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9.wmf" ContentType="image/x-wmf"/>
  <Override PartName="/xl/media/image10.wmf" ContentType="image/x-wmf"/>
  <Override PartName="/xl/charts/chart79.xml" ContentType="application/vnd.openxmlformats-officedocument.drawingml.chart+xml"/>
  <Override PartName="/xl/charts/chart84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Graphiques déficit" sheetId="6" state="visible" r:id="rId7"/>
    <sheet name="Optimist macro hypothesis" sheetId="7" state="visible" r:id="rId8"/>
    <sheet name="High scenario" sheetId="8" state="visible" r:id="rId9"/>
    <sheet name="Bismarckian Deficit" sheetId="9" state="visible" r:id="rId10"/>
    <sheet name="Economic result" sheetId="10" state="visible" r:id="rId11"/>
    <sheet name="Projected_fiscal_income" sheetId="11" state="visible" r:id="rId12"/>
    <sheet name="High pensions" sheetId="12" state="visible" r:id="rId13"/>
    <sheet name="Low pensions" sheetId="13" state="visible" r:id="rId14"/>
    <sheet name="Central pensions" sheetId="14" state="visible" r:id="rId15"/>
    <sheet name="Central SIPA income" sheetId="15" state="visible" r:id="rId16"/>
    <sheet name="Low SIPA income" sheetId="16" state="visible" r:id="rId17"/>
    <sheet name="High SIPA income" sheetId="17" state="visible" r:id="rId18"/>
    <sheet name="workers_and_wage_central" sheetId="18" state="visible" r:id="rId19"/>
    <sheet name="workers_and_wage_high" sheetId="19" state="visible" r:id="rId20"/>
    <sheet name="workers_and_wage_low" sheetId="20" state="visible" r:id="rId21"/>
    <sheet name="central_v2_m" sheetId="21" state="visible" r:id="rId22"/>
    <sheet name="low_v2_m" sheetId="22" state="visible" r:id="rId23"/>
    <sheet name="high_v2_m" sheetId="23" state="visible" r:id="rId24"/>
    <sheet name="central_v5_m" sheetId="24" state="visible" r:id="rId25"/>
    <sheet name="low_v5_m" sheetId="25" state="visible" r:id="rId26"/>
    <sheet name="high_v5_m" sheetId="26" state="visible" r:id="rId27"/>
    <sheet name="central_SIPA_income" sheetId="27" state="visible" r:id="rId28"/>
    <sheet name="low_SIPA_income" sheetId="28" state="visible" r:id="rId29"/>
    <sheet name="high_SIPA_income" sheetId="29" state="visible" r:id="rId30"/>
    <sheet name="temporary_pension_bonus_central" sheetId="30" state="visible" r:id="rId31"/>
    <sheet name="temporary_pension_bonus_low" sheetId="31" state="visible" r:id="rId32"/>
    <sheet name="temporary_pension_bonus_high" sheetId="32" state="visible" r:id="rId33"/>
    <sheet name="IFE_cost_central" sheetId="33" state="visible" r:id="rId34"/>
    <sheet name="IFE_cost_high" sheetId="34" state="visible" r:id="rId35"/>
    <sheet name="IFE_cost_low" sheetId="35" state="visible" r:id="rId36"/>
  </sheets>
  <externalReferences>
    <externalReference r:id="rId37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<sst xmlns="http://schemas.openxmlformats.org/spreadsheetml/2006/main" count="919" uniqueCount="280">
  <si>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</si>
  <si>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</si>
  <si>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</si>
  <si>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</si>
  <si>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</si>
  <si>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</si>
  <si>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</si>
  <si>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</si>
  <si>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</si>
  <si>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</si>
  <si>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</si>
  <si>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</si>
  <si>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</si>
  <si>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</si>
  <si>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</si>
  <si>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</si>
  <si>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</si>
  <si>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</si>
  <si>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</si>
  <si>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</si>
  <si>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</si>
  <si>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</si>
  <si>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</si>
  <si>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</si>
  <si>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</si>
  <si>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</si>
  <si>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</si>
  <si>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</si>
  <si>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</si>
  <si>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</si>
  <si>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</si>
  <si>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</si>
  <si>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</si>
  <si>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</si>
  <si>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</si>
  <si>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</si>
  <si>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</si>
  <si>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</si>
  <si>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</si>
  <si>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</si>
  <si>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</si>
  <si>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</si>
  <si>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</si>
  <si>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</si>
  <si>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</si>
  <si>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</si>
  <si>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</si>
  <si>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</si>
  <si>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</si>
  <si>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</si>
  <si>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</si>
  <si>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</si>
  <si>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</si>
  <si>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</si>
  <si>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</si>
  <si>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II 25</t>
  </si>
  <si>
    <t xml:space="preserve">III 25</t>
  </si>
  <si>
    <t xml:space="preserve">IV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</si>
  <si>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</si>
  <si>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</si>
  <si>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</si>
  <si>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</si>
  <si>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</si>
  <si>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</si>
  <si>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</si>
  <si>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</si>
  <si>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</si>
  <si>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</si>
  <si>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</si>
  <si>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</si>
  <si>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</si>
  <si>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</si>
  <si>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</si>
  <si>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</si>
  <si>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</si>
  <si>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</si>
  <si>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</si>
  <si>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</si>
  <si>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</si>
  <si>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</si>
  <si>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</si>
  <si>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</si>
  <si>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</si>
  <si>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</si>
  <si>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</si>
  <si>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</si>
  <si>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</si>
  <si>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</si>
  <si>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</si>
  <si>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</si>
  <si>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</si>
  <si>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</si>
  <si>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</si>
  <si>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</si>
  <si>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</si>
  <si>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</si>
  <si>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</si>
  <si>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</si>
  <si>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</si>
  <si>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</si>
  <si>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</si>
  <si>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</si>
  <si>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</si>
  <si>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</si>
  <si>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</si>
  <si>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</si>
  <si>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</si>
  <si>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</si>
  <si>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</si>
  <si>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</si>
  <si>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</si>
  <si>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Pesimista</t>
  </si>
  <si>
    <t xml:space="preserve">Prestaciones seguridad social, harmonizadas</t>
  </si>
  <si>
    <t xml:space="preserve">Prestaciones seguridad social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</si>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</sst>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8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externalLink" Target="externalLinks/externalLink1.xml"/><Relationship Id="rId38" Type="http://schemas.openxmlformats.org/officeDocument/2006/relationships/sharedStrings" Target="sharedStrings.xml"/>
</Relationships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94.2709713089511</c:v>
                </c:pt>
                <c:pt idx="28">
                  <c:v>94.9491278530432</c:v>
                </c:pt>
                <c:pt idx="29">
                  <c:v>96.09739739579</c:v>
                </c:pt>
                <c:pt idx="30">
                  <c:v>97.2918772552145</c:v>
                </c:pt>
                <c:pt idx="31">
                  <c:v>98.7367235600423</c:v>
                </c:pt>
                <c:pt idx="32">
                  <c:v>100.171329884961</c:v>
                </c:pt>
                <c:pt idx="33">
                  <c:v>101.863241239537</c:v>
                </c:pt>
                <c:pt idx="34">
                  <c:v>103.372619583666</c:v>
                </c:pt>
                <c:pt idx="35">
                  <c:v>104.892442919772</c:v>
                </c:pt>
                <c:pt idx="36">
                  <c:v>105.981267018288</c:v>
                </c:pt>
                <c:pt idx="37">
                  <c:v>106.956403301514</c:v>
                </c:pt>
                <c:pt idx="38">
                  <c:v>107.921014845347</c:v>
                </c:pt>
                <c:pt idx="39">
                  <c:v>108.930181060113</c:v>
                </c:pt>
                <c:pt idx="40">
                  <c:v>110.114536432001</c:v>
                </c:pt>
                <c:pt idx="41">
                  <c:v>111.448572240177</c:v>
                </c:pt>
                <c:pt idx="42">
                  <c:v>112.669539498542</c:v>
                </c:pt>
                <c:pt idx="43">
                  <c:v>113.822244869115</c:v>
                </c:pt>
                <c:pt idx="44">
                  <c:v>114.739346962145</c:v>
                </c:pt>
                <c:pt idx="45">
                  <c:v>115.572169413064</c:v>
                </c:pt>
                <c:pt idx="46">
                  <c:v>116.387634301994</c:v>
                </c:pt>
                <c:pt idx="47">
                  <c:v>117.037663619026</c:v>
                </c:pt>
                <c:pt idx="48">
                  <c:v>117.920732430949</c:v>
                </c:pt>
                <c:pt idx="49">
                  <c:v>119.35447100688</c:v>
                </c:pt>
                <c:pt idx="50">
                  <c:v>120.14396964573</c:v>
                </c:pt>
                <c:pt idx="51">
                  <c:v>121.222352493663</c:v>
                </c:pt>
                <c:pt idx="52">
                  <c:v>122.935189398343</c:v>
                </c:pt>
                <c:pt idx="53">
                  <c:v>123.335163377265</c:v>
                </c:pt>
                <c:pt idx="54">
                  <c:v>124.7809074822</c:v>
                </c:pt>
                <c:pt idx="55">
                  <c:v>125.826509203174</c:v>
                </c:pt>
                <c:pt idx="56">
                  <c:v>127.223795304274</c:v>
                </c:pt>
                <c:pt idx="57">
                  <c:v>127.951223244592</c:v>
                </c:pt>
                <c:pt idx="58">
                  <c:v>128.336135188982</c:v>
                </c:pt>
                <c:pt idx="59">
                  <c:v>129.278266523249</c:v>
                </c:pt>
                <c:pt idx="60">
                  <c:v>130.957056514257</c:v>
                </c:pt>
                <c:pt idx="61">
                  <c:v>131.991006487884</c:v>
                </c:pt>
                <c:pt idx="62">
                  <c:v>132.603710263604</c:v>
                </c:pt>
                <c:pt idx="63">
                  <c:v>132.891501713727</c:v>
                </c:pt>
                <c:pt idx="64">
                  <c:v>133.930598999119</c:v>
                </c:pt>
                <c:pt idx="65">
                  <c:v>134.385898228843</c:v>
                </c:pt>
                <c:pt idx="66">
                  <c:v>135.82155633568</c:v>
                </c:pt>
                <c:pt idx="67">
                  <c:v>136.840758313795</c:v>
                </c:pt>
                <c:pt idx="68">
                  <c:v>137.966509783395</c:v>
                </c:pt>
                <c:pt idx="69">
                  <c:v>138.098786373682</c:v>
                </c:pt>
                <c:pt idx="70">
                  <c:v>138.441228456023</c:v>
                </c:pt>
                <c:pt idx="71">
                  <c:v>139.433474344022</c:v>
                </c:pt>
                <c:pt idx="72">
                  <c:v>140.500961546036</c:v>
                </c:pt>
                <c:pt idx="73">
                  <c:v>140.642591059997</c:v>
                </c:pt>
                <c:pt idx="74">
                  <c:v>141.445793060494</c:v>
                </c:pt>
                <c:pt idx="75">
                  <c:v>142.006717658841</c:v>
                </c:pt>
                <c:pt idx="76">
                  <c:v>141.979833023692</c:v>
                </c:pt>
                <c:pt idx="77">
                  <c:v>142.877620358496</c:v>
                </c:pt>
                <c:pt idx="78">
                  <c:v>143.743050913165</c:v>
                </c:pt>
                <c:pt idx="79">
                  <c:v>144.523097676213</c:v>
                </c:pt>
                <c:pt idx="80">
                  <c:v>144.835193011756</c:v>
                </c:pt>
                <c:pt idx="81">
                  <c:v>145.667072540259</c:v>
                </c:pt>
                <c:pt idx="82">
                  <c:v>146.131494446231</c:v>
                </c:pt>
                <c:pt idx="83">
                  <c:v>146.319850560757</c:v>
                </c:pt>
                <c:pt idx="84">
                  <c:v>147.238945714963</c:v>
                </c:pt>
                <c:pt idx="85">
                  <c:v>147.667097123368</c:v>
                </c:pt>
                <c:pt idx="86">
                  <c:v>148.437731770963</c:v>
                </c:pt>
                <c:pt idx="87">
                  <c:v>149.600626337478</c:v>
                </c:pt>
                <c:pt idx="88">
                  <c:v>150.320052706078</c:v>
                </c:pt>
                <c:pt idx="89">
                  <c:v>151.034045490732</c:v>
                </c:pt>
                <c:pt idx="90">
                  <c:v>151.58257537374</c:v>
                </c:pt>
                <c:pt idx="91">
                  <c:v>152.193799400584</c:v>
                </c:pt>
                <c:pt idx="92">
                  <c:v>152.919556813036</c:v>
                </c:pt>
                <c:pt idx="93">
                  <c:v>153.143598429676</c:v>
                </c:pt>
                <c:pt idx="94">
                  <c:v>153.653124373522</c:v>
                </c:pt>
                <c:pt idx="95">
                  <c:v>154.105569751183</c:v>
                </c:pt>
                <c:pt idx="96">
                  <c:v>154.966077602437</c:v>
                </c:pt>
                <c:pt idx="97">
                  <c:v>154.680625353623</c:v>
                </c:pt>
                <c:pt idx="98">
                  <c:v>155.163031826413</c:v>
                </c:pt>
                <c:pt idx="99">
                  <c:v>155.805452853754</c:v>
                </c:pt>
                <c:pt idx="100">
                  <c:v>156.132687997091</c:v>
                </c:pt>
                <c:pt idx="101">
                  <c:v>157.074590166959</c:v>
                </c:pt>
                <c:pt idx="102">
                  <c:v>157.595718506419</c:v>
                </c:pt>
                <c:pt idx="103">
                  <c:v>157.476874420925</c:v>
                </c:pt>
                <c:pt idx="104">
                  <c:v>157.479242150684</c:v>
                </c:pt>
                <c:pt idx="105">
                  <c:v>158.094717190309</c:v>
                </c:pt>
                <c:pt idx="106">
                  <c:v>159.194356983169</c:v>
                </c:pt>
                <c:pt idx="107">
                  <c:v>159.607180799821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676622"/>
        <c:axId val="42083043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-0.100261967473422</c:v>
                </c:pt>
                <c:pt idx="30">
                  <c:v>0.0900000000000021</c:v>
                </c:pt>
                <c:pt idx="34">
                  <c:v>0.0599999999999994</c:v>
                </c:pt>
                <c:pt idx="38">
                  <c:v>0.0475000000000008</c:v>
                </c:pt>
                <c:pt idx="42">
                  <c:v>0.0424999999999975</c:v>
                </c:pt>
                <c:pt idx="46">
                  <c:v>0.0350000000000015</c:v>
                </c:pt>
                <c:pt idx="50">
                  <c:v>0.0321404529929585</c:v>
                </c:pt>
                <c:pt idx="54">
                  <c:v>0.0381000036755414</c:v>
                </c:pt>
                <c:pt idx="58">
                  <c:v>0.0320232696612217</c:v>
                </c:pt>
                <c:pt idx="62">
                  <c:v>0.0305268675597963</c:v>
                </c:pt>
                <c:pt idx="66">
                  <c:v>0.0237216319924822</c:v>
                </c:pt>
                <c:pt idx="70">
                  <c:v>0.0239587702791979</c:v>
                </c:pt>
                <c:pt idx="74">
                  <c:v>0.0192368566781749</c:v>
                </c:pt>
                <c:pt idx="78">
                  <c:v>0.0151037869374659</c:v>
                </c:pt>
                <c:pt idx="82">
                  <c:v>0.0171516380648471</c:v>
                </c:pt>
                <c:pt idx="86">
                  <c:v>0.017138225421037</c:v>
                </c:pt>
                <c:pt idx="90">
                  <c:v>0.0205517954211283</c:v>
                </c:pt>
                <c:pt idx="94">
                  <c:v>0.0143628139459078</c:v>
                </c:pt>
                <c:pt idx="98">
                  <c:v>0.0110672799865483</c:v>
                </c:pt>
                <c:pt idx="102">
                  <c:v>0.0123501383914877</c:v>
                </c:pt>
                <c:pt idx="106">
                  <c:v>0.0097020871001321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954981"/>
        <c:axId val="17588567"/>
      </c:lineChart>
      <c:catAx>
        <c:axId val="966766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083043"/>
        <c:crosses val="autoZero"/>
        <c:auto val="1"/>
        <c:lblAlgn val="ctr"/>
        <c:lblOffset val="100"/>
      </c:catAx>
      <c:valAx>
        <c:axId val="4208304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676622"/>
        <c:crossesAt val="1"/>
        <c:crossBetween val="midCat"/>
      </c:valAx>
      <c:catAx>
        <c:axId val="4695498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588567"/>
        <c:auto val="1"/>
        <c:lblAlgn val="ctr"/>
        <c:lblOffset val="100"/>
      </c:catAx>
      <c:valAx>
        <c:axId val="1758856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9549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89.2885118372032</c:v>
                </c:pt>
                <c:pt idx="27">
                  <c:v>93.8334889285656</c:v>
                </c:pt>
                <c:pt idx="28">
                  <c:v>94.4813981591859</c:v>
                </c:pt>
                <c:pt idx="29">
                  <c:v>97.2741002210445</c:v>
                </c:pt>
                <c:pt idx="30">
                  <c:v>100.003133257668</c:v>
                </c:pt>
                <c:pt idx="31">
                  <c:v>102.418790317277</c:v>
                </c:pt>
                <c:pt idx="32">
                  <c:v>103.929537975104</c:v>
                </c:pt>
                <c:pt idx="33">
                  <c:v>105.542398739833</c:v>
                </c:pt>
                <c:pt idx="34">
                  <c:v>106.603340052673</c:v>
                </c:pt>
                <c:pt idx="35">
                  <c:v>107.665451834201</c:v>
                </c:pt>
                <c:pt idx="36">
                  <c:v>109.126014873859</c:v>
                </c:pt>
                <c:pt idx="37">
                  <c:v>110.819518676824</c:v>
                </c:pt>
                <c:pt idx="38">
                  <c:v>112.573127095623</c:v>
                </c:pt>
                <c:pt idx="39">
                  <c:v>114.527808028604</c:v>
                </c:pt>
                <c:pt idx="40">
                  <c:v>115.891827796039</c:v>
                </c:pt>
                <c:pt idx="41">
                  <c:v>116.91459220405</c:v>
                </c:pt>
                <c:pt idx="42">
                  <c:v>117.864064069118</c:v>
                </c:pt>
                <c:pt idx="43">
                  <c:v>118.728308039451</c:v>
                </c:pt>
                <c:pt idx="44">
                  <c:v>119.9480417689</c:v>
                </c:pt>
                <c:pt idx="45">
                  <c:v>121.298889411702</c:v>
                </c:pt>
                <c:pt idx="46">
                  <c:v>122.578626631882</c:v>
                </c:pt>
                <c:pt idx="47">
                  <c:v>124.349185980519</c:v>
                </c:pt>
                <c:pt idx="48">
                  <c:v>125.850904953008</c:v>
                </c:pt>
                <c:pt idx="49">
                  <c:v>127.225976451509</c:v>
                </c:pt>
                <c:pt idx="50">
                  <c:v>128.722490085705</c:v>
                </c:pt>
                <c:pt idx="51">
                  <c:v>129.763185443163</c:v>
                </c:pt>
                <c:pt idx="52">
                  <c:v>130.645253552453</c:v>
                </c:pt>
                <c:pt idx="53">
                  <c:v>131.749840234851</c:v>
                </c:pt>
                <c:pt idx="54">
                  <c:v>133.16132798082</c:v>
                </c:pt>
                <c:pt idx="55">
                  <c:v>134.39852856082</c:v>
                </c:pt>
                <c:pt idx="56">
                  <c:v>135.628753540159</c:v>
                </c:pt>
                <c:pt idx="57">
                  <c:v>136.775241233692</c:v>
                </c:pt>
                <c:pt idx="58">
                  <c:v>138.594251260962</c:v>
                </c:pt>
                <c:pt idx="59">
                  <c:v>140.583822596779</c:v>
                </c:pt>
                <c:pt idx="60">
                  <c:v>141.214762864586</c:v>
                </c:pt>
                <c:pt idx="61">
                  <c:v>142.050581172768</c:v>
                </c:pt>
                <c:pt idx="62">
                  <c:v>143.532151009861</c:v>
                </c:pt>
                <c:pt idx="63">
                  <c:v>144.920119830479</c:v>
                </c:pt>
                <c:pt idx="64">
                  <c:v>146.709006980305</c:v>
                </c:pt>
                <c:pt idx="65">
                  <c:v>147.817201713172</c:v>
                </c:pt>
                <c:pt idx="66">
                  <c:v>148.645096972495</c:v>
                </c:pt>
                <c:pt idx="67">
                  <c:v>150.097539307244</c:v>
                </c:pt>
                <c:pt idx="68">
                  <c:v>151.075724755352</c:v>
                </c:pt>
                <c:pt idx="69">
                  <c:v>153.053166661508</c:v>
                </c:pt>
                <c:pt idx="70">
                  <c:v>153.808387430151</c:v>
                </c:pt>
                <c:pt idx="71">
                  <c:v>155.053884531188</c:v>
                </c:pt>
                <c:pt idx="72">
                  <c:v>155.968648192379</c:v>
                </c:pt>
                <c:pt idx="73">
                  <c:v>156.959620978113</c:v>
                </c:pt>
                <c:pt idx="74">
                  <c:v>157.505124542412</c:v>
                </c:pt>
                <c:pt idx="75">
                  <c:v>158.734636560194</c:v>
                </c:pt>
                <c:pt idx="76">
                  <c:v>159.44810614751</c:v>
                </c:pt>
                <c:pt idx="77">
                  <c:v>160.780262892734</c:v>
                </c:pt>
                <c:pt idx="78">
                  <c:v>162.561298384157</c:v>
                </c:pt>
                <c:pt idx="79">
                  <c:v>163.683557523821</c:v>
                </c:pt>
                <c:pt idx="80">
                  <c:v>164.483117109814</c:v>
                </c:pt>
                <c:pt idx="81">
                  <c:v>165.325383489385</c:v>
                </c:pt>
                <c:pt idx="82">
                  <c:v>166.41499600501</c:v>
                </c:pt>
                <c:pt idx="83">
                  <c:v>168.15206569281</c:v>
                </c:pt>
                <c:pt idx="84">
                  <c:v>169.173637788643</c:v>
                </c:pt>
                <c:pt idx="85">
                  <c:v>170.361341721097</c:v>
                </c:pt>
                <c:pt idx="86">
                  <c:v>171.18682900642</c:v>
                </c:pt>
                <c:pt idx="87">
                  <c:v>171.58534515505</c:v>
                </c:pt>
                <c:pt idx="88">
                  <c:v>172.89104179735</c:v>
                </c:pt>
                <c:pt idx="89">
                  <c:v>173.14578590661</c:v>
                </c:pt>
                <c:pt idx="90">
                  <c:v>174.112168436338</c:v>
                </c:pt>
                <c:pt idx="91">
                  <c:v>174.703182406731</c:v>
                </c:pt>
                <c:pt idx="92">
                  <c:v>176.237438705401</c:v>
                </c:pt>
                <c:pt idx="93">
                  <c:v>177.803438330712</c:v>
                </c:pt>
                <c:pt idx="94">
                  <c:v>178.466560264044</c:v>
                </c:pt>
                <c:pt idx="95">
                  <c:v>179.085022471217</c:v>
                </c:pt>
                <c:pt idx="96">
                  <c:v>179.790204996376</c:v>
                </c:pt>
                <c:pt idx="97">
                  <c:v>180.490820314886</c:v>
                </c:pt>
                <c:pt idx="98">
                  <c:v>180.79623272214</c:v>
                </c:pt>
                <c:pt idx="99">
                  <c:v>181.693253748699</c:v>
                </c:pt>
                <c:pt idx="100">
                  <c:v>182.43398925464</c:v>
                </c:pt>
                <c:pt idx="101">
                  <c:v>183.970191373553</c:v>
                </c:pt>
                <c:pt idx="102">
                  <c:v>185.278956738639</c:v>
                </c:pt>
                <c:pt idx="103">
                  <c:v>185.526169273914</c:v>
                </c:pt>
                <c:pt idx="104">
                  <c:v>185.997814102018</c:v>
                </c:pt>
                <c:pt idx="105">
                  <c:v>186.844974019962</c:v>
                </c:pt>
                <c:pt idx="106">
                  <c:v>187.58383451541</c:v>
                </c:pt>
                <c:pt idx="107">
                  <c:v>187.850210751351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716705"/>
        <c:axId val="91071572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0.110000000000002</c:v>
                </c:pt>
                <c:pt idx="34">
                  <c:v>0.074999999999998</c:v>
                </c:pt>
                <c:pt idx="38">
                  <c:v>0.0549999999999973</c:v>
                </c:pt>
                <c:pt idx="42">
                  <c:v>0.0500000000000014</c:v>
                </c:pt>
                <c:pt idx="46">
                  <c:v>0.0399999999999996</c:v>
                </c:pt>
                <c:pt idx="50">
                  <c:v>0.0479086913810094</c:v>
                </c:pt>
                <c:pt idx="54">
                  <c:v>0.0359533612190377</c:v>
                </c:pt>
                <c:pt idx="58">
                  <c:v>0.0408093523595203</c:v>
                </c:pt>
                <c:pt idx="62">
                  <c:v>0.0365050776506486</c:v>
                </c:pt>
                <c:pt idx="66">
                  <c:v>0.0376955852587018</c:v>
                </c:pt>
                <c:pt idx="70">
                  <c:v>0.0332434756554141</c:v>
                </c:pt>
                <c:pt idx="74">
                  <c:v>0.0263900490926305</c:v>
                </c:pt>
                <c:pt idx="78">
                  <c:v>0.0275048855670743</c:v>
                </c:pt>
                <c:pt idx="82">
                  <c:v>0.0276923106138389</c:v>
                </c:pt>
                <c:pt idx="86">
                  <c:v>0.0269901429128361</c:v>
                </c:pt>
                <c:pt idx="90">
                  <c:v>0.0183861840057198</c:v>
                </c:pt>
                <c:pt idx="94">
                  <c:v>0.0240918597382107</c:v>
                </c:pt>
                <c:pt idx="98">
                  <c:v>0.0157085026088077</c:v>
                </c:pt>
                <c:pt idx="102">
                  <c:v>0.0199770115455393</c:v>
                </c:pt>
                <c:pt idx="106">
                  <c:v>0.0150127333557761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855167"/>
        <c:axId val="33156038"/>
      </c:lineChart>
      <c:catAx>
        <c:axId val="517167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071572"/>
        <c:crosses val="autoZero"/>
        <c:auto val="1"/>
        <c:lblAlgn val="ctr"/>
        <c:lblOffset val="100"/>
      </c:catAx>
      <c:valAx>
        <c:axId val="91071572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716705"/>
        <c:crossesAt val="1"/>
        <c:crossBetween val="midCat"/>
      </c:valAx>
      <c:catAx>
        <c:axId val="2085516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156038"/>
        <c:auto val="1"/>
        <c:lblAlgn val="ctr"/>
        <c:lblOffset val="100"/>
      </c:catAx>
      <c:valAx>
        <c:axId val="3315603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85516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89.2885118372032</c:v>
                </c:pt>
                <c:pt idx="27">
                  <c:v>93.8334889285656</c:v>
                </c:pt>
                <c:pt idx="28">
                  <c:v>94.0136684653282</c:v>
                </c:pt>
                <c:pt idx="29">
                  <c:v>94.5284602954504</c:v>
                </c:pt>
                <c:pt idx="30">
                  <c:v>95.0922651066214</c:v>
                </c:pt>
                <c:pt idx="31">
                  <c:v>96.3384363056053</c:v>
                </c:pt>
                <c:pt idx="32">
                  <c:v>97.539181032778</c:v>
                </c:pt>
                <c:pt idx="33">
                  <c:v>98.7822410087457</c:v>
                </c:pt>
                <c:pt idx="34">
                  <c:v>99.8468783619523</c:v>
                </c:pt>
                <c:pt idx="35">
                  <c:v>100.903307127314</c:v>
                </c:pt>
                <c:pt idx="36">
                  <c:v>101.928444179253</c:v>
                </c:pt>
                <c:pt idx="37">
                  <c:v>102.980486251617</c:v>
                </c:pt>
                <c:pt idx="38">
                  <c:v>103.591136300525</c:v>
                </c:pt>
                <c:pt idx="39">
                  <c:v>104.454405100626</c:v>
                </c:pt>
                <c:pt idx="40">
                  <c:v>105.394011281348</c:v>
                </c:pt>
                <c:pt idx="41">
                  <c:v>106.37884229792</c:v>
                </c:pt>
                <c:pt idx="42">
                  <c:v>107.320417207344</c:v>
                </c:pt>
                <c:pt idx="43">
                  <c:v>108.31460755953</c:v>
                </c:pt>
                <c:pt idx="44">
                  <c:v>109.082801676195</c:v>
                </c:pt>
                <c:pt idx="45">
                  <c:v>109.836154672603</c:v>
                </c:pt>
                <c:pt idx="46">
                  <c:v>110.432709306357</c:v>
                </c:pt>
                <c:pt idx="47">
                  <c:v>110.878449041372</c:v>
                </c:pt>
                <c:pt idx="48">
                  <c:v>110.745963956172</c:v>
                </c:pt>
                <c:pt idx="49">
                  <c:v>111.269531176676</c:v>
                </c:pt>
                <c:pt idx="50">
                  <c:v>112.379150904181</c:v>
                </c:pt>
                <c:pt idx="51">
                  <c:v>113.103090774283</c:v>
                </c:pt>
                <c:pt idx="52">
                  <c:v>113.76536645718</c:v>
                </c:pt>
                <c:pt idx="53">
                  <c:v>114.034285935129</c:v>
                </c:pt>
                <c:pt idx="54">
                  <c:v>114.909076824924</c:v>
                </c:pt>
                <c:pt idx="55">
                  <c:v>115.226369351422</c:v>
                </c:pt>
                <c:pt idx="56">
                  <c:v>116.843891229271</c:v>
                </c:pt>
                <c:pt idx="57">
                  <c:v>117.376726506032</c:v>
                </c:pt>
                <c:pt idx="58">
                  <c:v>118.118824956937</c:v>
                </c:pt>
                <c:pt idx="59">
                  <c:v>119.33140879951</c:v>
                </c:pt>
                <c:pt idx="60">
                  <c:v>120.338005749278</c:v>
                </c:pt>
                <c:pt idx="61">
                  <c:v>120.340365263415</c:v>
                </c:pt>
                <c:pt idx="62">
                  <c:v>121.139221496831</c:v>
                </c:pt>
                <c:pt idx="63">
                  <c:v>121.796821903187</c:v>
                </c:pt>
                <c:pt idx="64">
                  <c:v>122.275564921779</c:v>
                </c:pt>
                <c:pt idx="65">
                  <c:v>122.494770470645</c:v>
                </c:pt>
                <c:pt idx="66">
                  <c:v>122.780078799156</c:v>
                </c:pt>
                <c:pt idx="67">
                  <c:v>124.023131009486</c:v>
                </c:pt>
                <c:pt idx="68">
                  <c:v>124.140667089041</c:v>
                </c:pt>
                <c:pt idx="69">
                  <c:v>124.630772133907</c:v>
                </c:pt>
                <c:pt idx="70">
                  <c:v>125.137358121167</c:v>
                </c:pt>
                <c:pt idx="71">
                  <c:v>126.207256834664</c:v>
                </c:pt>
                <c:pt idx="72">
                  <c:v>126.822339048697</c:v>
                </c:pt>
                <c:pt idx="73">
                  <c:v>127.293116194723</c:v>
                </c:pt>
                <c:pt idx="74">
                  <c:v>127.217847095613</c:v>
                </c:pt>
                <c:pt idx="75">
                  <c:v>127.851240817394</c:v>
                </c:pt>
                <c:pt idx="76">
                  <c:v>128.524318029271</c:v>
                </c:pt>
                <c:pt idx="77">
                  <c:v>129.291724136603</c:v>
                </c:pt>
                <c:pt idx="78">
                  <c:v>129.287460797091</c:v>
                </c:pt>
                <c:pt idx="79">
                  <c:v>129.568388829844</c:v>
                </c:pt>
                <c:pt idx="80">
                  <c:v>129.657444877935</c:v>
                </c:pt>
                <c:pt idx="81">
                  <c:v>129.702250926043</c:v>
                </c:pt>
                <c:pt idx="82">
                  <c:v>130.109333838464</c:v>
                </c:pt>
                <c:pt idx="83">
                  <c:v>130.469247834597</c:v>
                </c:pt>
                <c:pt idx="84">
                  <c:v>130.675446353298</c:v>
                </c:pt>
                <c:pt idx="85">
                  <c:v>131.381054220603</c:v>
                </c:pt>
                <c:pt idx="86">
                  <c:v>131.643168997694</c:v>
                </c:pt>
                <c:pt idx="87">
                  <c:v>132.369094560902</c:v>
                </c:pt>
                <c:pt idx="88">
                  <c:v>132.373709573881</c:v>
                </c:pt>
                <c:pt idx="89">
                  <c:v>133.072079806177</c:v>
                </c:pt>
                <c:pt idx="90">
                  <c:v>132.816731605734</c:v>
                </c:pt>
                <c:pt idx="91">
                  <c:v>132.938925939366</c:v>
                </c:pt>
                <c:pt idx="92">
                  <c:v>132.741932174469</c:v>
                </c:pt>
                <c:pt idx="93">
                  <c:v>132.736159836695</c:v>
                </c:pt>
                <c:pt idx="94">
                  <c:v>133.275449246534</c:v>
                </c:pt>
                <c:pt idx="95">
                  <c:v>133.408251902285</c:v>
                </c:pt>
                <c:pt idx="96">
                  <c:v>133.868625704964</c:v>
                </c:pt>
                <c:pt idx="97">
                  <c:v>133.600320886635</c:v>
                </c:pt>
                <c:pt idx="98">
                  <c:v>134.352373652139</c:v>
                </c:pt>
                <c:pt idx="99">
                  <c:v>134.239233847042</c:v>
                </c:pt>
                <c:pt idx="100">
                  <c:v>134.319574984444</c:v>
                </c:pt>
                <c:pt idx="101">
                  <c:v>134.471040102947</c:v>
                </c:pt>
                <c:pt idx="102">
                  <c:v>134.547361345278</c:v>
                </c:pt>
                <c:pt idx="103">
                  <c:v>134.942155423704</c:v>
                </c:pt>
                <c:pt idx="104">
                  <c:v>134.521840625213</c:v>
                </c:pt>
                <c:pt idx="105">
                  <c:v>135.194527701282</c:v>
                </c:pt>
                <c:pt idx="106">
                  <c:v>135.711646268472</c:v>
                </c:pt>
                <c:pt idx="107">
                  <c:v>135.738899109204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523001"/>
        <c:axId val="44839252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0.0699999999999994</c:v>
                </c:pt>
                <c:pt idx="34">
                  <c:v>0.0450000000000002</c:v>
                </c:pt>
                <c:pt idx="38">
                  <c:v>0.039999999999998</c:v>
                </c:pt>
                <c:pt idx="42">
                  <c:v>0.0349999999999999</c:v>
                </c:pt>
                <c:pt idx="46">
                  <c:v>0.0300000000000007</c:v>
                </c:pt>
                <c:pt idx="50">
                  <c:v>0.0165086891427109</c:v>
                </c:pt>
                <c:pt idx="54">
                  <c:v>0.0233238313822901</c:v>
                </c:pt>
                <c:pt idx="58">
                  <c:v>0.0299949773800423</c:v>
                </c:pt>
                <c:pt idx="62">
                  <c:v>0.0253218168627283</c:v>
                </c:pt>
                <c:pt idx="66">
                  <c:v>0.0164575962815796</c:v>
                </c:pt>
                <c:pt idx="70">
                  <c:v>0.0173778858954197</c:v>
                </c:pt>
                <c:pt idx="74">
                  <c:v>0.0181327691880233</c:v>
                </c:pt>
                <c:pt idx="78">
                  <c:v>0.0147045874369389</c:v>
                </c:pt>
                <c:pt idx="82">
                  <c:v>0.00632197287314473</c:v>
                </c:pt>
                <c:pt idx="86">
                  <c:v>0.0117907969484494</c:v>
                </c:pt>
                <c:pt idx="90">
                  <c:v>0.00975667658414392</c:v>
                </c:pt>
                <c:pt idx="94">
                  <c:v>0.00180787578871189</c:v>
                </c:pt>
                <c:pt idx="98">
                  <c:v>0.00732626990683838</c:v>
                </c:pt>
                <c:pt idx="102">
                  <c:v>0.00414053552094873</c:v>
                </c:pt>
                <c:pt idx="106">
                  <c:v>0.00536297306356714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899208"/>
        <c:axId val="66658837"/>
      </c:lineChart>
      <c:catAx>
        <c:axId val="18523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839252"/>
        <c:crosses val="autoZero"/>
        <c:auto val="1"/>
        <c:lblAlgn val="ctr"/>
        <c:lblOffset val="100"/>
      </c:catAx>
      <c:valAx>
        <c:axId val="44839252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523001"/>
        <c:crossesAt val="1"/>
        <c:crossBetween val="midCat"/>
      </c:valAx>
      <c:catAx>
        <c:axId val="328992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658837"/>
        <c:auto val="1"/>
        <c:lblAlgn val="ctr"/>
        <c:lblOffset val="100"/>
      </c:catAx>
      <c:valAx>
        <c:axId val="66658837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89920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'Central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100.775055065994</c:v>
                </c:pt>
                <c:pt idx="13">
                  <c:v>101.5</c:v>
                </c:pt>
                <c:pt idx="14">
                  <c:v>102.72749267133</c:v>
                </c:pt>
                <c:pt idx="15">
                  <c:v>104.004383870576</c:v>
                </c:pt>
                <c:pt idx="16">
                  <c:v>105.548915171242</c:v>
                </c:pt>
                <c:pt idx="17">
                  <c:v>107.0825</c:v>
                </c:pt>
                <c:pt idx="18">
                  <c:v>108.89114223161</c:v>
                </c:pt>
                <c:pt idx="19">
                  <c:v>110.504657862487</c:v>
                </c:pt>
                <c:pt idx="20">
                  <c:v>112.12933912184</c:v>
                </c:pt>
                <c:pt idx="21">
                  <c:v>113.293285</c:v>
                </c:pt>
                <c:pt idx="22">
                  <c:v>114.335699343191</c:v>
                </c:pt>
                <c:pt idx="23">
                  <c:v>115.366862808436</c:v>
                </c:pt>
                <c:pt idx="24">
                  <c:v>116.445654927068</c:v>
                </c:pt>
                <c:pt idx="25">
                  <c:v>117.711723115</c:v>
                </c:pt>
                <c:pt idx="26">
                  <c:v>119.137798715604</c:v>
                </c:pt>
                <c:pt idx="27">
                  <c:v>120.443004772007</c:v>
                </c:pt>
                <c:pt idx="28">
                  <c:v>121.675239314427</c:v>
                </c:pt>
                <c:pt idx="29">
                  <c:v>122.65561548583</c:v>
                </c:pt>
                <c:pt idx="30">
                  <c:v>123.545897268081</c:v>
                </c:pt>
                <c:pt idx="31">
                  <c:v>124.417623929484</c:v>
                </c:pt>
                <c:pt idx="32">
                  <c:v>125.11250104074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'Central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94.1652922480866</c:v>
                </c:pt>
                <c:pt idx="14">
                  <c:v>95.2295086788206</c:v>
                </c:pt>
                <c:pt idx="15">
                  <c:v>96.2937251095553</c:v>
                </c:pt>
                <c:pt idx="16">
                  <c:v>97.35794154029</c:v>
                </c:pt>
                <c:pt idx="17">
                  <c:v>98.7896759747054</c:v>
                </c:pt>
                <c:pt idx="18">
                  <c:v>100.221410409122</c:v>
                </c:pt>
                <c:pt idx="19">
                  <c:v>101.653144843537</c:v>
                </c:pt>
                <c:pt idx="20">
                  <c:v>103.084879277954</c:v>
                </c:pt>
                <c:pt idx="21">
                  <c:v>103.800746495162</c:v>
                </c:pt>
                <c:pt idx="22">
                  <c:v>104.51661371237</c:v>
                </c:pt>
                <c:pt idx="23">
                  <c:v>105.232480929578</c:v>
                </c:pt>
                <c:pt idx="24">
                  <c:v>105.948348146786</c:v>
                </c:pt>
                <c:pt idx="25">
                  <c:v>106.425592958258</c:v>
                </c:pt>
                <c:pt idx="26">
                  <c:v>106.90283776973</c:v>
                </c:pt>
                <c:pt idx="27">
                  <c:v>107.380082581202</c:v>
                </c:pt>
                <c:pt idx="28">
                  <c:v>107.857327392673</c:v>
                </c:pt>
                <c:pt idx="29">
                  <c:v>108.334572204145</c:v>
                </c:pt>
                <c:pt idx="30">
                  <c:v>108.811817015618</c:v>
                </c:pt>
                <c:pt idx="31">
                  <c:v>109.28906182709</c:v>
                </c:pt>
                <c:pt idx="32">
                  <c:v>109.766306638562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396232"/>
        <c:axId val="83649365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'Central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136.235906140209</c:v>
                </c:pt>
                <c:pt idx="14">
                  <c:v>146.181285151603</c:v>
                </c:pt>
                <c:pt idx="15">
                  <c:v>156.126664162997</c:v>
                </c:pt>
                <c:pt idx="16">
                  <c:v>166.072043174391</c:v>
                </c:pt>
                <c:pt idx="17">
                  <c:v>175.413595602951</c:v>
                </c:pt>
                <c:pt idx="18">
                  <c:v>184.755148031511</c:v>
                </c:pt>
                <c:pt idx="19">
                  <c:v>194.09670046007</c:v>
                </c:pt>
                <c:pt idx="20">
                  <c:v>203.43825288863</c:v>
                </c:pt>
                <c:pt idx="21">
                  <c:v>212.847272084728</c:v>
                </c:pt>
                <c:pt idx="22">
                  <c:v>222.256291280827</c:v>
                </c:pt>
                <c:pt idx="23">
                  <c:v>231.665310476926</c:v>
                </c:pt>
                <c:pt idx="24">
                  <c:v>241.074329673026</c:v>
                </c:pt>
                <c:pt idx="25">
                  <c:v>250.415959947855</c:v>
                </c:pt>
                <c:pt idx="26">
                  <c:v>259.757590222685</c:v>
                </c:pt>
                <c:pt idx="27">
                  <c:v>269.099220497515</c:v>
                </c:pt>
                <c:pt idx="28">
                  <c:v>278.440850772345</c:v>
                </c:pt>
                <c:pt idx="29">
                  <c:v>287.142127358981</c:v>
                </c:pt>
                <c:pt idx="30">
                  <c:v>295.843403945616</c:v>
                </c:pt>
                <c:pt idx="31">
                  <c:v>304.544680532252</c:v>
                </c:pt>
                <c:pt idx="32">
                  <c:v>313.245957118888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994207"/>
        <c:axId val="73267903"/>
      </c:lineChart>
      <c:catAx>
        <c:axId val="6639623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649365"/>
        <c:crosses val="autoZero"/>
        <c:auto val="1"/>
        <c:lblAlgn val="ctr"/>
        <c:lblOffset val="100"/>
      </c:catAx>
      <c:valAx>
        <c:axId val="83649365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396232"/>
        <c:crossesAt val="1"/>
        <c:crossBetween val="midCat"/>
      </c:valAx>
      <c:catAx>
        <c:axId val="789942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267903"/>
        <c:auto val="1"/>
        <c:lblAlgn val="ctr"/>
        <c:lblOffset val="100"/>
      </c:catAx>
      <c:valAx>
        <c:axId val="7326790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99420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100.5</c:v>
                </c:pt>
                <c:pt idx="14">
                  <c:v>101.050309117513</c:v>
                </c:pt>
                <c:pt idx="15">
                  <c:v>101.653012792921</c:v>
                </c:pt>
                <c:pt idx="16">
                  <c:v>102.985161697887</c:v>
                </c:pt>
                <c:pt idx="17">
                  <c:v>104.26875</c:v>
                </c:pt>
                <c:pt idx="18">
                  <c:v>105.597573027801</c:v>
                </c:pt>
                <c:pt idx="19">
                  <c:v>106.735663432567</c:v>
                </c:pt>
                <c:pt idx="20">
                  <c:v>107.864978910327</c:v>
                </c:pt>
                <c:pt idx="21">
                  <c:v>108.96084375</c:v>
                </c:pt>
                <c:pt idx="22">
                  <c:v>110.085469881482</c:v>
                </c:pt>
                <c:pt idx="23">
                  <c:v>110.738250811288</c:v>
                </c:pt>
                <c:pt idx="24">
                  <c:v>111.661079542752</c:v>
                </c:pt>
                <c:pt idx="25">
                  <c:v>112.6655124375</c:v>
                </c:pt>
                <c:pt idx="26">
                  <c:v>113.718290387571</c:v>
                </c:pt>
                <c:pt idx="27">
                  <c:v>114.724827840494</c:v>
                </c:pt>
                <c:pt idx="28">
                  <c:v>115.78761085945</c:v>
                </c:pt>
                <c:pt idx="29">
                  <c:v>116.608805372812</c:v>
                </c:pt>
                <c:pt idx="30">
                  <c:v>117.414134825167</c:v>
                </c:pt>
                <c:pt idx="31">
                  <c:v>118.051847847869</c:v>
                </c:pt>
                <c:pt idx="32">
                  <c:v>118.528340724918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93.4494250308783</c:v>
                </c:pt>
                <c:pt idx="14">
                  <c:v>93.7977742444047</c:v>
                </c:pt>
                <c:pt idx="15">
                  <c:v>94.1461234579311</c:v>
                </c:pt>
                <c:pt idx="16">
                  <c:v>94.4944726714577</c:v>
                </c:pt>
                <c:pt idx="17">
                  <c:v>95.2103398886655</c:v>
                </c:pt>
                <c:pt idx="18">
                  <c:v>95.9262071058735</c:v>
                </c:pt>
                <c:pt idx="19">
                  <c:v>96.6420743230815</c:v>
                </c:pt>
                <c:pt idx="20">
                  <c:v>97.3579415402899</c:v>
                </c:pt>
                <c:pt idx="21">
                  <c:v>98.0738087574973</c:v>
                </c:pt>
                <c:pt idx="22">
                  <c:v>98.7896759747058</c:v>
                </c:pt>
                <c:pt idx="23">
                  <c:v>99.5055431919136</c:v>
                </c:pt>
                <c:pt idx="24">
                  <c:v>100.221410409122</c:v>
                </c:pt>
                <c:pt idx="25">
                  <c:v>100.698655220594</c:v>
                </c:pt>
                <c:pt idx="26">
                  <c:v>101.175900032066</c:v>
                </c:pt>
                <c:pt idx="27">
                  <c:v>101.653144843538</c:v>
                </c:pt>
                <c:pt idx="28">
                  <c:v>102.130389655009</c:v>
                </c:pt>
                <c:pt idx="29">
                  <c:v>102.369012060746</c:v>
                </c:pt>
                <c:pt idx="30">
                  <c:v>102.607634466482</c:v>
                </c:pt>
                <c:pt idx="31">
                  <c:v>102.846256872218</c:v>
                </c:pt>
                <c:pt idx="32">
                  <c:v>103.084879277954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486525"/>
        <c:axId val="59624751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139.743298374824</c:v>
                </c:pt>
                <c:pt idx="14">
                  <c:v>149.18981504818</c:v>
                </c:pt>
                <c:pt idx="15">
                  <c:v>158.636331721537</c:v>
                </c:pt>
                <c:pt idx="16">
                  <c:v>167.966401081323</c:v>
                </c:pt>
                <c:pt idx="17">
                  <c:v>177.402206687903</c:v>
                </c:pt>
                <c:pt idx="18">
                  <c:v>187.15539540362</c:v>
                </c:pt>
                <c:pt idx="19">
                  <c:v>197.444793290014</c:v>
                </c:pt>
                <c:pt idx="20">
                  <c:v>208.278337340841</c:v>
                </c:pt>
                <c:pt idx="21">
                  <c:v>218.692254207884</c:v>
                </c:pt>
                <c:pt idx="22">
                  <c:v>229.106171074925</c:v>
                </c:pt>
                <c:pt idx="23">
                  <c:v>239.520087941967</c:v>
                </c:pt>
                <c:pt idx="24">
                  <c:v>249.934004809009</c:v>
                </c:pt>
                <c:pt idx="25">
                  <c:v>260.556200013392</c:v>
                </c:pt>
                <c:pt idx="26">
                  <c:v>271.178395217775</c:v>
                </c:pt>
                <c:pt idx="27">
                  <c:v>281.800590422158</c:v>
                </c:pt>
                <c:pt idx="28">
                  <c:v>292.422785626541</c:v>
                </c:pt>
                <c:pt idx="29">
                  <c:v>302.65758312347</c:v>
                </c:pt>
                <c:pt idx="30">
                  <c:v>312.892380620399</c:v>
                </c:pt>
                <c:pt idx="31">
                  <c:v>323.127178117328</c:v>
                </c:pt>
                <c:pt idx="32">
                  <c:v>333.361975614257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77144"/>
        <c:axId val="6878158"/>
      </c:lineChart>
      <c:catAx>
        <c:axId val="1848652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624751"/>
        <c:crosses val="autoZero"/>
        <c:auto val="1"/>
        <c:lblAlgn val="ctr"/>
        <c:lblOffset val="100"/>
      </c:catAx>
      <c:valAx>
        <c:axId val="59624751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486525"/>
        <c:crossesAt val="1"/>
        <c:crossBetween val="midCat"/>
      </c:valAx>
      <c:catAx>
        <c:axId val="26771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78158"/>
        <c:auto val="1"/>
        <c:lblAlgn val="ctr"/>
        <c:lblOffset val="100"/>
      </c:catAx>
      <c:valAx>
        <c:axId val="6878158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7714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-0.0331795977538114</c:v>
                </c:pt>
                <c:pt idx="3">
                  <c:v>-0.0366051126539158</c:v>
                </c:pt>
                <c:pt idx="4">
                  <c:v>-0.0367867634379296</c:v>
                </c:pt>
                <c:pt idx="5">
                  <c:v>-0.0376961884096756</c:v>
                </c:pt>
                <c:pt idx="6">
                  <c:v>-0.0477424989214764</c:v>
                </c:pt>
                <c:pt idx="7">
                  <c:v>-0.0361492585930002</c:v>
                </c:pt>
                <c:pt idx="8">
                  <c:v>-0.0372998024880651</c:v>
                </c:pt>
                <c:pt idx="9">
                  <c:v>-0.0396780236036888</c:v>
                </c:pt>
                <c:pt idx="10">
                  <c:v>-0.0407728243666588</c:v>
                </c:pt>
                <c:pt idx="11">
                  <c:v>-0.0430208887687812</c:v>
                </c:pt>
                <c:pt idx="12">
                  <c:v>-0.0426104739056819</c:v>
                </c:pt>
                <c:pt idx="13">
                  <c:v>-0.0414394095493203</c:v>
                </c:pt>
                <c:pt idx="14">
                  <c:v>-0.0411652973554087</c:v>
                </c:pt>
                <c:pt idx="15">
                  <c:v>-0.0399446950663731</c:v>
                </c:pt>
                <c:pt idx="16">
                  <c:v>-0.0388242335347702</c:v>
                </c:pt>
                <c:pt idx="17">
                  <c:v>-0.0379825923823471</c:v>
                </c:pt>
                <c:pt idx="18">
                  <c:v>-0.0369896318869314</c:v>
                </c:pt>
                <c:pt idx="19">
                  <c:v>-0.0363574003736321</c:v>
                </c:pt>
                <c:pt idx="20">
                  <c:v>-0.0357366140416767</c:v>
                </c:pt>
                <c:pt idx="21">
                  <c:v>-0.0347171220716545</c:v>
                </c:pt>
                <c:pt idx="22">
                  <c:v>-0.0330109500491748</c:v>
                </c:pt>
                <c:pt idx="23">
                  <c:v>-0.0323053301067323</c:v>
                </c:pt>
                <c:pt idx="24">
                  <c:v>-0.0317995852264761</c:v>
                </c:pt>
                <c:pt idx="25">
                  <c:v>-0.0316861953403906</c:v>
                </c:pt>
                <c:pt idx="26">
                  <c:v>-0.0314207957136869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-0.0385800679980236</c:v>
                </c:pt>
                <c:pt idx="6">
                  <c:v>-0.0490601016375572</c:v>
                </c:pt>
                <c:pt idx="7">
                  <c:v>-0.0375883794367448</c:v>
                </c:pt>
                <c:pt idx="8">
                  <c:v>-0.0390979255456652</c:v>
                </c:pt>
                <c:pt idx="9">
                  <c:v>-0.0417309289292434</c:v>
                </c:pt>
                <c:pt idx="10">
                  <c:v>-0.043176173669316</c:v>
                </c:pt>
                <c:pt idx="11">
                  <c:v>-0.0463561186407382</c:v>
                </c:pt>
                <c:pt idx="12">
                  <c:v>-0.0470375838663588</c:v>
                </c:pt>
                <c:pt idx="13">
                  <c:v>-0.0467414198357259</c:v>
                </c:pt>
                <c:pt idx="14">
                  <c:v>-0.0472886778726893</c:v>
                </c:pt>
                <c:pt idx="15">
                  <c:v>-0.0470271861771479</c:v>
                </c:pt>
                <c:pt idx="16">
                  <c:v>-0.0465553263845983</c:v>
                </c:pt>
                <c:pt idx="17">
                  <c:v>-0.0464669949214712</c:v>
                </c:pt>
                <c:pt idx="18">
                  <c:v>-0.0461761349503546</c:v>
                </c:pt>
                <c:pt idx="19">
                  <c:v>-0.046262953889225</c:v>
                </c:pt>
                <c:pt idx="20">
                  <c:v>-0.0464269993098679</c:v>
                </c:pt>
                <c:pt idx="21">
                  <c:v>-0.0461215480636814</c:v>
                </c:pt>
                <c:pt idx="22">
                  <c:v>-0.0449079038514549</c:v>
                </c:pt>
                <c:pt idx="23">
                  <c:v>-0.045166653268247</c:v>
                </c:pt>
                <c:pt idx="24">
                  <c:v>-0.045380387354883</c:v>
                </c:pt>
                <c:pt idx="25">
                  <c:v>-0.0461826722049663</c:v>
                </c:pt>
                <c:pt idx="26">
                  <c:v>-0.0466272549440901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-0.0331795977538114</c:v>
                </c:pt>
                <c:pt idx="3">
                  <c:v>-0.0366051126539158</c:v>
                </c:pt>
                <c:pt idx="4">
                  <c:v>-0.0367867634379296</c:v>
                </c:pt>
                <c:pt idx="5">
                  <c:v>-0.0377389074028457</c:v>
                </c:pt>
                <c:pt idx="6">
                  <c:v>-0.0478298745264705</c:v>
                </c:pt>
                <c:pt idx="7">
                  <c:v>-0.0361065024639501</c:v>
                </c:pt>
                <c:pt idx="8">
                  <c:v>-0.0391535770559676</c:v>
                </c:pt>
                <c:pt idx="9">
                  <c:v>-0.0412709807657619</c:v>
                </c:pt>
                <c:pt idx="10">
                  <c:v>-0.0433538408877672</c:v>
                </c:pt>
                <c:pt idx="11">
                  <c:v>-0.0454060420681565</c:v>
                </c:pt>
                <c:pt idx="12">
                  <c:v>-0.0463174083644446</c:v>
                </c:pt>
                <c:pt idx="13">
                  <c:v>-0.0460731860164553</c:v>
                </c:pt>
                <c:pt idx="14">
                  <c:v>-0.0444007710637599</c:v>
                </c:pt>
                <c:pt idx="15">
                  <c:v>-0.0433044126730275</c:v>
                </c:pt>
                <c:pt idx="16">
                  <c:v>-0.0427023319926872</c:v>
                </c:pt>
                <c:pt idx="17">
                  <c:v>-0.0418784828759641</c:v>
                </c:pt>
                <c:pt idx="18">
                  <c:v>-0.0410570399388827</c:v>
                </c:pt>
                <c:pt idx="19">
                  <c:v>-0.0396919068984465</c:v>
                </c:pt>
                <c:pt idx="20">
                  <c:v>-0.0402859843374668</c:v>
                </c:pt>
                <c:pt idx="21">
                  <c:v>-0.0388723334038001</c:v>
                </c:pt>
                <c:pt idx="22">
                  <c:v>-0.0376490982313141</c:v>
                </c:pt>
                <c:pt idx="23">
                  <c:v>-0.0386100359491976</c:v>
                </c:pt>
                <c:pt idx="24">
                  <c:v>-0.0383320785782029</c:v>
                </c:pt>
                <c:pt idx="25">
                  <c:v>-0.038763520533628</c:v>
                </c:pt>
                <c:pt idx="26">
                  <c:v>-0.0383614847213687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-0.0386227869911937</c:v>
                </c:pt>
                <c:pt idx="6">
                  <c:v>-0.049150792194485</c:v>
                </c:pt>
                <c:pt idx="7">
                  <c:v>-0.0375455196965881</c:v>
                </c:pt>
                <c:pt idx="8">
                  <c:v>-0.0409670642769057</c:v>
                </c:pt>
                <c:pt idx="9">
                  <c:v>-0.0433409692930775</c:v>
                </c:pt>
                <c:pt idx="10">
                  <c:v>-0.0458062010073498</c:v>
                </c:pt>
                <c:pt idx="11">
                  <c:v>-0.0487934245478691</c:v>
                </c:pt>
                <c:pt idx="12">
                  <c:v>-0.0506754306211583</c:v>
                </c:pt>
                <c:pt idx="13">
                  <c:v>-0.0512489459680754</c:v>
                </c:pt>
                <c:pt idx="14">
                  <c:v>-0.0502586199799597</c:v>
                </c:pt>
                <c:pt idx="15">
                  <c:v>-0.0498729865384165</c:v>
                </c:pt>
                <c:pt idx="16">
                  <c:v>-0.0499759490923831</c:v>
                </c:pt>
                <c:pt idx="17">
                  <c:v>-0.0502369600718719</c:v>
                </c:pt>
                <c:pt idx="18">
                  <c:v>-0.0502238536140283</c:v>
                </c:pt>
                <c:pt idx="19">
                  <c:v>-0.049390788357568</c:v>
                </c:pt>
                <c:pt idx="20">
                  <c:v>-0.0508941509583288</c:v>
                </c:pt>
                <c:pt idx="21">
                  <c:v>-0.050264397011057</c:v>
                </c:pt>
                <c:pt idx="22">
                  <c:v>-0.0496547697253654</c:v>
                </c:pt>
                <c:pt idx="23">
                  <c:v>-0.0515270317202932</c:v>
                </c:pt>
                <c:pt idx="24">
                  <c:v>-0.0518800897618035</c:v>
                </c:pt>
                <c:pt idx="25">
                  <c:v>-0.0533390452517079</c:v>
                </c:pt>
                <c:pt idx="26">
                  <c:v>-0.053674807676273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-0.0331795977538114</c:v>
                </c:pt>
                <c:pt idx="3">
                  <c:v>-0.0366051126539158</c:v>
                </c:pt>
                <c:pt idx="4">
                  <c:v>-0.0367867634379296</c:v>
                </c:pt>
                <c:pt idx="5">
                  <c:v>-0.0376960408689389</c:v>
                </c:pt>
                <c:pt idx="6">
                  <c:v>-0.0477410722817614</c:v>
                </c:pt>
                <c:pt idx="7">
                  <c:v>-0.0348404627584001</c:v>
                </c:pt>
                <c:pt idx="8">
                  <c:v>-0.0363725504085787</c:v>
                </c:pt>
                <c:pt idx="9">
                  <c:v>-0.0393205788842658</c:v>
                </c:pt>
                <c:pt idx="10">
                  <c:v>-0.0414566067413975</c:v>
                </c:pt>
                <c:pt idx="11">
                  <c:v>-0.0435157634048441</c:v>
                </c:pt>
                <c:pt idx="12">
                  <c:v>-0.0424928333584208</c:v>
                </c:pt>
                <c:pt idx="13">
                  <c:v>-0.0423453485606256</c:v>
                </c:pt>
                <c:pt idx="14">
                  <c:v>-0.0408554357681535</c:v>
                </c:pt>
                <c:pt idx="15">
                  <c:v>-0.0391906149806835</c:v>
                </c:pt>
                <c:pt idx="16">
                  <c:v>-0.0370371043656766</c:v>
                </c:pt>
                <c:pt idx="17">
                  <c:v>-0.0358803307027981</c:v>
                </c:pt>
                <c:pt idx="18">
                  <c:v>-0.0350563278840208</c:v>
                </c:pt>
                <c:pt idx="19">
                  <c:v>-0.0335664230320972</c:v>
                </c:pt>
                <c:pt idx="20">
                  <c:v>-0.0313601038141628</c:v>
                </c:pt>
                <c:pt idx="21">
                  <c:v>-0.0295505195793241</c:v>
                </c:pt>
                <c:pt idx="22">
                  <c:v>-0.029148818600477</c:v>
                </c:pt>
                <c:pt idx="23">
                  <c:v>-0.0282020083879217</c:v>
                </c:pt>
                <c:pt idx="24">
                  <c:v>-0.0281168480421898</c:v>
                </c:pt>
                <c:pt idx="25">
                  <c:v>-0.0270533787675431</c:v>
                </c:pt>
                <c:pt idx="26">
                  <c:v>-0.0266553113239194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-0.0385799204572869</c:v>
                </c:pt>
                <c:pt idx="6">
                  <c:v>-0.0490586749978421</c:v>
                </c:pt>
                <c:pt idx="7">
                  <c:v>-0.0362671268468203</c:v>
                </c:pt>
                <c:pt idx="8">
                  <c:v>-0.0381800899410996</c:v>
                </c:pt>
                <c:pt idx="9">
                  <c:v>-0.0414043090835101</c:v>
                </c:pt>
                <c:pt idx="10">
                  <c:v>-0.0439553301700603</c:v>
                </c:pt>
                <c:pt idx="11">
                  <c:v>-0.0469972294206621</c:v>
                </c:pt>
                <c:pt idx="12">
                  <c:v>-0.047049419870294</c:v>
                </c:pt>
                <c:pt idx="13">
                  <c:v>-0.0478131800647396</c:v>
                </c:pt>
                <c:pt idx="14">
                  <c:v>-0.047102939215242</c:v>
                </c:pt>
                <c:pt idx="15">
                  <c:v>-0.0462047622537013</c:v>
                </c:pt>
                <c:pt idx="16">
                  <c:v>-0.0445216865709489</c:v>
                </c:pt>
                <c:pt idx="17">
                  <c:v>-0.0440630232654626</c:v>
                </c:pt>
                <c:pt idx="18">
                  <c:v>-0.043777454374842</c:v>
                </c:pt>
                <c:pt idx="19">
                  <c:v>-0.0430528711254144</c:v>
                </c:pt>
                <c:pt idx="20">
                  <c:v>-0.0416746844394198</c:v>
                </c:pt>
                <c:pt idx="21">
                  <c:v>-0.040375282174679</c:v>
                </c:pt>
                <c:pt idx="22">
                  <c:v>-0.040592650190883</c:v>
                </c:pt>
                <c:pt idx="23">
                  <c:v>-0.0404653015130933</c:v>
                </c:pt>
                <c:pt idx="24">
                  <c:v>-0.0412327365925721</c:v>
                </c:pt>
                <c:pt idx="25">
                  <c:v>-0.0410280349236822</c:v>
                </c:pt>
                <c:pt idx="26">
                  <c:v>-0.0412434238001149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4902"/>
        <c:axId val="42724972"/>
      </c:lineChart>
      <c:catAx>
        <c:axId val="9649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24972"/>
        <c:crosses val="autoZero"/>
        <c:auto val="1"/>
        <c:lblAlgn val="ctr"/>
        <c:lblOffset val="100"/>
      </c:catAx>
      <c:valAx>
        <c:axId val="4272497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9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101</c:v>
                </c:pt>
                <c:pt idx="14">
                  <c:v>103.985380336693</c:v>
                </c:pt>
                <c:pt idx="15">
                  <c:v>106.902698899598</c:v>
                </c:pt>
                <c:pt idx="16">
                  <c:v>109.485020581686</c:v>
                </c:pt>
                <c:pt idx="17">
                  <c:v>111.1</c:v>
                </c:pt>
                <c:pt idx="18">
                  <c:v>112.824137665312</c:v>
                </c:pt>
                <c:pt idx="19">
                  <c:v>113.958277026971</c:v>
                </c:pt>
                <c:pt idx="20">
                  <c:v>115.093667612042</c:v>
                </c:pt>
                <c:pt idx="21">
                  <c:v>116.655</c:v>
                </c:pt>
                <c:pt idx="22">
                  <c:v>118.465344548577</c:v>
                </c:pt>
                <c:pt idx="23">
                  <c:v>120.339940540481</c:v>
                </c:pt>
                <c:pt idx="24">
                  <c:v>122.429481742004</c:v>
                </c:pt>
                <c:pt idx="25">
                  <c:v>123.88761</c:v>
                </c:pt>
                <c:pt idx="26">
                  <c:v>124.980938498749</c:v>
                </c:pt>
                <c:pt idx="27">
                  <c:v>125.995917745884</c:v>
                </c:pt>
                <c:pt idx="28">
                  <c:v>126.919788927983</c:v>
                </c:pt>
                <c:pt idx="29">
                  <c:v>128.22367635</c:v>
                </c:pt>
                <c:pt idx="30">
                  <c:v>129.667723692453</c:v>
                </c:pt>
                <c:pt idx="31">
                  <c:v>131.035754455719</c:v>
                </c:pt>
                <c:pt idx="32">
                  <c:v>132.928470881349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95.3584042767666</c:v>
                </c:pt>
                <c:pt idx="14">
                  <c:v>97.6157327361808</c:v>
                </c:pt>
                <c:pt idx="15">
                  <c:v>99.8730611955955</c:v>
                </c:pt>
                <c:pt idx="16">
                  <c:v>102.13038965501</c:v>
                </c:pt>
                <c:pt idx="17">
                  <c:v>103.800746495162</c:v>
                </c:pt>
                <c:pt idx="18">
                  <c:v>105.471103335314</c:v>
                </c:pt>
                <c:pt idx="19">
                  <c:v>107.141460175466</c:v>
                </c:pt>
                <c:pt idx="20">
                  <c:v>108.811817015618</c:v>
                </c:pt>
                <c:pt idx="21">
                  <c:v>109.527684232826</c:v>
                </c:pt>
                <c:pt idx="22">
                  <c:v>110.243551450034</c:v>
                </c:pt>
                <c:pt idx="23">
                  <c:v>110.959418667242</c:v>
                </c:pt>
                <c:pt idx="24">
                  <c:v>111.67528588445</c:v>
                </c:pt>
                <c:pt idx="25">
                  <c:v>112.391153101658</c:v>
                </c:pt>
                <c:pt idx="26">
                  <c:v>113.107020318866</c:v>
                </c:pt>
                <c:pt idx="27">
                  <c:v>113.822887536074</c:v>
                </c:pt>
                <c:pt idx="28">
                  <c:v>114.538754753282</c:v>
                </c:pt>
                <c:pt idx="29">
                  <c:v>115.015999564754</c:v>
                </c:pt>
                <c:pt idx="30">
                  <c:v>115.493244376226</c:v>
                </c:pt>
                <c:pt idx="31">
                  <c:v>115.970489187698</c:v>
                </c:pt>
                <c:pt idx="32">
                  <c:v>116.44773399917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912216"/>
        <c:axId val="48127626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135.762316663476</c:v>
                </c:pt>
                <c:pt idx="14">
                  <c:v>145.234106198137</c:v>
                </c:pt>
                <c:pt idx="15">
                  <c:v>154.705895732798</c:v>
                </c:pt>
                <c:pt idx="16">
                  <c:v>164.177685267459</c:v>
                </c:pt>
                <c:pt idx="17">
                  <c:v>172.797013744001</c:v>
                </c:pt>
                <c:pt idx="18">
                  <c:v>181.416342220542</c:v>
                </c:pt>
                <c:pt idx="19">
                  <c:v>190.035670697083</c:v>
                </c:pt>
                <c:pt idx="20">
                  <c:v>198.654999173626</c:v>
                </c:pt>
                <c:pt idx="21">
                  <c:v>207.097836638505</c:v>
                </c:pt>
                <c:pt idx="22">
                  <c:v>215.540674103384</c:v>
                </c:pt>
                <c:pt idx="23">
                  <c:v>223.983511568262</c:v>
                </c:pt>
                <c:pt idx="24">
                  <c:v>232.426349033141</c:v>
                </c:pt>
                <c:pt idx="25">
                  <c:v>240.561271249302</c:v>
                </c:pt>
                <c:pt idx="26">
                  <c:v>248.696193465461</c:v>
                </c:pt>
                <c:pt idx="27">
                  <c:v>256.831115681622</c:v>
                </c:pt>
                <c:pt idx="28">
                  <c:v>264.966037897782</c:v>
                </c:pt>
                <c:pt idx="29">
                  <c:v>272.915019034715</c:v>
                </c:pt>
                <c:pt idx="30">
                  <c:v>280.864000171648</c:v>
                </c:pt>
                <c:pt idx="31">
                  <c:v>288.812981308582</c:v>
                </c:pt>
                <c:pt idx="32">
                  <c:v>296.761962445515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440094"/>
        <c:axId val="32152198"/>
      </c:lineChart>
      <c:catAx>
        <c:axId val="359122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127626"/>
        <c:crosses val="autoZero"/>
        <c:auto val="1"/>
        <c:lblAlgn val="ctr"/>
        <c:lblOffset val="100"/>
      </c:catAx>
      <c:valAx>
        <c:axId val="48127626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912216"/>
        <c:crossesAt val="1"/>
        <c:crossBetween val="midCat"/>
      </c:valAx>
      <c:catAx>
        <c:axId val="114400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52198"/>
        <c:auto val="1"/>
        <c:lblAlgn val="ctr"/>
        <c:lblOffset val="100"/>
      </c:catAx>
      <c:valAx>
        <c:axId val="3215219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44009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-0.0331795977538114</c:v>
                </c:pt>
                <c:pt idx="25">
                  <c:v>-0.0366051126539158</c:v>
                </c:pt>
                <c:pt idx="26">
                  <c:v>-0.0367867634379296</c:v>
                </c:pt>
                <c:pt idx="27">
                  <c:v>-0.0376961884096756</c:v>
                </c:pt>
                <c:pt idx="28">
                  <c:v>-0.0477424989214764</c:v>
                </c:pt>
                <c:pt idx="29">
                  <c:v>-0.0361492585930002</c:v>
                </c:pt>
                <c:pt idx="30">
                  <c:v>-0.0372998024880651</c:v>
                </c:pt>
                <c:pt idx="31">
                  <c:v>-0.0396780236036888</c:v>
                </c:pt>
                <c:pt idx="32">
                  <c:v>-0.0407728243666588</c:v>
                </c:pt>
                <c:pt idx="33">
                  <c:v>-0.0430208887687812</c:v>
                </c:pt>
                <c:pt idx="34">
                  <c:v>-0.0426104739056819</c:v>
                </c:pt>
                <c:pt idx="35">
                  <c:v>-0.0414394095493203</c:v>
                </c:pt>
                <c:pt idx="36">
                  <c:v>-0.0411652973554087</c:v>
                </c:pt>
                <c:pt idx="37">
                  <c:v>-0.0399446950663731</c:v>
                </c:pt>
                <c:pt idx="38">
                  <c:v>-0.0388242335347702</c:v>
                </c:pt>
                <c:pt idx="39">
                  <c:v>-0.0379825923823471</c:v>
                </c:pt>
                <c:pt idx="40">
                  <c:v>-0.0369896318869314</c:v>
                </c:pt>
                <c:pt idx="41">
                  <c:v>-0.0363574003736321</c:v>
                </c:pt>
                <c:pt idx="42">
                  <c:v>-0.0357366140416767</c:v>
                </c:pt>
                <c:pt idx="43">
                  <c:v>-0.0347171220716545</c:v>
                </c:pt>
                <c:pt idx="44">
                  <c:v>-0.0330109500491748</c:v>
                </c:pt>
                <c:pt idx="45">
                  <c:v>-0.0323053301067323</c:v>
                </c:pt>
                <c:pt idx="46">
                  <c:v>-0.0317995852264761</c:v>
                </c:pt>
                <c:pt idx="47">
                  <c:v>-0.0316861953403906</c:v>
                </c:pt>
                <c:pt idx="48">
                  <c:v>-0.0314207957136869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</c:v>
                </c:pt>
                <c:pt idx="25">
                  <c:v>-0.037053084153563</c:v>
                </c:pt>
                <c:pt idx="26">
                  <c:v>-0.0376732487763676</c:v>
                </c:pt>
                <c:pt idx="27">
                  <c:v>-0.0385800679980236</c:v>
                </c:pt>
                <c:pt idx="28">
                  <c:v>-0.0490601016375572</c:v>
                </c:pt>
                <c:pt idx="29">
                  <c:v>-0.0375883794367448</c:v>
                </c:pt>
                <c:pt idx="30">
                  <c:v>-0.0390979255456652</c:v>
                </c:pt>
                <c:pt idx="31">
                  <c:v>-0.0417309289292434</c:v>
                </c:pt>
                <c:pt idx="32">
                  <c:v>-0.043176173669316</c:v>
                </c:pt>
                <c:pt idx="33">
                  <c:v>-0.0463561186407382</c:v>
                </c:pt>
                <c:pt idx="34">
                  <c:v>-0.0470375838663588</c:v>
                </c:pt>
                <c:pt idx="35">
                  <c:v>-0.0467414198357259</c:v>
                </c:pt>
                <c:pt idx="36">
                  <c:v>-0.0472886778726893</c:v>
                </c:pt>
                <c:pt idx="37">
                  <c:v>-0.0470271861771479</c:v>
                </c:pt>
                <c:pt idx="38">
                  <c:v>-0.0465553263845983</c:v>
                </c:pt>
                <c:pt idx="39">
                  <c:v>-0.0464669949214712</c:v>
                </c:pt>
                <c:pt idx="40">
                  <c:v>-0.0461761349503546</c:v>
                </c:pt>
                <c:pt idx="41">
                  <c:v>-0.046262953889225</c:v>
                </c:pt>
                <c:pt idx="42">
                  <c:v>-0.0464269993098679</c:v>
                </c:pt>
                <c:pt idx="43">
                  <c:v>-0.0461215480636814</c:v>
                </c:pt>
                <c:pt idx="44">
                  <c:v>-0.0449079038514549</c:v>
                </c:pt>
                <c:pt idx="45">
                  <c:v>-0.045166653268247</c:v>
                </c:pt>
                <c:pt idx="46">
                  <c:v>-0.045380387354883</c:v>
                </c:pt>
                <c:pt idx="47">
                  <c:v>-0.0461826722049663</c:v>
                </c:pt>
                <c:pt idx="48">
                  <c:v>-0.0466272549440901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-0.0366051126539158</c:v>
                </c:pt>
                <c:pt idx="26">
                  <c:v>-0.0367867634379296</c:v>
                </c:pt>
                <c:pt idx="27">
                  <c:v>-0.0377389074028457</c:v>
                </c:pt>
                <c:pt idx="28">
                  <c:v>-0.0478298745264705</c:v>
                </c:pt>
                <c:pt idx="29">
                  <c:v>-0.0361065024639501</c:v>
                </c:pt>
                <c:pt idx="30">
                  <c:v>-0.0391535770559676</c:v>
                </c:pt>
                <c:pt idx="31">
                  <c:v>-0.0412709807657619</c:v>
                </c:pt>
                <c:pt idx="32">
                  <c:v>-0.0433538408877672</c:v>
                </c:pt>
                <c:pt idx="33">
                  <c:v>-0.0454060420681565</c:v>
                </c:pt>
                <c:pt idx="34">
                  <c:v>-0.0463174083644446</c:v>
                </c:pt>
                <c:pt idx="35">
                  <c:v>-0.0460731860164553</c:v>
                </c:pt>
                <c:pt idx="36">
                  <c:v>-0.0444007710637599</c:v>
                </c:pt>
                <c:pt idx="37">
                  <c:v>-0.0433044126730275</c:v>
                </c:pt>
                <c:pt idx="38">
                  <c:v>-0.0427023319926872</c:v>
                </c:pt>
                <c:pt idx="39">
                  <c:v>-0.0418784828759641</c:v>
                </c:pt>
                <c:pt idx="40">
                  <c:v>-0.0410570399388827</c:v>
                </c:pt>
                <c:pt idx="41">
                  <c:v>-0.0396919068984465</c:v>
                </c:pt>
                <c:pt idx="42">
                  <c:v>-0.0402859843374668</c:v>
                </c:pt>
                <c:pt idx="43">
                  <c:v>-0.0388723334038001</c:v>
                </c:pt>
                <c:pt idx="44">
                  <c:v>-0.0376490982313141</c:v>
                </c:pt>
                <c:pt idx="45">
                  <c:v>-0.0386100359491976</c:v>
                </c:pt>
                <c:pt idx="46">
                  <c:v>-0.0383320785782029</c:v>
                </c:pt>
                <c:pt idx="47">
                  <c:v>-0.038763520533628</c:v>
                </c:pt>
                <c:pt idx="48">
                  <c:v>-0.0383614847213687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</c:v>
                </c:pt>
                <c:pt idx="26">
                  <c:v>-0.0376732487763676</c:v>
                </c:pt>
                <c:pt idx="27">
                  <c:v>-0.0386227869911937</c:v>
                </c:pt>
                <c:pt idx="28">
                  <c:v>-0.049150792194485</c:v>
                </c:pt>
                <c:pt idx="29">
                  <c:v>-0.0375455196965881</c:v>
                </c:pt>
                <c:pt idx="30">
                  <c:v>-0.0409670642769057</c:v>
                </c:pt>
                <c:pt idx="31">
                  <c:v>-0.0433409692930775</c:v>
                </c:pt>
                <c:pt idx="32">
                  <c:v>-0.0458062010073498</c:v>
                </c:pt>
                <c:pt idx="33">
                  <c:v>-0.0487934245478691</c:v>
                </c:pt>
                <c:pt idx="34">
                  <c:v>-0.0506754306211583</c:v>
                </c:pt>
                <c:pt idx="35">
                  <c:v>-0.0512489459680754</c:v>
                </c:pt>
                <c:pt idx="36">
                  <c:v>-0.0502586199799597</c:v>
                </c:pt>
                <c:pt idx="37">
                  <c:v>-0.0498729865384165</c:v>
                </c:pt>
                <c:pt idx="38">
                  <c:v>-0.0499759490923831</c:v>
                </c:pt>
                <c:pt idx="39">
                  <c:v>-0.0502369600718719</c:v>
                </c:pt>
                <c:pt idx="40">
                  <c:v>-0.0502238536140283</c:v>
                </c:pt>
                <c:pt idx="41">
                  <c:v>-0.049390788357568</c:v>
                </c:pt>
                <c:pt idx="42">
                  <c:v>-0.0508941509583288</c:v>
                </c:pt>
                <c:pt idx="43">
                  <c:v>-0.050264397011057</c:v>
                </c:pt>
                <c:pt idx="44">
                  <c:v>-0.0496547697253654</c:v>
                </c:pt>
                <c:pt idx="45">
                  <c:v>-0.0515270317202932</c:v>
                </c:pt>
                <c:pt idx="46">
                  <c:v>-0.0518800897618035</c:v>
                </c:pt>
                <c:pt idx="47">
                  <c:v>-0.0533390452517079</c:v>
                </c:pt>
                <c:pt idx="48">
                  <c:v>-0.053674807676273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-0.0366051126539158</c:v>
                </c:pt>
                <c:pt idx="26">
                  <c:v>-0.0367867634379296</c:v>
                </c:pt>
                <c:pt idx="27">
                  <c:v>-0.0376960408689389</c:v>
                </c:pt>
                <c:pt idx="28">
                  <c:v>-0.0477410722817614</c:v>
                </c:pt>
                <c:pt idx="29">
                  <c:v>-0.0348404627584001</c:v>
                </c:pt>
                <c:pt idx="30">
                  <c:v>-0.0363725504085787</c:v>
                </c:pt>
                <c:pt idx="31">
                  <c:v>-0.0393205788842658</c:v>
                </c:pt>
                <c:pt idx="32">
                  <c:v>-0.0414566067413975</c:v>
                </c:pt>
                <c:pt idx="33">
                  <c:v>-0.0435157634048441</c:v>
                </c:pt>
                <c:pt idx="34">
                  <c:v>-0.0424928333584208</c:v>
                </c:pt>
                <c:pt idx="35">
                  <c:v>-0.0423453485606256</c:v>
                </c:pt>
                <c:pt idx="36">
                  <c:v>-0.0408554357681535</c:v>
                </c:pt>
                <c:pt idx="37">
                  <c:v>-0.0391906149806835</c:v>
                </c:pt>
                <c:pt idx="38">
                  <c:v>-0.0370371043656766</c:v>
                </c:pt>
                <c:pt idx="39">
                  <c:v>-0.0358803307027981</c:v>
                </c:pt>
                <c:pt idx="40">
                  <c:v>-0.0350563278840208</c:v>
                </c:pt>
                <c:pt idx="41">
                  <c:v>-0.0335664230320972</c:v>
                </c:pt>
                <c:pt idx="42">
                  <c:v>-0.0313601038141628</c:v>
                </c:pt>
                <c:pt idx="43">
                  <c:v>-0.0295505195793241</c:v>
                </c:pt>
                <c:pt idx="44">
                  <c:v>-0.029148818600477</c:v>
                </c:pt>
                <c:pt idx="45">
                  <c:v>-0.0282020083879217</c:v>
                </c:pt>
                <c:pt idx="46">
                  <c:v>-0.0281168480421898</c:v>
                </c:pt>
                <c:pt idx="47">
                  <c:v>-0.0270533787675431</c:v>
                </c:pt>
                <c:pt idx="48">
                  <c:v>-0.0266553113239194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</c:v>
                </c:pt>
                <c:pt idx="26">
                  <c:v>-0.0376732487763676</c:v>
                </c:pt>
                <c:pt idx="27">
                  <c:v>-0.0385799204572869</c:v>
                </c:pt>
                <c:pt idx="28">
                  <c:v>-0.0490586749978421</c:v>
                </c:pt>
                <c:pt idx="29">
                  <c:v>-0.0362671268468203</c:v>
                </c:pt>
                <c:pt idx="30">
                  <c:v>-0.0381800899410996</c:v>
                </c:pt>
                <c:pt idx="31">
                  <c:v>-0.0414043090835101</c:v>
                </c:pt>
                <c:pt idx="32">
                  <c:v>-0.0439553301700603</c:v>
                </c:pt>
                <c:pt idx="33">
                  <c:v>-0.0469972294206621</c:v>
                </c:pt>
                <c:pt idx="34">
                  <c:v>-0.047049419870294</c:v>
                </c:pt>
                <c:pt idx="35">
                  <c:v>-0.0478131800647396</c:v>
                </c:pt>
                <c:pt idx="36">
                  <c:v>-0.047102939215242</c:v>
                </c:pt>
                <c:pt idx="37">
                  <c:v>-0.0462047622537013</c:v>
                </c:pt>
                <c:pt idx="38">
                  <c:v>-0.0445216865709489</c:v>
                </c:pt>
                <c:pt idx="39">
                  <c:v>-0.0440630232654626</c:v>
                </c:pt>
                <c:pt idx="40">
                  <c:v>-0.043777454374842</c:v>
                </c:pt>
                <c:pt idx="41">
                  <c:v>-0.0430528711254144</c:v>
                </c:pt>
                <c:pt idx="42">
                  <c:v>-0.0416746844394198</c:v>
                </c:pt>
                <c:pt idx="43">
                  <c:v>-0.040375282174679</c:v>
                </c:pt>
                <c:pt idx="44">
                  <c:v>-0.040592650190883</c:v>
                </c:pt>
                <c:pt idx="45">
                  <c:v>-0.0404653015130933</c:v>
                </c:pt>
                <c:pt idx="46">
                  <c:v>-0.0412327365925721</c:v>
                </c:pt>
                <c:pt idx="47">
                  <c:v>-0.0410280349236822</c:v>
                </c:pt>
                <c:pt idx="48">
                  <c:v>-0.0412434238001149</c:v>
                </c:pt>
              </c:numCache>
            </c:numRef>
          </c:yVal>
          <c:smooth val="0"/>
        </c:ser>
        <c:axId val="4283488"/>
        <c:axId val="37428548"/>
      </c:scatterChart>
      <c:valAx>
        <c:axId val="428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428548"/>
        <c:crosses val="autoZero"/>
        <c:crossBetween val="midCat"/>
      </c:valAx>
      <c:valAx>
        <c:axId val="374285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8348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-0.015764061187012</c:v>
                </c:pt>
                <c:pt idx="26">
                  <c:v>-0.0182231542809671</c:v>
                </c:pt>
                <c:pt idx="27">
                  <c:v>-0.00936350280989384</c:v>
                </c:pt>
                <c:pt idx="28">
                  <c:v>-0.01105229587983</c:v>
                </c:pt>
                <c:pt idx="29">
                  <c:v>-0.0150163067814063</c:v>
                </c:pt>
                <c:pt idx="30">
                  <c:v>-0.00586345074428253</c:v>
                </c:pt>
                <c:pt idx="31">
                  <c:v>-0.00701399463934741</c:v>
                </c:pt>
                <c:pt idx="32">
                  <c:v>-0.00939221575497114</c:v>
                </c:pt>
                <c:pt idx="33">
                  <c:v>-0.0104870165179412</c:v>
                </c:pt>
                <c:pt idx="34">
                  <c:v>-0.0127350809200635</c:v>
                </c:pt>
                <c:pt idx="35">
                  <c:v>-0.0123246660569643</c:v>
                </c:pt>
                <c:pt idx="36">
                  <c:v>-0.0111536017006026</c:v>
                </c:pt>
                <c:pt idx="37">
                  <c:v>-0.010879489506691</c:v>
                </c:pt>
                <c:pt idx="38">
                  <c:v>-0.00965888721765543</c:v>
                </c:pt>
                <c:pt idx="39">
                  <c:v>-0.00853842568605259</c:v>
                </c:pt>
                <c:pt idx="40">
                  <c:v>-0.00769678453362941</c:v>
                </c:pt>
                <c:pt idx="41">
                  <c:v>-0.00670382403821376</c:v>
                </c:pt>
                <c:pt idx="42">
                  <c:v>-0.00607159252491447</c:v>
                </c:pt>
                <c:pt idx="43">
                  <c:v>-0.00545080619295902</c:v>
                </c:pt>
                <c:pt idx="44">
                  <c:v>-0.00443131422293684</c:v>
                </c:pt>
                <c:pt idx="45">
                  <c:v>-0.00272514220045718</c:v>
                </c:pt>
                <c:pt idx="46">
                  <c:v>-0.00201952225801463</c:v>
                </c:pt>
                <c:pt idx="47">
                  <c:v>-0.00151377737775843</c:v>
                </c:pt>
                <c:pt idx="48">
                  <c:v>-0.00140038749167292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-0.0195881331115991</c:v>
                </c:pt>
                <c:pt idx="26">
                  <c:v>-0.0259966260361919</c:v>
                </c:pt>
                <c:pt idx="27">
                  <c:v>-0.0217929820184036</c:v>
                </c:pt>
                <c:pt idx="28">
                  <c:v>-0.0261186809053805</c:v>
                </c:pt>
                <c:pt idx="29">
                  <c:v>-0.0320264366080928</c:v>
                </c:pt>
                <c:pt idx="30">
                  <c:v>-0.0229950986986329</c:v>
                </c:pt>
                <c:pt idx="31">
                  <c:v>-0.0245046448075533</c:v>
                </c:pt>
                <c:pt idx="32">
                  <c:v>-0.0271376481911315</c:v>
                </c:pt>
                <c:pt idx="33">
                  <c:v>-0.0285828929312041</c:v>
                </c:pt>
                <c:pt idx="34">
                  <c:v>-0.0317628379026264</c:v>
                </c:pt>
                <c:pt idx="35">
                  <c:v>-0.0324443031282469</c:v>
                </c:pt>
                <c:pt idx="36">
                  <c:v>-0.032148139097614</c:v>
                </c:pt>
                <c:pt idx="37">
                  <c:v>-0.0326953971345774</c:v>
                </c:pt>
                <c:pt idx="38">
                  <c:v>-0.0324339054390361</c:v>
                </c:pt>
                <c:pt idx="39">
                  <c:v>-0.0319620456464865</c:v>
                </c:pt>
                <c:pt idx="40">
                  <c:v>-0.0318737141833594</c:v>
                </c:pt>
                <c:pt idx="41">
                  <c:v>-0.0315828542122427</c:v>
                </c:pt>
                <c:pt idx="42">
                  <c:v>-0.0316696731511131</c:v>
                </c:pt>
                <c:pt idx="43">
                  <c:v>-0.0318337185717561</c:v>
                </c:pt>
                <c:pt idx="44">
                  <c:v>-0.0315282673255695</c:v>
                </c:pt>
                <c:pt idx="45">
                  <c:v>-0.030314623113343</c:v>
                </c:pt>
                <c:pt idx="46">
                  <c:v>-0.0305733725301351</c:v>
                </c:pt>
                <c:pt idx="47">
                  <c:v>-0.0307871066167712</c:v>
                </c:pt>
                <c:pt idx="48">
                  <c:v>-0.0315893914668545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-0.0150268396045755</c:v>
                </c:pt>
                <c:pt idx="30">
                  <c:v>-0.00496800317245619</c:v>
                </c:pt>
                <c:pt idx="31">
                  <c:v>-0.00805798799854147</c:v>
                </c:pt>
                <c:pt idx="32">
                  <c:v>-0.010227640788498</c:v>
                </c:pt>
                <c:pt idx="33">
                  <c:v>-0.0124214956261391</c:v>
                </c:pt>
                <c:pt idx="34">
                  <c:v>-0.0146068261542263</c:v>
                </c:pt>
                <c:pt idx="35">
                  <c:v>-0.0160316005157269</c:v>
                </c:pt>
                <c:pt idx="36">
                  <c:v>-0.0157873781677377</c:v>
                </c:pt>
                <c:pt idx="37">
                  <c:v>-0.0141149632150423</c:v>
                </c:pt>
                <c:pt idx="38">
                  <c:v>-0.0130186048243098</c:v>
                </c:pt>
                <c:pt idx="39">
                  <c:v>-0.0124165241439696</c:v>
                </c:pt>
                <c:pt idx="40">
                  <c:v>-0.0115926750272464</c:v>
                </c:pt>
                <c:pt idx="41">
                  <c:v>-0.010771232090165</c:v>
                </c:pt>
                <c:pt idx="42">
                  <c:v>-0.00940609904972883</c:v>
                </c:pt>
                <c:pt idx="43">
                  <c:v>-0.0100001764887491</c:v>
                </c:pt>
                <c:pt idx="44">
                  <c:v>-0.00858652555508248</c:v>
                </c:pt>
                <c:pt idx="45">
                  <c:v>-0.00736329038259643</c:v>
                </c:pt>
                <c:pt idx="46">
                  <c:v>-0.00832422810047999</c:v>
                </c:pt>
                <c:pt idx="47">
                  <c:v>-0.00804627072948521</c:v>
                </c:pt>
                <c:pt idx="48">
                  <c:v>-0.00847771268491032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-0.0320402843831959</c:v>
                </c:pt>
                <c:pt idx="30">
                  <c:v>-0.0220995475157</c:v>
                </c:pt>
                <c:pt idx="31">
                  <c:v>-0.0255640023300854</c:v>
                </c:pt>
                <c:pt idx="32">
                  <c:v>-0.0279901564264194</c:v>
                </c:pt>
                <c:pt idx="33">
                  <c:v>-0.0305663828563276</c:v>
                </c:pt>
                <c:pt idx="34">
                  <c:v>-0.0336867357445446</c:v>
                </c:pt>
                <c:pt idx="35">
                  <c:v>-0.0360821498830465</c:v>
                </c:pt>
                <c:pt idx="36">
                  <c:v>-0.0366556652299635</c:v>
                </c:pt>
                <c:pt idx="37">
                  <c:v>-0.0356653392418478</c:v>
                </c:pt>
                <c:pt idx="38">
                  <c:v>-0.0352797058003047</c:v>
                </c:pt>
                <c:pt idx="39">
                  <c:v>-0.0353826683542713</c:v>
                </c:pt>
                <c:pt idx="40">
                  <c:v>-0.0356436793337601</c:v>
                </c:pt>
                <c:pt idx="41">
                  <c:v>-0.0356305728759165</c:v>
                </c:pt>
                <c:pt idx="42">
                  <c:v>-0.0347975076194562</c:v>
                </c:pt>
                <c:pt idx="43">
                  <c:v>-0.0363008702202169</c:v>
                </c:pt>
                <c:pt idx="44">
                  <c:v>-0.0356711162729452</c:v>
                </c:pt>
                <c:pt idx="45">
                  <c:v>-0.0350614889872535</c:v>
                </c:pt>
                <c:pt idx="46">
                  <c:v>-0.0369337509821814</c:v>
                </c:pt>
                <c:pt idx="47">
                  <c:v>-0.0372868090236916</c:v>
                </c:pt>
                <c:pt idx="48">
                  <c:v>-0.0387457645135961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-0.0150148801416912</c:v>
                </c:pt>
                <c:pt idx="30">
                  <c:v>-0.00455465490968242</c:v>
                </c:pt>
                <c:pt idx="31">
                  <c:v>-0.00608674255986102</c:v>
                </c:pt>
                <c:pt idx="32">
                  <c:v>-0.00903477103554812</c:v>
                </c:pt>
                <c:pt idx="33">
                  <c:v>-0.0111707988926798</c:v>
                </c:pt>
                <c:pt idx="34">
                  <c:v>-0.0132299555561265</c:v>
                </c:pt>
                <c:pt idx="35">
                  <c:v>-0.0122070255097031</c:v>
                </c:pt>
                <c:pt idx="36">
                  <c:v>-0.012059540711908</c:v>
                </c:pt>
                <c:pt idx="37">
                  <c:v>-0.0105696279194358</c:v>
                </c:pt>
                <c:pt idx="38">
                  <c:v>-0.00890480713196583</c:v>
                </c:pt>
                <c:pt idx="39">
                  <c:v>-0.00675129651695901</c:v>
                </c:pt>
                <c:pt idx="40">
                  <c:v>-0.00559452285408051</c:v>
                </c:pt>
                <c:pt idx="41">
                  <c:v>-0.00477052003530312</c:v>
                </c:pt>
                <c:pt idx="42">
                  <c:v>-0.00328061518337956</c:v>
                </c:pt>
                <c:pt idx="43">
                  <c:v>-0.00107429596544517</c:v>
                </c:pt>
                <c:pt idx="44">
                  <c:v>0.000735288269393584</c:v>
                </c:pt>
                <c:pt idx="45">
                  <c:v>0.00113698924824066</c:v>
                </c:pt>
                <c:pt idx="46">
                  <c:v>0.00208379946079596</c:v>
                </c:pt>
                <c:pt idx="47">
                  <c:v>0.00216895980652786</c:v>
                </c:pt>
                <c:pt idx="48">
                  <c:v>0.00323242908117453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-0.0320250099683778</c:v>
                </c:pt>
                <c:pt idx="30">
                  <c:v>-0.0216738461087085</c:v>
                </c:pt>
                <c:pt idx="31">
                  <c:v>-0.0235868092029878</c:v>
                </c:pt>
                <c:pt idx="32">
                  <c:v>-0.0268110283453983</c:v>
                </c:pt>
                <c:pt idx="33">
                  <c:v>-0.0293620494319485</c:v>
                </c:pt>
                <c:pt idx="34">
                  <c:v>-0.0324039486825503</c:v>
                </c:pt>
                <c:pt idx="35">
                  <c:v>-0.0324561391321822</c:v>
                </c:pt>
                <c:pt idx="36">
                  <c:v>-0.0332198993266278</c:v>
                </c:pt>
                <c:pt idx="37">
                  <c:v>-0.0325096584771302</c:v>
                </c:pt>
                <c:pt idx="38">
                  <c:v>-0.0316114815155894</c:v>
                </c:pt>
                <c:pt idx="39">
                  <c:v>-0.029928405832837</c:v>
                </c:pt>
                <c:pt idx="40">
                  <c:v>-0.0294697425273508</c:v>
                </c:pt>
                <c:pt idx="41">
                  <c:v>-0.0291841736367302</c:v>
                </c:pt>
                <c:pt idx="42">
                  <c:v>-0.0284595903873025</c:v>
                </c:pt>
                <c:pt idx="43">
                  <c:v>-0.0270814037013079</c:v>
                </c:pt>
                <c:pt idx="44">
                  <c:v>-0.0257820014365672</c:v>
                </c:pt>
                <c:pt idx="45">
                  <c:v>-0.0259993694527712</c:v>
                </c:pt>
                <c:pt idx="46">
                  <c:v>-0.0258720207749815</c:v>
                </c:pt>
                <c:pt idx="47">
                  <c:v>-0.0266394558544603</c:v>
                </c:pt>
                <c:pt idx="48">
                  <c:v>-0.0264347541855703</c:v>
                </c:pt>
              </c:numCache>
            </c:numRef>
          </c:yVal>
          <c:smooth val="0"/>
        </c:ser>
        <c:axId val="34266315"/>
        <c:axId val="32728252"/>
      </c:scatterChart>
      <c:valAx>
        <c:axId val="342663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728252"/>
        <c:crosses val="autoZero"/>
        <c:crossBetween val="midCat"/>
      </c:valAx>
      <c:valAx>
        <c:axId val="32728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26631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-0.0137173289663036</c:v>
                </c:pt>
                <c:pt idx="7">
                  <c:v>-0.0148327115280569</c:v>
                </c:pt>
                <c:pt idx="8">
                  <c:v>-0.012817619776149</c:v>
                </c:pt>
                <c:pt idx="9">
                  <c:v>-0.0132214005686389</c:v>
                </c:pt>
                <c:pt idx="10">
                  <c:v>-0.0137317011649497</c:v>
                </c:pt>
                <c:pt idx="11">
                  <c:v>-0.0141287899968858</c:v>
                </c:pt>
                <c:pt idx="12">
                  <c:v>-0.0143618445365053</c:v>
                </c:pt>
                <c:pt idx="13">
                  <c:v>-0.0140285906910122</c:v>
                </c:pt>
                <c:pt idx="14">
                  <c:v>-0.0137517315999618</c:v>
                </c:pt>
                <c:pt idx="15">
                  <c:v>-0.0137481726475817</c:v>
                </c:pt>
                <c:pt idx="16">
                  <c:v>-0.0134951678815796</c:v>
                </c:pt>
                <c:pt idx="17">
                  <c:v>-0.0131682260576838</c:v>
                </c:pt>
                <c:pt idx="18">
                  <c:v>-0.0128047210462751</c:v>
                </c:pt>
                <c:pt idx="19">
                  <c:v>-0.0124607804242321</c:v>
                </c:pt>
                <c:pt idx="20">
                  <c:v>-0.0122743858293487</c:v>
                </c:pt>
                <c:pt idx="21">
                  <c:v>-0.0122176301094819</c:v>
                </c:pt>
                <c:pt idx="22">
                  <c:v>-0.0121548134274491</c:v>
                </c:pt>
                <c:pt idx="23">
                  <c:v>-0.0118986652374667</c:v>
                </c:pt>
                <c:pt idx="24">
                  <c:v>-0.0117477083964076</c:v>
                </c:pt>
                <c:pt idx="25">
                  <c:v>-0.0115483562954868</c:v>
                </c:pt>
                <c:pt idx="26">
                  <c:v>-0.011509617634749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10.07%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-0.082878117973868</c:v>
                </c:pt>
                <c:pt idx="3">
                  <c:v>-0.0819364794999317</c:v>
                </c:pt>
                <c:pt idx="4">
                  <c:v>-0.0850072793541836</c:v>
                </c:pt>
                <c:pt idx="5">
                  <c:v>-0.0819274924771431</c:v>
                </c:pt>
                <c:pt idx="6">
                  <c:v>-0.0762877740608485</c:v>
                </c:pt>
                <c:pt idx="7">
                  <c:v>-0.0910275593411775</c:v>
                </c:pt>
                <c:pt idx="8">
                  <c:v>-0.0792703614390469</c:v>
                </c:pt>
                <c:pt idx="9">
                  <c:v>-0.0829677303802561</c:v>
                </c:pt>
                <c:pt idx="10">
                  <c:v>-0.0869290698546707</c:v>
                </c:pt>
                <c:pt idx="11">
                  <c:v>-0.0890822155552562</c:v>
                </c:pt>
                <c:pt idx="12">
                  <c:v>-0.0924021984394232</c:v>
                </c:pt>
                <c:pt idx="13">
                  <c:v>-0.0943226008867915</c:v>
                </c:pt>
                <c:pt idx="14">
                  <c:v>-0.094816658522303</c:v>
                </c:pt>
                <c:pt idx="15">
                  <c:v>-0.0952704571540083</c:v>
                </c:pt>
                <c:pt idx="16">
                  <c:v>-0.0956030511654923</c:v>
                </c:pt>
                <c:pt idx="17">
                  <c:v>-0.0958277922844093</c:v>
                </c:pt>
                <c:pt idx="18">
                  <c:v>-0.0966260757006129</c:v>
                </c:pt>
                <c:pt idx="19">
                  <c:v>-0.0972451066473336</c:v>
                </c:pt>
                <c:pt idx="20">
                  <c:v>-0.0976954348436635</c:v>
                </c:pt>
                <c:pt idx="21">
                  <c:v>-0.0980787938059035</c:v>
                </c:pt>
                <c:pt idx="22">
                  <c:v>-0.0979646470196566</c:v>
                </c:pt>
                <c:pt idx="23">
                  <c:v>-0.0974029257681441</c:v>
                </c:pt>
                <c:pt idx="24">
                  <c:v>-0.0982707692864897</c:v>
                </c:pt>
                <c:pt idx="25">
                  <c:v>-0.0988062950558124</c:v>
                </c:pt>
                <c:pt idx="26">
                  <c:v>-0.100008969762338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6.54%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0.0514250350291285</c:v>
                </c:pt>
                <c:pt idx="7">
                  <c:v>0.0568001692316772</c:v>
                </c:pt>
                <c:pt idx="8">
                  <c:v>0.0544996017784511</c:v>
                </c:pt>
                <c:pt idx="9">
                  <c:v>0.0570912054032298</c:v>
                </c:pt>
                <c:pt idx="10">
                  <c:v>0.058929842090377</c:v>
                </c:pt>
                <c:pt idx="11">
                  <c:v>0.060034831882826</c:v>
                </c:pt>
                <c:pt idx="12">
                  <c:v>0.0604079243351902</c:v>
                </c:pt>
                <c:pt idx="13">
                  <c:v>0.061313607711445</c:v>
                </c:pt>
                <c:pt idx="14">
                  <c:v>0.0618269702865389</c:v>
                </c:pt>
                <c:pt idx="15">
                  <c:v>0.0617299519289008</c:v>
                </c:pt>
                <c:pt idx="16">
                  <c:v>0.0620710328699241</c:v>
                </c:pt>
                <c:pt idx="17">
                  <c:v>0.0624406919574948</c:v>
                </c:pt>
                <c:pt idx="18">
                  <c:v>0.0629638018254168</c:v>
                </c:pt>
                <c:pt idx="19">
                  <c:v>0.0635297521212111</c:v>
                </c:pt>
                <c:pt idx="20">
                  <c:v>0.0637068667837873</c:v>
                </c:pt>
                <c:pt idx="21">
                  <c:v>0.0638694246055175</c:v>
                </c:pt>
                <c:pt idx="22">
                  <c:v>0.0639979123834244</c:v>
                </c:pt>
                <c:pt idx="23">
                  <c:v>0.064393687154156</c:v>
                </c:pt>
                <c:pt idx="24">
                  <c:v>0.0648518244146502</c:v>
                </c:pt>
                <c:pt idx="25">
                  <c:v>0.0649742639964162</c:v>
                </c:pt>
                <c:pt idx="26">
                  <c:v>0.0653359151921211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47053482"/>
        <c:axId val="88712761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-3.05%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-0.0117328132990594</c:v>
                </c:pt>
                <c:pt idx="3">
                  <c:v>-0.0195881331115991</c:v>
                </c:pt>
                <c:pt idx="4">
                  <c:v>-0.0259966260361919</c:v>
                </c:pt>
                <c:pt idx="5">
                  <c:v>-0.0217929820184036</c:v>
                </c:pt>
                <c:pt idx="6">
                  <c:v>-0.0261186809053804</c:v>
                </c:pt>
                <c:pt idx="7">
                  <c:v>-0.0347438600498463</c:v>
                </c:pt>
                <c:pt idx="8">
                  <c:v>-0.0235030177615072</c:v>
                </c:pt>
                <c:pt idx="9">
                  <c:v>-0.0247368058717775</c:v>
                </c:pt>
                <c:pt idx="10">
                  <c:v>-0.0271210980782447</c:v>
                </c:pt>
                <c:pt idx="11">
                  <c:v>-0.0284336281975653</c:v>
                </c:pt>
                <c:pt idx="12">
                  <c:v>-0.0315073797059326</c:v>
                </c:pt>
                <c:pt idx="13">
                  <c:v>-0.0308989679805774</c:v>
                </c:pt>
                <c:pt idx="14">
                  <c:v>-0.0306028039499445</c:v>
                </c:pt>
                <c:pt idx="15">
                  <c:v>-0.0311500619869079</c:v>
                </c:pt>
                <c:pt idx="16">
                  <c:v>-0.0308885702913665</c:v>
                </c:pt>
                <c:pt idx="17">
                  <c:v>-0.0304167104988169</c:v>
                </c:pt>
                <c:pt idx="18">
                  <c:v>-0.0303283790356898</c:v>
                </c:pt>
                <c:pt idx="19">
                  <c:v>-0.0300375190645732</c:v>
                </c:pt>
                <c:pt idx="20">
                  <c:v>-0.0301243380034436</c:v>
                </c:pt>
                <c:pt idx="21">
                  <c:v>-0.0302883834240865</c:v>
                </c:pt>
                <c:pt idx="22">
                  <c:v>-0.0299829321779</c:v>
                </c:pt>
                <c:pt idx="23">
                  <c:v>-0.0287692879656734</c:v>
                </c:pt>
                <c:pt idx="24">
                  <c:v>-0.0290280373824656</c:v>
                </c:pt>
                <c:pt idx="25">
                  <c:v>-0.0292417714691016</c:v>
                </c:pt>
                <c:pt idx="26">
                  <c:v>-0.0300440563191849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053482"/>
        <c:axId val="88712761"/>
      </c:lineChart>
      <c:catAx>
        <c:axId val="47053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712761"/>
        <c:crosses val="autoZero"/>
        <c:auto val="1"/>
        <c:lblAlgn val="ctr"/>
        <c:lblOffset val="100"/>
      </c:catAx>
      <c:valAx>
        <c:axId val="887127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05348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-0.0195881331115991</c:v>
                </c:pt>
                <c:pt idx="26">
                  <c:v>-0.0259966260361919</c:v>
                </c:pt>
                <c:pt idx="27">
                  <c:v>-0.0217929820184036</c:v>
                </c:pt>
                <c:pt idx="28">
                  <c:v>-0.0261186809053805</c:v>
                </c:pt>
                <c:pt idx="29">
                  <c:v>-0.0320264366080928</c:v>
                </c:pt>
                <c:pt idx="30">
                  <c:v>-0.0229950986986329</c:v>
                </c:pt>
                <c:pt idx="31">
                  <c:v>-0.0245046448075533</c:v>
                </c:pt>
                <c:pt idx="32">
                  <c:v>-0.0271376481911315</c:v>
                </c:pt>
                <c:pt idx="33">
                  <c:v>-0.0285828929312041</c:v>
                </c:pt>
                <c:pt idx="34">
                  <c:v>-0.0317628379026264</c:v>
                </c:pt>
                <c:pt idx="35">
                  <c:v>-0.0324443031282469</c:v>
                </c:pt>
                <c:pt idx="36">
                  <c:v>-0.032148139097614</c:v>
                </c:pt>
                <c:pt idx="37">
                  <c:v>-0.0326953971345774</c:v>
                </c:pt>
                <c:pt idx="38">
                  <c:v>-0.0324339054390361</c:v>
                </c:pt>
                <c:pt idx="39">
                  <c:v>-0.0319620456464865</c:v>
                </c:pt>
                <c:pt idx="40">
                  <c:v>-0.0318737141833594</c:v>
                </c:pt>
                <c:pt idx="41">
                  <c:v>-0.0315828542122427</c:v>
                </c:pt>
                <c:pt idx="42">
                  <c:v>-0.0316696731511131</c:v>
                </c:pt>
                <c:pt idx="43">
                  <c:v>-0.0318337185717561</c:v>
                </c:pt>
                <c:pt idx="44">
                  <c:v>-0.0315282673255695</c:v>
                </c:pt>
                <c:pt idx="45">
                  <c:v>-0.030314623113343</c:v>
                </c:pt>
                <c:pt idx="46">
                  <c:v>-0.0305733725301351</c:v>
                </c:pt>
                <c:pt idx="47">
                  <c:v>-0.0307871066167712</c:v>
                </c:pt>
                <c:pt idx="48">
                  <c:v>-0.0315893914668545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-0.0320402843831959</c:v>
                </c:pt>
                <c:pt idx="30">
                  <c:v>-0.0220995475157</c:v>
                </c:pt>
                <c:pt idx="31">
                  <c:v>-0.0255640023300854</c:v>
                </c:pt>
                <c:pt idx="32">
                  <c:v>-0.0279901564264194</c:v>
                </c:pt>
                <c:pt idx="33">
                  <c:v>-0.0305663828563276</c:v>
                </c:pt>
                <c:pt idx="34">
                  <c:v>-0.0336867357445446</c:v>
                </c:pt>
                <c:pt idx="35">
                  <c:v>-0.0360821498830465</c:v>
                </c:pt>
                <c:pt idx="36">
                  <c:v>-0.0366556652299635</c:v>
                </c:pt>
                <c:pt idx="37">
                  <c:v>-0.0356653392418478</c:v>
                </c:pt>
                <c:pt idx="38">
                  <c:v>-0.0352797058003047</c:v>
                </c:pt>
                <c:pt idx="39">
                  <c:v>-0.0353826683542713</c:v>
                </c:pt>
                <c:pt idx="40">
                  <c:v>-0.0356436793337601</c:v>
                </c:pt>
                <c:pt idx="41">
                  <c:v>-0.0356305728759165</c:v>
                </c:pt>
                <c:pt idx="42">
                  <c:v>-0.0347975076194562</c:v>
                </c:pt>
                <c:pt idx="43">
                  <c:v>-0.0363008702202169</c:v>
                </c:pt>
                <c:pt idx="44">
                  <c:v>-0.0356711162729452</c:v>
                </c:pt>
                <c:pt idx="45">
                  <c:v>-0.0350614889872535</c:v>
                </c:pt>
                <c:pt idx="46">
                  <c:v>-0.0369337509821814</c:v>
                </c:pt>
                <c:pt idx="47">
                  <c:v>-0.0372868090236916</c:v>
                </c:pt>
                <c:pt idx="48">
                  <c:v>-0.0387457645135961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-0.0320250099683778</c:v>
                </c:pt>
                <c:pt idx="30">
                  <c:v>-0.0216738461087085</c:v>
                </c:pt>
                <c:pt idx="31">
                  <c:v>-0.0235868092029878</c:v>
                </c:pt>
                <c:pt idx="32">
                  <c:v>-0.0268110283453983</c:v>
                </c:pt>
                <c:pt idx="33">
                  <c:v>-0.0293620494319485</c:v>
                </c:pt>
                <c:pt idx="34">
                  <c:v>-0.0324039486825503</c:v>
                </c:pt>
                <c:pt idx="35">
                  <c:v>-0.0324561391321822</c:v>
                </c:pt>
                <c:pt idx="36">
                  <c:v>-0.0332198993266278</c:v>
                </c:pt>
                <c:pt idx="37">
                  <c:v>-0.0325096584771302</c:v>
                </c:pt>
                <c:pt idx="38">
                  <c:v>-0.0316114815155894</c:v>
                </c:pt>
                <c:pt idx="39">
                  <c:v>-0.029928405832837</c:v>
                </c:pt>
                <c:pt idx="40">
                  <c:v>-0.0294697425273508</c:v>
                </c:pt>
                <c:pt idx="41">
                  <c:v>-0.0291841736367302</c:v>
                </c:pt>
                <c:pt idx="42">
                  <c:v>-0.0284595903873025</c:v>
                </c:pt>
                <c:pt idx="43">
                  <c:v>-0.0270814037013079</c:v>
                </c:pt>
                <c:pt idx="44">
                  <c:v>-0.0257820014365672</c:v>
                </c:pt>
                <c:pt idx="45">
                  <c:v>-0.0259993694527712</c:v>
                </c:pt>
                <c:pt idx="46">
                  <c:v>-0.0258720207749815</c:v>
                </c:pt>
                <c:pt idx="47">
                  <c:v>-0.0266394558544603</c:v>
                </c:pt>
                <c:pt idx="48">
                  <c:v>-0.0264347541855703</c:v>
                </c:pt>
              </c:numCache>
            </c:numRef>
          </c:yVal>
          <c:smooth val="0"/>
        </c:ser>
        <c:axId val="18529127"/>
        <c:axId val="30569281"/>
      </c:scatterChart>
      <c:valAx>
        <c:axId val="185291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569281"/>
        <c:crosses val="autoZero"/>
        <c:crossBetween val="midCat"/>
      </c:valAx>
      <c:valAx>
        <c:axId val="30569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52912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-0.0137173289663036</c:v>
                </c:pt>
                <c:pt idx="6">
                  <c:v>-0.0148327115280569</c:v>
                </c:pt>
                <c:pt idx="7">
                  <c:v>-0.012817619776149</c:v>
                </c:pt>
                <c:pt idx="8">
                  <c:v>-0.0132214005686389</c:v>
                </c:pt>
                <c:pt idx="9">
                  <c:v>-0.0137317011649497</c:v>
                </c:pt>
                <c:pt idx="10">
                  <c:v>-0.0141287899968858</c:v>
                </c:pt>
                <c:pt idx="11">
                  <c:v>-0.0143618445365053</c:v>
                </c:pt>
                <c:pt idx="12">
                  <c:v>-0.0140285906910122</c:v>
                </c:pt>
                <c:pt idx="13">
                  <c:v>-0.0137517315999618</c:v>
                </c:pt>
                <c:pt idx="14">
                  <c:v>-0.0137481726475817</c:v>
                </c:pt>
                <c:pt idx="15">
                  <c:v>-0.0134951678815796</c:v>
                </c:pt>
                <c:pt idx="16">
                  <c:v>-0.0131682260576838</c:v>
                </c:pt>
                <c:pt idx="17">
                  <c:v>-0.0128047210462751</c:v>
                </c:pt>
                <c:pt idx="18">
                  <c:v>-0.0124607804242321</c:v>
                </c:pt>
                <c:pt idx="19">
                  <c:v>-0.0122743858293487</c:v>
                </c:pt>
                <c:pt idx="20">
                  <c:v>-0.0122176301094819</c:v>
                </c:pt>
                <c:pt idx="21">
                  <c:v>-0.0121548134274491</c:v>
                </c:pt>
                <c:pt idx="22">
                  <c:v>-0.0118986652374667</c:v>
                </c:pt>
                <c:pt idx="23">
                  <c:v>-0.0117477083964076</c:v>
                </c:pt>
                <c:pt idx="24">
                  <c:v>-0.0115483562954868</c:v>
                </c:pt>
                <c:pt idx="25">
                  <c:v>-0.011509617634749</c:v>
                </c:pt>
                <c:pt idx="26">
                  <c:v>-0.0113312936644184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-0.0819364794999317</c:v>
                </c:pt>
                <c:pt idx="3">
                  <c:v>-0.0850072793541836</c:v>
                </c:pt>
                <c:pt idx="4">
                  <c:v>-0.0819274924771431</c:v>
                </c:pt>
                <c:pt idx="5">
                  <c:v>-0.0762877740608485</c:v>
                </c:pt>
                <c:pt idx="6">
                  <c:v>-0.0910275593411775</c:v>
                </c:pt>
                <c:pt idx="7">
                  <c:v>-0.0792703614390469</c:v>
                </c:pt>
                <c:pt idx="8">
                  <c:v>-0.0829677303802561</c:v>
                </c:pt>
                <c:pt idx="9">
                  <c:v>-0.0869290698546707</c:v>
                </c:pt>
                <c:pt idx="10">
                  <c:v>-0.0890822155552562</c:v>
                </c:pt>
                <c:pt idx="11">
                  <c:v>-0.0924021984394232</c:v>
                </c:pt>
                <c:pt idx="12">
                  <c:v>-0.0943226008867915</c:v>
                </c:pt>
                <c:pt idx="13">
                  <c:v>-0.094816658522303</c:v>
                </c:pt>
                <c:pt idx="14">
                  <c:v>-0.0952704571540083</c:v>
                </c:pt>
                <c:pt idx="15">
                  <c:v>-0.0956030511654923</c:v>
                </c:pt>
                <c:pt idx="16">
                  <c:v>-0.0958277922844093</c:v>
                </c:pt>
                <c:pt idx="17">
                  <c:v>-0.0966260757006129</c:v>
                </c:pt>
                <c:pt idx="18">
                  <c:v>-0.0972451066473336</c:v>
                </c:pt>
                <c:pt idx="19">
                  <c:v>-0.0976954348436635</c:v>
                </c:pt>
                <c:pt idx="20">
                  <c:v>-0.0980787938059035</c:v>
                </c:pt>
                <c:pt idx="21">
                  <c:v>-0.0979646470196566</c:v>
                </c:pt>
                <c:pt idx="22">
                  <c:v>-0.0974029257681441</c:v>
                </c:pt>
                <c:pt idx="23">
                  <c:v>-0.0982707692864897</c:v>
                </c:pt>
                <c:pt idx="24">
                  <c:v>-0.0988062950558124</c:v>
                </c:pt>
                <c:pt idx="25">
                  <c:v>-0.100008969762338</c:v>
                </c:pt>
                <c:pt idx="26">
                  <c:v>-0.100715555630431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0.0514250350291285</c:v>
                </c:pt>
                <c:pt idx="6">
                  <c:v>0.0568001692316772</c:v>
                </c:pt>
                <c:pt idx="7">
                  <c:v>0.0544996017784511</c:v>
                </c:pt>
                <c:pt idx="8">
                  <c:v>0.0570912054032298</c:v>
                </c:pt>
                <c:pt idx="9">
                  <c:v>0.058929842090377</c:v>
                </c:pt>
                <c:pt idx="10">
                  <c:v>0.060034831882826</c:v>
                </c:pt>
                <c:pt idx="11">
                  <c:v>0.0604079243351902</c:v>
                </c:pt>
                <c:pt idx="12">
                  <c:v>0.061313607711445</c:v>
                </c:pt>
                <c:pt idx="13">
                  <c:v>0.0618269702865389</c:v>
                </c:pt>
                <c:pt idx="14">
                  <c:v>0.0617299519289008</c:v>
                </c:pt>
                <c:pt idx="15">
                  <c:v>0.0620710328699241</c:v>
                </c:pt>
                <c:pt idx="16">
                  <c:v>0.0624406919574948</c:v>
                </c:pt>
                <c:pt idx="17">
                  <c:v>0.0629638018254168</c:v>
                </c:pt>
                <c:pt idx="18">
                  <c:v>0.0635297521212111</c:v>
                </c:pt>
                <c:pt idx="19">
                  <c:v>0.0637068667837873</c:v>
                </c:pt>
                <c:pt idx="20">
                  <c:v>0.0638694246055175</c:v>
                </c:pt>
                <c:pt idx="21">
                  <c:v>0.0639979123834244</c:v>
                </c:pt>
                <c:pt idx="22">
                  <c:v>0.064393687154156</c:v>
                </c:pt>
                <c:pt idx="23">
                  <c:v>0.0648518244146502</c:v>
                </c:pt>
                <c:pt idx="24">
                  <c:v>0.0649742639964162</c:v>
                </c:pt>
                <c:pt idx="25">
                  <c:v>0.0653359151921211</c:v>
                </c:pt>
                <c:pt idx="26">
                  <c:v>0.0654195943507596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69126648"/>
        <c:axId val="315570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-0.0195881331115991</c:v>
                </c:pt>
                <c:pt idx="3">
                  <c:v>-0.0259966260361919</c:v>
                </c:pt>
                <c:pt idx="4">
                  <c:v>-0.0217929820184036</c:v>
                </c:pt>
                <c:pt idx="5">
                  <c:v>-0.0261186809053804</c:v>
                </c:pt>
                <c:pt idx="6">
                  <c:v>-0.0347438600498463</c:v>
                </c:pt>
                <c:pt idx="7">
                  <c:v>-0.0235030177615072</c:v>
                </c:pt>
                <c:pt idx="8">
                  <c:v>-0.0247368058717775</c:v>
                </c:pt>
                <c:pt idx="9">
                  <c:v>-0.0271210980782447</c:v>
                </c:pt>
                <c:pt idx="10">
                  <c:v>-0.0284336281975653</c:v>
                </c:pt>
                <c:pt idx="11">
                  <c:v>-0.0315073797059326</c:v>
                </c:pt>
                <c:pt idx="12">
                  <c:v>-0.0308989679805774</c:v>
                </c:pt>
                <c:pt idx="13">
                  <c:v>-0.0306028039499445</c:v>
                </c:pt>
                <c:pt idx="14">
                  <c:v>-0.0311500619869079</c:v>
                </c:pt>
                <c:pt idx="15">
                  <c:v>-0.0308885702913665</c:v>
                </c:pt>
                <c:pt idx="16">
                  <c:v>-0.0304167104988169</c:v>
                </c:pt>
                <c:pt idx="17">
                  <c:v>-0.0303283790356898</c:v>
                </c:pt>
                <c:pt idx="18">
                  <c:v>-0.0300375190645732</c:v>
                </c:pt>
                <c:pt idx="19">
                  <c:v>-0.0301243380034436</c:v>
                </c:pt>
                <c:pt idx="20">
                  <c:v>-0.0302883834240865</c:v>
                </c:pt>
                <c:pt idx="21">
                  <c:v>-0.0299829321779</c:v>
                </c:pt>
                <c:pt idx="22">
                  <c:v>-0.0287692879656734</c:v>
                </c:pt>
                <c:pt idx="23">
                  <c:v>-0.0290280373824656</c:v>
                </c:pt>
                <c:pt idx="24">
                  <c:v>-0.0292417714691016</c:v>
                </c:pt>
                <c:pt idx="25">
                  <c:v>-0.0300440563191849</c:v>
                </c:pt>
                <c:pt idx="26">
                  <c:v>-0.0304886390583087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126648"/>
        <c:axId val="3155705"/>
      </c:lineChart>
      <c:catAx>
        <c:axId val="6912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155705"/>
        <c:crosses val="autoZero"/>
        <c:auto val="1"/>
        <c:lblAlgn val="ctr"/>
        <c:lblOffset val="100"/>
      </c:catAx>
      <c:valAx>
        <c:axId val="31557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912664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-0.0195881331115991</c:v>
                </c:pt>
                <c:pt idx="24">
                  <c:v>-0.0259966260361919</c:v>
                </c:pt>
                <c:pt idx="25">
                  <c:v>-0.0217929820184036</c:v>
                </c:pt>
                <c:pt idx="26">
                  <c:v>-0.0261186809053805</c:v>
                </c:pt>
                <c:pt idx="27">
                  <c:v>-0.0320264366080928</c:v>
                </c:pt>
                <c:pt idx="28">
                  <c:v>-0.0229950986986329</c:v>
                </c:pt>
                <c:pt idx="29">
                  <c:v>-0.0245046448075533</c:v>
                </c:pt>
                <c:pt idx="30">
                  <c:v>-0.0271376481911315</c:v>
                </c:pt>
                <c:pt idx="31">
                  <c:v>-0.0285828929312041</c:v>
                </c:pt>
                <c:pt idx="32">
                  <c:v>-0.0317628379026264</c:v>
                </c:pt>
                <c:pt idx="33">
                  <c:v>-0.0324443031282469</c:v>
                </c:pt>
                <c:pt idx="34">
                  <c:v>-0.032148139097614</c:v>
                </c:pt>
                <c:pt idx="35">
                  <c:v>-0.0326953971345774</c:v>
                </c:pt>
                <c:pt idx="36">
                  <c:v>-0.0324339054390361</c:v>
                </c:pt>
                <c:pt idx="37">
                  <c:v>-0.0319620456464865</c:v>
                </c:pt>
                <c:pt idx="38">
                  <c:v>-0.0318737141833594</c:v>
                </c:pt>
                <c:pt idx="39">
                  <c:v>-0.0315828542122427</c:v>
                </c:pt>
                <c:pt idx="40">
                  <c:v>-0.0316696731511131</c:v>
                </c:pt>
                <c:pt idx="41">
                  <c:v>-0.0318337185717561</c:v>
                </c:pt>
                <c:pt idx="42">
                  <c:v>-0.0315282673255695</c:v>
                </c:pt>
                <c:pt idx="43">
                  <c:v>-0.030314623113343</c:v>
                </c:pt>
                <c:pt idx="44">
                  <c:v>-0.0305733725301351</c:v>
                </c:pt>
                <c:pt idx="45">
                  <c:v>-0.0307871066167712</c:v>
                </c:pt>
                <c:pt idx="46">
                  <c:v>-0.0315893914668545</c:v>
                </c:pt>
                <c:pt idx="47">
                  <c:v>-0.0320339742059782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-0.0320402843831959</c:v>
                </c:pt>
                <c:pt idx="28">
                  <c:v>-0.0220995475157</c:v>
                </c:pt>
                <c:pt idx="29">
                  <c:v>-0.0255640023300854</c:v>
                </c:pt>
                <c:pt idx="30">
                  <c:v>-0.0279901564264194</c:v>
                </c:pt>
                <c:pt idx="31">
                  <c:v>-0.0305663828563276</c:v>
                </c:pt>
                <c:pt idx="32">
                  <c:v>-0.0336867357445446</c:v>
                </c:pt>
                <c:pt idx="33">
                  <c:v>-0.0360821498830465</c:v>
                </c:pt>
                <c:pt idx="34">
                  <c:v>-0.0366556652299635</c:v>
                </c:pt>
                <c:pt idx="35">
                  <c:v>-0.0356653392418478</c:v>
                </c:pt>
                <c:pt idx="36">
                  <c:v>-0.0352797058003047</c:v>
                </c:pt>
                <c:pt idx="37">
                  <c:v>-0.0353826683542713</c:v>
                </c:pt>
                <c:pt idx="38">
                  <c:v>-0.0356436793337601</c:v>
                </c:pt>
                <c:pt idx="39">
                  <c:v>-0.0356305728759165</c:v>
                </c:pt>
                <c:pt idx="40">
                  <c:v>-0.0347975076194562</c:v>
                </c:pt>
                <c:pt idx="41">
                  <c:v>-0.0363008702202169</c:v>
                </c:pt>
                <c:pt idx="42">
                  <c:v>-0.0356711162729452</c:v>
                </c:pt>
                <c:pt idx="43">
                  <c:v>-0.0350614889872535</c:v>
                </c:pt>
                <c:pt idx="44">
                  <c:v>-0.0369337509821814</c:v>
                </c:pt>
                <c:pt idx="45">
                  <c:v>-0.0372868090236916</c:v>
                </c:pt>
                <c:pt idx="46">
                  <c:v>-0.0387457645135961</c:v>
                </c:pt>
                <c:pt idx="47">
                  <c:v>-0.0390815269381612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-0.0320250099683778</c:v>
                </c:pt>
                <c:pt idx="28">
                  <c:v>-0.0216738461087085</c:v>
                </c:pt>
                <c:pt idx="29">
                  <c:v>-0.0235868092029878</c:v>
                </c:pt>
                <c:pt idx="30">
                  <c:v>-0.0268110283453983</c:v>
                </c:pt>
                <c:pt idx="31">
                  <c:v>-0.0293620494319485</c:v>
                </c:pt>
                <c:pt idx="32">
                  <c:v>-0.0324039486825503</c:v>
                </c:pt>
                <c:pt idx="33">
                  <c:v>-0.0324561391321822</c:v>
                </c:pt>
                <c:pt idx="34">
                  <c:v>-0.0332198993266278</c:v>
                </c:pt>
                <c:pt idx="35">
                  <c:v>-0.0325096584771302</c:v>
                </c:pt>
                <c:pt idx="36">
                  <c:v>-0.0316114815155894</c:v>
                </c:pt>
                <c:pt idx="37">
                  <c:v>-0.029928405832837</c:v>
                </c:pt>
                <c:pt idx="38">
                  <c:v>-0.0294697425273508</c:v>
                </c:pt>
                <c:pt idx="39">
                  <c:v>-0.0291841736367302</c:v>
                </c:pt>
                <c:pt idx="40">
                  <c:v>-0.0284595903873025</c:v>
                </c:pt>
                <c:pt idx="41">
                  <c:v>-0.0270814037013079</c:v>
                </c:pt>
                <c:pt idx="42">
                  <c:v>-0.0257820014365672</c:v>
                </c:pt>
                <c:pt idx="43">
                  <c:v>-0.0259993694527712</c:v>
                </c:pt>
                <c:pt idx="44">
                  <c:v>-0.0258720207749815</c:v>
                </c:pt>
                <c:pt idx="45">
                  <c:v>-0.0266394558544603</c:v>
                </c:pt>
                <c:pt idx="46">
                  <c:v>-0.0264347541855703</c:v>
                </c:pt>
                <c:pt idx="47">
                  <c:v>-0.0266501430620031</c:v>
                </c:pt>
              </c:numCache>
            </c:numRef>
          </c:yVal>
          <c:smooth val="0"/>
        </c:ser>
        <c:axId val="14630374"/>
        <c:axId val="73161537"/>
      </c:scatterChart>
      <c:valAx>
        <c:axId val="1463037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161537"/>
        <c:crosses val="autoZero"/>
        <c:crossBetween val="midCat"/>
        <c:majorUnit val="2"/>
      </c:valAx>
      <c:valAx>
        <c:axId val="73161537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6303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-0.0137173289663036</c:v>
                </c:pt>
                <c:pt idx="6">
                  <c:v>-0.0148327115280569</c:v>
                </c:pt>
                <c:pt idx="7">
                  <c:v>-0.012817619776149</c:v>
                </c:pt>
                <c:pt idx="8">
                  <c:v>-0.0132214005686389</c:v>
                </c:pt>
                <c:pt idx="9">
                  <c:v>-0.0137317011649497</c:v>
                </c:pt>
                <c:pt idx="10">
                  <c:v>-0.0141287899968858</c:v>
                </c:pt>
                <c:pt idx="11">
                  <c:v>-0.0143618445365053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-0.0819364794999317</c:v>
                </c:pt>
                <c:pt idx="3">
                  <c:v>-0.0850072793541836</c:v>
                </c:pt>
                <c:pt idx="4">
                  <c:v>-0.0819274924771431</c:v>
                </c:pt>
                <c:pt idx="5">
                  <c:v>-0.0762877740608485</c:v>
                </c:pt>
                <c:pt idx="6">
                  <c:v>-0.0910275593411775</c:v>
                </c:pt>
                <c:pt idx="7">
                  <c:v>-0.0792703614390469</c:v>
                </c:pt>
                <c:pt idx="8">
                  <c:v>-0.0829677303802561</c:v>
                </c:pt>
                <c:pt idx="9">
                  <c:v>-0.0869290698546707</c:v>
                </c:pt>
                <c:pt idx="10">
                  <c:v>-0.0890822155552562</c:v>
                </c:pt>
                <c:pt idx="11">
                  <c:v>-0.0924021984394232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0.0514250350291285</c:v>
                </c:pt>
                <c:pt idx="6">
                  <c:v>0.0568001692316772</c:v>
                </c:pt>
                <c:pt idx="7">
                  <c:v>0.0544996017784511</c:v>
                </c:pt>
                <c:pt idx="8">
                  <c:v>0.0570912054032298</c:v>
                </c:pt>
                <c:pt idx="9">
                  <c:v>0.058929842090377</c:v>
                </c:pt>
                <c:pt idx="10">
                  <c:v>0.060034831882826</c:v>
                </c:pt>
                <c:pt idx="11">
                  <c:v>0.0604079243351902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87484925"/>
        <c:axId val="13304749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-0.0195881331115991</c:v>
                </c:pt>
                <c:pt idx="3">
                  <c:v>-0.0259966260361919</c:v>
                </c:pt>
                <c:pt idx="4">
                  <c:v>-0.0217929820184036</c:v>
                </c:pt>
                <c:pt idx="5">
                  <c:v>-0.0261186809053804</c:v>
                </c:pt>
                <c:pt idx="6">
                  <c:v>-0.0347438600498463</c:v>
                </c:pt>
                <c:pt idx="7">
                  <c:v>-0.0235030177615072</c:v>
                </c:pt>
                <c:pt idx="8">
                  <c:v>-0.0247368058717775</c:v>
                </c:pt>
                <c:pt idx="9">
                  <c:v>-0.0271210980782447</c:v>
                </c:pt>
                <c:pt idx="10">
                  <c:v>-0.0284336281975653</c:v>
                </c:pt>
                <c:pt idx="11">
                  <c:v>-0.0315073797059326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484925"/>
        <c:axId val="13304749"/>
      </c:lineChart>
      <c:catAx>
        <c:axId val="874849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13304749"/>
        <c:crosses val="autoZero"/>
        <c:auto val="1"/>
        <c:lblAlgn val="ctr"/>
        <c:lblOffset val="100"/>
      </c:catAx>
      <c:valAx>
        <c:axId val="133047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748492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9077750686946"/>
          <c:y val="0.0309527092237695"/>
          <c:w val="0.882851503541159"/>
          <c:h val="0.877464497449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-0.0148288291568798</c:v>
                </c:pt>
                <c:pt idx="7">
                  <c:v>-0.0127725639649914</c:v>
                </c:pt>
                <c:pt idx="8">
                  <c:v>-0.013452072056746</c:v>
                </c:pt>
                <c:pt idx="9">
                  <c:v>-0.0139175940339289</c:v>
                </c:pt>
                <c:pt idx="10">
                  <c:v>-0.0141466241588573</c:v>
                </c:pt>
                <c:pt idx="11">
                  <c:v>-0.0145831308529339</c:v>
                </c:pt>
                <c:pt idx="12">
                  <c:v>-0.0146049885507916</c:v>
                </c:pt>
                <c:pt idx="13">
                  <c:v>-0.0144243817721286</c:v>
                </c:pt>
                <c:pt idx="14">
                  <c:v>-0.0139795482419698</c:v>
                </c:pt>
                <c:pt idx="15">
                  <c:v>-0.0136686409128041</c:v>
                </c:pt>
                <c:pt idx="16">
                  <c:v>-0.0132438062907975</c:v>
                </c:pt>
                <c:pt idx="17">
                  <c:v>-0.013139735507883</c:v>
                </c:pt>
                <c:pt idx="18">
                  <c:v>-0.012934840222466</c:v>
                </c:pt>
                <c:pt idx="19">
                  <c:v>-0.0122209210742713</c:v>
                </c:pt>
                <c:pt idx="20">
                  <c:v>-0.0122080548506586</c:v>
                </c:pt>
                <c:pt idx="21">
                  <c:v>-0.0119104200429102</c:v>
                </c:pt>
                <c:pt idx="22">
                  <c:v>-0.0117273320881583</c:v>
                </c:pt>
                <c:pt idx="23">
                  <c:v>-0.0119169356438506</c:v>
                </c:pt>
                <c:pt idx="24">
                  <c:v>-0.0117844187922771</c:v>
                </c:pt>
                <c:pt idx="25">
                  <c:v>-0.0116688329479015</c:v>
                </c:pt>
                <c:pt idx="26">
                  <c:v>-0.0115905777907969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-0.0819364794999317</c:v>
                </c:pt>
                <c:pt idx="3">
                  <c:v>-0.0850072793541836</c:v>
                </c:pt>
                <c:pt idx="4">
                  <c:v>-0.0819274924771431</c:v>
                </c:pt>
                <c:pt idx="5">
                  <c:v>-0.0763314877812941</c:v>
                </c:pt>
                <c:pt idx="6">
                  <c:v>-0.0911137401883952</c:v>
                </c:pt>
                <c:pt idx="7">
                  <c:v>-0.0793257816547397</c:v>
                </c:pt>
                <c:pt idx="8">
                  <c:v>-0.083273587531187</c:v>
                </c:pt>
                <c:pt idx="9">
                  <c:v>-0.086344180805438</c:v>
                </c:pt>
                <c:pt idx="10">
                  <c:v>-0.0889817524246606</c:v>
                </c:pt>
                <c:pt idx="11">
                  <c:v>-0.0919545579269422</c:v>
                </c:pt>
                <c:pt idx="12">
                  <c:v>-0.0944223320453504</c:v>
                </c:pt>
                <c:pt idx="13">
                  <c:v>-0.0954074314633805</c:v>
                </c:pt>
                <c:pt idx="14">
                  <c:v>-0.0951878170241994</c:v>
                </c:pt>
                <c:pt idx="15">
                  <c:v>-0.0953423918803738</c:v>
                </c:pt>
                <c:pt idx="16">
                  <c:v>-0.0960625814863204</c:v>
                </c:pt>
                <c:pt idx="17">
                  <c:v>-0.0967218051414151</c:v>
                </c:pt>
                <c:pt idx="18">
                  <c:v>-0.0970755191592676</c:v>
                </c:pt>
                <c:pt idx="19">
                  <c:v>-0.0970602941650613</c:v>
                </c:pt>
                <c:pt idx="20">
                  <c:v>-0.0985072069202646</c:v>
                </c:pt>
                <c:pt idx="21">
                  <c:v>-0.0984949171668436</c:v>
                </c:pt>
                <c:pt idx="22">
                  <c:v>-0.0981049430707537</c:v>
                </c:pt>
                <c:pt idx="23">
                  <c:v>-0.0999430678371897</c:v>
                </c:pt>
                <c:pt idx="24">
                  <c:v>-0.100463835073065</c:v>
                </c:pt>
                <c:pt idx="25">
                  <c:v>-0.101856603206315</c:v>
                </c:pt>
                <c:pt idx="26">
                  <c:v>-0.10240077070877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0.0514251825698652</c:v>
                </c:pt>
                <c:pt idx="6">
                  <c:v>0.05679177715079</c:v>
                </c:pt>
                <c:pt idx="7">
                  <c:v>0.054552825923143</c:v>
                </c:pt>
                <c:pt idx="8">
                  <c:v>0.0557585953110273</c:v>
                </c:pt>
                <c:pt idx="9">
                  <c:v>0.0569208055462894</c:v>
                </c:pt>
                <c:pt idx="10">
                  <c:v>0.0573221755761681</c:v>
                </c:pt>
                <c:pt idx="11">
                  <c:v>0.0577442642320071</c:v>
                </c:pt>
                <c:pt idx="12">
                  <c:v>0.0583518899749837</c:v>
                </c:pt>
                <c:pt idx="13">
                  <c:v>0.0585828672674337</c:v>
                </c:pt>
                <c:pt idx="14">
                  <c:v>0.0589087452862095</c:v>
                </c:pt>
                <c:pt idx="15">
                  <c:v>0.0591380462547614</c:v>
                </c:pt>
                <c:pt idx="16">
                  <c:v>0.0593304386847347</c:v>
                </c:pt>
                <c:pt idx="17">
                  <c:v>0.0596245805774262</c:v>
                </c:pt>
                <c:pt idx="18">
                  <c:v>0.0597865057677052</c:v>
                </c:pt>
                <c:pt idx="19">
                  <c:v>0.0598904268817646</c:v>
                </c:pt>
                <c:pt idx="20">
                  <c:v>0.0598211108125945</c:v>
                </c:pt>
                <c:pt idx="21">
                  <c:v>0.0601409401986968</c:v>
                </c:pt>
                <c:pt idx="22">
                  <c:v>0.0601775054335467</c:v>
                </c:pt>
                <c:pt idx="23">
                  <c:v>0.060332971760747</c:v>
                </c:pt>
                <c:pt idx="24">
                  <c:v>0.0603681641035391</c:v>
                </c:pt>
                <c:pt idx="25">
                  <c:v>0.060186390902509</c:v>
                </c:pt>
                <c:pt idx="26">
                  <c:v>0.0603165408232935</c:v>
                </c:pt>
              </c:numCache>
            </c:numRef>
          </c:val>
        </c:ser>
        <c:gapWidth val="100"/>
        <c:overlap val="100"/>
        <c:axId val="78418356"/>
        <c:axId val="94298336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-0.0331995920570139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-0.0386227869911937</c:v>
                </c:pt>
                <c:pt idx="6">
                  <c:v>-0.049150792194485</c:v>
                </c:pt>
                <c:pt idx="7">
                  <c:v>-0.0375455196965881</c:v>
                </c:pt>
                <c:pt idx="8">
                  <c:v>-0.0409670642769057</c:v>
                </c:pt>
                <c:pt idx="9">
                  <c:v>-0.0433409692930775</c:v>
                </c:pt>
                <c:pt idx="10">
                  <c:v>-0.0458062010073498</c:v>
                </c:pt>
                <c:pt idx="11">
                  <c:v>-0.0487934245478691</c:v>
                </c:pt>
                <c:pt idx="12">
                  <c:v>-0.0506754306211583</c:v>
                </c:pt>
                <c:pt idx="13">
                  <c:v>-0.0512489459680753</c:v>
                </c:pt>
                <c:pt idx="14">
                  <c:v>-0.0502586199799597</c:v>
                </c:pt>
                <c:pt idx="15">
                  <c:v>-0.0498729865384165</c:v>
                </c:pt>
                <c:pt idx="16">
                  <c:v>-0.0499759490923832</c:v>
                </c:pt>
                <c:pt idx="17">
                  <c:v>-0.0502369600718719</c:v>
                </c:pt>
                <c:pt idx="18">
                  <c:v>-0.0502238536140283</c:v>
                </c:pt>
                <c:pt idx="19">
                  <c:v>-0.049390788357568</c:v>
                </c:pt>
                <c:pt idx="20">
                  <c:v>-0.0508941509583288</c:v>
                </c:pt>
                <c:pt idx="21">
                  <c:v>-0.050264397011057</c:v>
                </c:pt>
                <c:pt idx="22">
                  <c:v>-0.0496547697253654</c:v>
                </c:pt>
                <c:pt idx="23">
                  <c:v>-0.0515270317202932</c:v>
                </c:pt>
                <c:pt idx="24">
                  <c:v>-0.0518800897618035</c:v>
                </c:pt>
                <c:pt idx="25">
                  <c:v>-0.0533390452517079</c:v>
                </c:pt>
                <c:pt idx="26">
                  <c:v>-0.053674807676273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418356"/>
        <c:axId val="94298336"/>
      </c:lineChart>
      <c:catAx>
        <c:axId val="784183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94298336"/>
        <c:crosses val="autoZero"/>
        <c:auto val="1"/>
        <c:lblAlgn val="ctr"/>
        <c:lblOffset val="100"/>
      </c:catAx>
      <c:valAx>
        <c:axId val="94298336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78418356"/>
        <c:crossesA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03525678238322"/>
          <c:y val="0.913725355025507"/>
          <c:w val="0.858967412338416"/>
          <c:h val="0.0750060321946848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es-AR" sz="18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wmf"/><Relationship Id="rId2" Type="http://schemas.openxmlformats.org/officeDocument/2006/relationships/image" Target="../media/image10.wmf"/><Relationship Id="rId3" Type="http://schemas.openxmlformats.org/officeDocument/2006/relationships/chart" Target="../charts/chart8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<Relationship Id="rId6" Type="http://schemas.openxmlformats.org/officeDocument/2006/relationships/chart" Target="../charts/chart92.xml"/><Relationship Id="rId7" Type="http://schemas.openxmlformats.org/officeDocument/2006/relationships/chart" Target="../charts/chart9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102960</xdr:colOff>
      <xdr:row>142</xdr:row>
      <xdr:rowOff>135720</xdr:rowOff>
    </xdr:to>
    <xdr:graphicFrame>
      <xdr:nvGraphicFramePr>
        <xdr:cNvPr id="0" name=""/>
        <xdr:cNvGraphicFramePr/>
      </xdr:nvGraphicFramePr>
      <xdr:xfrm>
        <a:off x="2872800" y="19997280"/>
        <a:ext cx="6059160" cy="322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194400</xdr:colOff>
      <xdr:row>140</xdr:row>
      <xdr:rowOff>52200</xdr:rowOff>
    </xdr:to>
    <xdr:graphicFrame>
      <xdr:nvGraphicFramePr>
        <xdr:cNvPr id="1" name=""/>
        <xdr:cNvGraphicFramePr/>
      </xdr:nvGraphicFramePr>
      <xdr:xfrm>
        <a:off x="12189600" y="19589400"/>
        <a:ext cx="6047640" cy="32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370440</xdr:colOff>
      <xdr:row>142</xdr:row>
      <xdr:rowOff>95760</xdr:rowOff>
    </xdr:to>
    <xdr:graphicFrame>
      <xdr:nvGraphicFramePr>
        <xdr:cNvPr id="2" name=""/>
        <xdr:cNvGraphicFramePr/>
      </xdr:nvGraphicFramePr>
      <xdr:xfrm>
        <a:off x="18371160" y="19958040"/>
        <a:ext cx="6096240" cy="32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245160</xdr:colOff>
      <xdr:row>9</xdr:row>
      <xdr:rowOff>161280</xdr:rowOff>
    </xdr:from>
    <xdr:to>
      <xdr:col>17</xdr:col>
      <xdr:colOff>581040</xdr:colOff>
      <xdr:row>32</xdr:row>
      <xdr:rowOff>6480</xdr:rowOff>
    </xdr:to>
    <xdr:graphicFrame>
      <xdr:nvGraphicFramePr>
        <xdr:cNvPr id="3" name=""/>
        <xdr:cNvGraphicFramePr/>
      </xdr:nvGraphicFramePr>
      <xdr:xfrm>
        <a:off x="12028680" y="2125080"/>
        <a:ext cx="3777480" cy="358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29520</xdr:colOff>
      <xdr:row>12</xdr:row>
      <xdr:rowOff>77760</xdr:rowOff>
    </xdr:from>
    <xdr:to>
      <xdr:col>17</xdr:col>
      <xdr:colOff>363960</xdr:colOff>
      <xdr:row>34</xdr:row>
      <xdr:rowOff>69480</xdr:rowOff>
    </xdr:to>
    <xdr:graphicFrame>
      <xdr:nvGraphicFramePr>
        <xdr:cNvPr id="4" name=""/>
        <xdr:cNvGraphicFramePr/>
      </xdr:nvGraphicFramePr>
      <xdr:xfrm>
        <a:off x="11813040" y="2529360"/>
        <a:ext cx="3776040" cy="35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564840</xdr:colOff>
      <xdr:row>35</xdr:row>
      <xdr:rowOff>38160</xdr:rowOff>
    </xdr:to>
    <xdr:graphicFrame>
      <xdr:nvGraphicFramePr>
        <xdr:cNvPr id="5" name="Chart 1"/>
        <xdr:cNvGraphicFramePr/>
      </xdr:nvGraphicFramePr>
      <xdr:xfrm>
        <a:off x="6266880" y="46080"/>
        <a:ext cx="7518600" cy="68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541080</xdr:colOff>
      <xdr:row>9</xdr:row>
      <xdr:rowOff>156240</xdr:rowOff>
    </xdr:from>
    <xdr:to>
      <xdr:col>17</xdr:col>
      <xdr:colOff>16560</xdr:colOff>
      <xdr:row>31</xdr:row>
      <xdr:rowOff>147960</xdr:rowOff>
    </xdr:to>
    <xdr:graphicFrame>
      <xdr:nvGraphicFramePr>
        <xdr:cNvPr id="6" name=""/>
        <xdr:cNvGraphicFramePr/>
      </xdr:nvGraphicFramePr>
      <xdr:xfrm>
        <a:off x="11464200" y="2120040"/>
        <a:ext cx="3777480" cy="35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239760</xdr:colOff>
      <xdr:row>83</xdr:row>
      <xdr:rowOff>149040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639200" y="13689000"/>
          <a:ext cx="10362600" cy="1251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418680</xdr:colOff>
      <xdr:row>73</xdr:row>
      <xdr:rowOff>108000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807760" y="7844400"/>
          <a:ext cx="13602240" cy="542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711720</xdr:colOff>
      <xdr:row>36</xdr:row>
      <xdr:rowOff>137880</xdr:rowOff>
    </xdr:to>
    <xdr:graphicFrame>
      <xdr:nvGraphicFramePr>
        <xdr:cNvPr id="9" name="Chart 1"/>
        <xdr:cNvGraphicFramePr/>
      </xdr:nvGraphicFramePr>
      <xdr:xfrm>
        <a:off x="6871680" y="327960"/>
        <a:ext cx="14139720" cy="696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637560</xdr:colOff>
      <xdr:row>41</xdr:row>
      <xdr:rowOff>139680</xdr:rowOff>
    </xdr:to>
    <xdr:graphicFrame>
      <xdr:nvGraphicFramePr>
        <xdr:cNvPr id="10" name="Chart 1"/>
        <xdr:cNvGraphicFramePr/>
      </xdr:nvGraphicFramePr>
      <xdr:xfrm>
        <a:off x="11026800" y="1496520"/>
        <a:ext cx="14139360" cy="70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28080</xdr:colOff>
      <xdr:row>140</xdr:row>
      <xdr:rowOff>115200</xdr:rowOff>
    </xdr:from>
    <xdr:to>
      <xdr:col>15</xdr:col>
      <xdr:colOff>633960</xdr:colOff>
      <xdr:row>194</xdr:row>
      <xdr:rowOff>28800</xdr:rowOff>
    </xdr:to>
    <xdr:graphicFrame>
      <xdr:nvGraphicFramePr>
        <xdr:cNvPr id="11" name=""/>
        <xdr:cNvGraphicFramePr/>
      </xdr:nvGraphicFramePr>
      <xdr:xfrm>
        <a:off x="6794640" y="24629760"/>
        <a:ext cx="6526440" cy="86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28440</xdr:colOff>
      <xdr:row>3</xdr:row>
      <xdr:rowOff>11880</xdr:rowOff>
    </xdr:from>
    <xdr:to>
      <xdr:col>48</xdr:col>
      <xdr:colOff>634680</xdr:colOff>
      <xdr:row>41</xdr:row>
      <xdr:rowOff>144720</xdr:rowOff>
    </xdr:to>
    <xdr:graphicFrame>
      <xdr:nvGraphicFramePr>
        <xdr:cNvPr id="12" name="Chart 1"/>
        <xdr:cNvGraphicFramePr/>
      </xdr:nvGraphicFramePr>
      <xdr:xfrm>
        <a:off x="27094680" y="1501560"/>
        <a:ext cx="14139360" cy="70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135360</xdr:rowOff>
    </xdr:from>
    <xdr:to>
      <xdr:col>23</xdr:col>
      <xdr:colOff>396720</xdr:colOff>
      <xdr:row>180</xdr:row>
      <xdr:rowOff>56880</xdr:rowOff>
    </xdr:to>
    <xdr:graphicFrame>
      <xdr:nvGraphicFramePr>
        <xdr:cNvPr id="13" name=""/>
        <xdr:cNvGraphicFramePr/>
      </xdr:nvGraphicFramePr>
      <xdr:xfrm>
        <a:off x="12407760" y="21723840"/>
        <a:ext cx="7442640" cy="934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256320</xdr:colOff>
      <xdr:row>92</xdr:row>
      <xdr:rowOff>102960</xdr:rowOff>
    </xdr:from>
    <xdr:to>
      <xdr:col>34</xdr:col>
      <xdr:colOff>72360</xdr:colOff>
      <xdr:row>150</xdr:row>
      <xdr:rowOff>25920</xdr:rowOff>
    </xdr:to>
    <xdr:graphicFrame>
      <xdr:nvGraphicFramePr>
        <xdr:cNvPr id="14" name="Chart 1"/>
        <xdr:cNvGraphicFramePr/>
      </xdr:nvGraphicFramePr>
      <xdr:xfrm>
        <a:off x="21401640" y="16814880"/>
        <a:ext cx="7428600" cy="935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1080</xdr:colOff>
      <xdr:row>165</xdr:row>
      <xdr:rowOff>102960</xdr:rowOff>
    </xdr:from>
    <xdr:to>
      <xdr:col>30</xdr:col>
      <xdr:colOff>657720</xdr:colOff>
      <xdr:row>223</xdr:row>
      <xdr:rowOff>24480</xdr:rowOff>
    </xdr:to>
    <xdr:graphicFrame>
      <xdr:nvGraphicFramePr>
        <xdr:cNvPr id="15" name=""/>
        <xdr:cNvGraphicFramePr/>
      </xdr:nvGraphicFramePr>
      <xdr:xfrm>
        <a:off x="18609120" y="28681560"/>
        <a:ext cx="7423200" cy="934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554760</xdr:colOff>
      <xdr:row>207</xdr:row>
      <xdr:rowOff>71640</xdr:rowOff>
    </xdr:from>
    <xdr:to>
      <xdr:col>17</xdr:col>
      <xdr:colOff>552600</xdr:colOff>
      <xdr:row>271</xdr:row>
      <xdr:rowOff>111600</xdr:rowOff>
    </xdr:to>
    <xdr:graphicFrame>
      <xdr:nvGraphicFramePr>
        <xdr:cNvPr id="16" name=""/>
        <xdr:cNvGraphicFramePr/>
      </xdr:nvGraphicFramePr>
      <xdr:xfrm>
        <a:off x="5629680" y="35477640"/>
        <a:ext cx="9301680" cy="104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2734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4553103519.4936</v>
      </c>
      <c r="F33" s="9" t="n">
        <f aca="false">E33/$B$14*100</f>
        <v>88.8510294568169</v>
      </c>
      <c r="G33" s="10" t="n">
        <f aca="false">AVERAGE(E31:E34)/AVERAGE(E27:E30)-1</f>
        <v>-0.100261967473422</v>
      </c>
      <c r="H33" s="12" t="n">
        <f aca="false">'Central scenario'!BB36</f>
        <v>46.4144673290806</v>
      </c>
      <c r="K33" s="9" t="n">
        <f aca="false">'High scenario'!AG36</f>
        <v>4575521971.79551</v>
      </c>
      <c r="L33" s="9" t="n">
        <f aca="false">K33/$B$14*100</f>
        <v>89.2885118372032</v>
      </c>
      <c r="M33" s="10" t="n">
        <f aca="false">AVERAGE(K31:K34)/AVERAGE(K27:K30)-1</f>
        <v>-0.10026196747342</v>
      </c>
      <c r="O33" s="7" t="n">
        <f aca="false">O29+1</f>
        <v>2020</v>
      </c>
      <c r="P33" s="9" t="n">
        <f aca="false">'Low scenario'!AG36</f>
        <v>4575521971.79551</v>
      </c>
      <c r="Q33" s="9" t="n">
        <f aca="false">P33/$B$14*100</f>
        <v>89.2885118372032</v>
      </c>
      <c r="R33" s="10" t="n">
        <f aca="false">AVERAGE(P31:P34)/AVERAGE(P27:P30)-1</f>
        <v>-0.10026196747342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4830844323.09787</v>
      </c>
      <c r="F34" s="9" t="n">
        <f aca="false">E34/$B$14*100</f>
        <v>94.2709713089511</v>
      </c>
      <c r="G34" s="7"/>
      <c r="H34" s="12" t="n">
        <f aca="false">'Central scenario'!BB37</f>
        <v>47</v>
      </c>
      <c r="K34" s="9" t="n">
        <f aca="false">'High scenario'!AG37</f>
        <v>4808425870.796</v>
      </c>
      <c r="L34" s="9" t="n">
        <f aca="false">K34/$B$14*100</f>
        <v>93.8334889285656</v>
      </c>
      <c r="M34" s="7"/>
      <c r="O34" s="7" t="n">
        <f aca="false">O30+1</f>
        <v>2020</v>
      </c>
      <c r="P34" s="9" t="n">
        <f aca="false">'Low scenario'!AG37</f>
        <v>4808425870.796</v>
      </c>
      <c r="Q34" s="9" t="n">
        <f aca="false">P34/$B$14*100</f>
        <v>93.8334889285656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4865595940.11964</v>
      </c>
      <c r="F35" s="6" t="n">
        <f aca="false">E35/$B$14*100</f>
        <v>94.9491278530432</v>
      </c>
      <c r="G35" s="7"/>
      <c r="H35" s="11" t="n">
        <f aca="false">'Central scenario'!BB38</f>
        <v>48</v>
      </c>
      <c r="K35" s="6" t="n">
        <f aca="false">'High scenario'!AG38</f>
        <v>4841627487.21265</v>
      </c>
      <c r="L35" s="6" t="n">
        <f aca="false">K35/$B$14*100</f>
        <v>94.4813981591859</v>
      </c>
      <c r="M35" s="7"/>
      <c r="O35" s="5" t="n">
        <f aca="false">O31+1</f>
        <v>2021</v>
      </c>
      <c r="P35" s="6" t="n">
        <f aca="false">'Low scenario'!AG38</f>
        <v>4817659034.30564</v>
      </c>
      <c r="Q35" s="6" t="n">
        <f aca="false">P35/$B$14*100</f>
        <v>94.0136684653282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4924438140.69255</v>
      </c>
      <c r="F36" s="9" t="n">
        <f aca="false">E36/$B$14*100</f>
        <v>96.09739739579</v>
      </c>
      <c r="G36" s="7"/>
      <c r="H36" s="12" t="n">
        <f aca="false">'Central scenario'!BB39</f>
        <v>49</v>
      </c>
      <c r="K36" s="9" t="n">
        <f aca="false">'High scenario'!AG39</f>
        <v>4984737383.23164</v>
      </c>
      <c r="L36" s="9" t="n">
        <f aca="false">K36/$B$14*100</f>
        <v>97.2741002210445</v>
      </c>
      <c r="M36" s="7"/>
      <c r="O36" s="7" t="n">
        <f aca="false">O32+1</f>
        <v>2021</v>
      </c>
      <c r="P36" s="9" t="n">
        <f aca="false">'Low scenario'!AG39</f>
        <v>4844039150.64042</v>
      </c>
      <c r="Q36" s="9" t="n">
        <f aca="false">P36/$B$14*100</f>
        <v>94.5284602954504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4985648353.84549</v>
      </c>
      <c r="F37" s="9" t="n">
        <f aca="false">E37/$B$14*100</f>
        <v>97.2918772552145</v>
      </c>
      <c r="G37" s="10" t="n">
        <f aca="false">AVERAGE(E35:E38)/AVERAGE(E31:E34)-1</f>
        <v>0.0900000000000021</v>
      </c>
      <c r="H37" s="12" t="n">
        <f aca="false">'Central scenario'!BB40</f>
        <v>50</v>
      </c>
      <c r="K37" s="9" t="n">
        <f aca="false">'High scenario'!AG40</f>
        <v>5124584608.41097</v>
      </c>
      <c r="L37" s="9" t="n">
        <f aca="false">K37/$B$14*100</f>
        <v>100.003133257668</v>
      </c>
      <c r="M37" s="10" t="n">
        <f aca="false">AVERAGE(K35:K38)/AVERAGE(K31:K34)-1</f>
        <v>0.110000000000002</v>
      </c>
      <c r="O37" s="7" t="n">
        <f aca="false">O33+1</f>
        <v>2021</v>
      </c>
      <c r="P37" s="9" t="n">
        <f aca="false">'Low scenario'!AG40</f>
        <v>4872930899.96222</v>
      </c>
      <c r="Q37" s="9" t="n">
        <f aca="false">P37/$B$14*100</f>
        <v>95.0922651066214</v>
      </c>
      <c r="R37" s="10" t="n">
        <f aca="false">AVERAGE(P35:P38)/AVERAGE(P31:P34)-1</f>
        <v>0.0699999999999994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5059688405.3323</v>
      </c>
      <c r="F38" s="9" t="n">
        <f aca="false">E38/$B$14*100</f>
        <v>98.7367235600423</v>
      </c>
      <c r="G38" s="7"/>
      <c r="H38" s="12" t="n">
        <f aca="false">'Central scenario'!BB41</f>
        <v>51</v>
      </c>
      <c r="K38" s="9" t="n">
        <f aca="false">'High scenario'!AG41</f>
        <v>5248373119.66668</v>
      </c>
      <c r="L38" s="9" t="n">
        <f aca="false">K38/$B$14*100</f>
        <v>102.418790317277</v>
      </c>
      <c r="M38" s="7"/>
      <c r="O38" s="7" t="n">
        <f aca="false">O34+1</f>
        <v>2021</v>
      </c>
      <c r="P38" s="9" t="n">
        <f aca="false">'Low scenario'!AG41</f>
        <v>4936789996.54976</v>
      </c>
      <c r="Q38" s="9" t="n">
        <f aca="false">P38/$B$14*100</f>
        <v>96.3384363056053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5133203716.82622</v>
      </c>
      <c r="F39" s="6" t="n">
        <f aca="false">E39/$B$14*100</f>
        <v>100.171329884961</v>
      </c>
      <c r="G39" s="7"/>
      <c r="H39" s="11" t="n">
        <f aca="false">'Central scenario'!BB42</f>
        <v>51.125</v>
      </c>
      <c r="K39" s="6" t="n">
        <f aca="false">'High scenario'!AG42</f>
        <v>5325790235.93391</v>
      </c>
      <c r="L39" s="6" t="n">
        <f aca="false">K39/$B$14*100</f>
        <v>103.929537975104</v>
      </c>
      <c r="M39" s="7"/>
      <c r="O39" s="5" t="n">
        <f aca="false">O35+1</f>
        <v>2022</v>
      </c>
      <c r="P39" s="6" t="n">
        <f aca="false">'Low scenario'!AG42</f>
        <v>4998321248.0921</v>
      </c>
      <c r="Q39" s="6" t="n">
        <f aca="false">P39/$B$14*100</f>
        <v>97.539181032778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5219904429.13408</v>
      </c>
      <c r="F40" s="9" t="n">
        <f aca="false">E40/$B$14*100</f>
        <v>101.863241239537</v>
      </c>
      <c r="G40" s="7"/>
      <c r="H40" s="12" t="n">
        <f aca="false">'Central scenario'!BB43</f>
        <v>51.25</v>
      </c>
      <c r="K40" s="9" t="n">
        <f aca="false">'High scenario'!AG43</f>
        <v>5408440060.80632</v>
      </c>
      <c r="L40" s="9" t="n">
        <f aca="false">K40/$B$14*100</f>
        <v>105.542398739833</v>
      </c>
      <c r="M40" s="7"/>
      <c r="O40" s="7" t="n">
        <f aca="false">O36+1</f>
        <v>2022</v>
      </c>
      <c r="P40" s="9" t="n">
        <f aca="false">'Low scenario'!AG43</f>
        <v>5062020912.41924</v>
      </c>
      <c r="Q40" s="9" t="n">
        <f aca="false">P40/$B$14*100</f>
        <v>98.7822410087457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5297251375.96084</v>
      </c>
      <c r="F41" s="9" t="n">
        <f aca="false">E41/$B$14*100</f>
        <v>103.372619583666</v>
      </c>
      <c r="G41" s="10" t="n">
        <f aca="false">AVERAGE(E39:E42)/AVERAGE(E35:E38)-1</f>
        <v>0.0599999999999994</v>
      </c>
      <c r="H41" s="12" t="n">
        <f aca="false">'Central scenario'!BB44</f>
        <v>51.375</v>
      </c>
      <c r="K41" s="9" t="n">
        <f aca="false">'High scenario'!AG44</f>
        <v>5462807192.56608</v>
      </c>
      <c r="L41" s="9" t="n">
        <f aca="false">K41/$B$14*100</f>
        <v>106.603340052673</v>
      </c>
      <c r="M41" s="10" t="n">
        <f aca="false">AVERAGE(K39:K42)/AVERAGE(K35:K38)-1</f>
        <v>0.074999999999998</v>
      </c>
      <c r="O41" s="7" t="n">
        <f aca="false">O37+1</f>
        <v>2022</v>
      </c>
      <c r="P41" s="9" t="n">
        <f aca="false">'Low scenario'!AG44</f>
        <v>5116577444.96032</v>
      </c>
      <c r="Q41" s="9" t="n">
        <f aca="false">P41/$B$14*100</f>
        <v>99.8468783619523</v>
      </c>
      <c r="R41" s="10" t="n">
        <f aca="false">AVERAGE(P39:P42)/AVERAGE(P35:P38)-1</f>
        <v>0.0450000000000002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5375133568.46822</v>
      </c>
      <c r="F42" s="9" t="n">
        <f aca="false">E42/$B$14*100</f>
        <v>104.892442919772</v>
      </c>
      <c r="G42" s="7"/>
      <c r="H42" s="12" t="n">
        <f aca="false">'Central scenario'!BB45</f>
        <v>51.5</v>
      </c>
      <c r="K42" s="9" t="n">
        <f aca="false">'High scenario'!AG45</f>
        <v>5517234304.10474</v>
      </c>
      <c r="L42" s="9" t="n">
        <f aca="false">K42/$B$14*100</f>
        <v>107.665451834201</v>
      </c>
      <c r="M42" s="7"/>
      <c r="O42" s="7" t="n">
        <f aca="false">O38+1</f>
        <v>2022</v>
      </c>
      <c r="P42" s="9" t="n">
        <f aca="false">'Low scenario'!AG45</f>
        <v>5170713334.65198</v>
      </c>
      <c r="Q42" s="9" t="n">
        <f aca="false">P42/$B$14*100</f>
        <v>100.903307127314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5430929532.40212</v>
      </c>
      <c r="F43" s="6" t="n">
        <f aca="false">E43/$B$14*100</f>
        <v>105.981267018288</v>
      </c>
      <c r="G43" s="7"/>
      <c r="H43" s="11" t="n">
        <f aca="false">'Central scenario'!BB46</f>
        <v>51.625</v>
      </c>
      <c r="K43" s="6" t="n">
        <f aca="false">'High scenario'!AG46</f>
        <v>5592079747.73059</v>
      </c>
      <c r="L43" s="6" t="n">
        <f aca="false">K43/$B$14*100</f>
        <v>109.126014873859</v>
      </c>
      <c r="M43" s="7"/>
      <c r="O43" s="5" t="n">
        <f aca="false">O39+1</f>
        <v>2023</v>
      </c>
      <c r="P43" s="6" t="n">
        <f aca="false">'Low scenario'!AG46</f>
        <v>5223245704.25624</v>
      </c>
      <c r="Q43" s="6" t="n">
        <f aca="false">P43/$B$14*100</f>
        <v>101.928444179253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5480899650.5908</v>
      </c>
      <c r="F44" s="9" t="n">
        <f aca="false">E44/$B$14*100</f>
        <v>106.956403301514</v>
      </c>
      <c r="G44" s="7"/>
      <c r="H44" s="12" t="n">
        <f aca="false">'Central scenario'!BB47</f>
        <v>51.75</v>
      </c>
      <c r="K44" s="9" t="n">
        <f aca="false">'High scenario'!AG47</f>
        <v>5678862063.84661</v>
      </c>
      <c r="L44" s="9" t="n">
        <f aca="false">K44/$B$14*100</f>
        <v>110.819518676824</v>
      </c>
      <c r="M44" s="7"/>
      <c r="O44" s="7" t="n">
        <f aca="false">O40+1</f>
        <v>2023</v>
      </c>
      <c r="P44" s="9" t="n">
        <f aca="false">'Low scenario'!AG47</f>
        <v>5277156801.19704</v>
      </c>
      <c r="Q44" s="9" t="n">
        <f aca="false">P44/$B$14*100</f>
        <v>102.980486251617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5530330436.50312</v>
      </c>
      <c r="F45" s="9" t="n">
        <f aca="false">E45/$B$14*100</f>
        <v>107.921014845347</v>
      </c>
      <c r="G45" s="10" t="n">
        <f aca="false">AVERAGE(E43:E46)/AVERAGE(E39:E42)-1</f>
        <v>0.0475000000000008</v>
      </c>
      <c r="H45" s="12" t="n">
        <f aca="false">'Central scenario'!BB48</f>
        <v>51.875</v>
      </c>
      <c r="K45" s="9" t="n">
        <f aca="false">'High scenario'!AG48</f>
        <v>5768724395.34977</v>
      </c>
      <c r="L45" s="9" t="n">
        <f aca="false">K45/$B$14*100</f>
        <v>112.573127095623</v>
      </c>
      <c r="M45" s="10" t="n">
        <f aca="false">AVERAGE(K43:K46)/AVERAGE(K39:K42)-1</f>
        <v>0.0549999999999973</v>
      </c>
      <c r="O45" s="7" t="n">
        <f aca="false">O41+1</f>
        <v>2023</v>
      </c>
      <c r="P45" s="9" t="n">
        <f aca="false">'Low scenario'!AG48</f>
        <v>5308449099.14632</v>
      </c>
      <c r="Q45" s="9" t="n">
        <f aca="false">P45/$B$14*100</f>
        <v>103.591136300525</v>
      </c>
      <c r="R45" s="10" t="n">
        <f aca="false">AVERAGE(P43:P46)/AVERAGE(P39:P42)-1</f>
        <v>0.039999999999998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5582044392.68683</v>
      </c>
      <c r="F46" s="9" t="n">
        <f aca="false">E46/$B$14*100</f>
        <v>108.930181060113</v>
      </c>
      <c r="G46" s="7"/>
      <c r="H46" s="12" t="n">
        <f aca="false">'Central scenario'!BB49</f>
        <v>52</v>
      </c>
      <c r="K46" s="9" t="n">
        <f aca="false">'High scenario'!AG49</f>
        <v>5868890535.12162</v>
      </c>
      <c r="L46" s="9" t="n">
        <f aca="false">K46/$B$14*100</f>
        <v>114.527808028604</v>
      </c>
      <c r="M46" s="7"/>
      <c r="O46" s="7" t="n">
        <f aca="false">O42+1</f>
        <v>2023</v>
      </c>
      <c r="P46" s="9" t="n">
        <f aca="false">'Low scenario'!AG49</f>
        <v>5352686653.12895</v>
      </c>
      <c r="Q46" s="9" t="n">
        <f aca="false">P46/$B$14*100</f>
        <v>104.454405100626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5642735784.1658</v>
      </c>
      <c r="F47" s="6" t="n">
        <f aca="false">E47/$B$14*100</f>
        <v>110.114536432001</v>
      </c>
      <c r="G47" s="7"/>
      <c r="H47" s="11" t="n">
        <f aca="false">'Central scenario'!BB50</f>
        <v>52</v>
      </c>
      <c r="K47" s="6" t="n">
        <f aca="false">'High scenario'!AG50</f>
        <v>5938788692.08989</v>
      </c>
      <c r="L47" s="6" t="n">
        <f aca="false">K47/$B$14*100</f>
        <v>115.891827796039</v>
      </c>
      <c r="M47" s="7"/>
      <c r="O47" s="5" t="n">
        <f aca="false">O43+1</f>
        <v>2024</v>
      </c>
      <c r="P47" s="6" t="n">
        <f aca="false">'Low scenario'!AG50</f>
        <v>5400836058.20096</v>
      </c>
      <c r="Q47" s="6" t="n">
        <f aca="false">P47/$B$14*100</f>
        <v>105.394011281348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5711097435.9156</v>
      </c>
      <c r="F48" s="9" t="n">
        <f aca="false">E48/$B$14*100</f>
        <v>111.448572240177</v>
      </c>
      <c r="G48" s="7"/>
      <c r="H48" s="12" t="n">
        <f aca="false">'Central scenario'!BB51</f>
        <v>52</v>
      </c>
      <c r="K48" s="9" t="n">
        <f aca="false">'High scenario'!AG51</f>
        <v>5991199477.35818</v>
      </c>
      <c r="L48" s="9" t="n">
        <f aca="false">K48/$B$14*100</f>
        <v>116.91459220405</v>
      </c>
      <c r="M48" s="7"/>
      <c r="O48" s="7" t="n">
        <f aca="false">O44+1</f>
        <v>2024</v>
      </c>
      <c r="P48" s="9" t="n">
        <f aca="false">'Low scenario'!AG51</f>
        <v>5451302975.63653</v>
      </c>
      <c r="Q48" s="9" t="n">
        <f aca="false">P48/$B$14*100</f>
        <v>106.37884229792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5773664975.70923</v>
      </c>
      <c r="F49" s="9" t="n">
        <f aca="false">E49/$B$14*100</f>
        <v>112.669539498542</v>
      </c>
      <c r="G49" s="10" t="n">
        <f aca="false">AVERAGE(E47:E50)/AVERAGE(E43:E46)-1</f>
        <v>0.0424999999999975</v>
      </c>
      <c r="H49" s="12" t="n">
        <f aca="false">'Central scenario'!BB52</f>
        <v>52</v>
      </c>
      <c r="K49" s="9" t="n">
        <f aca="false">'High scenario'!AG52</f>
        <v>6039854441.93123</v>
      </c>
      <c r="L49" s="9" t="n">
        <f aca="false">K49/$B$14*100</f>
        <v>117.864064069118</v>
      </c>
      <c r="M49" s="10" t="n">
        <f aca="false">AVERAGE(K47:K50)/AVERAGE(K43:K46)-1</f>
        <v>0.0500000000000014</v>
      </c>
      <c r="O49" s="7" t="n">
        <f aca="false">O45+1</f>
        <v>2024</v>
      </c>
      <c r="P49" s="9" t="n">
        <f aca="false">'Low scenario'!AG52</f>
        <v>5499553266.71558</v>
      </c>
      <c r="Q49" s="9" t="n">
        <f aca="false">P49/$B$14*100</f>
        <v>107.320417207344</v>
      </c>
      <c r="R49" s="10" t="n">
        <f aca="false">AVERAGE(P47:P50)/AVERAGE(P43:P46)-1</f>
        <v>0.0349999999999999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5832734486.90996</v>
      </c>
      <c r="F50" s="9" t="n">
        <f aca="false">E50/$B$14*100</f>
        <v>113.822244869115</v>
      </c>
      <c r="G50" s="7"/>
      <c r="H50" s="7" t="n">
        <v>52</v>
      </c>
      <c r="K50" s="9" t="n">
        <f aca="false">'High scenario'!AG53</f>
        <v>6084141967.77175</v>
      </c>
      <c r="L50" s="9" t="n">
        <f aca="false">K50/$B$14*100</f>
        <v>118.728308039451</v>
      </c>
      <c r="M50" s="7"/>
      <c r="O50" s="7" t="n">
        <f aca="false">O46+1</f>
        <v>2024</v>
      </c>
      <c r="P50" s="9" t="n">
        <f aca="false">'Low scenario'!AG53</f>
        <v>5550499796.19598</v>
      </c>
      <c r="Q50" s="9" t="n">
        <f aca="false">P50/$B$14*100</f>
        <v>108.31460755953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5879730687.10078</v>
      </c>
      <c r="F51" s="6" t="n">
        <f aca="false">E51/$B$14*100</f>
        <v>114.739346962145</v>
      </c>
      <c r="G51" s="7"/>
      <c r="H51" s="2" t="n">
        <f aca="false">H50</f>
        <v>52</v>
      </c>
      <c r="K51" s="6" t="n">
        <f aca="false">'High scenario'!AG54</f>
        <v>6146646296.31305</v>
      </c>
      <c r="L51" s="6" t="n">
        <f aca="false">K51/$B$14*100</f>
        <v>119.9480417689</v>
      </c>
      <c r="M51" s="7"/>
      <c r="O51" s="5" t="n">
        <f aca="false">O47+1</f>
        <v>2025</v>
      </c>
      <c r="P51" s="6" t="n">
        <f aca="false">'Low scenario'!AG54</f>
        <v>5589865320.23798</v>
      </c>
      <c r="Q51" s="6" t="n">
        <f aca="false">P51/$B$14*100</f>
        <v>109.082801676195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5922408041.04447</v>
      </c>
      <c r="F52" s="9" t="n">
        <f aca="false">E52/$B$14*100</f>
        <v>115.572169413064</v>
      </c>
      <c r="G52" s="7"/>
      <c r="H52" s="2" t="n">
        <f aca="false">H51</f>
        <v>52</v>
      </c>
      <c r="K52" s="9" t="n">
        <f aca="false">'High scenario'!AG55</f>
        <v>6215869457.75912</v>
      </c>
      <c r="L52" s="9" t="n">
        <f aca="false">K52/$B$14*100</f>
        <v>121.298889411702</v>
      </c>
      <c r="M52" s="7"/>
      <c r="O52" s="7" t="n">
        <f aca="false">O48+1</f>
        <v>2025</v>
      </c>
      <c r="P52" s="9" t="n">
        <f aca="false">'Low scenario'!AG55</f>
        <v>5628470322.34473</v>
      </c>
      <c r="Q52" s="9" t="n">
        <f aca="false">P52/$B$14*100</f>
        <v>109.836154672603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5964195919.90767</v>
      </c>
      <c r="F53" s="9" t="n">
        <f aca="false">E53/$B$14*100</f>
        <v>116.387634301994</v>
      </c>
      <c r="G53" s="10" t="n">
        <f aca="false">AVERAGE(E51:E54)/AVERAGE(E47:E50)-1</f>
        <v>0.0350000000000015</v>
      </c>
      <c r="H53" s="2" t="n">
        <f aca="false">H52</f>
        <v>52</v>
      </c>
      <c r="K53" s="9" t="n">
        <f aca="false">'High scenario'!AG56</f>
        <v>6281448619.60846</v>
      </c>
      <c r="L53" s="9" t="n">
        <f aca="false">K53/$B$14*100</f>
        <v>122.578626631882</v>
      </c>
      <c r="M53" s="10" t="n">
        <f aca="false">AVERAGE(K51:K54)/AVERAGE(K47:K50)-1</f>
        <v>0.0399999999999996</v>
      </c>
      <c r="O53" s="7" t="n">
        <f aca="false">O49+1</f>
        <v>2025</v>
      </c>
      <c r="P53" s="9" t="n">
        <f aca="false">'Low scenario'!AG56</f>
        <v>5659040311.45035</v>
      </c>
      <c r="Q53" s="9" t="n">
        <f aca="false">P53/$B$14*100</f>
        <v>110.432709306357</v>
      </c>
      <c r="R53" s="10" t="n">
        <f aca="false">AVERAGE(P51:P54)/AVERAGE(P47:P50)-1</f>
        <v>0.0300000000000007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5997506178.54223</v>
      </c>
      <c r="F54" s="9" t="n">
        <f aca="false">E54/$B$14*100</f>
        <v>117.037663619026</v>
      </c>
      <c r="G54" s="7"/>
      <c r="H54" s="2" t="n">
        <f aca="false">H53</f>
        <v>52</v>
      </c>
      <c r="K54" s="9" t="n">
        <f aca="false">'High scenario'!AG57</f>
        <v>6372179588.63645</v>
      </c>
      <c r="L54" s="9" t="n">
        <f aca="false">K54/$B$14*100</f>
        <v>124.349185980519</v>
      </c>
      <c r="M54" s="7"/>
      <c r="O54" s="7" t="n">
        <f aca="false">O50+1</f>
        <v>2025</v>
      </c>
      <c r="P54" s="9" t="n">
        <f aca="false">'Low scenario'!AG57</f>
        <v>5681881905.61847</v>
      </c>
      <c r="Q54" s="9" t="n">
        <f aca="false">P54/$B$14*100</f>
        <v>110.878449041372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6042758369.09197</v>
      </c>
      <c r="F55" s="6" t="n">
        <f aca="false">E55/$B$14*100</f>
        <v>117.920732430949</v>
      </c>
      <c r="G55" s="7"/>
      <c r="H55" s="2" t="n">
        <f aca="false">H54</f>
        <v>52</v>
      </c>
      <c r="K55" s="6" t="n">
        <f aca="false">'High scenario'!AG58</f>
        <v>6449134036.78105</v>
      </c>
      <c r="L55" s="6" t="n">
        <f aca="false">K55/$B$14*100</f>
        <v>125.850904953008</v>
      </c>
      <c r="M55" s="7"/>
      <c r="O55" s="5" t="n">
        <f aca="false">O51+1</f>
        <v>2026</v>
      </c>
      <c r="P55" s="6" t="n">
        <f aca="false">'Low scenario'!AG58</f>
        <v>5675092808.05378</v>
      </c>
      <c r="Q55" s="6" t="n">
        <f aca="false">P55/$B$14*100</f>
        <v>110.745963956172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6116229213.4481</v>
      </c>
      <c r="F56" s="9" t="n">
        <f aca="false">E56/$B$14*100</f>
        <v>119.35447100688</v>
      </c>
      <c r="G56" s="7"/>
      <c r="H56" s="2" t="n">
        <f aca="false">H55</f>
        <v>52</v>
      </c>
      <c r="K56" s="9" t="n">
        <f aca="false">'High scenario'!AG59</f>
        <v>6519598531.31371</v>
      </c>
      <c r="L56" s="9" t="n">
        <f aca="false">K56/$B$14*100</f>
        <v>127.225976451509</v>
      </c>
      <c r="M56" s="7"/>
      <c r="O56" s="7" t="n">
        <f aca="false">O52+1</f>
        <v>2026</v>
      </c>
      <c r="P56" s="9" t="n">
        <f aca="false">'Low scenario'!AG59</f>
        <v>5701922612.60353</v>
      </c>
      <c r="Q56" s="9" t="n">
        <f aca="false">P56/$B$14*100</f>
        <v>111.269531176676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6156686471.54809</v>
      </c>
      <c r="F57" s="9" t="n">
        <f aca="false">E57/$B$14*100</f>
        <v>120.14396964573</v>
      </c>
      <c r="G57" s="10" t="n">
        <f aca="false">AVERAGE(E55:E58)/AVERAGE(E51:E54)-1</f>
        <v>0.0321404529929585</v>
      </c>
      <c r="H57" s="2" t="n">
        <f aca="false">H56</f>
        <v>52</v>
      </c>
      <c r="K57" s="9" t="n">
        <f aca="false">'High scenario'!AG60</f>
        <v>6596286235.85112</v>
      </c>
      <c r="L57" s="9" t="n">
        <f aca="false">K57/$B$14*100</f>
        <v>128.722490085705</v>
      </c>
      <c r="M57" s="10" t="n">
        <f aca="false">AVERAGE(K55:K58)/AVERAGE(K51:K54)-1</f>
        <v>0.0479086913810094</v>
      </c>
      <c r="O57" s="7" t="n">
        <f aca="false">O53+1</f>
        <v>2026</v>
      </c>
      <c r="P57" s="9" t="n">
        <f aca="false">'Low scenario'!AG60</f>
        <v>5758784232.75008</v>
      </c>
      <c r="Q57" s="9" t="n">
        <f aca="false">P57/$B$14*100</f>
        <v>112.379150904181</v>
      </c>
      <c r="R57" s="10" t="n">
        <f aca="false">AVERAGE(P55:P58)/AVERAGE(P51:P54)-1</f>
        <v>0.0165086891427109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6211947381.52632</v>
      </c>
      <c r="F58" s="9" t="n">
        <f aca="false">E58/$B$14*100</f>
        <v>121.222352493663</v>
      </c>
      <c r="G58" s="7"/>
      <c r="H58" s="2" t="n">
        <f aca="false">H57</f>
        <v>52</v>
      </c>
      <c r="K58" s="9" t="n">
        <f aca="false">'High scenario'!AG61</f>
        <v>6649615879.00474</v>
      </c>
      <c r="L58" s="9" t="n">
        <f aca="false">K58/$B$14*100</f>
        <v>129.763185443163</v>
      </c>
      <c r="M58" s="7"/>
      <c r="O58" s="7" t="n">
        <f aca="false">O54+1</f>
        <v>2026</v>
      </c>
      <c r="P58" s="9" t="n">
        <f aca="false">'Low scenario'!AG61</f>
        <v>5795881981.53939</v>
      </c>
      <c r="Q58" s="9" t="n">
        <f aca="false">P58/$B$14*100</f>
        <v>113.103090774283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6299720407.75563</v>
      </c>
      <c r="F59" s="6" t="n">
        <f aca="false">E59/$B$14*100</f>
        <v>122.935189398343</v>
      </c>
      <c r="G59" s="7"/>
      <c r="H59" s="2" t="n">
        <f aca="false">H58</f>
        <v>52</v>
      </c>
      <c r="K59" s="6" t="n">
        <f aca="false">'High scenario'!AG62</f>
        <v>6694816789.30813</v>
      </c>
      <c r="L59" s="6" t="n">
        <f aca="false">K59/$B$14*100</f>
        <v>130.645253552453</v>
      </c>
      <c r="M59" s="7"/>
      <c r="O59" s="5" t="n">
        <f aca="false">O55+1</f>
        <v>2027</v>
      </c>
      <c r="P59" s="6" t="n">
        <f aca="false">'Low scenario'!AG62</f>
        <v>5829819795.89121</v>
      </c>
      <c r="Q59" s="6" t="n">
        <f aca="false">P59/$B$14*100</f>
        <v>113.76536645718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6320216770.51328</v>
      </c>
      <c r="F60" s="9" t="n">
        <f aca="false">E60/$B$14*100</f>
        <v>123.335163377265</v>
      </c>
      <c r="G60" s="7"/>
      <c r="H60" s="2" t="n">
        <f aca="false">H59</f>
        <v>52</v>
      </c>
      <c r="K60" s="9" t="n">
        <f aca="false">'High scenario'!AG63</f>
        <v>6751420494.88091</v>
      </c>
      <c r="L60" s="9" t="n">
        <f aca="false">K60/$B$14*100</f>
        <v>131.749840234851</v>
      </c>
      <c r="M60" s="7"/>
      <c r="O60" s="7" t="n">
        <f aca="false">O56+1</f>
        <v>2027</v>
      </c>
      <c r="P60" s="9" t="n">
        <f aca="false">'Low scenario'!AG63</f>
        <v>5843600370.28634</v>
      </c>
      <c r="Q60" s="9" t="n">
        <f aca="false">P60/$B$14*100</f>
        <v>114.034285935129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6394302829.08466</v>
      </c>
      <c r="F61" s="9" t="n">
        <f aca="false">E61/$B$14*100</f>
        <v>124.7809074822</v>
      </c>
      <c r="G61" s="10" t="n">
        <f aca="false">AVERAGE(E59:E62)/AVERAGE(E55:E58)-1</f>
        <v>0.0381000036755414</v>
      </c>
      <c r="H61" s="2" t="n">
        <f aca="false">H60</f>
        <v>52</v>
      </c>
      <c r="K61" s="9" t="n">
        <f aca="false">'High scenario'!AG64</f>
        <v>6823751112.35583</v>
      </c>
      <c r="L61" s="9" t="n">
        <f aca="false">K61/$B$14*100</f>
        <v>133.16132798082</v>
      </c>
      <c r="M61" s="10" t="n">
        <f aca="false">AVERAGE(K59:K62)/AVERAGE(K55:K58)-1</f>
        <v>0.0359533612190377</v>
      </c>
      <c r="O61" s="7" t="n">
        <f aca="false">O57+1</f>
        <v>2027</v>
      </c>
      <c r="P61" s="9" t="n">
        <f aca="false">'Low scenario'!AG64</f>
        <v>5888428365.00393</v>
      </c>
      <c r="Q61" s="9" t="n">
        <f aca="false">P61/$B$14*100</f>
        <v>114.909076824924</v>
      </c>
      <c r="R61" s="10" t="n">
        <f aca="false">AVERAGE(P59:P62)/AVERAGE(P55:P58)-1</f>
        <v>0.0233238313822901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6447883895.11011</v>
      </c>
      <c r="F62" s="9" t="n">
        <f aca="false">E62/$B$14*100</f>
        <v>125.826509203174</v>
      </c>
      <c r="G62" s="7"/>
      <c r="H62" s="2" t="n">
        <f aca="false">H61</f>
        <v>52</v>
      </c>
      <c r="K62" s="9" t="n">
        <f aca="false">'High scenario'!AG65</f>
        <v>6887150516.38699</v>
      </c>
      <c r="L62" s="9" t="n">
        <f aca="false">K62/$B$14*100</f>
        <v>134.39852856082</v>
      </c>
      <c r="M62" s="7"/>
      <c r="O62" s="7" t="n">
        <f aca="false">O58+1</f>
        <v>2027</v>
      </c>
      <c r="P62" s="9" t="n">
        <f aca="false">'Low scenario'!AG65</f>
        <v>5904687779.53115</v>
      </c>
      <c r="Q62" s="9" t="n">
        <f aca="false">P62/$B$14*100</f>
        <v>115.226369351422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6519486760.08031</v>
      </c>
      <c r="F63" s="6" t="n">
        <f aca="false">E63/$B$14*100</f>
        <v>127.223795304274</v>
      </c>
      <c r="G63" s="7"/>
      <c r="H63" s="2" t="n">
        <f aca="false">H62</f>
        <v>52</v>
      </c>
      <c r="K63" s="6" t="n">
        <f aca="false">'High scenario'!AG66</f>
        <v>6950192461.06043</v>
      </c>
      <c r="L63" s="6" t="n">
        <f aca="false">K63/$B$14*100</f>
        <v>135.628753540159</v>
      </c>
      <c r="M63" s="7"/>
      <c r="O63" s="5" t="n">
        <f aca="false">O59+1</f>
        <v>2028</v>
      </c>
      <c r="P63" s="6" t="n">
        <f aca="false">'Low scenario'!AG66</f>
        <v>5987576459.60514</v>
      </c>
      <c r="Q63" s="6" t="n">
        <f aca="false">P63/$B$14*100</f>
        <v>116.843891229271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6556763252.37857</v>
      </c>
      <c r="F64" s="9" t="n">
        <f aca="false">E64/$B$14*100</f>
        <v>127.951223244592</v>
      </c>
      <c r="G64" s="7"/>
      <c r="H64" s="2" t="n">
        <f aca="false">H63</f>
        <v>52</v>
      </c>
      <c r="K64" s="9" t="n">
        <f aca="false">'High scenario'!AG67</f>
        <v>7008943352.12376</v>
      </c>
      <c r="L64" s="9" t="n">
        <f aca="false">K64/$B$14*100</f>
        <v>136.775241233692</v>
      </c>
      <c r="M64" s="7"/>
      <c r="O64" s="7" t="n">
        <f aca="false">O60+1</f>
        <v>2028</v>
      </c>
      <c r="P64" s="9" t="n">
        <f aca="false">'Low scenario'!AG67</f>
        <v>6014881198.65841</v>
      </c>
      <c r="Q64" s="9" t="n">
        <f aca="false">P64/$B$14*100</f>
        <v>117.376726506032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6576487772.61666</v>
      </c>
      <c r="F65" s="9" t="n">
        <f aca="false">E65/$B$14*100</f>
        <v>128.336135188982</v>
      </c>
      <c r="G65" s="10" t="n">
        <f aca="false">AVERAGE(E63:E66)/AVERAGE(E59:E62)-1</f>
        <v>0.0320232696612217</v>
      </c>
      <c r="H65" s="2" t="n">
        <f aca="false">H64</f>
        <v>52</v>
      </c>
      <c r="K65" s="9" t="n">
        <f aca="false">'High scenario'!AG68</f>
        <v>7102157139.37853</v>
      </c>
      <c r="L65" s="9" t="n">
        <f aca="false">K65/$B$14*100</f>
        <v>138.594251260962</v>
      </c>
      <c r="M65" s="10" t="n">
        <f aca="false">AVERAGE(K63:K66)/AVERAGE(K59:K62)-1</f>
        <v>0.0408093523595203</v>
      </c>
      <c r="O65" s="7" t="n">
        <f aca="false">O61+1</f>
        <v>2028</v>
      </c>
      <c r="P65" s="9" t="n">
        <f aca="false">'Low scenario'!AG68</f>
        <v>6052909470.12899</v>
      </c>
      <c r="Q65" s="9" t="n">
        <f aca="false">P65/$B$14*100</f>
        <v>118.118824956937</v>
      </c>
      <c r="R65" s="10" t="n">
        <f aca="false">AVERAGE(P63:P66)/AVERAGE(P59:P62)-1</f>
        <v>0.0299949773800423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6624766577.26417</v>
      </c>
      <c r="F66" s="9" t="n">
        <f aca="false">E66/$B$14*100</f>
        <v>129.278266523249</v>
      </c>
      <c r="G66" s="7"/>
      <c r="H66" s="2" t="n">
        <f aca="false">H65</f>
        <v>52</v>
      </c>
      <c r="K66" s="9" t="n">
        <f aca="false">'High scenario'!AG69</f>
        <v>7204111211.34342</v>
      </c>
      <c r="L66" s="9" t="n">
        <f aca="false">K66/$B$14*100</f>
        <v>140.583822596779</v>
      </c>
      <c r="M66" s="7"/>
      <c r="O66" s="7" t="n">
        <f aca="false">O62+1</f>
        <v>2028</v>
      </c>
      <c r="P66" s="9" t="n">
        <f aca="false">'Low scenario'!AG69</f>
        <v>6115047408.14786</v>
      </c>
      <c r="Q66" s="9" t="n">
        <f aca="false">P66/$B$14*100</f>
        <v>119.33140879951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6710794895.26207</v>
      </c>
      <c r="F67" s="6" t="n">
        <f aca="false">E67/$B$14*100</f>
        <v>130.957056514257</v>
      </c>
      <c r="G67" s="7"/>
      <c r="H67" s="2" t="n">
        <f aca="false">H66</f>
        <v>52</v>
      </c>
      <c r="K67" s="6" t="n">
        <f aca="false">'High scenario'!AG70</f>
        <v>7236443266.14912</v>
      </c>
      <c r="L67" s="6" t="n">
        <f aca="false">K67/$B$14*100</f>
        <v>141.214762864586</v>
      </c>
      <c r="M67" s="7"/>
      <c r="O67" s="5" t="n">
        <f aca="false">O63+1</f>
        <v>2029</v>
      </c>
      <c r="P67" s="6" t="n">
        <f aca="false">'Low scenario'!AG70</f>
        <v>6166629704.29818</v>
      </c>
      <c r="Q67" s="6" t="n">
        <f aca="false">P67/$B$14*100</f>
        <v>120.338005749278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6763778876.34455</v>
      </c>
      <c r="F68" s="9" t="n">
        <f aca="false">E68/$B$14*100</f>
        <v>131.991006487884</v>
      </c>
      <c r="G68" s="7"/>
      <c r="H68" s="2" t="n">
        <f aca="false">H67</f>
        <v>52</v>
      </c>
      <c r="K68" s="9" t="n">
        <f aca="false">'High scenario'!AG71</f>
        <v>7279274140.52284</v>
      </c>
      <c r="L68" s="9" t="n">
        <f aca="false">K68/$B$14*100</f>
        <v>142.050581172768</v>
      </c>
      <c r="M68" s="7"/>
      <c r="O68" s="7" t="n">
        <f aca="false">O64+1</f>
        <v>2029</v>
      </c>
      <c r="P68" s="9" t="n">
        <f aca="false">'Low scenario'!AG71</f>
        <v>6166750615.80798</v>
      </c>
      <c r="Q68" s="9" t="n">
        <f aca="false">P68/$B$14*100</f>
        <v>120.340365263415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6795176415.96444</v>
      </c>
      <c r="F69" s="9" t="n">
        <f aca="false">E69/$B$14*100</f>
        <v>132.603710263604</v>
      </c>
      <c r="G69" s="10" t="n">
        <f aca="false">AVERAGE(E67:E70)/AVERAGE(E63:E66)-1</f>
        <v>0.0305268675597963</v>
      </c>
      <c r="H69" s="2" t="n">
        <f aca="false">H68</f>
        <v>52</v>
      </c>
      <c r="K69" s="9" t="n">
        <f aca="false">'High scenario'!AG72</f>
        <v>7355196061.52795</v>
      </c>
      <c r="L69" s="9" t="n">
        <f aca="false">K69/$B$14*100</f>
        <v>143.532151009861</v>
      </c>
      <c r="M69" s="10" t="n">
        <f aca="false">AVERAGE(K67:K70)/AVERAGE(K63:K66)-1</f>
        <v>0.0365050776506486</v>
      </c>
      <c r="O69" s="7" t="n">
        <f aca="false">O65+1</f>
        <v>2029</v>
      </c>
      <c r="P69" s="9" t="n">
        <f aca="false">'Low scenario'!AG72</f>
        <v>6207687396.73412</v>
      </c>
      <c r="Q69" s="9" t="n">
        <f aca="false">P69/$B$14*100</f>
        <v>121.139221496831</v>
      </c>
      <c r="R69" s="10" t="n">
        <f aca="false">AVERAGE(P67:P70)/AVERAGE(P63:P66)-1</f>
        <v>0.0253218168627283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6809924070.23976</v>
      </c>
      <c r="F70" s="9" t="n">
        <f aca="false">E70/$B$14*100</f>
        <v>132.891501713727</v>
      </c>
      <c r="G70" s="7"/>
      <c r="H70" s="2" t="n">
        <f aca="false">H69</f>
        <v>52</v>
      </c>
      <c r="K70" s="9" t="n">
        <f aca="false">'High scenario'!AG73</f>
        <v>7426321469.53658</v>
      </c>
      <c r="L70" s="9" t="n">
        <f aca="false">K70/$B$14*100</f>
        <v>144.920119830479</v>
      </c>
      <c r="M70" s="7"/>
      <c r="O70" s="7" t="n">
        <f aca="false">O66+1</f>
        <v>2029</v>
      </c>
      <c r="P70" s="9" t="n">
        <f aca="false">'Low scenario'!AG73</f>
        <v>6241385630.09063</v>
      </c>
      <c r="Q70" s="9" t="n">
        <f aca="false">P70/$B$14*100</f>
        <v>121.796821903187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6863171821.40416</v>
      </c>
      <c r="F71" s="6" t="n">
        <f aca="false">E71/$B$14*100</f>
        <v>133.930598999119</v>
      </c>
      <c r="G71" s="7"/>
      <c r="H71" s="2" t="n">
        <f aca="false">H70</f>
        <v>52</v>
      </c>
      <c r="K71" s="6" t="n">
        <f aca="false">'High scenario'!AG74</f>
        <v>7517991632.81602</v>
      </c>
      <c r="L71" s="6" t="n">
        <f aca="false">K71/$B$14*100</f>
        <v>146.709006980305</v>
      </c>
      <c r="M71" s="7"/>
      <c r="O71" s="5" t="n">
        <f aca="false">O67+1</f>
        <v>2030</v>
      </c>
      <c r="P71" s="6" t="n">
        <f aca="false">'Low scenario'!AG74</f>
        <v>6265918452.45872</v>
      </c>
      <c r="Q71" s="6" t="n">
        <f aca="false">P71/$B$14*100</f>
        <v>122.275564921779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6886503284.61792</v>
      </c>
      <c r="F72" s="9" t="n">
        <f aca="false">E72/$B$14*100</f>
        <v>134.385898228843</v>
      </c>
      <c r="G72" s="7"/>
      <c r="H72" s="2" t="n">
        <f aca="false">H71</f>
        <v>52</v>
      </c>
      <c r="K72" s="9" t="n">
        <f aca="false">'High scenario'!AG75</f>
        <v>7574780230.19464</v>
      </c>
      <c r="L72" s="9" t="n">
        <f aca="false">K72/$B$14*100</f>
        <v>147.817201713172</v>
      </c>
      <c r="M72" s="7"/>
      <c r="O72" s="7" t="n">
        <f aca="false">O68+1</f>
        <v>2030</v>
      </c>
      <c r="P72" s="9" t="n">
        <f aca="false">'Low scenario'!AG75</f>
        <v>6277151474.31717</v>
      </c>
      <c r="Q72" s="9" t="n">
        <f aca="false">P72/$B$14*100</f>
        <v>122.494770470645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6960072493.87739</v>
      </c>
      <c r="F73" s="9" t="n">
        <f aca="false">E73/$B$14*100</f>
        <v>135.82155633568</v>
      </c>
      <c r="G73" s="10" t="n">
        <f aca="false">AVERAGE(E71:E74)/AVERAGE(E67:E70)-1</f>
        <v>0.0237216319924822</v>
      </c>
      <c r="H73" s="2" t="n">
        <f aca="false">H72</f>
        <v>52</v>
      </c>
      <c r="K73" s="9" t="n">
        <f aca="false">'High scenario'!AG76</f>
        <v>7617205093.9474</v>
      </c>
      <c r="L73" s="9" t="n">
        <f aca="false">K73/$B$14*100</f>
        <v>148.645096972495</v>
      </c>
      <c r="M73" s="10" t="n">
        <f aca="false">AVERAGE(K71:K74)/AVERAGE(K67:K70)-1</f>
        <v>0.0376955852587018</v>
      </c>
      <c r="O73" s="7" t="n">
        <f aca="false">O69+1</f>
        <v>2030</v>
      </c>
      <c r="P73" s="9" t="n">
        <f aca="false">'Low scenario'!AG76</f>
        <v>6291771882.91147</v>
      </c>
      <c r="Q73" s="9" t="n">
        <f aca="false">P73/$B$14*100</f>
        <v>122.780078799156</v>
      </c>
      <c r="R73" s="10" t="n">
        <f aca="false">AVERAGE(P71:P74)/AVERAGE(P67:P70)-1</f>
        <v>0.0164575962815796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7012300725.13144</v>
      </c>
      <c r="F74" s="9" t="n">
        <f aca="false">E74/$B$14*100</f>
        <v>136.840758313795</v>
      </c>
      <c r="G74" s="7"/>
      <c r="H74" s="2" t="n">
        <f aca="false">H73</f>
        <v>52</v>
      </c>
      <c r="K74" s="9" t="n">
        <f aca="false">'High scenario'!AG77</f>
        <v>7691634398.2181</v>
      </c>
      <c r="L74" s="9" t="n">
        <f aca="false">K74/$B$14*100</f>
        <v>150.097539307244</v>
      </c>
      <c r="M74" s="7"/>
      <c r="O74" s="7" t="n">
        <f aca="false">O70+1</f>
        <v>2030</v>
      </c>
      <c r="P74" s="9" t="n">
        <f aca="false">'Low scenario'!AG77</f>
        <v>6355471149.29441</v>
      </c>
      <c r="Q74" s="9" t="n">
        <f aca="false">P74/$B$14*100</f>
        <v>124.023131009486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7069989004.14911</v>
      </c>
      <c r="F75" s="6" t="n">
        <f aca="false">E75/$B$14*100</f>
        <v>137.966509783395</v>
      </c>
      <c r="G75" s="7"/>
      <c r="H75" s="2" t="n">
        <f aca="false">H74</f>
        <v>52</v>
      </c>
      <c r="K75" s="6" t="n">
        <f aca="false">'High scenario'!AG78</f>
        <v>7741760768.54521</v>
      </c>
      <c r="L75" s="6" t="n">
        <f aca="false">K75/$B$14*100</f>
        <v>151.075724755352</v>
      </c>
      <c r="M75" s="7"/>
      <c r="O75" s="5" t="n">
        <f aca="false">O71+1</f>
        <v>2031</v>
      </c>
      <c r="P75" s="6" t="n">
        <f aca="false">'Low scenario'!AG78</f>
        <v>6361494196.41901</v>
      </c>
      <c r="Q75" s="6" t="n">
        <f aca="false">P75/$B$14*100</f>
        <v>124.140667089041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7076767417.55032</v>
      </c>
      <c r="F76" s="9" t="n">
        <f aca="false">E76/$B$14*100</f>
        <v>138.098786373682</v>
      </c>
      <c r="G76" s="7"/>
      <c r="H76" s="2" t="n">
        <f aca="false">H75</f>
        <v>52</v>
      </c>
      <c r="K76" s="9" t="n">
        <f aca="false">'High scenario'!AG79</f>
        <v>7843093277.09973</v>
      </c>
      <c r="L76" s="9" t="n">
        <f aca="false">K76/$B$14*100</f>
        <v>153.053166661508</v>
      </c>
      <c r="M76" s="7"/>
      <c r="O76" s="7" t="n">
        <f aca="false">O72+1</f>
        <v>2031</v>
      </c>
      <c r="P76" s="9" t="n">
        <f aca="false">'Low scenario'!AG79</f>
        <v>6386609257.19369</v>
      </c>
      <c r="Q76" s="9" t="n">
        <f aca="false">P76/$B$14*100</f>
        <v>124.630772133907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7094315601.96486</v>
      </c>
      <c r="F77" s="9" t="n">
        <f aca="false">E77/$B$14*100</f>
        <v>138.441228456023</v>
      </c>
      <c r="G77" s="10" t="n">
        <f aca="false">AVERAGE(E75:E78)/AVERAGE(E71:E74)-1</f>
        <v>0.0239587702791979</v>
      </c>
      <c r="H77" s="2" t="n">
        <f aca="false">H76</f>
        <v>52</v>
      </c>
      <c r="K77" s="9" t="n">
        <f aca="false">'High scenario'!AG80</f>
        <v>7881793991.77606</v>
      </c>
      <c r="L77" s="9" t="n">
        <f aca="false">K77/$B$14*100</f>
        <v>153.808387430151</v>
      </c>
      <c r="M77" s="10" t="n">
        <f aca="false">AVERAGE(K75:K78)/AVERAGE(K71:K74)-1</f>
        <v>0.0332434756554141</v>
      </c>
      <c r="O77" s="7" t="n">
        <f aca="false">O73+1</f>
        <v>2031</v>
      </c>
      <c r="P77" s="9" t="n">
        <f aca="false">'Low scenario'!AG80</f>
        <v>6412568871.34357</v>
      </c>
      <c r="Q77" s="9" t="n">
        <f aca="false">P77/$B$14*100</f>
        <v>125.137358121167</v>
      </c>
      <c r="R77" s="10" t="n">
        <f aca="false">AVERAGE(P75:P78)/AVERAGE(P71:P74)-1</f>
        <v>0.0173778858954197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7145162488.85488</v>
      </c>
      <c r="F78" s="9" t="n">
        <f aca="false">E78/$B$14*100</f>
        <v>139.433474344022</v>
      </c>
      <c r="G78" s="7"/>
      <c r="H78" s="2" t="n">
        <f aca="false">H77</f>
        <v>52</v>
      </c>
      <c r="K78" s="9" t="n">
        <f aca="false">'High scenario'!AG81</f>
        <v>7945618544.72631</v>
      </c>
      <c r="L78" s="9" t="n">
        <f aca="false">K78/$B$14*100</f>
        <v>155.053884531188</v>
      </c>
      <c r="M78" s="7"/>
      <c r="O78" s="7" t="n">
        <f aca="false">O74+1</f>
        <v>2031</v>
      </c>
      <c r="P78" s="9" t="n">
        <f aca="false">'Low scenario'!AG81</f>
        <v>6467395018.2966</v>
      </c>
      <c r="Q78" s="9" t="n">
        <f aca="false">P78/$B$14*100</f>
        <v>126.207256834664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7199865059.73354</v>
      </c>
      <c r="F79" s="6" t="n">
        <f aca="false">E79/$B$14*100</f>
        <v>140.500961546036</v>
      </c>
      <c r="G79" s="7"/>
      <c r="H79" s="2" t="n">
        <f aca="false">H78</f>
        <v>52</v>
      </c>
      <c r="K79" s="6" t="n">
        <f aca="false">'High scenario'!AG82</f>
        <v>7992494913.75358</v>
      </c>
      <c r="L79" s="6" t="n">
        <f aca="false">K79/$B$14*100</f>
        <v>155.968648192379</v>
      </c>
      <c r="M79" s="7"/>
      <c r="O79" s="5" t="n">
        <f aca="false">O75+1</f>
        <v>2032</v>
      </c>
      <c r="P79" s="6" t="n">
        <f aca="false">'Low scenario'!AG82</f>
        <v>6498914439.18134</v>
      </c>
      <c r="Q79" s="6" t="n">
        <f aca="false">P79/$B$14*100</f>
        <v>126.822339048697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7207122756.60461</v>
      </c>
      <c r="F80" s="9" t="n">
        <f aca="false">E80/$B$14*100</f>
        <v>140.642591059997</v>
      </c>
      <c r="G80" s="7"/>
      <c r="H80" s="2" t="n">
        <f aca="false">H79</f>
        <v>52</v>
      </c>
      <c r="K80" s="9" t="n">
        <f aca="false">'High scenario'!AG83</f>
        <v>8043276561.48501</v>
      </c>
      <c r="L80" s="9" t="n">
        <f aca="false">K80/$B$14*100</f>
        <v>156.959620978113</v>
      </c>
      <c r="M80" s="7"/>
      <c r="O80" s="7" t="n">
        <f aca="false">O76+1</f>
        <v>2032</v>
      </c>
      <c r="P80" s="9" t="n">
        <f aca="false">'Low scenario'!AG83</f>
        <v>6523039056.46009</v>
      </c>
      <c r="Q80" s="9" t="n">
        <f aca="false">P80/$B$14*100</f>
        <v>127.293116194723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7248282233.0641</v>
      </c>
      <c r="F81" s="9" t="n">
        <f aca="false">E81/$B$14*100</f>
        <v>141.445793060494</v>
      </c>
      <c r="G81" s="10" t="n">
        <f aca="false">AVERAGE(E79:E82)/AVERAGE(E75:E78)-1</f>
        <v>0.0192368566781749</v>
      </c>
      <c r="H81" s="2" t="n">
        <f aca="false">H80</f>
        <v>52</v>
      </c>
      <c r="K81" s="9" t="n">
        <f aca="false">'High scenario'!AG84</f>
        <v>8071230477.31119</v>
      </c>
      <c r="L81" s="9" t="n">
        <f aca="false">K81/$B$14*100</f>
        <v>157.505124542412</v>
      </c>
      <c r="M81" s="10" t="n">
        <f aca="false">AVERAGE(K79:K82)/AVERAGE(K75:K78)-1</f>
        <v>0.0263900490926305</v>
      </c>
      <c r="O81" s="7" t="n">
        <f aca="false">O77+1</f>
        <v>2032</v>
      </c>
      <c r="P81" s="9" t="n">
        <f aca="false">'Low scenario'!AG84</f>
        <v>6519181948.6453</v>
      </c>
      <c r="Q81" s="9" t="n">
        <f aca="false">P81/$B$14*100</f>
        <v>127.217847095613</v>
      </c>
      <c r="R81" s="10" t="n">
        <f aca="false">AVERAGE(P79:P82)/AVERAGE(P75:P78)-1</f>
        <v>0.0181327691880233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7277026388.0673</v>
      </c>
      <c r="F82" s="9" t="n">
        <f aca="false">E82/$B$14*100</f>
        <v>142.006717658841</v>
      </c>
      <c r="G82" s="7"/>
      <c r="H82" s="2" t="n">
        <f aca="false">H81</f>
        <v>52</v>
      </c>
      <c r="K82" s="9" t="n">
        <f aca="false">'High scenario'!AG85</f>
        <v>8134235886.8112</v>
      </c>
      <c r="L82" s="9" t="n">
        <f aca="false">K82/$B$14*100</f>
        <v>158.734636560194</v>
      </c>
      <c r="M82" s="7"/>
      <c r="O82" s="7" t="n">
        <f aca="false">O78+1</f>
        <v>2032</v>
      </c>
      <c r="P82" s="9" t="n">
        <f aca="false">'Low scenario'!AG85</f>
        <v>6551639728.83646</v>
      </c>
      <c r="Q82" s="9" t="n">
        <f aca="false">P82/$B$14*100</f>
        <v>127.851240817394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7275648705.35882</v>
      </c>
      <c r="F83" s="6" t="n">
        <f aca="false">E83/$B$14*100</f>
        <v>141.979833023692</v>
      </c>
      <c r="G83" s="7"/>
      <c r="H83" s="2" t="n">
        <f aca="false">H82</f>
        <v>52</v>
      </c>
      <c r="K83" s="6" t="n">
        <f aca="false">'High scenario'!AG86</f>
        <v>8170797093.91165</v>
      </c>
      <c r="L83" s="6" t="n">
        <f aca="false">K83/$B$14*100</f>
        <v>159.44810614751</v>
      </c>
      <c r="M83" s="7"/>
      <c r="O83" s="5" t="n">
        <f aca="false">O79+1</f>
        <v>2033</v>
      </c>
      <c r="P83" s="6" t="n">
        <f aca="false">'Low scenario'!AG86</f>
        <v>6586131059.33675</v>
      </c>
      <c r="Q83" s="6" t="n">
        <f aca="false">P83/$B$14*100</f>
        <v>128.524318029271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7321655135.43445</v>
      </c>
      <c r="F84" s="9" t="n">
        <f aca="false">E84/$B$14*100</f>
        <v>142.877620358496</v>
      </c>
      <c r="G84" s="7"/>
      <c r="H84" s="2" t="n">
        <f aca="false">H83</f>
        <v>52</v>
      </c>
      <c r="K84" s="9" t="n">
        <f aca="false">'High scenario'!AG87</f>
        <v>8239062454.50763</v>
      </c>
      <c r="L84" s="9" t="n">
        <f aca="false">K84/$B$14*100</f>
        <v>160.780262892734</v>
      </c>
      <c r="M84" s="7"/>
      <c r="O84" s="7" t="n">
        <f aca="false">O80+1</f>
        <v>2033</v>
      </c>
      <c r="P84" s="9" t="n">
        <f aca="false">'Low scenario'!AG87</f>
        <v>6625456202.43906</v>
      </c>
      <c r="Q84" s="9" t="n">
        <f aca="false">P84/$B$14*100</f>
        <v>129.291724136603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7366003466.88796</v>
      </c>
      <c r="F85" s="9" t="n">
        <f aca="false">E85/$B$14*100</f>
        <v>143.743050913165</v>
      </c>
      <c r="G85" s="10" t="n">
        <f aca="false">AVERAGE(E83:E86)/AVERAGE(E79:E82)-1</f>
        <v>0.0151037869374659</v>
      </c>
      <c r="H85" s="2" t="n">
        <f aca="false">H84</f>
        <v>52</v>
      </c>
      <c r="K85" s="9" t="n">
        <f aca="false">'High scenario'!AG88</f>
        <v>8330330265.51577</v>
      </c>
      <c r="L85" s="9" t="n">
        <f aca="false">K85/$B$14*100</f>
        <v>162.561298384157</v>
      </c>
      <c r="M85" s="10" t="n">
        <f aca="false">AVERAGE(K83:K86)/AVERAGE(K79:K82)-1</f>
        <v>0.0275048855670743</v>
      </c>
      <c r="O85" s="7" t="n">
        <f aca="false">O81+1</f>
        <v>2033</v>
      </c>
      <c r="P85" s="9" t="n">
        <f aca="false">'Low scenario'!AG88</f>
        <v>6625237730.84388</v>
      </c>
      <c r="Q85" s="9" t="n">
        <f aca="false">P85/$B$14*100</f>
        <v>129.287460797091</v>
      </c>
      <c r="R85" s="10" t="n">
        <f aca="false">AVERAGE(P83:P86)/AVERAGE(P79:P82)-1</f>
        <v>0.0147045874369389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7405976370.79146</v>
      </c>
      <c r="F86" s="9" t="n">
        <f aca="false">E86/$B$14*100</f>
        <v>144.523097676213</v>
      </c>
      <c r="G86" s="7"/>
      <c r="H86" s="2" t="n">
        <f aca="false">H85</f>
        <v>52</v>
      </c>
      <c r="K86" s="9" t="n">
        <f aca="false">'High scenario'!AG89</f>
        <v>8387839582.73838</v>
      </c>
      <c r="L86" s="9" t="n">
        <f aca="false">K86/$B$14*100</f>
        <v>163.683557523821</v>
      </c>
      <c r="M86" s="7"/>
      <c r="O86" s="7" t="n">
        <f aca="false">O82+1</f>
        <v>2033</v>
      </c>
      <c r="P86" s="9" t="n">
        <f aca="false">'Low scenario'!AG89</f>
        <v>6639633674.50908</v>
      </c>
      <c r="Q86" s="9" t="n">
        <f aca="false">P86/$B$14*100</f>
        <v>129.568388829844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7421969459.21563</v>
      </c>
      <c r="F87" s="6" t="n">
        <f aca="false">E87/$B$14*100</f>
        <v>144.835193011756</v>
      </c>
      <c r="G87" s="7"/>
      <c r="H87" s="2" t="n">
        <f aca="false">H86</f>
        <v>52</v>
      </c>
      <c r="K87" s="6" t="n">
        <f aca="false">'High scenario'!AG90</f>
        <v>8428812406.43309</v>
      </c>
      <c r="L87" s="6" t="n">
        <f aca="false">K87/$B$14*100</f>
        <v>164.483117109814</v>
      </c>
      <c r="M87" s="7"/>
      <c r="O87" s="5" t="n">
        <f aca="false">O83+1</f>
        <v>2034</v>
      </c>
      <c r="P87" s="6" t="n">
        <f aca="false">'Low scenario'!AG90</f>
        <v>6644197284.05273</v>
      </c>
      <c r="Q87" s="6" t="n">
        <f aca="false">P87/$B$14*100</f>
        <v>129.657444877935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7464598493.81629</v>
      </c>
      <c r="F88" s="9" t="n">
        <f aca="false">E88/$B$14*100</f>
        <v>145.667072540259</v>
      </c>
      <c r="G88" s="7"/>
      <c r="H88" s="2" t="n">
        <f aca="false">H87</f>
        <v>52</v>
      </c>
      <c r="K88" s="9" t="n">
        <f aca="false">'High scenario'!AG91</f>
        <v>8471973707.32764</v>
      </c>
      <c r="L88" s="9" t="n">
        <f aca="false">K88/$B$14*100</f>
        <v>165.325383489385</v>
      </c>
      <c r="M88" s="7"/>
      <c r="O88" s="7" t="n">
        <f aca="false">O84+1</f>
        <v>2034</v>
      </c>
      <c r="P88" s="9" t="n">
        <f aca="false">'Low scenario'!AG91</f>
        <v>6646493335.95651</v>
      </c>
      <c r="Q88" s="9" t="n">
        <f aca="false">P88/$B$14*100</f>
        <v>129.702250926043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7488397441.64549</v>
      </c>
      <c r="F89" s="9" t="n">
        <f aca="false">E89/$B$14*100</f>
        <v>146.131494446231</v>
      </c>
      <c r="G89" s="10" t="n">
        <f aca="false">AVERAGE(E87:E90)/AVERAGE(E83:E86)-1</f>
        <v>0.0171516380648471</v>
      </c>
      <c r="H89" s="2" t="n">
        <f aca="false">H88</f>
        <v>52</v>
      </c>
      <c r="K89" s="9" t="n">
        <f aca="false">'High scenario'!AG92</f>
        <v>8527810073.09747</v>
      </c>
      <c r="L89" s="9" t="n">
        <f aca="false">K89/$B$14*100</f>
        <v>166.41499600501</v>
      </c>
      <c r="M89" s="10" t="n">
        <f aca="false">AVERAGE(K87:K90)/AVERAGE(K83:K86)-1</f>
        <v>0.0276923106138389</v>
      </c>
      <c r="O89" s="7" t="n">
        <f aca="false">O85+1</f>
        <v>2034</v>
      </c>
      <c r="P89" s="9" t="n">
        <f aca="false">'Low scenario'!AG92</f>
        <v>6667353990.61186</v>
      </c>
      <c r="Q89" s="9" t="n">
        <f aca="false">P89/$B$14*100</f>
        <v>130.109333838464</v>
      </c>
      <c r="R89" s="10" t="n">
        <f aca="false">AVERAGE(P87:P90)/AVERAGE(P83:P86)-1</f>
        <v>0.00632197287314473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7498049607.67226</v>
      </c>
      <c r="F90" s="9" t="n">
        <f aca="false">E90/$B$14*100</f>
        <v>146.319850560757</v>
      </c>
      <c r="G90" s="7"/>
      <c r="H90" s="2" t="n">
        <f aca="false">H89</f>
        <v>52</v>
      </c>
      <c r="K90" s="9" t="n">
        <f aca="false">'High scenario'!AG93</f>
        <v>8616824889.89229</v>
      </c>
      <c r="L90" s="9" t="n">
        <f aca="false">K90/$B$14*100</f>
        <v>168.15206569281</v>
      </c>
      <c r="M90" s="7"/>
      <c r="O90" s="7" t="n">
        <f aca="false">O86+1</f>
        <v>2034</v>
      </c>
      <c r="P90" s="9" t="n">
        <f aca="false">'Low scenario'!AG93</f>
        <v>6685797509.9782</v>
      </c>
      <c r="Q90" s="9" t="n">
        <f aca="false">P90/$B$14*100</f>
        <v>130.469247834597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7545147940.76922</v>
      </c>
      <c r="F91" s="6" t="n">
        <f aca="false">E91/$B$14*100</f>
        <v>147.238945714963</v>
      </c>
      <c r="G91" s="7"/>
      <c r="H91" s="2" t="n">
        <f aca="false">H90</f>
        <v>52</v>
      </c>
      <c r="K91" s="6" t="n">
        <f aca="false">'High scenario'!AG94</f>
        <v>8669174576.02863</v>
      </c>
      <c r="L91" s="6" t="n">
        <f aca="false">K91/$B$14*100</f>
        <v>169.173637788643</v>
      </c>
      <c r="M91" s="7"/>
      <c r="O91" s="5" t="n">
        <f aca="false">O87+1</f>
        <v>2035</v>
      </c>
      <c r="P91" s="6" t="n">
        <f aca="false">'Low scenario'!AG94</f>
        <v>6696363996.4551</v>
      </c>
      <c r="Q91" s="6" t="n">
        <f aca="false">P91/$B$14*100</f>
        <v>130.675446353298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7567088234.49906</v>
      </c>
      <c r="F92" s="9" t="n">
        <f aca="false">E92/$B$14*100</f>
        <v>147.667097123368</v>
      </c>
      <c r="G92" s="7"/>
      <c r="H92" s="2" t="n">
        <f aca="false">H91</f>
        <v>52</v>
      </c>
      <c r="K92" s="9" t="n">
        <f aca="false">'High scenario'!AG95</f>
        <v>8730037561.95044</v>
      </c>
      <c r="L92" s="9" t="n">
        <f aca="false">K92/$B$14*100</f>
        <v>170.361341721097</v>
      </c>
      <c r="M92" s="7"/>
      <c r="O92" s="7" t="n">
        <f aca="false">O88+1</f>
        <v>2035</v>
      </c>
      <c r="P92" s="9" t="n">
        <f aca="false">'Low scenario'!AG95</f>
        <v>6732522335.68477</v>
      </c>
      <c r="Q92" s="9" t="n">
        <f aca="false">P92/$B$14*100</f>
        <v>131.381054220603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7606578821.69496</v>
      </c>
      <c r="F93" s="9" t="n">
        <f aca="false">E93/$B$14*100</f>
        <v>148.437731770963</v>
      </c>
      <c r="G93" s="10" t="n">
        <f aca="false">AVERAGE(E91:E94)/AVERAGE(E87:E90)-1</f>
        <v>0.017138225421037</v>
      </c>
      <c r="H93" s="2" t="n">
        <f aca="false">H92</f>
        <v>52</v>
      </c>
      <c r="K93" s="9" t="n">
        <f aca="false">'High scenario'!AG96</f>
        <v>8772339030.90451</v>
      </c>
      <c r="L93" s="9" t="n">
        <f aca="false">K93/$B$14*100</f>
        <v>171.18682900642</v>
      </c>
      <c r="M93" s="10" t="n">
        <f aca="false">AVERAGE(K91:K94)/AVERAGE(K87:K90)-1</f>
        <v>0.0269901429128361</v>
      </c>
      <c r="O93" s="7" t="n">
        <f aca="false">O89+1</f>
        <v>2035</v>
      </c>
      <c r="P93" s="9" t="n">
        <f aca="false">'Low scenario'!AG96</f>
        <v>6745954208.35279</v>
      </c>
      <c r="Q93" s="9" t="n">
        <f aca="false">P93/$B$14*100</f>
        <v>131.643168997694</v>
      </c>
      <c r="R93" s="10" t="n">
        <f aca="false">AVERAGE(P91:P94)/AVERAGE(P87:P90)-1</f>
        <v>0.0117907969484494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7666170470.50273</v>
      </c>
      <c r="F94" s="9" t="n">
        <f aca="false">E94/$B$14*100</f>
        <v>149.600626337478</v>
      </c>
      <c r="G94" s="7"/>
      <c r="H94" s="2" t="n">
        <f aca="false">H93</f>
        <v>52</v>
      </c>
      <c r="K94" s="9" t="n">
        <f aca="false">'High scenario'!AG97</f>
        <v>8792760688.25609</v>
      </c>
      <c r="L94" s="9" t="n">
        <f aca="false">K94/$B$14*100</f>
        <v>171.58534515505</v>
      </c>
      <c r="M94" s="7"/>
      <c r="O94" s="7" t="n">
        <f aca="false">O90+1</f>
        <v>2035</v>
      </c>
      <c r="P94" s="9" t="n">
        <f aca="false">'Low scenario'!AG97</f>
        <v>6783153712.47716</v>
      </c>
      <c r="Q94" s="9" t="n">
        <f aca="false">P94/$B$14*100</f>
        <v>132.369094560902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7703036928.33576</v>
      </c>
      <c r="F95" s="6" t="n">
        <f aca="false">E95/$B$14*100</f>
        <v>150.320052706078</v>
      </c>
      <c r="G95" s="7"/>
      <c r="H95" s="2" t="n">
        <f aca="false">H94</f>
        <v>52</v>
      </c>
      <c r="K95" s="6" t="n">
        <f aca="false">'High scenario'!AG98</f>
        <v>8859670120.97499</v>
      </c>
      <c r="L95" s="6" t="n">
        <f aca="false">K95/$B$14*100</f>
        <v>172.89104179735</v>
      </c>
      <c r="M95" s="7"/>
      <c r="O95" s="5" t="n">
        <f aca="false">O91+1</f>
        <v>2036</v>
      </c>
      <c r="P95" s="6" t="n">
        <f aca="false">'Low scenario'!AG98</f>
        <v>6783390205.31203</v>
      </c>
      <c r="Q95" s="6" t="n">
        <f aca="false">P95/$B$14*100</f>
        <v>132.373709573881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7739624946.28638</v>
      </c>
      <c r="F96" s="9" t="n">
        <f aca="false">E96/$B$14*100</f>
        <v>151.034045490732</v>
      </c>
      <c r="G96" s="7"/>
      <c r="H96" s="2" t="n">
        <f aca="false">H95</f>
        <v>52</v>
      </c>
      <c r="K96" s="9" t="n">
        <f aca="false">'High scenario'!AG99</f>
        <v>8872724289.36821</v>
      </c>
      <c r="L96" s="9" t="n">
        <f aca="false">K96/$B$14*100</f>
        <v>173.14578590661</v>
      </c>
      <c r="M96" s="7"/>
      <c r="O96" s="7" t="n">
        <f aca="false">O92+1</f>
        <v>2036</v>
      </c>
      <c r="P96" s="9" t="n">
        <f aca="false">'Low scenario'!AG99</f>
        <v>6819177657.4329</v>
      </c>
      <c r="Q96" s="9" t="n">
        <f aca="false">P96/$B$14*100</f>
        <v>133.072079806177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7767733943.51623</v>
      </c>
      <c r="F97" s="9" t="n">
        <f aca="false">E97/$B$14*100</f>
        <v>151.58257537374</v>
      </c>
      <c r="G97" s="10" t="n">
        <f aca="false">AVERAGE(E95:E98)/AVERAGE(E91:E94)-1</f>
        <v>0.0205517954211283</v>
      </c>
      <c r="H97" s="2" t="n">
        <f aca="false">H96</f>
        <v>52</v>
      </c>
      <c r="K97" s="9" t="n">
        <f aca="false">'High scenario'!AG100</f>
        <v>8922245828.10763</v>
      </c>
      <c r="L97" s="9" t="n">
        <f aca="false">K97/$B$14*100</f>
        <v>174.112168436338</v>
      </c>
      <c r="M97" s="10" t="n">
        <f aca="false">AVERAGE(K95:K98)/AVERAGE(K91:K94)-1</f>
        <v>0.0183861840057198</v>
      </c>
      <c r="O97" s="7" t="n">
        <f aca="false">O93+1</f>
        <v>2036</v>
      </c>
      <c r="P97" s="9" t="n">
        <f aca="false">'Low scenario'!AG100</f>
        <v>6806092532.84579</v>
      </c>
      <c r="Q97" s="9" t="n">
        <f aca="false">P97/$B$14*100</f>
        <v>132.816731605734</v>
      </c>
      <c r="R97" s="10" t="n">
        <f aca="false">AVERAGE(P95:P98)/AVERAGE(P91:P94)-1</f>
        <v>0.00975667658414392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7799055654.5289</v>
      </c>
      <c r="F98" s="9" t="n">
        <f aca="false">E98/$B$14*100</f>
        <v>152.193799400584</v>
      </c>
      <c r="G98" s="7"/>
      <c r="H98" s="2" t="n">
        <f aca="false">H97</f>
        <v>52</v>
      </c>
      <c r="K98" s="9" t="n">
        <f aca="false">'High scenario'!AG101</f>
        <v>8952531890.12759</v>
      </c>
      <c r="L98" s="9" t="n">
        <f aca="false">K98/$B$14*100</f>
        <v>174.703182406731</v>
      </c>
      <c r="M98" s="7"/>
      <c r="O98" s="7" t="n">
        <f aca="false">O94+1</f>
        <v>2036</v>
      </c>
      <c r="P98" s="9" t="n">
        <f aca="false">'Low scenario'!AG101</f>
        <v>6812354288.66253</v>
      </c>
      <c r="Q98" s="9" t="n">
        <f aca="false">P98/$B$14*100</f>
        <v>132.938925939366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7836246541.8955</v>
      </c>
      <c r="F99" s="6" t="n">
        <f aca="false">E99/$B$14*100</f>
        <v>152.919556813036</v>
      </c>
      <c r="G99" s="7"/>
      <c r="H99" s="2" t="n">
        <f aca="false">H98</f>
        <v>52</v>
      </c>
      <c r="K99" s="6" t="n">
        <f aca="false">'High scenario'!AG102</f>
        <v>9031153688.83925</v>
      </c>
      <c r="L99" s="6" t="n">
        <f aca="false">K99/$B$14*100</f>
        <v>176.237438705401</v>
      </c>
      <c r="M99" s="7"/>
      <c r="O99" s="5" t="n">
        <f aca="false">O95+1</f>
        <v>2037</v>
      </c>
      <c r="P99" s="6" t="n">
        <f aca="false">'Low scenario'!AG102</f>
        <v>6802259492.80306</v>
      </c>
      <c r="Q99" s="6" t="n">
        <f aca="false">P99/$B$14*100</f>
        <v>132.741932174469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7847727384.37386</v>
      </c>
      <c r="F100" s="9" t="n">
        <f aca="false">E100/$B$14*100</f>
        <v>153.143598429676</v>
      </c>
      <c r="G100" s="7"/>
      <c r="H100" s="2" t="n">
        <f aca="false">H99</f>
        <v>52</v>
      </c>
      <c r="K100" s="9" t="n">
        <f aca="false">'High scenario'!AG103</f>
        <v>9111402150.21469</v>
      </c>
      <c r="L100" s="9" t="n">
        <f aca="false">K100/$B$14*100</f>
        <v>177.803438330712</v>
      </c>
      <c r="M100" s="7"/>
      <c r="O100" s="7" t="n">
        <f aca="false">O96+1</f>
        <v>2037</v>
      </c>
      <c r="P100" s="9" t="n">
        <f aca="false">'Low scenario'!AG103</f>
        <v>6801963693.73806</v>
      </c>
      <c r="Q100" s="9" t="n">
        <f aca="false">P100/$B$14*100</f>
        <v>132.736159836695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7873837654.36605</v>
      </c>
      <c r="F101" s="9" t="n">
        <f aca="false">E101/$B$14*100</f>
        <v>153.653124373522</v>
      </c>
      <c r="G101" s="10" t="n">
        <f aca="false">AVERAGE(E99:E102)/AVERAGE(E95:E98)-1</f>
        <v>0.0143628139459078</v>
      </c>
      <c r="H101" s="2" t="n">
        <f aca="false">H100</f>
        <v>52</v>
      </c>
      <c r="K101" s="9" t="n">
        <f aca="false">'High scenario'!AG104</f>
        <v>9145383330.02726</v>
      </c>
      <c r="L101" s="9" t="n">
        <f aca="false">K101/$B$14*100</f>
        <v>178.466560264044</v>
      </c>
      <c r="M101" s="10" t="n">
        <f aca="false">AVERAGE(K99:K102)/AVERAGE(K95:K98)-1</f>
        <v>0.0240918597382107</v>
      </c>
      <c r="O101" s="7" t="n">
        <f aca="false">O97+1</f>
        <v>2037</v>
      </c>
      <c r="P101" s="9" t="n">
        <f aca="false">'Low scenario'!AG104</f>
        <v>6829599169.9388</v>
      </c>
      <c r="Q101" s="9" t="n">
        <f aca="false">P101/$B$14*100</f>
        <v>133.275449246534</v>
      </c>
      <c r="R101" s="10" t="n">
        <f aca="false">AVERAGE(P99:P102)/AVERAGE(P95:P98)-1</f>
        <v>0.00180787578871189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7897022874.09843</v>
      </c>
      <c r="F102" s="9" t="n">
        <f aca="false">E102/$B$14*100</f>
        <v>154.105569751183</v>
      </c>
      <c r="G102" s="7"/>
      <c r="H102" s="2" t="n">
        <f aca="false">H101</f>
        <v>52</v>
      </c>
      <c r="K102" s="9" t="n">
        <f aca="false">'High scenario'!AG105</f>
        <v>9177075956.09326</v>
      </c>
      <c r="L102" s="9" t="n">
        <f aca="false">K102/$B$14*100</f>
        <v>179.085022471217</v>
      </c>
      <c r="M102" s="7"/>
      <c r="O102" s="7" t="n">
        <f aca="false">O98+1</f>
        <v>2037</v>
      </c>
      <c r="P102" s="9" t="n">
        <f aca="false">'Low scenario'!AG105</f>
        <v>6836404541.16518</v>
      </c>
      <c r="Q102" s="9" t="n">
        <f aca="false">P102/$B$14*100</f>
        <v>133.408251902285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7941118945.35444</v>
      </c>
      <c r="F103" s="6" t="n">
        <f aca="false">E103/$B$14*100</f>
        <v>154.966077602437</v>
      </c>
      <c r="G103" s="7"/>
      <c r="H103" s="2" t="n">
        <f aca="false">H102</f>
        <v>52</v>
      </c>
      <c r="K103" s="6" t="n">
        <f aca="false">'High scenario'!AG106</f>
        <v>9213212498.98776</v>
      </c>
      <c r="L103" s="6" t="n">
        <f aca="false">K103/$B$14*100</f>
        <v>179.790204996376</v>
      </c>
      <c r="M103" s="7"/>
      <c r="O103" s="5" t="n">
        <f aca="false">O99+1</f>
        <v>2038</v>
      </c>
      <c r="P103" s="6" t="n">
        <f aca="false">'Low scenario'!AG106</f>
        <v>6859996047.01572</v>
      </c>
      <c r="Q103" s="6" t="n">
        <f aca="false">P103/$B$14*100</f>
        <v>133.868625704964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7926491161.67352</v>
      </c>
      <c r="F104" s="9" t="n">
        <f aca="false">E104/$B$14*100</f>
        <v>154.680625353623</v>
      </c>
      <c r="G104" s="7"/>
      <c r="H104" s="2" t="n">
        <f aca="false">H103</f>
        <v>52</v>
      </c>
      <c r="K104" s="9" t="n">
        <f aca="false">'High scenario'!AG107</f>
        <v>9249114998.84646</v>
      </c>
      <c r="L104" s="9" t="n">
        <f aca="false">K104/$B$14*100</f>
        <v>180.490820314886</v>
      </c>
      <c r="M104" s="7"/>
      <c r="O104" s="7" t="n">
        <f aca="false">O100+1</f>
        <v>2038</v>
      </c>
      <c r="P104" s="9" t="n">
        <f aca="false">'Low scenario'!AG107</f>
        <v>6846246970.38603</v>
      </c>
      <c r="Q104" s="9" t="n">
        <f aca="false">P104/$B$14*100</f>
        <v>133.600320886635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7951211714.96946</v>
      </c>
      <c r="F105" s="9" t="n">
        <f aca="false">E105/$B$14*100</f>
        <v>155.163031826413</v>
      </c>
      <c r="G105" s="10" t="n">
        <f aca="false">AVERAGE(E103:E106)/AVERAGE(E99:E102)-1</f>
        <v>0.0110672799865483</v>
      </c>
      <c r="H105" s="2" t="n">
        <f aca="false">H104</f>
        <v>52</v>
      </c>
      <c r="K105" s="9" t="n">
        <f aca="false">'High scenario'!AG108</f>
        <v>9264765625.68629</v>
      </c>
      <c r="L105" s="9" t="n">
        <f aca="false">K105/$B$14*100</f>
        <v>180.79623272214</v>
      </c>
      <c r="M105" s="10" t="n">
        <f aca="false">AVERAGE(K103:K106)/AVERAGE(K99:K102)-1</f>
        <v>0.0157085026088077</v>
      </c>
      <c r="O105" s="7" t="n">
        <f aca="false">O101+1</f>
        <v>2038</v>
      </c>
      <c r="P105" s="9" t="n">
        <f aca="false">'Low scenario'!AG108</f>
        <v>6884785343.14766</v>
      </c>
      <c r="Q105" s="9" t="n">
        <f aca="false">P105/$B$14*100</f>
        <v>134.352373652139</v>
      </c>
      <c r="R105" s="10" t="n">
        <f aca="false">AVERAGE(P103:P106)/AVERAGE(P99:P102)-1</f>
        <v>0.00732626990683838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7984132092.5775</v>
      </c>
      <c r="F106" s="9" t="n">
        <f aca="false">E106/$B$14*100</f>
        <v>155.805452853754</v>
      </c>
      <c r="G106" s="7"/>
      <c r="H106" s="2" t="n">
        <f aca="false">H105</f>
        <v>52</v>
      </c>
      <c r="K106" s="9" t="n">
        <f aca="false">'High scenario'!AG109</f>
        <v>9310732786.87795</v>
      </c>
      <c r="L106" s="9" t="n">
        <f aca="false">K106/$B$14*100</f>
        <v>181.693253748699</v>
      </c>
      <c r="M106" s="7"/>
      <c r="O106" s="7" t="n">
        <f aca="false">O102+1</f>
        <v>2038</v>
      </c>
      <c r="P106" s="9" t="n">
        <f aca="false">'Low scenario'!AG109</f>
        <v>6878987579.76855</v>
      </c>
      <c r="Q106" s="9" t="n">
        <f aca="false">P106/$B$14*100</f>
        <v>134.239233847042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8000901008.95289</v>
      </c>
      <c r="F107" s="6" t="n">
        <f aca="false">E107/$B$14*100</f>
        <v>156.132687997091</v>
      </c>
      <c r="G107" s="7"/>
      <c r="H107" s="2" t="n">
        <f aca="false">H106</f>
        <v>52</v>
      </c>
      <c r="K107" s="6" t="n">
        <f aca="false">'High scenario'!AG110</f>
        <v>9348691215.26911</v>
      </c>
      <c r="L107" s="6" t="n">
        <f aca="false">K107/$B$14*100</f>
        <v>182.43398925464</v>
      </c>
      <c r="M107" s="7"/>
      <c r="O107" s="5" t="n">
        <f aca="false">O103+1</f>
        <v>2039</v>
      </c>
      <c r="P107" s="6" t="n">
        <f aca="false">'Low scenario'!AG110</f>
        <v>6883104600.3332</v>
      </c>
      <c r="Q107" s="6" t="n">
        <f aca="false">P107/$B$14*100</f>
        <v>134.319574984444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8049168070.24484</v>
      </c>
      <c r="F108" s="9" t="n">
        <f aca="false">E108/$B$14*100</f>
        <v>157.074590166959</v>
      </c>
      <c r="G108" s="7"/>
      <c r="H108" s="2" t="n">
        <f aca="false">H107</f>
        <v>52</v>
      </c>
      <c r="K108" s="9" t="n">
        <f aca="false">'High scenario'!AG111</f>
        <v>9427412726.0612</v>
      </c>
      <c r="L108" s="9" t="n">
        <f aca="false">K108/$B$14*100</f>
        <v>183.970191373553</v>
      </c>
      <c r="M108" s="7"/>
      <c r="O108" s="7" t="n">
        <f aca="false">O104+1</f>
        <v>2039</v>
      </c>
      <c r="P108" s="9" t="n">
        <f aca="false">'Low scenario'!AG111</f>
        <v>6890866315.28858</v>
      </c>
      <c r="Q108" s="9" t="n">
        <f aca="false">P108/$B$14*100</f>
        <v>134.471040102947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8075872896.1879</v>
      </c>
      <c r="F109" s="9" t="n">
        <f aca="false">E109/$B$14*100</f>
        <v>157.595718506419</v>
      </c>
      <c r="G109" s="10" t="n">
        <f aca="false">AVERAGE(E107:E110)/AVERAGE(E103:E106)-1</f>
        <v>0.0123501383914877</v>
      </c>
      <c r="H109" s="2" t="n">
        <f aca="false">H108</f>
        <v>52</v>
      </c>
      <c r="K109" s="9" t="n">
        <f aca="false">'High scenario'!AG112</f>
        <v>9494479413.14852</v>
      </c>
      <c r="L109" s="9" t="n">
        <f aca="false">K109/$B$14*100</f>
        <v>185.278956738639</v>
      </c>
      <c r="M109" s="10" t="n">
        <f aca="false">AVERAGE(K107:K110)/AVERAGE(K103:K106)-1</f>
        <v>0.0199770115455393</v>
      </c>
      <c r="O109" s="7" t="n">
        <f aca="false">O105+1</f>
        <v>2039</v>
      </c>
      <c r="P109" s="9" t="n">
        <f aca="false">'Low scenario'!AG112</f>
        <v>6894777339.38354</v>
      </c>
      <c r="Q109" s="9" t="n">
        <f aca="false">P109/$B$14*100</f>
        <v>134.547361345278</v>
      </c>
      <c r="R109" s="10" t="n">
        <f aca="false">AVERAGE(P107:P110)/AVERAGE(P103:P106)-1</f>
        <v>0.00414053552094873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8069782821.29239</v>
      </c>
      <c r="F110" s="9" t="n">
        <f aca="false">E110/$B$14*100</f>
        <v>157.476874420925</v>
      </c>
      <c r="G110" s="7"/>
      <c r="H110" s="2" t="n">
        <f aca="false">H109</f>
        <v>52</v>
      </c>
      <c r="K110" s="9" t="n">
        <f aca="false">'High scenario'!AG113</f>
        <v>9507147631.75335</v>
      </c>
      <c r="L110" s="9" t="n">
        <f aca="false">K110/$B$14*100</f>
        <v>185.526169273914</v>
      </c>
      <c r="M110" s="7"/>
      <c r="O110" s="7" t="n">
        <f aca="false">O106+1</f>
        <v>2039</v>
      </c>
      <c r="P110" s="9" t="n">
        <f aca="false">'Low scenario'!AG113</f>
        <v>6915008262.07455</v>
      </c>
      <c r="Q110" s="9" t="n">
        <f aca="false">P110/$B$14*100</f>
        <v>134.942155423704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8069904153.80551</v>
      </c>
      <c r="F111" s="6" t="n">
        <f aca="false">E111/$B$14*100</f>
        <v>157.479242150684</v>
      </c>
      <c r="G111" s="7"/>
      <c r="H111" s="2" t="n">
        <f aca="false">H110</f>
        <v>52</v>
      </c>
      <c r="K111" s="6" t="n">
        <f aca="false">'High scenario'!AG114</f>
        <v>9531316712.74112</v>
      </c>
      <c r="L111" s="6" t="n">
        <f aca="false">K111/$B$14*100</f>
        <v>185.997814102018</v>
      </c>
      <c r="M111" s="7"/>
      <c r="O111" s="5" t="n">
        <f aca="false">O107+1</f>
        <v>2040</v>
      </c>
      <c r="P111" s="6" t="n">
        <f aca="false">'Low scenario'!AG114</f>
        <v>6893469549.4676</v>
      </c>
      <c r="Q111" s="6" t="n">
        <f aca="false">P111/$B$14*100</f>
        <v>134.521840625213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8101443704.73935</v>
      </c>
      <c r="F112" s="9" t="n">
        <f aca="false">E112/$B$14*100</f>
        <v>158.094717190309</v>
      </c>
      <c r="G112" s="7"/>
      <c r="H112" s="2" t="n">
        <f aca="false">H111</f>
        <v>52</v>
      </c>
      <c r="K112" s="9" t="n">
        <f aca="false">'High scenario'!AG115</f>
        <v>9574728779.29284</v>
      </c>
      <c r="L112" s="9" t="n">
        <f aca="false">K112/$B$14*100</f>
        <v>186.844974019962</v>
      </c>
      <c r="M112" s="7"/>
      <c r="O112" s="7" t="n">
        <f aca="false">O108+1</f>
        <v>2040</v>
      </c>
      <c r="P112" s="9" t="n">
        <f aca="false">'Low scenario'!AG115</f>
        <v>6927940887.75475</v>
      </c>
      <c r="Q112" s="9" t="n">
        <f aca="false">P112/$B$14*100</f>
        <v>135.194527701282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8157793910.71508</v>
      </c>
      <c r="F113" s="9" t="n">
        <f aca="false">E113/$B$14*100</f>
        <v>159.194356983169</v>
      </c>
      <c r="G113" s="10" t="n">
        <f aca="false">AVERAGE(E111:E114)/AVERAGE(E107:E110)-1</f>
        <v>0.0097020871001321</v>
      </c>
      <c r="H113" s="2" t="n">
        <f aca="false">H112</f>
        <v>52</v>
      </c>
      <c r="K113" s="9" t="n">
        <f aca="false">'High scenario'!AG116</f>
        <v>9612591124.19535</v>
      </c>
      <c r="L113" s="9" t="n">
        <f aca="false">K113/$B$14*100</f>
        <v>187.58383451541</v>
      </c>
      <c r="M113" s="10" t="n">
        <f aca="false">AVERAGE(K111:K114)/AVERAGE(K107:K110)-1</f>
        <v>0.0150127333557761</v>
      </c>
      <c r="O113" s="7" t="n">
        <f aca="false">O109+1</f>
        <v>2040</v>
      </c>
      <c r="P113" s="9" t="n">
        <f aca="false">'Low scenario'!AG116</f>
        <v>6954440235.96335</v>
      </c>
      <c r="Q113" s="9" t="n">
        <f aca="false">P113/$B$14*100</f>
        <v>135.711646268472</v>
      </c>
      <c r="R113" s="10" t="n">
        <f aca="false">AVERAGE(P111:P114)/AVERAGE(P107:P110)-1</f>
        <v>0.00536297306356714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8178948753.64734</v>
      </c>
      <c r="F114" s="9" t="n">
        <f aca="false">E114/$B$14*100</f>
        <v>159.607180799821</v>
      </c>
      <c r="G114" s="7"/>
      <c r="H114" s="2" t="n">
        <f aca="false">H113</f>
        <v>52</v>
      </c>
      <c r="K114" s="9" t="n">
        <f aca="false">'High scenario'!AG117</f>
        <v>9626241372.08541</v>
      </c>
      <c r="L114" s="9" t="n">
        <f aca="false">K114/$B$14*100</f>
        <v>187.850210751351</v>
      </c>
      <c r="M114" s="7"/>
      <c r="O114" s="7" t="n">
        <f aca="false">O110+1</f>
        <v>2040</v>
      </c>
      <c r="P114" s="9" t="n">
        <f aca="false">'Low scenario'!AG117</f>
        <v>6955836787.08727</v>
      </c>
      <c r="Q114" s="9" t="n">
        <f aca="false">P114/$B$14*100</f>
        <v>135.738899109204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false" showOutlineSymbols="true" defaultGridColor="true" view="normal" topLeftCell="A100" colorId="64" zoomScale="60" zoomScaleNormal="60" zoomScalePageLayoutView="100" workbookViewId="0">
      <pane xSplit="1" ySplit="0" topLeftCell="P100" activePane="topRight" state="frozen"/>
      <selection pane="topLeft" activeCell="A100" activeCellId="0" sqref="A100"/>
      <selection pane="topRight" activeCell="AO136" activeCellId="0" sqref="AO136"/>
    </sheetView>
  </sheetViews>
  <sheetFormatPr defaultColWidth="12.003906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123</v>
      </c>
      <c r="C2" s="97" t="s">
        <v>0</v>
      </c>
      <c r="D2" s="97" t="s">
        <v>137</v>
      </c>
      <c r="E2" s="97" t="s">
        <v>125</v>
      </c>
      <c r="F2" s="97" t="s">
        <v>138</v>
      </c>
      <c r="G2" s="97" t="s">
        <v>127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  <c r="L3" s="95"/>
      <c r="M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  <c r="L4" s="95"/>
      <c r="M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  <c r="L5" s="95"/>
      <c r="M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  <c r="L6" s="95"/>
      <c r="M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  <c r="L7" s="95"/>
      <c r="M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  <c r="L8" s="95"/>
      <c r="M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  <c r="L9" s="109" t="n">
        <f aca="false">SUM($C106:$J106)-$H106-$F106</f>
        <v>0.038388825748299</v>
      </c>
      <c r="M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  <c r="L10" s="110" t="n">
        <f aca="false">SUM($D$114:$J$114)</f>
        <v>0.0410125476757303</v>
      </c>
      <c r="M10" s="109" t="n">
        <f aca="false">Projected_fiscal_income!C9+I114</f>
        <v>0.0494075968194133</v>
      </c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  <c r="L11" s="95"/>
      <c r="M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  <c r="L12" s="95"/>
      <c r="M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  <c r="L13" s="103"/>
      <c r="M13" s="103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scenario'!$AL3-SUM($K106:$Q106)+Projected_fiscal_income!$C3</f>
        <v>0.00115825366281495</v>
      </c>
      <c r="D25" s="101" t="n">
        <f aca="false">'Central scenario'!$AL3-SUM($K106:$Q106)+Projected_fiscal_income!$C3</f>
        <v>0.00115825366281495</v>
      </c>
      <c r="E25" s="109"/>
      <c r="F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scenario'!AL4-SUM($K107:$Q107)+Projected_fiscal_income!C4</f>
        <v>-0.0117328132990594</v>
      </c>
      <c r="D26" s="101" t="n">
        <f aca="false">'Central scenario'!$AL4-SUM($K107:$Q107)+Projected_fiscal_income!$C4</f>
        <v>-0.0117328132990594</v>
      </c>
      <c r="E26" s="95"/>
      <c r="F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scenario'!AL5-SUM($K108:$Q108)+Projected_fiscal_income!C5+R108</f>
        <v>-0.015764061187012</v>
      </c>
      <c r="D27" s="101" t="n">
        <f aca="false">'Central scenario'!$BO5-SUM($K108:$Q108)+Projected_fiscal_income!$C5</f>
        <v>-0.0195881331115991</v>
      </c>
      <c r="E27" s="95"/>
      <c r="F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scenario'!AL6-SUM($K109:$Q109)+Projected_fiscal_income!C6+R109</f>
        <v>-0.0182231542809671</v>
      </c>
      <c r="D28" s="101" t="n">
        <f aca="false">'Central scenario'!$BO6-SUM($K109:$Q109)+Projected_fiscal_income!$C6</f>
        <v>-0.0259966260361919</v>
      </c>
      <c r="E28" s="104"/>
      <c r="F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scenario'!AL7-SUM($K110:$Q110)+Projected_fiscal_income!C7+R110</f>
        <v>-0.00936350280989384</v>
      </c>
      <c r="D29" s="101" t="n">
        <f aca="false">'Central scenario'!$BO7-SUM($K110:$Q110)+Projected_fiscal_income!$C7</f>
        <v>-0.0217929820184036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scenario'!AL8-SUM($K111:$Q111)+Projected_fiscal_income!C8+R111</f>
        <v>-0.01105229587983</v>
      </c>
      <c r="D30" s="101" t="n">
        <f aca="false">'Central scenario'!$BO8-SUM($K111:$Q111)+Projected_fiscal_income!$C8</f>
        <v>-0.0261186809053805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scenario'!AL9-SUM($K$114:$Q$114)+Projected_fiscal_income!C9+$I$114</f>
        <v>-0.0150163067814063</v>
      </c>
      <c r="D31" s="101" t="n">
        <f aca="false">'Central scenario'!$BO9-SUM($K$114:$Q$114)+Projected_fiscal_income!$C9</f>
        <v>-0.0320264366080928</v>
      </c>
      <c r="E31" s="103" t="n">
        <f aca="false">'Low scenario'!AL9-SUM($K$114:$Q$114)+Projected_fiscal_income!D9+$I$114</f>
        <v>-0.0150268396045755</v>
      </c>
      <c r="F31" s="103" t="n">
        <f aca="false">'Low scenario'!$BO9-SUM($K$114:$Q$114)+Projected_fiscal_income!$D9</f>
        <v>-0.0320402843831959</v>
      </c>
      <c r="G31" s="103" t="n">
        <f aca="false">'High scenario'!AL9-SUM($K$114:$Q$114)+Projected_fiscal_income!E9+$I$114</f>
        <v>-0.0150148801416912</v>
      </c>
      <c r="H31" s="103" t="n">
        <f aca="false">'High scenario'!$BO9-SUM($K$114:$Q$114)+Projected_fiscal_income!$E9</f>
        <v>-0.0320250099683778</v>
      </c>
      <c r="I31" s="103"/>
    </row>
    <row r="32" customFormat="false" ht="12.8" hidden="false" customHeight="false" outlineLevel="0" collapsed="false">
      <c r="A32" s="98" t="n">
        <v>2021</v>
      </c>
      <c r="B32" s="95"/>
      <c r="C32" s="101" t="n">
        <f aca="false">'Central scenario'!AL10-SUM($K$114:$Q$114)+Projected_fiscal_income!C10+$I$114</f>
        <v>-0.00586345074428253</v>
      </c>
      <c r="D32" s="101" t="n">
        <f aca="false">'Central scenario'!$BO10-SUM($K$114:$Q$114)+Projected_fiscal_income!$C10</f>
        <v>-0.0229950986986329</v>
      </c>
      <c r="E32" s="103" t="n">
        <f aca="false">'Low scenario'!AL10-SUM($K$114:$Q$114)+Projected_fiscal_income!D10+$I$114</f>
        <v>-0.00496800317245619</v>
      </c>
      <c r="F32" s="103" t="n">
        <f aca="false">'Low scenario'!$BO10-SUM($K$114:$Q$114)+Projected_fiscal_income!$D10</f>
        <v>-0.0220995475157</v>
      </c>
      <c r="G32" s="103" t="n">
        <f aca="false">'High scenario'!AL10-SUM($K$114:$Q$114)+Projected_fiscal_income!E10+$I$114</f>
        <v>-0.00455465490968242</v>
      </c>
      <c r="H32" s="103" t="n">
        <f aca="false">'High scenario'!$BO10-SUM($K$114:$Q$114)+Projected_fiscal_income!$E10</f>
        <v>-0.0216738461087085</v>
      </c>
      <c r="I32" s="103"/>
    </row>
    <row r="33" customFormat="false" ht="12.8" hidden="false" customHeight="false" outlineLevel="0" collapsed="false">
      <c r="A33" s="98" t="n">
        <v>2022</v>
      </c>
      <c r="B33" s="95"/>
      <c r="C33" s="101" t="n">
        <f aca="false">'Central scenario'!AL11-SUM($K$114:$Q$114)+Projected_fiscal_income!C11+$I$114</f>
        <v>-0.00701399463934741</v>
      </c>
      <c r="D33" s="101" t="n">
        <f aca="false">'Central scenario'!$BO11-SUM($K$114:$Q$114)+Projected_fiscal_income!$C11</f>
        <v>-0.0245046448075533</v>
      </c>
      <c r="E33" s="103" t="n">
        <f aca="false">'Low scenario'!AL11-SUM($K$114:$Q$114)+Projected_fiscal_income!D11+$I$114</f>
        <v>-0.00805798799854147</v>
      </c>
      <c r="F33" s="103" t="n">
        <f aca="false">'Low scenario'!$BO11-SUM($K$114:$Q$114)+Projected_fiscal_income!$D11</f>
        <v>-0.0255640023300854</v>
      </c>
      <c r="G33" s="103" t="n">
        <f aca="false">'High scenario'!AL11-SUM($K$114:$Q$114)+Projected_fiscal_income!E11+$I$114</f>
        <v>-0.00608674255986102</v>
      </c>
      <c r="H33" s="103" t="n">
        <f aca="false">'High scenario'!$BO11-SUM($K$114:$Q$114)+Projected_fiscal_income!$E11</f>
        <v>-0.0235868092029878</v>
      </c>
      <c r="I33" s="103"/>
    </row>
    <row r="34" customFormat="false" ht="12.8" hidden="false" customHeight="false" outlineLevel="0" collapsed="false">
      <c r="A34" s="98" t="n">
        <v>2023</v>
      </c>
      <c r="B34" s="95"/>
      <c r="C34" s="101" t="n">
        <f aca="false">'Central scenario'!AL12-SUM($K$114:$Q$114)+Projected_fiscal_income!C12+$I$114</f>
        <v>-0.00939221575497114</v>
      </c>
      <c r="D34" s="101" t="n">
        <f aca="false">'Central scenario'!$BO12-SUM($K$114:$Q$114)+Projected_fiscal_income!$C12</f>
        <v>-0.0271376481911315</v>
      </c>
      <c r="E34" s="103" t="n">
        <f aca="false">'Low scenario'!AL12-SUM($K$114:$Q$114)+Projected_fiscal_income!D12+$I$114</f>
        <v>-0.010227640788498</v>
      </c>
      <c r="F34" s="103" t="n">
        <f aca="false">'Low scenario'!$BO12-SUM($K$114:$Q$114)+Projected_fiscal_income!$D12</f>
        <v>-0.0279901564264194</v>
      </c>
      <c r="G34" s="103" t="n">
        <f aca="false">'High scenario'!AL12-SUM($K$114:$Q$114)+Projected_fiscal_income!E12+$I$114</f>
        <v>-0.00903477103554812</v>
      </c>
      <c r="H34" s="103" t="n">
        <f aca="false">'High scenario'!$BO12-SUM($K$114:$Q$114)+Projected_fiscal_income!$E12</f>
        <v>-0.0268110283453983</v>
      </c>
      <c r="I34" s="103"/>
    </row>
    <row r="35" customFormat="false" ht="12.8" hidden="false" customHeight="false" outlineLevel="0" collapsed="false">
      <c r="A35" s="98" t="n">
        <v>2024</v>
      </c>
      <c r="B35" s="95"/>
      <c r="C35" s="104" t="n">
        <f aca="false">'Central scenario'!AL13-SUM($K$114:$Q$114)+Projected_fiscal_income!C13+$I$114</f>
        <v>-0.0104870165179412</v>
      </c>
      <c r="D35" s="104" t="n">
        <f aca="false">'Central scenario'!$BO13-SUM($K$114:$Q$114)+Projected_fiscal_income!$C13</f>
        <v>-0.0285828929312041</v>
      </c>
      <c r="E35" s="103" t="n">
        <f aca="false">'Low scenario'!AL13-SUM($K$114:$Q$114)+Projected_fiscal_income!D13+$I$114</f>
        <v>-0.0124214956261391</v>
      </c>
      <c r="F35" s="103" t="n">
        <f aca="false">'Low scenario'!$BO13-SUM($K$114:$Q$114)+Projected_fiscal_income!$D13</f>
        <v>-0.0305663828563276</v>
      </c>
      <c r="G35" s="103" t="n">
        <f aca="false">'High scenario'!AL13-SUM($K$114:$Q$114)+Projected_fiscal_income!E13+$I$114</f>
        <v>-0.0111707988926798</v>
      </c>
      <c r="H35" s="103" t="n">
        <f aca="false">'High scenario'!$BO13-SUM($K$114:$Q$114)+Projected_fiscal_income!$E13</f>
        <v>-0.0293620494319485</v>
      </c>
      <c r="I35" s="103"/>
    </row>
    <row r="36" customFormat="false" ht="12.8" hidden="false" customHeight="false" outlineLevel="0" collapsed="false">
      <c r="A36" s="98" t="n">
        <v>2025</v>
      </c>
      <c r="B36" s="95"/>
      <c r="C36" s="105" t="n">
        <f aca="false">'Central scenario'!AL14-SUM($K$114:$Q$114)+Projected_fiscal_income!C14+$I$114</f>
        <v>-0.0127350809200635</v>
      </c>
      <c r="D36" s="105" t="n">
        <f aca="false">'Central scenario'!$BO14-SUM($K$114:$Q$114)+Projected_fiscal_income!$C14</f>
        <v>-0.0317628379026264</v>
      </c>
      <c r="E36" s="103" t="n">
        <f aca="false">'Low scenario'!AL14-SUM($K$114:$Q$114)+Projected_fiscal_income!D14+$I$114</f>
        <v>-0.0146068261542263</v>
      </c>
      <c r="F36" s="103" t="n">
        <f aca="false">'Low scenario'!$BO14-SUM($K$114:$Q$114)+Projected_fiscal_income!$D14</f>
        <v>-0.0336867357445446</v>
      </c>
      <c r="G36" s="103" t="n">
        <f aca="false">'High scenario'!AL14-SUM($K$114:$Q$114)+Projected_fiscal_income!E14+$I$114</f>
        <v>-0.0132299555561265</v>
      </c>
      <c r="H36" s="103" t="n">
        <f aca="false">'High scenario'!$BO14-SUM($K$114:$Q$114)+Projected_fiscal_income!$E14</f>
        <v>-0.0324039486825503</v>
      </c>
      <c r="I36" s="103"/>
    </row>
    <row r="37" customFormat="false" ht="12.8" hidden="false" customHeight="false" outlineLevel="0" collapsed="false">
      <c r="A37" s="98" t="n">
        <v>2026</v>
      </c>
      <c r="B37" s="95"/>
      <c r="C37" s="106" t="n">
        <f aca="false">'Central scenario'!AL15-SUM($K$114:$Q$114)+Projected_fiscal_income!C15+$I$114</f>
        <v>-0.0123246660569643</v>
      </c>
      <c r="D37" s="106" t="n">
        <f aca="false">'Central scenario'!$BO15-SUM($K$114:$Q$114)+Projected_fiscal_income!$C15</f>
        <v>-0.0324443031282469</v>
      </c>
      <c r="E37" s="103" t="n">
        <f aca="false">'Low scenario'!AL15-SUM($K$114:$Q$114)+Projected_fiscal_income!D15+$I$114</f>
        <v>-0.0160316005157269</v>
      </c>
      <c r="F37" s="103" t="n">
        <f aca="false">'Low scenario'!$BO15-SUM($K$114:$Q$114)+Projected_fiscal_income!$D15</f>
        <v>-0.0360821498830465</v>
      </c>
      <c r="G37" s="103" t="n">
        <f aca="false">'High scenario'!AL15-SUM($K$114:$Q$114)+Projected_fiscal_income!E15+$I$114</f>
        <v>-0.0122070255097031</v>
      </c>
      <c r="H37" s="103" t="n">
        <f aca="false">'High scenario'!$BO15-SUM($K$114:$Q$114)+Projected_fiscal_income!$E15</f>
        <v>-0.0324561391321822</v>
      </c>
      <c r="I37" s="103"/>
    </row>
    <row r="38" customFormat="false" ht="12.8" hidden="false" customHeight="false" outlineLevel="0" collapsed="false">
      <c r="A38" s="98" t="n">
        <v>2027</v>
      </c>
      <c r="B38" s="95"/>
      <c r="C38" s="106" t="n">
        <f aca="false">'Central scenario'!AL16-SUM($K$114:$Q$114)+Projected_fiscal_income!C16+$I$114</f>
        <v>-0.0111536017006026</v>
      </c>
      <c r="D38" s="106" t="n">
        <f aca="false">'Central scenario'!$BO16-SUM($K$114:$Q$114)+Projected_fiscal_income!$C16</f>
        <v>-0.032148139097614</v>
      </c>
      <c r="E38" s="103" t="n">
        <f aca="false">'Low scenario'!AL16-SUM($K$114:$Q$114)+Projected_fiscal_income!D16+$I$114</f>
        <v>-0.0157873781677377</v>
      </c>
      <c r="F38" s="103" t="n">
        <f aca="false">'Low scenario'!$BO16-SUM($K$114:$Q$114)+Projected_fiscal_income!$D16</f>
        <v>-0.0366556652299635</v>
      </c>
      <c r="G38" s="103" t="n">
        <f aca="false">'High scenario'!AL16-SUM($K$114:$Q$114)+Projected_fiscal_income!E16+$I$114</f>
        <v>-0.012059540711908</v>
      </c>
      <c r="H38" s="103" t="n">
        <f aca="false">'High scenario'!$BO16-SUM($K$114:$Q$114)+Projected_fiscal_income!$E16</f>
        <v>-0.0332198993266278</v>
      </c>
      <c r="I38" s="103"/>
    </row>
    <row r="39" customFormat="false" ht="12.8" hidden="false" customHeight="false" outlineLevel="0" collapsed="false">
      <c r="A39" s="98" t="n">
        <v>2028</v>
      </c>
      <c r="B39" s="102"/>
      <c r="C39" s="106" t="n">
        <f aca="false">'Central scenario'!AL17-SUM($K$114:$Q$114)+Projected_fiscal_income!C17+$I$114</f>
        <v>-0.010879489506691</v>
      </c>
      <c r="D39" s="106" t="n">
        <f aca="false">'Central scenario'!$BO17-SUM($K$114:$Q$114)+Projected_fiscal_income!$C17</f>
        <v>-0.0326953971345774</v>
      </c>
      <c r="E39" s="103" t="n">
        <f aca="false">'Low scenario'!AL17-SUM($K$114:$Q$114)+Projected_fiscal_income!D17+$I$114</f>
        <v>-0.0141149632150423</v>
      </c>
      <c r="F39" s="103" t="n">
        <f aca="false">'Low scenario'!$BO17-SUM($K$114:$Q$114)+Projected_fiscal_income!$D17</f>
        <v>-0.0356653392418478</v>
      </c>
      <c r="G39" s="103" t="n">
        <f aca="false">'High scenario'!AL17-SUM($K$114:$Q$114)+Projected_fiscal_income!E17+$I$114</f>
        <v>-0.0105696279194358</v>
      </c>
      <c r="H39" s="103" t="n">
        <f aca="false">'High scenario'!$BO17-SUM($K$114:$Q$114)+Projected_fiscal_income!$E17</f>
        <v>-0.0325096584771302</v>
      </c>
      <c r="I39" s="103"/>
    </row>
    <row r="40" customFormat="false" ht="12.8" hidden="false" customHeight="false" outlineLevel="0" collapsed="false">
      <c r="A40" s="98" t="n">
        <v>2029</v>
      </c>
      <c r="B40" s="102"/>
      <c r="C40" s="105" t="n">
        <f aca="false">'Central scenario'!AL18-SUM($K$114:$Q$114)+Projected_fiscal_income!C18+$I$114</f>
        <v>-0.00965888721765543</v>
      </c>
      <c r="D40" s="105" t="n">
        <f aca="false">'Central scenario'!$BO18-SUM($K$114:$Q$114)+Projected_fiscal_income!$C18</f>
        <v>-0.0324339054390361</v>
      </c>
      <c r="E40" s="103" t="n">
        <f aca="false">'Low scenario'!AL18-SUM($K$114:$Q$114)+Projected_fiscal_income!D18+$I$114</f>
        <v>-0.0130186048243098</v>
      </c>
      <c r="F40" s="103" t="n">
        <f aca="false">'Low scenario'!$BO18-SUM($K$114:$Q$114)+Projected_fiscal_income!$D18</f>
        <v>-0.0352797058003047</v>
      </c>
      <c r="G40" s="103" t="n">
        <f aca="false">'High scenario'!AL18-SUM($K$114:$Q$114)+Projected_fiscal_income!E18+$I$114</f>
        <v>-0.00890480713196583</v>
      </c>
      <c r="H40" s="103" t="n">
        <f aca="false">'High scenario'!$BO18-SUM($K$114:$Q$114)+Projected_fiscal_income!$E18</f>
        <v>-0.0316114815155894</v>
      </c>
      <c r="I40" s="103"/>
    </row>
    <row r="41" customFormat="false" ht="12.8" hidden="false" customHeight="false" outlineLevel="0" collapsed="false">
      <c r="A41" s="98" t="n">
        <v>2030</v>
      </c>
      <c r="B41" s="102"/>
      <c r="C41" s="106" t="n">
        <f aca="false">'Central scenario'!AL19-SUM($K$114:$Q$114)+Projected_fiscal_income!C19+$I$114</f>
        <v>-0.00853842568605259</v>
      </c>
      <c r="D41" s="106" t="n">
        <f aca="false">'Central scenario'!$BO19-SUM($K$114:$Q$114)+Projected_fiscal_income!$C19</f>
        <v>-0.0319620456464865</v>
      </c>
      <c r="E41" s="103" t="n">
        <f aca="false">'Low scenario'!AL19-SUM($K$114:$Q$114)+Projected_fiscal_income!D19+$I$114</f>
        <v>-0.0124165241439696</v>
      </c>
      <c r="F41" s="103" t="n">
        <f aca="false">'Low scenario'!$BO19-SUM($K$114:$Q$114)+Projected_fiscal_income!$D19</f>
        <v>-0.0353826683542713</v>
      </c>
      <c r="G41" s="103" t="n">
        <f aca="false">'High scenario'!AL19-SUM($K$114:$Q$114)+Projected_fiscal_income!E19+$I$114</f>
        <v>-0.00675129651695901</v>
      </c>
      <c r="H41" s="103" t="n">
        <f aca="false">'High scenario'!$BO19-SUM($K$114:$Q$114)+Projected_fiscal_income!$E19</f>
        <v>-0.029928405832837</v>
      </c>
      <c r="I41" s="103"/>
    </row>
    <row r="42" customFormat="false" ht="12.8" hidden="false" customHeight="false" outlineLevel="0" collapsed="false">
      <c r="A42" s="98" t="n">
        <v>2031</v>
      </c>
      <c r="B42" s="102"/>
      <c r="C42" s="106" t="n">
        <f aca="false">'Central scenario'!AL20-SUM($K$114:$Q$114)+Projected_fiscal_income!C20+$I$114</f>
        <v>-0.00769678453362941</v>
      </c>
      <c r="D42" s="106" t="n">
        <f aca="false">'Central scenario'!$BO20-SUM($K$114:$Q$114)+Projected_fiscal_income!$C20</f>
        <v>-0.0318737141833594</v>
      </c>
      <c r="E42" s="103" t="n">
        <f aca="false">'Low scenario'!AL20-SUM($K$114:$Q$114)+Projected_fiscal_income!D20+$I$114</f>
        <v>-0.0115926750272464</v>
      </c>
      <c r="F42" s="103" t="n">
        <f aca="false">'Low scenario'!$BO20-SUM($K$114:$Q$114)+Projected_fiscal_income!$D20</f>
        <v>-0.0356436793337601</v>
      </c>
      <c r="G42" s="103" t="n">
        <f aca="false">'High scenario'!AL20-SUM($K$114:$Q$114)+Projected_fiscal_income!E20+$I$114</f>
        <v>-0.00559452285408051</v>
      </c>
      <c r="H42" s="103" t="n">
        <f aca="false">'High scenario'!$BO20-SUM($K$114:$Q$114)+Projected_fiscal_income!$E20</f>
        <v>-0.0294697425273508</v>
      </c>
      <c r="I42" s="103"/>
    </row>
    <row r="43" customFormat="false" ht="12.8" hidden="false" customHeight="false" outlineLevel="0" collapsed="false">
      <c r="A43" s="98" t="n">
        <v>2032</v>
      </c>
      <c r="B43" s="102"/>
      <c r="C43" s="106" t="n">
        <f aca="false">'Central scenario'!AL21-SUM($K$114:$Q$114)+Projected_fiscal_income!C21+$I$114</f>
        <v>-0.00670382403821376</v>
      </c>
      <c r="D43" s="106" t="n">
        <f aca="false">'Central scenario'!$BO21-SUM($K$114:$Q$114)+Projected_fiscal_income!$C21</f>
        <v>-0.0315828542122427</v>
      </c>
      <c r="E43" s="103" t="n">
        <f aca="false">'Low scenario'!AL21-SUM($K$114:$Q$114)+Projected_fiscal_income!D21+$I$114</f>
        <v>-0.010771232090165</v>
      </c>
      <c r="F43" s="103" t="n">
        <f aca="false">'Low scenario'!$BO21-SUM($K$114:$Q$114)+Projected_fiscal_income!$D21</f>
        <v>-0.0356305728759165</v>
      </c>
      <c r="G43" s="103" t="n">
        <f aca="false">'High scenario'!AL21-SUM($K$114:$Q$114)+Projected_fiscal_income!E21+$I$114</f>
        <v>-0.00477052003530312</v>
      </c>
      <c r="H43" s="103" t="n">
        <f aca="false">'High scenario'!$BO21-SUM($K$114:$Q$114)+Projected_fiscal_income!$E21</f>
        <v>-0.0291841736367302</v>
      </c>
      <c r="I43" s="103"/>
    </row>
    <row r="44" customFormat="false" ht="12.8" hidden="false" customHeight="false" outlineLevel="0" collapsed="false">
      <c r="A44" s="98" t="n">
        <v>2033</v>
      </c>
      <c r="B44" s="102"/>
      <c r="C44" s="105" t="n">
        <f aca="false">'Central scenario'!AL22-SUM($K$114:$Q$114)+Projected_fiscal_income!C22+$I$114</f>
        <v>-0.00607159252491447</v>
      </c>
      <c r="D44" s="105" t="n">
        <f aca="false">'Central scenario'!$BO22-SUM($K$114:$Q$114)+Projected_fiscal_income!$C22</f>
        <v>-0.0316696731511131</v>
      </c>
      <c r="E44" s="103" t="n">
        <f aca="false">'Low scenario'!AL22-SUM($K$114:$Q$114)+Projected_fiscal_income!D22+$I$114</f>
        <v>-0.00940609904972883</v>
      </c>
      <c r="F44" s="103" t="n">
        <f aca="false">'Low scenario'!$BO22-SUM($K$114:$Q$114)+Projected_fiscal_income!$D22</f>
        <v>-0.0347975076194562</v>
      </c>
      <c r="G44" s="103" t="n">
        <f aca="false">'High scenario'!AL22-SUM($K$114:$Q$114)+Projected_fiscal_income!E22+$I$114</f>
        <v>-0.00328061518337956</v>
      </c>
      <c r="H44" s="103" t="n">
        <f aca="false">'High scenario'!$BO22-SUM($K$114:$Q$114)+Projected_fiscal_income!$E22</f>
        <v>-0.0284595903873025</v>
      </c>
      <c r="I44" s="103"/>
    </row>
    <row r="45" customFormat="false" ht="12.8" hidden="false" customHeight="false" outlineLevel="0" collapsed="false">
      <c r="A45" s="98" t="n">
        <v>2034</v>
      </c>
      <c r="B45" s="102"/>
      <c r="C45" s="106" t="n">
        <f aca="false">'Central scenario'!AL23-SUM($K$114:$Q$114)+Projected_fiscal_income!C23+$I$114</f>
        <v>-0.00545080619295902</v>
      </c>
      <c r="D45" s="106" t="n">
        <f aca="false">'Central scenario'!$BO23-SUM($K$114:$Q$114)+Projected_fiscal_income!$C23</f>
        <v>-0.0318337185717561</v>
      </c>
      <c r="E45" s="103" t="n">
        <f aca="false">'Low scenario'!AL23-SUM($K$114:$Q$114)+Projected_fiscal_income!D23+$I$114</f>
        <v>-0.0100001764887491</v>
      </c>
      <c r="F45" s="103" t="n">
        <f aca="false">'Low scenario'!$BO23-SUM($K$114:$Q$114)+Projected_fiscal_income!$D23</f>
        <v>-0.0363008702202169</v>
      </c>
      <c r="G45" s="103" t="n">
        <f aca="false">'High scenario'!AL23-SUM($K$114:$Q$114)+Projected_fiscal_income!E23+$I$114</f>
        <v>-0.00107429596544517</v>
      </c>
      <c r="H45" s="103" t="n">
        <f aca="false">'High scenario'!$BO23-SUM($K$114:$Q$114)+Projected_fiscal_income!$E23</f>
        <v>-0.0270814037013079</v>
      </c>
      <c r="I45" s="103"/>
    </row>
    <row r="46" customFormat="false" ht="12.8" hidden="false" customHeight="false" outlineLevel="0" collapsed="false">
      <c r="A46" s="98" t="n">
        <v>2035</v>
      </c>
      <c r="B46" s="102"/>
      <c r="C46" s="106" t="n">
        <f aca="false">'Central scenario'!AL24-SUM($K$114:$Q$114)+Projected_fiscal_income!C24+$I$114</f>
        <v>-0.00443131422293684</v>
      </c>
      <c r="D46" s="106" t="n">
        <f aca="false">'Central scenario'!$BO24-SUM($K$114:$Q$114)+Projected_fiscal_income!$C24</f>
        <v>-0.0315282673255695</v>
      </c>
      <c r="E46" s="103" t="n">
        <f aca="false">'Low scenario'!AL24-SUM($K$114:$Q$114)+Projected_fiscal_income!D24+$I$114</f>
        <v>-0.00858652555508248</v>
      </c>
      <c r="F46" s="103" t="n">
        <f aca="false">'Low scenario'!$BO24-SUM($K$114:$Q$114)+Projected_fiscal_income!$D24</f>
        <v>-0.0356711162729452</v>
      </c>
      <c r="G46" s="103" t="n">
        <f aca="false">'High scenario'!AL24-SUM($K$114:$Q$114)+Projected_fiscal_income!E24+$I$114</f>
        <v>0.000735288269393584</v>
      </c>
      <c r="H46" s="103" t="n">
        <f aca="false">'High scenario'!$BO24-SUM($K$114:$Q$114)+Projected_fiscal_income!$E24</f>
        <v>-0.0257820014365672</v>
      </c>
      <c r="I46" s="103"/>
    </row>
    <row r="47" customFormat="false" ht="12.8" hidden="false" customHeight="false" outlineLevel="0" collapsed="false">
      <c r="A47" s="98" t="n">
        <v>2036</v>
      </c>
      <c r="B47" s="102"/>
      <c r="C47" s="106" t="n">
        <f aca="false">'Central scenario'!AL25-SUM($K$114:$Q$114)+Projected_fiscal_income!C25+$I$114</f>
        <v>-0.00272514220045718</v>
      </c>
      <c r="D47" s="106" t="n">
        <f aca="false">'Central scenario'!$BO25-SUM($K$114:$Q$114)+Projected_fiscal_income!$C25</f>
        <v>-0.030314623113343</v>
      </c>
      <c r="E47" s="103" t="n">
        <f aca="false">'Low scenario'!AL25-SUM($K$114:$Q$114)+Projected_fiscal_income!D25+$I$114</f>
        <v>-0.00736329038259643</v>
      </c>
      <c r="F47" s="103" t="n">
        <f aca="false">'Low scenario'!$BO25-SUM($K$114:$Q$114)+Projected_fiscal_income!$D25</f>
        <v>-0.0350614889872535</v>
      </c>
      <c r="G47" s="103" t="n">
        <f aca="false">'High scenario'!AL25-SUM($K$114:$Q$114)+Projected_fiscal_income!E25+$I$114</f>
        <v>0.00113698924824066</v>
      </c>
      <c r="H47" s="103" t="n">
        <f aca="false">'High scenario'!$BO25-SUM($K$114:$Q$114)+Projected_fiscal_income!$E25</f>
        <v>-0.0259993694527712</v>
      </c>
      <c r="I47" s="103"/>
    </row>
    <row r="48" customFormat="false" ht="12.8" hidden="false" customHeight="false" outlineLevel="0" collapsed="false">
      <c r="A48" s="98" t="n">
        <v>2037</v>
      </c>
      <c r="B48" s="102"/>
      <c r="C48" s="105" t="n">
        <f aca="false">'Central scenario'!AL26-SUM($K$114:$Q$114)+Projected_fiscal_income!C26+$I$114</f>
        <v>-0.00201952225801463</v>
      </c>
      <c r="D48" s="105" t="n">
        <f aca="false">'Central scenario'!$BO26-SUM($K$114:$Q$114)+Projected_fiscal_income!$C26</f>
        <v>-0.0305733725301351</v>
      </c>
      <c r="E48" s="103" t="n">
        <f aca="false">'Low scenario'!AL26-SUM($K$114:$Q$114)+Projected_fiscal_income!D26+$I$114</f>
        <v>-0.00832422810047999</v>
      </c>
      <c r="F48" s="103" t="n">
        <f aca="false">'Low scenario'!$BO26-SUM($K$114:$Q$114)+Projected_fiscal_income!$D26</f>
        <v>-0.0369337509821814</v>
      </c>
      <c r="G48" s="103" t="n">
        <f aca="false">'High scenario'!AL26-SUM($K$114:$Q$114)+Projected_fiscal_income!E26+$I$114</f>
        <v>0.00208379946079596</v>
      </c>
      <c r="H48" s="103" t="n">
        <f aca="false">'High scenario'!$BO26-SUM($K$114:$Q$114)+Projected_fiscal_income!$E26</f>
        <v>-0.0258720207749815</v>
      </c>
      <c r="I48" s="103"/>
    </row>
    <row r="49" customFormat="false" ht="12.8" hidden="false" customHeight="false" outlineLevel="0" collapsed="false">
      <c r="A49" s="98" t="n">
        <v>2038</v>
      </c>
      <c r="B49" s="102"/>
      <c r="C49" s="106" t="n">
        <f aca="false">'Central scenario'!AL27-SUM($K$114:$Q$114)+Projected_fiscal_income!C27+$I$114</f>
        <v>-0.00151377737775843</v>
      </c>
      <c r="D49" s="106" t="n">
        <f aca="false">'Central scenario'!$BO27-SUM($K$114:$Q$114)+Projected_fiscal_income!$C27</f>
        <v>-0.0307871066167712</v>
      </c>
      <c r="E49" s="103" t="n">
        <f aca="false">'Low scenario'!AL27-SUM($K$114:$Q$114)+Projected_fiscal_income!D27+$I$114</f>
        <v>-0.00804627072948521</v>
      </c>
      <c r="F49" s="103" t="n">
        <f aca="false">'Low scenario'!$BO27-SUM($K$114:$Q$114)+Projected_fiscal_income!$D27</f>
        <v>-0.0372868090236916</v>
      </c>
      <c r="G49" s="103" t="n">
        <f aca="false">'High scenario'!AL27-SUM($K$114:$Q$114)+Projected_fiscal_income!E27+$I$114</f>
        <v>0.00216895980652786</v>
      </c>
      <c r="H49" s="103" t="n">
        <f aca="false">'High scenario'!$BO27-SUM($K$114:$Q$114)+Projected_fiscal_income!$E27</f>
        <v>-0.0266394558544603</v>
      </c>
      <c r="I49" s="103"/>
    </row>
    <row r="50" customFormat="false" ht="12.8" hidden="false" customHeight="false" outlineLevel="0" collapsed="false">
      <c r="A50" s="98" t="n">
        <v>2039</v>
      </c>
      <c r="B50" s="107"/>
      <c r="C50" s="106" t="n">
        <f aca="false">'Central scenario'!AL28-SUM($K$114:$Q$114)+Projected_fiscal_income!C28+$I$114</f>
        <v>-0.00140038749167292</v>
      </c>
      <c r="D50" s="106" t="n">
        <f aca="false">'Central scenario'!$BO28-SUM($K$114:$Q$114)+Projected_fiscal_income!$C28</f>
        <v>-0.0315893914668545</v>
      </c>
      <c r="E50" s="103" t="n">
        <f aca="false">'Low scenario'!AL28-SUM($K$114:$Q$114)+Projected_fiscal_income!D28+$I$114</f>
        <v>-0.00847771268491032</v>
      </c>
      <c r="F50" s="103" t="n">
        <f aca="false">'Low scenario'!$BO28-SUM($K$114:$Q$114)+Projected_fiscal_income!$D28</f>
        <v>-0.0387457645135961</v>
      </c>
      <c r="G50" s="103" t="n">
        <f aca="false">'High scenario'!AL28-SUM($K$114:$Q$114)+Projected_fiscal_income!E28+$I$114</f>
        <v>0.00323242908117453</v>
      </c>
      <c r="H50" s="103" t="n">
        <f aca="false">'High scenario'!$BO28-SUM($K$114:$Q$114)+Projected_fiscal_income!$E28</f>
        <v>-0.0264347541855703</v>
      </c>
      <c r="I50" s="103"/>
    </row>
    <row r="51" customFormat="false" ht="12.8" hidden="false" customHeight="false" outlineLevel="0" collapsed="false">
      <c r="A51" s="98" t="n">
        <v>2040</v>
      </c>
      <c r="B51" s="108"/>
      <c r="C51" s="106" t="n">
        <f aca="false">'Central scenario'!AL29-SUM($K$114:$Q$114)+Projected_fiscal_income!C29+$I$114</f>
        <v>-0.00113498786496925</v>
      </c>
      <c r="D51" s="106" t="n">
        <f aca="false">'Central scenario'!$BO29-SUM($K$114:$Q$114)+Projected_fiscal_income!$C29</f>
        <v>-0.0320339742059782</v>
      </c>
      <c r="E51" s="103" t="n">
        <f aca="false">'Low scenario'!AL29-SUM($K$114:$Q$114)+Projected_fiscal_income!D29+$I$114</f>
        <v>-0.00807567687265105</v>
      </c>
      <c r="F51" s="103" t="n">
        <f aca="false">'Low scenario'!$BO29-SUM($K$114:$Q$114)+Projected_fiscal_income!$D29</f>
        <v>-0.0390815269381612</v>
      </c>
      <c r="G51" s="103" t="n">
        <f aca="false">'High scenario'!AL29-SUM($K$114:$Q$114)+Projected_fiscal_income!E29+$I$114</f>
        <v>0.00363049652479826</v>
      </c>
      <c r="H51" s="103" t="n">
        <f aca="false">'High scenario'!$BO29-SUM($K$114:$Q$114)+Projected_fiscal_income!$E29</f>
        <v>-0.0266501430620031</v>
      </c>
      <c r="I51" s="103"/>
    </row>
    <row r="54" customFormat="false" ht="12.8" hidden="false" customHeight="false" outlineLevel="0" collapsed="false">
      <c r="C54" s="111"/>
      <c r="D54" s="111"/>
      <c r="E54" s="111"/>
      <c r="F54" s="111" t="s">
        <v>140</v>
      </c>
      <c r="G54" s="111"/>
      <c r="H54" s="111"/>
      <c r="I54" s="111"/>
      <c r="J54" s="111"/>
    </row>
    <row r="55" customFormat="false" ht="12.8" hidden="false" customHeight="false" outlineLevel="0" collapsed="false">
      <c r="C55" s="112" t="s">
        <v>141</v>
      </c>
      <c r="D55" s="112"/>
      <c r="E55" s="112"/>
      <c r="F55" s="112"/>
      <c r="G55" s="112"/>
      <c r="H55" s="112"/>
      <c r="I55" s="111"/>
      <c r="J55" s="112" t="s">
        <v>142</v>
      </c>
      <c r="K55" s="112"/>
      <c r="L55" s="112"/>
      <c r="M55" s="112"/>
      <c r="N55" s="112"/>
      <c r="O55" s="112"/>
      <c r="P55" s="112"/>
    </row>
    <row r="56" customFormat="false" ht="12.8" hidden="false" customHeight="false" outlineLevel="0" collapsed="false">
      <c r="B56" s="113"/>
      <c r="C56" s="114" t="s">
        <v>143</v>
      </c>
      <c r="D56" s="114"/>
      <c r="E56" s="114"/>
      <c r="F56" s="114"/>
      <c r="G56" s="114"/>
      <c r="H56" s="114"/>
      <c r="I56" s="114"/>
      <c r="J56" s="114"/>
      <c r="K56" s="115"/>
      <c r="L56" s="115" t="s">
        <v>144</v>
      </c>
      <c r="M56" s="115"/>
      <c r="N56" s="115"/>
      <c r="O56" s="115"/>
      <c r="P56" s="115"/>
      <c r="Q56" s="115"/>
      <c r="R56" s="115"/>
    </row>
    <row r="57" customFormat="false" ht="12.8" hidden="false" customHeight="false" outlineLevel="0" collapsed="false">
      <c r="B57" s="113"/>
      <c r="C57" s="116" t="s">
        <v>145</v>
      </c>
      <c r="D57" s="117" t="s">
        <v>146</v>
      </c>
      <c r="E57" s="116" t="s">
        <v>147</v>
      </c>
      <c r="F57" s="117" t="s">
        <v>148</v>
      </c>
      <c r="G57" s="116" t="s">
        <v>149</v>
      </c>
      <c r="H57" s="117" t="s">
        <v>150</v>
      </c>
      <c r="I57" s="116" t="s">
        <v>151</v>
      </c>
      <c r="J57" s="117" t="s">
        <v>152</v>
      </c>
      <c r="K57" s="117" t="s">
        <v>153</v>
      </c>
      <c r="L57" s="118" t="s">
        <v>154</v>
      </c>
      <c r="M57" s="117" t="s">
        <v>155</v>
      </c>
      <c r="N57" s="118" t="s">
        <v>156</v>
      </c>
      <c r="O57" s="117" t="s">
        <v>157</v>
      </c>
      <c r="P57" s="118" t="s">
        <v>158</v>
      </c>
      <c r="Q57" s="117" t="s">
        <v>159</v>
      </c>
      <c r="R57" s="118" t="s">
        <v>160</v>
      </c>
    </row>
    <row r="58" customFormat="false" ht="12.8" hidden="false" customHeight="false" outlineLevel="0" collapsed="false">
      <c r="B58" s="117" t="n">
        <v>1993</v>
      </c>
      <c r="C58" s="119" t="n">
        <v>853307.6</v>
      </c>
      <c r="D58" s="117"/>
      <c r="E58" s="117"/>
      <c r="F58" s="120"/>
      <c r="G58" s="117"/>
      <c r="H58" s="119"/>
      <c r="I58" s="119" t="n">
        <v>3015865.81949566</v>
      </c>
      <c r="J58" s="119"/>
      <c r="K58" s="121" t="n">
        <v>352371.13373</v>
      </c>
      <c r="L58" s="121"/>
      <c r="M58" s="121" t="n">
        <v>1036245.35282</v>
      </c>
      <c r="N58" s="121" t="n">
        <v>214541.63623</v>
      </c>
      <c r="O58" s="121" t="n">
        <v>0</v>
      </c>
      <c r="P58" s="121"/>
      <c r="Q58" s="121"/>
      <c r="R58" s="121"/>
    </row>
    <row r="59" customFormat="false" ht="12.8" hidden="false" customHeight="false" outlineLevel="0" collapsed="false">
      <c r="B59" s="113" t="n">
        <v>1994</v>
      </c>
      <c r="C59" s="122" t="n">
        <v>1164662.22</v>
      </c>
      <c r="D59" s="123"/>
      <c r="E59" s="123"/>
      <c r="F59" s="123"/>
      <c r="G59" s="123"/>
      <c r="H59" s="122"/>
      <c r="I59" s="122" t="n">
        <v>3226509.52498154</v>
      </c>
      <c r="J59" s="122"/>
      <c r="K59" s="119" t="n">
        <v>293763.12069</v>
      </c>
      <c r="L59" s="119"/>
      <c r="M59" s="119" t="n">
        <v>1287640.9398</v>
      </c>
      <c r="N59" s="119" t="n">
        <v>456594.30016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3" t="n">
        <v>1995</v>
      </c>
      <c r="C60" s="119" t="n">
        <v>1243225.6</v>
      </c>
      <c r="D60" s="117"/>
      <c r="E60" s="117"/>
      <c r="F60" s="117"/>
      <c r="G60" s="117"/>
      <c r="H60" s="119"/>
      <c r="I60" s="119" t="n">
        <v>2990988.48141767</v>
      </c>
      <c r="J60" s="119"/>
      <c r="K60" s="121" t="n">
        <v>296927.9492</v>
      </c>
      <c r="L60" s="121"/>
      <c r="M60" s="121" t="n">
        <v>1187925.9343</v>
      </c>
      <c r="N60" s="121" t="n">
        <v>524982.07006</v>
      </c>
      <c r="O60" s="121" t="n">
        <v>0</v>
      </c>
      <c r="P60" s="121"/>
      <c r="Q60" s="121"/>
      <c r="R60" s="121"/>
    </row>
    <row r="61" customFormat="false" ht="12.8" hidden="false" customHeight="false" outlineLevel="0" collapsed="false">
      <c r="B61" s="113" t="n">
        <v>1996</v>
      </c>
      <c r="C61" s="122" t="n">
        <v>1456325.4</v>
      </c>
      <c r="D61" s="122"/>
      <c r="E61" s="123" t="n">
        <v>1903838.651715</v>
      </c>
      <c r="F61" s="122" t="n">
        <v>2338287</v>
      </c>
      <c r="G61" s="123" t="n">
        <v>172304</v>
      </c>
      <c r="H61" s="122"/>
      <c r="I61" s="122" t="n">
        <v>3231346.71425055</v>
      </c>
      <c r="J61" s="122" t="n">
        <v>516954.41</v>
      </c>
      <c r="K61" s="119" t="n">
        <v>330883.704</v>
      </c>
      <c r="L61" s="119"/>
      <c r="M61" s="119" t="n">
        <v>1011324.76855</v>
      </c>
      <c r="N61" s="119" t="n">
        <v>1019118.98165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3" t="n">
        <v>1997</v>
      </c>
      <c r="C62" s="119" t="n">
        <v>1669177.74063</v>
      </c>
      <c r="D62" s="119"/>
      <c r="E62" s="117" t="n">
        <v>2043538.989492</v>
      </c>
      <c r="F62" s="119" t="n">
        <v>3917421</v>
      </c>
      <c r="G62" s="117" t="n">
        <v>193825</v>
      </c>
      <c r="H62" s="119"/>
      <c r="I62" s="119" t="n">
        <v>3598188.08761998</v>
      </c>
      <c r="J62" s="119" t="n">
        <v>1986806.99</v>
      </c>
      <c r="K62" s="121" t="n">
        <v>246102.79437</v>
      </c>
      <c r="L62" s="121"/>
      <c r="M62" s="121" t="n">
        <v>1102667.44057</v>
      </c>
      <c r="N62" s="121" t="n">
        <v>1011029.82583</v>
      </c>
      <c r="O62" s="121" t="n">
        <v>0</v>
      </c>
      <c r="P62" s="121"/>
      <c r="Q62" s="121"/>
      <c r="R62" s="121"/>
    </row>
    <row r="63" customFormat="false" ht="12.8" hidden="false" customHeight="false" outlineLevel="0" collapsed="false">
      <c r="B63" s="113" t="n">
        <v>1998</v>
      </c>
      <c r="C63" s="122" t="n">
        <v>1902253.64072</v>
      </c>
      <c r="D63" s="122" t="n">
        <v>43509.9</v>
      </c>
      <c r="E63" s="123" t="n">
        <v>2097707.449838</v>
      </c>
      <c r="F63" s="122" t="n">
        <v>3692434</v>
      </c>
      <c r="G63" s="123" t="n">
        <v>197766</v>
      </c>
      <c r="H63" s="122"/>
      <c r="I63" s="122" t="n">
        <v>3797640.46271228</v>
      </c>
      <c r="J63" s="122" t="n">
        <v>1855405.55</v>
      </c>
      <c r="K63" s="119" t="n">
        <v>231684.89787</v>
      </c>
      <c r="L63" s="119"/>
      <c r="M63" s="119" t="n">
        <v>1323795.24164</v>
      </c>
      <c r="N63" s="119" t="n">
        <v>1121821.99199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3" t="n">
        <v>1999</v>
      </c>
      <c r="C64" s="119" t="n">
        <v>1850960.88511</v>
      </c>
      <c r="D64" s="119" t="n">
        <v>193381.3</v>
      </c>
      <c r="E64" s="117" t="n">
        <v>1876157.764481</v>
      </c>
      <c r="F64" s="119" t="n">
        <v>3587875</v>
      </c>
      <c r="G64" s="117" t="n">
        <v>196994</v>
      </c>
      <c r="H64" s="119"/>
      <c r="I64" s="119" t="n">
        <v>3702544.47452621</v>
      </c>
      <c r="J64" s="119" t="n">
        <v>1868434.31</v>
      </c>
      <c r="K64" s="121" t="n">
        <v>239526.32367</v>
      </c>
      <c r="L64" s="121"/>
      <c r="M64" s="121" t="n">
        <v>1408351.81663</v>
      </c>
      <c r="N64" s="121" t="n">
        <v>1053075.5174</v>
      </c>
      <c r="O64" s="121" t="n">
        <v>0</v>
      </c>
      <c r="P64" s="121"/>
      <c r="Q64" s="121"/>
      <c r="R64" s="121"/>
    </row>
    <row r="65" customFormat="false" ht="12.8" hidden="false" customHeight="false" outlineLevel="0" collapsed="false">
      <c r="B65" s="113" t="n">
        <v>2000</v>
      </c>
      <c r="C65" s="122" t="n">
        <v>2095954.20594</v>
      </c>
      <c r="D65" s="122" t="n">
        <v>225126.798267</v>
      </c>
      <c r="E65" s="123" t="n">
        <v>1959837.85384788</v>
      </c>
      <c r="F65" s="122" t="n">
        <v>3478201</v>
      </c>
      <c r="G65" s="123" t="n">
        <v>487254.75526</v>
      </c>
      <c r="H65" s="122"/>
      <c r="I65" s="122" t="n">
        <v>3765213.6844696</v>
      </c>
      <c r="J65" s="122" t="n">
        <v>1776845.4022295</v>
      </c>
      <c r="K65" s="119" t="n">
        <v>215402.99416</v>
      </c>
      <c r="L65" s="119"/>
      <c r="M65" s="119" t="n">
        <v>1300825.33734</v>
      </c>
      <c r="N65" s="119" t="n">
        <v>1093248.25442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3" t="n">
        <v>2001</v>
      </c>
      <c r="C66" s="119" t="n">
        <v>1994592.07047</v>
      </c>
      <c r="D66" s="119" t="n">
        <v>213002.63159</v>
      </c>
      <c r="E66" s="117" t="n">
        <v>1582734.84789566</v>
      </c>
      <c r="F66" s="119" t="n">
        <v>3419627</v>
      </c>
      <c r="G66" s="117" t="n">
        <v>225853.29969</v>
      </c>
      <c r="H66" s="119" t="n">
        <v>2933082</v>
      </c>
      <c r="I66" s="119" t="n">
        <v>3343942.45631307</v>
      </c>
      <c r="J66" s="119" t="n">
        <v>1739519.1815753</v>
      </c>
      <c r="K66" s="121" t="n">
        <v>184976.21637</v>
      </c>
      <c r="L66" s="121"/>
      <c r="M66" s="121" t="n">
        <v>1232567.64749</v>
      </c>
      <c r="N66" s="121" t="n">
        <v>1053013.16575</v>
      </c>
      <c r="O66" s="121" t="n">
        <v>0</v>
      </c>
      <c r="P66" s="121"/>
      <c r="Q66" s="121"/>
      <c r="R66" s="121"/>
    </row>
    <row r="67" customFormat="false" ht="12.8" hidden="false" customHeight="false" outlineLevel="0" collapsed="false">
      <c r="B67" s="113" t="n">
        <v>2002</v>
      </c>
      <c r="C67" s="122" t="n">
        <v>1721480.99196</v>
      </c>
      <c r="D67" s="122" t="n">
        <v>161900.70904</v>
      </c>
      <c r="E67" s="123" t="n">
        <v>1571513.88819431</v>
      </c>
      <c r="F67" s="122" t="n">
        <v>4483171</v>
      </c>
      <c r="G67" s="123" t="n">
        <v>217634.09198</v>
      </c>
      <c r="H67" s="122" t="n">
        <v>4857335</v>
      </c>
      <c r="I67" s="122" t="n">
        <v>3012321.73270982</v>
      </c>
      <c r="J67" s="122" t="n">
        <v>1808967.1664198</v>
      </c>
      <c r="K67" s="119" t="n">
        <v>210715.14495</v>
      </c>
      <c r="L67" s="119"/>
      <c r="M67" s="119" t="n">
        <v>1228490.33447</v>
      </c>
      <c r="N67" s="119" t="n">
        <v>896657.02276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3" t="n">
        <v>2003</v>
      </c>
      <c r="C68" s="119" t="n">
        <v>2926862.80533</v>
      </c>
      <c r="D68" s="119" t="n">
        <v>206266.978848</v>
      </c>
      <c r="E68" s="117" t="n">
        <v>2159757.59570741</v>
      </c>
      <c r="F68" s="119" t="n">
        <v>4973177</v>
      </c>
      <c r="G68" s="117" t="n">
        <v>256304.73254</v>
      </c>
      <c r="H68" s="119" t="n">
        <v>5900237</v>
      </c>
      <c r="I68" s="119" t="n">
        <v>4436735.16197493</v>
      </c>
      <c r="J68" s="119" t="n">
        <v>1866693.826383</v>
      </c>
      <c r="K68" s="121" t="n">
        <v>256579.96757</v>
      </c>
      <c r="L68" s="121"/>
      <c r="M68" s="121" t="n">
        <v>1474636.94382</v>
      </c>
      <c r="N68" s="121" t="n">
        <v>1080109.03364</v>
      </c>
      <c r="O68" s="121" t="n">
        <v>0</v>
      </c>
      <c r="P68" s="121"/>
      <c r="Q68" s="121"/>
      <c r="R68" s="121"/>
    </row>
    <row r="69" customFormat="false" ht="12.8" hidden="false" customHeight="false" outlineLevel="0" collapsed="false">
      <c r="B69" s="113" t="n">
        <v>2004</v>
      </c>
      <c r="C69" s="122" t="n">
        <v>4445674.9968</v>
      </c>
      <c r="D69" s="122" t="n">
        <v>319188.208521</v>
      </c>
      <c r="E69" s="123" t="n">
        <v>3193816.385506</v>
      </c>
      <c r="F69" s="122" t="n">
        <v>5378515</v>
      </c>
      <c r="G69" s="123" t="n">
        <v>343399.86403</v>
      </c>
      <c r="H69" s="122" t="n">
        <v>7681862</v>
      </c>
      <c r="I69" s="122" t="n">
        <v>6613425.98806711</v>
      </c>
      <c r="J69" s="122" t="n">
        <v>2024594.8909331</v>
      </c>
      <c r="K69" s="119" t="n">
        <v>292385.97512</v>
      </c>
      <c r="L69" s="119"/>
      <c r="M69" s="119" t="n">
        <v>1469347.76251</v>
      </c>
      <c r="N69" s="119" t="n">
        <v>1558850.89528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3" t="n">
        <v>2005</v>
      </c>
      <c r="C70" s="119" t="n">
        <v>5603319.4768</v>
      </c>
      <c r="D70" s="119" t="n">
        <v>414100.619296</v>
      </c>
      <c r="E70" s="117" t="n">
        <v>3799668.14863337</v>
      </c>
      <c r="F70" s="119" t="n">
        <v>6017379</v>
      </c>
      <c r="G70" s="117" t="n">
        <v>392086.011</v>
      </c>
      <c r="H70" s="119" t="n">
        <v>9434291</v>
      </c>
      <c r="I70" s="119" t="n">
        <v>8146311.50442478</v>
      </c>
      <c r="J70" s="119" t="n">
        <v>2283146.7197573</v>
      </c>
      <c r="K70" s="121" t="n">
        <v>443286.29688</v>
      </c>
      <c r="L70" s="121"/>
      <c r="M70" s="121" t="n">
        <v>1538056.66477</v>
      </c>
      <c r="N70" s="121" t="n">
        <v>1940345.98108</v>
      </c>
      <c r="O70" s="121" t="n">
        <v>0</v>
      </c>
      <c r="P70" s="121"/>
      <c r="Q70" s="121"/>
      <c r="R70" s="121"/>
    </row>
    <row r="71" customFormat="false" ht="12.8" hidden="false" customHeight="false" outlineLevel="0" collapsed="false">
      <c r="B71" s="113" t="n">
        <v>2006</v>
      </c>
      <c r="C71" s="122" t="n">
        <v>6733513.05459</v>
      </c>
      <c r="D71" s="122" t="n">
        <v>463050.868035</v>
      </c>
      <c r="E71" s="123" t="n">
        <v>4856595.57018673</v>
      </c>
      <c r="F71" s="122" t="n">
        <v>6572626</v>
      </c>
      <c r="G71" s="123" t="n">
        <v>398243.52609</v>
      </c>
      <c r="H71" s="122" t="n">
        <v>11685685</v>
      </c>
      <c r="I71" s="122" t="n">
        <v>10103645.4250591</v>
      </c>
      <c r="J71" s="122" t="n">
        <v>2437923.9389405</v>
      </c>
      <c r="K71" s="119" t="n">
        <v>596706.40429</v>
      </c>
      <c r="L71" s="119"/>
      <c r="M71" s="119" t="n">
        <v>1685933.6627</v>
      </c>
      <c r="N71" s="119" t="n">
        <v>2798293.27906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3" t="n">
        <v>2007</v>
      </c>
      <c r="C72" s="119" t="n">
        <v>8488745.60076</v>
      </c>
      <c r="D72" s="119" t="n">
        <v>525160.252624</v>
      </c>
      <c r="E72" s="117" t="n">
        <v>6461394.65383149</v>
      </c>
      <c r="F72" s="119" t="n">
        <v>7465676</v>
      </c>
      <c r="G72" s="117" t="n">
        <v>447075.21997</v>
      </c>
      <c r="H72" s="119" t="n">
        <v>15064961</v>
      </c>
      <c r="I72" s="119" t="n">
        <v>13371549.19129</v>
      </c>
      <c r="J72" s="119" t="n">
        <v>2704319.9941651</v>
      </c>
      <c r="K72" s="121" t="n">
        <v>838168.47267</v>
      </c>
      <c r="L72" s="121"/>
      <c r="M72" s="121" t="n">
        <v>2059936.26201</v>
      </c>
      <c r="N72" s="121" t="n">
        <v>4169261.10058</v>
      </c>
      <c r="O72" s="121" t="n">
        <v>0</v>
      </c>
      <c r="P72" s="121"/>
      <c r="Q72" s="121"/>
      <c r="R72" s="121"/>
    </row>
    <row r="73" customFormat="false" ht="12.8" hidden="false" customHeight="false" outlineLevel="0" collapsed="false">
      <c r="B73" s="113" t="n">
        <v>2008</v>
      </c>
      <c r="C73" s="122" t="n">
        <v>10735671.1304</v>
      </c>
      <c r="D73" s="122" t="n">
        <v>710091.538779</v>
      </c>
      <c r="E73" s="123" t="n">
        <v>8271840.77363275</v>
      </c>
      <c r="F73" s="122" t="n">
        <v>9693850</v>
      </c>
      <c r="G73" s="123" t="n">
        <v>555098.17588</v>
      </c>
      <c r="H73" s="122" t="n">
        <v>19495157</v>
      </c>
      <c r="I73" s="122" t="n">
        <v>16753835.7595</v>
      </c>
      <c r="J73" s="122" t="n">
        <v>3269922.0771961</v>
      </c>
      <c r="K73" s="119" t="n">
        <v>1265908.80827</v>
      </c>
      <c r="L73" s="119"/>
      <c r="M73" s="119" t="n">
        <v>2527385.48547</v>
      </c>
      <c r="N73" s="119" t="n">
        <v>6157865.94606</v>
      </c>
      <c r="O73" s="119" t="n">
        <v>1341518.04191</v>
      </c>
      <c r="P73" s="119"/>
      <c r="Q73" s="119"/>
      <c r="R73" s="119"/>
    </row>
    <row r="74" customFormat="false" ht="12.8" hidden="false" customHeight="false" outlineLevel="0" collapsed="false">
      <c r="B74" s="113" t="n">
        <v>2009</v>
      </c>
      <c r="C74" s="119" t="n">
        <v>11102856.8612</v>
      </c>
      <c r="D74" s="119" t="n">
        <v>900098.5</v>
      </c>
      <c r="E74" s="117" t="n">
        <v>9009731.229499</v>
      </c>
      <c r="F74" s="119" t="n">
        <v>11593279</v>
      </c>
      <c r="G74" s="117" t="n">
        <v>658385</v>
      </c>
      <c r="H74" s="119" t="n">
        <v>20561471</v>
      </c>
      <c r="I74" s="119" t="n">
        <v>18241431.1264</v>
      </c>
      <c r="J74" s="119" t="n">
        <v>3806449.67</v>
      </c>
      <c r="K74" s="121" t="n">
        <v>2218502.32568</v>
      </c>
      <c r="L74" s="121"/>
      <c r="M74" s="121" t="n">
        <v>3449309.24374</v>
      </c>
      <c r="N74" s="121" t="n">
        <v>8571574.85123</v>
      </c>
      <c r="O74" s="121" t="n">
        <v>2090315.13795</v>
      </c>
      <c r="P74" s="121"/>
      <c r="Q74" s="121"/>
      <c r="R74" s="121"/>
    </row>
    <row r="75" customFormat="false" ht="12.8" hidden="false" customHeight="false" outlineLevel="0" collapsed="false">
      <c r="B75" s="113" t="n">
        <v>2010</v>
      </c>
      <c r="C75" s="122" t="n">
        <v>15263717.30188</v>
      </c>
      <c r="D75" s="122" t="n">
        <v>1463000</v>
      </c>
      <c r="E75" s="123" t="n">
        <v>11741500</v>
      </c>
      <c r="F75" s="122" t="n">
        <v>15269008</v>
      </c>
      <c r="G75" s="123" t="n">
        <v>771500</v>
      </c>
      <c r="H75" s="122" t="n">
        <v>26884733</v>
      </c>
      <c r="I75" s="122" t="n">
        <v>24500782.05837</v>
      </c>
      <c r="J75" s="122" t="n">
        <v>4960800</v>
      </c>
      <c r="K75" s="119" t="n">
        <v>3204177.57701</v>
      </c>
      <c r="L75" s="119"/>
      <c r="M75" s="119" t="n">
        <v>4575635.74562</v>
      </c>
      <c r="N75" s="119" t="n">
        <v>11981071.62296</v>
      </c>
      <c r="O75" s="119" t="n">
        <v>2146300</v>
      </c>
      <c r="P75" s="119"/>
      <c r="Q75" s="119"/>
      <c r="R75" s="119"/>
    </row>
    <row r="76" customFormat="false" ht="12.8" hidden="false" customHeight="false" outlineLevel="0" collapsed="false">
      <c r="B76" s="113" t="n">
        <v>2011</v>
      </c>
      <c r="C76" s="119" t="n">
        <v>21562243.17099</v>
      </c>
      <c r="D76" s="119" t="n">
        <v>2085600</v>
      </c>
      <c r="E76" s="117" t="n">
        <v>15229500</v>
      </c>
      <c r="F76" s="119" t="n">
        <v>18131477</v>
      </c>
      <c r="G76" s="117" t="n">
        <v>1013100</v>
      </c>
      <c r="H76" s="119" t="n">
        <v>36179425</v>
      </c>
      <c r="I76" s="119" t="n">
        <v>32436095.45798</v>
      </c>
      <c r="J76" s="119" t="n">
        <v>5715000</v>
      </c>
      <c r="K76" s="121" t="n">
        <v>4769282.46596</v>
      </c>
      <c r="L76" s="121" t="n">
        <v>729678.74661</v>
      </c>
      <c r="M76" s="121" t="n">
        <v>5370180.45524</v>
      </c>
      <c r="N76" s="121" t="n">
        <v>17562855.03792</v>
      </c>
      <c r="O76" s="121" t="n">
        <v>2247300</v>
      </c>
      <c r="P76" s="121"/>
      <c r="Q76" s="121" t="n">
        <v>716700</v>
      </c>
      <c r="R76" s="121"/>
    </row>
    <row r="77" customFormat="false" ht="12.8" hidden="false" customHeight="false" outlineLevel="0" collapsed="false">
      <c r="B77" s="113" t="n">
        <v>2012</v>
      </c>
      <c r="C77" s="122" t="n">
        <v>27594331.3664</v>
      </c>
      <c r="D77" s="122" t="n">
        <v>2672800</v>
      </c>
      <c r="E77" s="123" t="n">
        <v>19313800</v>
      </c>
      <c r="F77" s="122" t="n">
        <v>25785407</v>
      </c>
      <c r="G77" s="123" t="n">
        <v>1229100</v>
      </c>
      <c r="H77" s="122" t="n">
        <v>43931228</v>
      </c>
      <c r="I77" s="122" t="n">
        <v>41041468.20529</v>
      </c>
      <c r="J77" s="122" t="n">
        <v>8238600</v>
      </c>
      <c r="K77" s="119" t="n">
        <v>6238307.1858</v>
      </c>
      <c r="L77" s="119" t="n">
        <v>953762.92164</v>
      </c>
      <c r="M77" s="119" t="n">
        <v>6683313.77334</v>
      </c>
      <c r="N77" s="119" t="n">
        <v>26606758.85089</v>
      </c>
      <c r="O77" s="119" t="n">
        <v>3258800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3" t="n">
        <v>2013</v>
      </c>
      <c r="C78" s="119" t="n">
        <v>36576358.35</v>
      </c>
      <c r="D78" s="119" t="n">
        <v>3099000</v>
      </c>
      <c r="E78" s="117" t="n">
        <v>24906800</v>
      </c>
      <c r="F78" s="119" t="n">
        <v>31010317</v>
      </c>
      <c r="G78" s="117" t="n">
        <v>1332400</v>
      </c>
      <c r="H78" s="119" t="n">
        <v>56514839</v>
      </c>
      <c r="I78" s="119" t="n">
        <v>53287660.80492</v>
      </c>
      <c r="J78" s="119" t="n">
        <v>8682000</v>
      </c>
      <c r="K78" s="121" t="n">
        <v>7042799.31211</v>
      </c>
      <c r="L78" s="121" t="n">
        <v>1253574.1296</v>
      </c>
      <c r="M78" s="121" t="n">
        <v>8856389.21015</v>
      </c>
      <c r="N78" s="121" t="n">
        <v>36122011.13802</v>
      </c>
      <c r="O78" s="121" t="n">
        <v>5590600</v>
      </c>
      <c r="P78" s="121"/>
      <c r="Q78" s="121" t="n">
        <v>0</v>
      </c>
      <c r="R78" s="121"/>
    </row>
    <row r="79" customFormat="false" ht="12.8" hidden="false" customHeight="false" outlineLevel="0" collapsed="false">
      <c r="B79" s="113" t="n">
        <v>2014</v>
      </c>
      <c r="C79" s="122" t="n">
        <v>53294684.66403</v>
      </c>
      <c r="D79" s="122" t="n">
        <v>2940800</v>
      </c>
      <c r="E79" s="123" t="n">
        <v>32721600</v>
      </c>
      <c r="F79" s="122" t="n">
        <v>44490091</v>
      </c>
      <c r="G79" s="123" t="n">
        <v>1984900</v>
      </c>
      <c r="H79" s="122" t="n">
        <v>76739818</v>
      </c>
      <c r="I79" s="122" t="n">
        <v>72676066.20744</v>
      </c>
      <c r="J79" s="122" t="n">
        <v>12167700</v>
      </c>
      <c r="K79" s="119" t="n">
        <v>9516808.09741</v>
      </c>
      <c r="L79" s="119" t="n">
        <v>1610245.75254</v>
      </c>
      <c r="M79" s="119" t="n">
        <v>11872462.07607</v>
      </c>
      <c r="N79" s="119" t="n">
        <v>49042610.26827</v>
      </c>
      <c r="O79" s="119" t="n">
        <v>8266200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3" t="n">
        <v>2015</v>
      </c>
      <c r="C80" s="119" t="n">
        <v>75797809.1</v>
      </c>
      <c r="D80" s="119" t="n">
        <v>3969300</v>
      </c>
      <c r="E80" s="124" t="n">
        <v>43272400</v>
      </c>
      <c r="F80" s="119" t="n">
        <v>56478261</v>
      </c>
      <c r="G80" s="117" t="n">
        <v>2916400</v>
      </c>
      <c r="H80" s="119" t="n">
        <v>97479599</v>
      </c>
      <c r="I80" s="119" t="n">
        <v>95600316.12798</v>
      </c>
      <c r="J80" s="119" t="n">
        <v>14199800</v>
      </c>
      <c r="K80" s="121" t="n">
        <v>12485483.44174</v>
      </c>
      <c r="L80" s="121" t="n">
        <v>2178603.64548</v>
      </c>
      <c r="M80" s="121" t="n">
        <v>16038444.76165</v>
      </c>
      <c r="N80" s="121" t="n">
        <v>68361691.35172</v>
      </c>
      <c r="O80" s="121" t="n">
        <v>10207500</v>
      </c>
      <c r="P80" s="121"/>
      <c r="Q80" s="121" t="n">
        <v>0</v>
      </c>
      <c r="R80" s="121"/>
    </row>
    <row r="81" customFormat="false" ht="12.8" hidden="false" customHeight="false" outlineLevel="0" collapsed="false">
      <c r="B81" s="113" t="n">
        <v>2016</v>
      </c>
      <c r="C81" s="122" t="n">
        <v>86485940.4164</v>
      </c>
      <c r="D81" s="122" t="n">
        <v>4810100</v>
      </c>
      <c r="E81" s="122" t="n">
        <v>58259500</v>
      </c>
      <c r="F81" s="122" t="n">
        <v>75663968</v>
      </c>
      <c r="G81" s="123" t="n">
        <v>4187600</v>
      </c>
      <c r="H81" s="122" t="n">
        <v>131669079</v>
      </c>
      <c r="I81" s="122" t="n">
        <v>126199197.124</v>
      </c>
      <c r="J81" s="122" t="n">
        <v>19962000</v>
      </c>
      <c r="K81" s="119" t="n">
        <v>14554479.38537</v>
      </c>
      <c r="L81" s="119" t="n">
        <v>2916910.09244</v>
      </c>
      <c r="M81" s="119" t="n">
        <v>22415518.30814</v>
      </c>
      <c r="N81" s="119" t="n">
        <v>88401916.12013</v>
      </c>
      <c r="O81" s="119" t="n">
        <v>16218300</v>
      </c>
      <c r="P81" s="119"/>
      <c r="Q81" s="119" t="n">
        <v>12099400</v>
      </c>
      <c r="R81" s="119" t="n">
        <v>31300557.6342019</v>
      </c>
    </row>
    <row r="82" customFormat="false" ht="12.8" hidden="false" customHeight="false" outlineLevel="0" collapsed="false">
      <c r="B82" s="125" t="n">
        <v>2017</v>
      </c>
      <c r="C82" s="126" t="n">
        <v>109245834.21693</v>
      </c>
      <c r="D82" s="126" t="n">
        <v>7282225.6</v>
      </c>
      <c r="E82" s="126" t="n">
        <v>74727533.13788</v>
      </c>
      <c r="F82" s="126" t="n">
        <v>102845595</v>
      </c>
      <c r="G82" s="127" t="n">
        <v>5625587</v>
      </c>
      <c r="H82" s="126" t="n">
        <v>172838482</v>
      </c>
      <c r="I82" s="126" t="n">
        <v>166461992.04945</v>
      </c>
      <c r="J82" s="126" t="n">
        <v>29455686.93297</v>
      </c>
      <c r="K82" s="128" t="n">
        <v>18322852.72915</v>
      </c>
      <c r="L82" s="128" t="n">
        <v>5017571.50117</v>
      </c>
      <c r="M82" s="128" t="n">
        <v>30933083.00808</v>
      </c>
      <c r="N82" s="128" t="n">
        <v>104611186.68281</v>
      </c>
      <c r="O82" s="128" t="n">
        <v>18023556.12808</v>
      </c>
      <c r="P82" s="128" t="n">
        <v>9373728.112</v>
      </c>
      <c r="Q82" s="128" t="n">
        <v>10845000</v>
      </c>
      <c r="R82" s="128" t="n">
        <v>77978329.8140266</v>
      </c>
    </row>
    <row r="83" customFormat="false" ht="12.8" hidden="false" customHeight="false" outlineLevel="0" collapsed="false">
      <c r="B83" s="113" t="n">
        <v>2018</v>
      </c>
      <c r="C83" s="129"/>
      <c r="D83" s="129" t="n">
        <v>11016890.5</v>
      </c>
      <c r="E83" s="129" t="n">
        <v>106984441.63282</v>
      </c>
      <c r="F83" s="129" t="n">
        <v>116408746.14157</v>
      </c>
      <c r="G83" s="129" t="n">
        <v>6845924</v>
      </c>
      <c r="H83" s="129" t="n">
        <v>232591321.05233</v>
      </c>
      <c r="I83" s="129" t="n">
        <v>260430300</v>
      </c>
      <c r="J83" s="129" t="n">
        <v>30341077.9158</v>
      </c>
      <c r="K83" s="119" t="n">
        <v>21525462.73405</v>
      </c>
      <c r="L83" s="119" t="n">
        <v>6263843.69233</v>
      </c>
      <c r="M83" s="119" t="n">
        <v>39299818.62715</v>
      </c>
      <c r="N83" s="119" t="n">
        <v>101267287.8766</v>
      </c>
      <c r="O83" s="119" t="n">
        <v>22662949.94606</v>
      </c>
      <c r="P83" s="119" t="n">
        <v>38198551.272</v>
      </c>
      <c r="Q83" s="119" t="n">
        <v>19529500</v>
      </c>
      <c r="R83" s="119" t="n">
        <v>168141700</v>
      </c>
    </row>
    <row r="84" customFormat="false" ht="12.8" hidden="false" customHeight="false" outlineLevel="0" collapsed="false">
      <c r="B84" s="113" t="n">
        <v>2019</v>
      </c>
      <c r="C84" s="126"/>
      <c r="D84" s="126" t="n">
        <v>14165433.64338</v>
      </c>
      <c r="E84" s="126" t="n">
        <v>151152893.48943</v>
      </c>
      <c r="F84" s="126" t="n">
        <v>161666292.57813</v>
      </c>
      <c r="G84" s="126" t="n">
        <v>9268001</v>
      </c>
      <c r="H84" s="126" t="n">
        <v>343312702.70225</v>
      </c>
      <c r="I84" s="126" t="n">
        <v>372410183.4225</v>
      </c>
      <c r="J84" s="126" t="n">
        <v>41698468.8906</v>
      </c>
      <c r="K84" s="130" t="n">
        <v>27068720.54651</v>
      </c>
      <c r="L84" s="130" t="n">
        <v>8542325.81757</v>
      </c>
      <c r="M84" s="130" t="n">
        <v>68320169.71474</v>
      </c>
      <c r="N84" s="130" t="n">
        <v>139790800.5498</v>
      </c>
      <c r="O84" s="130" t="n">
        <v>34713224.42191</v>
      </c>
      <c r="P84" s="130" t="n">
        <v>52849724.776</v>
      </c>
      <c r="Q84" s="130" t="n">
        <v>25059464.64687</v>
      </c>
      <c r="R84" s="130" t="n">
        <v>306424716.35524</v>
      </c>
    </row>
    <row r="85" customFormat="false" ht="12.8" hidden="false" customHeight="false" outlineLevel="0" collapsed="false">
      <c r="B85" s="113" t="n">
        <v>1993</v>
      </c>
      <c r="C85" s="131" t="n">
        <v>0.00360798997870177</v>
      </c>
      <c r="D85" s="131"/>
      <c r="E85" s="131"/>
      <c r="F85" s="131"/>
      <c r="G85" s="131"/>
      <c r="H85" s="131"/>
      <c r="I85" s="131" t="n">
        <v>0.0127518067972787</v>
      </c>
      <c r="J85" s="131" t="n">
        <v>0</v>
      </c>
      <c r="K85" s="132" t="n">
        <v>0.00148990999175634</v>
      </c>
      <c r="L85" s="132"/>
      <c r="M85" s="132" t="n">
        <v>0.00438149484248217</v>
      </c>
      <c r="N85" s="132" t="n">
        <v>0.000907133691920851</v>
      </c>
      <c r="O85" s="132"/>
      <c r="P85" s="132"/>
      <c r="Q85" s="132"/>
      <c r="R85" s="132"/>
    </row>
    <row r="86" customFormat="false" ht="12.8" hidden="false" customHeight="false" outlineLevel="0" collapsed="false">
      <c r="B86" s="113" t="n">
        <v>1994</v>
      </c>
      <c r="C86" s="133" t="n">
        <v>0.00452401493112597</v>
      </c>
      <c r="D86" s="133"/>
      <c r="E86" s="133"/>
      <c r="F86" s="133"/>
      <c r="G86" s="133"/>
      <c r="H86" s="133"/>
      <c r="I86" s="133" t="n">
        <v>0.0125330563795884</v>
      </c>
      <c r="J86" s="133" t="n">
        <v>0</v>
      </c>
      <c r="K86" s="131" t="n">
        <v>0.00114109371918643</v>
      </c>
      <c r="L86" s="131"/>
      <c r="M86" s="131" t="n">
        <v>0.00500171357630564</v>
      </c>
      <c r="N86" s="131" t="n">
        <v>0.00177359529305488</v>
      </c>
      <c r="O86" s="131"/>
      <c r="P86" s="131"/>
      <c r="Q86" s="131"/>
      <c r="R86" s="131"/>
    </row>
    <row r="87" customFormat="false" ht="12.8" hidden="false" customHeight="false" outlineLevel="0" collapsed="false">
      <c r="B87" s="113" t="n">
        <v>1995</v>
      </c>
      <c r="C87" s="131" t="n">
        <v>0.00481810842810914</v>
      </c>
      <c r="D87" s="131"/>
      <c r="E87" s="131"/>
      <c r="F87" s="131"/>
      <c r="G87" s="131"/>
      <c r="H87" s="131"/>
      <c r="I87" s="131" t="n">
        <v>0.011591546064283</v>
      </c>
      <c r="J87" s="131" t="n">
        <v>0</v>
      </c>
      <c r="K87" s="132" t="n">
        <v>0.00115074130920541</v>
      </c>
      <c r="L87" s="132"/>
      <c r="M87" s="132" t="n">
        <v>0.00460379512456971</v>
      </c>
      <c r="N87" s="132" t="n">
        <v>0.00203456278278236</v>
      </c>
      <c r="O87" s="132"/>
      <c r="P87" s="132"/>
      <c r="Q87" s="132"/>
      <c r="R87" s="132"/>
    </row>
    <row r="88" customFormat="false" ht="12.8" hidden="false" customHeight="false" outlineLevel="0" collapsed="false">
      <c r="B88" s="113" t="n">
        <v>1996</v>
      </c>
      <c r="C88" s="133" t="n">
        <v>0.00535119124011765</v>
      </c>
      <c r="D88" s="133"/>
      <c r="E88" s="133" t="n">
        <v>0.00699555519367766</v>
      </c>
      <c r="F88" s="133" t="n">
        <v>0.00859191284535789</v>
      </c>
      <c r="G88" s="133" t="n">
        <v>0.000633122003803018</v>
      </c>
      <c r="H88" s="133"/>
      <c r="I88" s="133" t="n">
        <v>0.0118734138888743</v>
      </c>
      <c r="J88" s="133" t="n">
        <v>0.00189952184472796</v>
      </c>
      <c r="K88" s="131" t="n">
        <v>0.00121581480233915</v>
      </c>
      <c r="L88" s="131"/>
      <c r="M88" s="131" t="n">
        <v>0.00371605977783452</v>
      </c>
      <c r="N88" s="131" t="n">
        <v>0.00374469920475403</v>
      </c>
      <c r="O88" s="131"/>
      <c r="P88" s="131"/>
      <c r="Q88" s="131"/>
      <c r="R88" s="131"/>
    </row>
    <row r="89" customFormat="false" ht="12.8" hidden="false" customHeight="false" outlineLevel="0" collapsed="false">
      <c r="B89" s="113" t="n">
        <v>1997</v>
      </c>
      <c r="C89" s="131" t="n">
        <v>0.00569959755309632</v>
      </c>
      <c r="D89" s="131"/>
      <c r="E89" s="131" t="n">
        <v>0.00697789668568757</v>
      </c>
      <c r="F89" s="131" t="n">
        <v>0.0133764802888043</v>
      </c>
      <c r="G89" s="131" t="n">
        <v>0.000661837543623088</v>
      </c>
      <c r="H89" s="131"/>
      <c r="I89" s="131" t="n">
        <v>0.0122864231415156</v>
      </c>
      <c r="J89" s="131" t="n">
        <v>0.00678417881034325</v>
      </c>
      <c r="K89" s="132" t="n">
        <v>0.000840346028141977</v>
      </c>
      <c r="L89" s="132"/>
      <c r="M89" s="132" t="n">
        <v>0.00376518359499552</v>
      </c>
      <c r="N89" s="132" t="n">
        <v>0.00345227651983493</v>
      </c>
      <c r="O89" s="132"/>
      <c r="P89" s="132"/>
      <c r="Q89" s="132"/>
      <c r="R89" s="132"/>
    </row>
    <row r="90" customFormat="false" ht="12.8" hidden="false" customHeight="false" outlineLevel="0" collapsed="false">
      <c r="B90" s="113" t="n">
        <v>1998</v>
      </c>
      <c r="C90" s="133" t="n">
        <v>0.00636315131456079</v>
      </c>
      <c r="D90" s="133" t="n">
        <v>0.000145543197528915</v>
      </c>
      <c r="E90" s="133" t="n">
        <v>0.00701695590496987</v>
      </c>
      <c r="F90" s="133" t="n">
        <v>0.0123514108518862</v>
      </c>
      <c r="G90" s="133" t="n">
        <v>0.000661539006122823</v>
      </c>
      <c r="H90" s="133"/>
      <c r="I90" s="133" t="n">
        <v>0.0127033327129764</v>
      </c>
      <c r="J90" s="133" t="n">
        <v>0.00620644167097362</v>
      </c>
      <c r="K90" s="131" t="n">
        <v>0.000774999732363437</v>
      </c>
      <c r="L90" s="131"/>
      <c r="M90" s="131" t="n">
        <v>0.0044281736419033</v>
      </c>
      <c r="N90" s="131" t="n">
        <v>0.00375256113602839</v>
      </c>
      <c r="O90" s="131"/>
      <c r="P90" s="131"/>
      <c r="Q90" s="131"/>
      <c r="R90" s="131"/>
    </row>
    <row r="91" customFormat="false" ht="12.8" hidden="false" customHeight="false" outlineLevel="0" collapsed="false">
      <c r="B91" s="113" t="n">
        <v>1999</v>
      </c>
      <c r="C91" s="131" t="n">
        <v>0.00652843236193813</v>
      </c>
      <c r="D91" s="131" t="n">
        <v>0.000682065594832189</v>
      </c>
      <c r="E91" s="131" t="n">
        <v>0.00661730302583426</v>
      </c>
      <c r="F91" s="131" t="n">
        <v>0.0126546160153983</v>
      </c>
      <c r="G91" s="131" t="n">
        <v>0.000694807769874193</v>
      </c>
      <c r="H91" s="131"/>
      <c r="I91" s="131" t="n">
        <v>0.0130590610333592</v>
      </c>
      <c r="J91" s="131" t="n">
        <v>0.00659006201248528</v>
      </c>
      <c r="K91" s="132" t="n">
        <v>0.000844821419816424</v>
      </c>
      <c r="L91" s="132"/>
      <c r="M91" s="132" t="n">
        <v>0.00496732786232554</v>
      </c>
      <c r="N91" s="132" t="n">
        <v>0.00371425044292621</v>
      </c>
      <c r="O91" s="132"/>
      <c r="P91" s="132"/>
      <c r="Q91" s="132"/>
      <c r="R91" s="132"/>
    </row>
    <row r="92" customFormat="false" ht="12.8" hidden="false" customHeight="false" outlineLevel="0" collapsed="false">
      <c r="B92" s="113" t="n">
        <v>2000</v>
      </c>
      <c r="C92" s="133" t="n">
        <v>0.00737482979989829</v>
      </c>
      <c r="D92" s="133" t="n">
        <v>0.000792131724972759</v>
      </c>
      <c r="E92" s="133" t="n">
        <v>0.00689589045722683</v>
      </c>
      <c r="F92" s="133" t="n">
        <v>0.0122384068851027</v>
      </c>
      <c r="G92" s="133" t="n">
        <v>0.00171445582114806</v>
      </c>
      <c r="H92" s="133"/>
      <c r="I92" s="133" t="n">
        <v>0.0132482904466693</v>
      </c>
      <c r="J92" s="133" t="n">
        <v>0.00625201275153695</v>
      </c>
      <c r="K92" s="131" t="n">
        <v>0.000757917523110217</v>
      </c>
      <c r="L92" s="131"/>
      <c r="M92" s="131" t="n">
        <v>0.00457708734050099</v>
      </c>
      <c r="N92" s="131" t="n">
        <v>0.00384670608858436</v>
      </c>
      <c r="O92" s="131"/>
      <c r="P92" s="131"/>
      <c r="Q92" s="131"/>
      <c r="R92" s="131"/>
    </row>
    <row r="93" customFormat="false" ht="12.8" hidden="false" customHeight="false" outlineLevel="0" collapsed="false">
      <c r="B93" s="113" t="n">
        <v>2001</v>
      </c>
      <c r="C93" s="131" t="n">
        <v>0.00742320990503864</v>
      </c>
      <c r="D93" s="131" t="n">
        <v>0.000792725123110313</v>
      </c>
      <c r="E93" s="131" t="n">
        <v>0.00589041397180548</v>
      </c>
      <c r="F93" s="131" t="n">
        <v>0.012726717103591</v>
      </c>
      <c r="G93" s="131" t="n">
        <v>0.000840551046084029</v>
      </c>
      <c r="H93" s="131" t="n">
        <v>0.0109159580432705</v>
      </c>
      <c r="I93" s="131" t="n">
        <v>0.0124450443431941</v>
      </c>
      <c r="J93" s="131" t="n">
        <v>0.006473913242637</v>
      </c>
      <c r="K93" s="132" t="n">
        <v>0.000688420104483218</v>
      </c>
      <c r="L93" s="132"/>
      <c r="M93" s="132" t="n">
        <v>0.00458720783308938</v>
      </c>
      <c r="N93" s="132" t="n">
        <v>0.00391896562603379</v>
      </c>
      <c r="O93" s="132"/>
      <c r="P93" s="132"/>
      <c r="Q93" s="132"/>
      <c r="R93" s="132"/>
    </row>
    <row r="94" customFormat="false" ht="12.8" hidden="false" customHeight="false" outlineLevel="0" collapsed="false">
      <c r="B94" s="113" t="n">
        <v>2002</v>
      </c>
      <c r="C94" s="133" t="n">
        <v>0.00550732676330524</v>
      </c>
      <c r="D94" s="133" t="n">
        <v>0.000517949435432862</v>
      </c>
      <c r="E94" s="133" t="n">
        <v>0.005027555073672</v>
      </c>
      <c r="F94" s="133" t="n">
        <v>0.014342468925354</v>
      </c>
      <c r="G94" s="133" t="n">
        <v>0.000696250533678235</v>
      </c>
      <c r="H94" s="133" t="n">
        <v>0.0155394867377431</v>
      </c>
      <c r="I94" s="133" t="n">
        <v>0.00963695804700716</v>
      </c>
      <c r="J94" s="133" t="n">
        <v>0.00578721074243246</v>
      </c>
      <c r="K94" s="131" t="n">
        <v>0.000674115579920293</v>
      </c>
      <c r="L94" s="131"/>
      <c r="M94" s="131" t="n">
        <v>0.00393016113979006</v>
      </c>
      <c r="N94" s="131" t="n">
        <v>0.00286856679917758</v>
      </c>
      <c r="O94" s="131"/>
      <c r="P94" s="131"/>
      <c r="Q94" s="131"/>
      <c r="R94" s="131"/>
    </row>
    <row r="95" customFormat="false" ht="12.8" hidden="false" customHeight="false" outlineLevel="0" collapsed="false">
      <c r="B95" s="113" t="n">
        <v>2003</v>
      </c>
      <c r="C95" s="131" t="n">
        <v>0.00778608650355386</v>
      </c>
      <c r="D95" s="131" t="n">
        <v>0.000548714663773305</v>
      </c>
      <c r="E95" s="131" t="n">
        <v>0.00574542115068131</v>
      </c>
      <c r="F95" s="131" t="n">
        <v>0.0132297237331965</v>
      </c>
      <c r="G95" s="131" t="n">
        <v>0.000681825883738911</v>
      </c>
      <c r="H95" s="131" t="n">
        <v>0.0156959033371192</v>
      </c>
      <c r="I95" s="131" t="n">
        <v>0.0118026727120887</v>
      </c>
      <c r="J95" s="131" t="n">
        <v>0.00496580829870134</v>
      </c>
      <c r="K95" s="132" t="n">
        <v>0.000682558068297916</v>
      </c>
      <c r="L95" s="132"/>
      <c r="M95" s="132" t="n">
        <v>0.00392285240873266</v>
      </c>
      <c r="N95" s="132" t="n">
        <v>0.00287332305220327</v>
      </c>
      <c r="O95" s="132"/>
      <c r="P95" s="132"/>
      <c r="Q95" s="132"/>
      <c r="R95" s="132"/>
    </row>
    <row r="96" customFormat="false" ht="12.8" hidden="false" customHeight="false" outlineLevel="0" collapsed="false">
      <c r="B96" s="113" t="n">
        <v>2004</v>
      </c>
      <c r="C96" s="133" t="n">
        <v>0.0091641635742257</v>
      </c>
      <c r="D96" s="133" t="n">
        <v>0.000657963741379203</v>
      </c>
      <c r="E96" s="133" t="n">
        <v>0.00658362471478164</v>
      </c>
      <c r="F96" s="133" t="n">
        <v>0.0110870883008554</v>
      </c>
      <c r="G96" s="133" t="n">
        <v>0.000707872826421854</v>
      </c>
      <c r="H96" s="133" t="n">
        <v>0.015835129642473</v>
      </c>
      <c r="I96" s="133" t="n">
        <v>0.0136326919048979</v>
      </c>
      <c r="J96" s="133" t="n">
        <v>0.00417343120345224</v>
      </c>
      <c r="K96" s="131" t="n">
        <v>0.000602714526981359</v>
      </c>
      <c r="L96" s="131"/>
      <c r="M96" s="131" t="n">
        <v>0.00302886361525675</v>
      </c>
      <c r="N96" s="131" t="n">
        <v>0.00321336233585605</v>
      </c>
      <c r="O96" s="131"/>
      <c r="P96" s="131"/>
      <c r="Q96" s="131"/>
      <c r="R96" s="131"/>
    </row>
    <row r="97" customFormat="false" ht="12.8" hidden="false" customHeight="false" outlineLevel="0" collapsed="false">
      <c r="B97" s="113" t="n">
        <v>2005</v>
      </c>
      <c r="C97" s="131" t="n">
        <v>0.00961880222981258</v>
      </c>
      <c r="D97" s="131" t="n">
        <v>0.000710855766254805</v>
      </c>
      <c r="E97" s="131" t="n">
        <v>0.00652260800262184</v>
      </c>
      <c r="F97" s="131" t="n">
        <v>0.0103295874494527</v>
      </c>
      <c r="G97" s="131" t="n">
        <v>0.000673064923836705</v>
      </c>
      <c r="H97" s="131" t="n">
        <v>0.0161951464097716</v>
      </c>
      <c r="I97" s="131" t="n">
        <v>0.0139841677041514</v>
      </c>
      <c r="J97" s="131" t="n">
        <v>0.00391930834033625</v>
      </c>
      <c r="K97" s="132" t="n">
        <v>0.000760956650522766</v>
      </c>
      <c r="L97" s="132"/>
      <c r="M97" s="132" t="n">
        <v>0.00264026760171751</v>
      </c>
      <c r="N97" s="132" t="n">
        <v>0.00333084778169367</v>
      </c>
      <c r="O97" s="132"/>
      <c r="P97" s="132"/>
      <c r="Q97" s="132"/>
      <c r="R97" s="132"/>
    </row>
    <row r="98" customFormat="false" ht="12.8" hidden="false" customHeight="false" outlineLevel="0" collapsed="false">
      <c r="B98" s="113" t="n">
        <v>2006</v>
      </c>
      <c r="C98" s="133" t="n">
        <v>0.00940560535877528</v>
      </c>
      <c r="D98" s="133" t="n">
        <v>0.000646805566494996</v>
      </c>
      <c r="E98" s="133" t="n">
        <v>0.00678386170042615</v>
      </c>
      <c r="F98" s="133" t="n">
        <v>0.00918087272210537</v>
      </c>
      <c r="G98" s="133" t="n">
        <v>0.000556280415991225</v>
      </c>
      <c r="H98" s="133" t="n">
        <v>0.0163229714661409</v>
      </c>
      <c r="I98" s="133" t="n">
        <v>0.0141131235333868</v>
      </c>
      <c r="J98" s="133" t="n">
        <v>0.00340537699689386</v>
      </c>
      <c r="K98" s="131" t="n">
        <v>0.000833500270706357</v>
      </c>
      <c r="L98" s="131"/>
      <c r="M98" s="131" t="n">
        <v>0.00235497081001743</v>
      </c>
      <c r="N98" s="131" t="n">
        <v>0.0039087534319118</v>
      </c>
      <c r="O98" s="131"/>
      <c r="P98" s="131"/>
      <c r="Q98" s="131"/>
      <c r="R98" s="131"/>
    </row>
    <row r="99" customFormat="false" ht="12.8" hidden="false" customHeight="false" outlineLevel="0" collapsed="false">
      <c r="B99" s="113" t="n">
        <v>2007</v>
      </c>
      <c r="C99" s="131" t="n">
        <v>0.00946369367588668</v>
      </c>
      <c r="D99" s="131" t="n">
        <v>0.000585475875391982</v>
      </c>
      <c r="E99" s="131" t="n">
        <v>0.00720349773674433</v>
      </c>
      <c r="F99" s="131" t="n">
        <v>0.00832312264618854</v>
      </c>
      <c r="G99" s="131" t="n">
        <v>0.000498422632844237</v>
      </c>
      <c r="H99" s="131" t="n">
        <v>0.0167951995322389</v>
      </c>
      <c r="I99" s="131" t="n">
        <v>0.0149072962567154</v>
      </c>
      <c r="J99" s="131" t="n">
        <v>0.00301491612895818</v>
      </c>
      <c r="K99" s="132" t="n">
        <v>0.000934433666315139</v>
      </c>
      <c r="L99" s="132"/>
      <c r="M99" s="132" t="n">
        <v>0.00229652373770847</v>
      </c>
      <c r="N99" s="132" t="n">
        <v>0.00464810842100707</v>
      </c>
      <c r="O99" s="132"/>
      <c r="P99" s="132"/>
      <c r="Q99" s="132"/>
      <c r="R99" s="132"/>
    </row>
    <row r="100" customFormat="false" ht="12.8" hidden="false" customHeight="false" outlineLevel="0" collapsed="false">
      <c r="B100" s="113" t="n">
        <v>2008</v>
      </c>
      <c r="C100" s="133" t="n">
        <v>0.00933824001867382</v>
      </c>
      <c r="D100" s="133" t="n">
        <v>0.000617660986798567</v>
      </c>
      <c r="E100" s="133" t="n">
        <v>0.00719511929922144</v>
      </c>
      <c r="F100" s="133" t="n">
        <v>0.00843202971714432</v>
      </c>
      <c r="G100" s="133" t="n">
        <v>0.00048284265951637</v>
      </c>
      <c r="H100" s="133" t="n">
        <v>0.0169575290688833</v>
      </c>
      <c r="I100" s="133" t="n">
        <v>0.0145730376476074</v>
      </c>
      <c r="J100" s="133" t="n">
        <v>0.00284428582324504</v>
      </c>
      <c r="K100" s="131" t="n">
        <v>0.00110112913760037</v>
      </c>
      <c r="L100" s="131"/>
      <c r="M100" s="131" t="n">
        <v>0.00219840306175176</v>
      </c>
      <c r="N100" s="131" t="n">
        <v>0.00535631443145592</v>
      </c>
      <c r="O100" s="131" t="n">
        <v>0.00116689653702816</v>
      </c>
      <c r="P100" s="131"/>
      <c r="Q100" s="131"/>
      <c r="R100" s="131"/>
    </row>
    <row r="101" customFormat="false" ht="12.8" hidden="false" customHeight="false" outlineLevel="0" collapsed="false">
      <c r="B101" s="113" t="n">
        <v>2009</v>
      </c>
      <c r="C101" s="131" t="n">
        <v>0.0088970241644898</v>
      </c>
      <c r="D101" s="131" t="n">
        <v>0.000721273651010169</v>
      </c>
      <c r="E101" s="131" t="n">
        <v>0.00721974510403148</v>
      </c>
      <c r="F101" s="131" t="n">
        <v>0.00929001289471043</v>
      </c>
      <c r="G101" s="131" t="n">
        <v>0.000527581984327637</v>
      </c>
      <c r="H101" s="131" t="n">
        <v>0.0164764714731884</v>
      </c>
      <c r="I101" s="131" t="n">
        <v>0.0146173597980544</v>
      </c>
      <c r="J101" s="131" t="n">
        <v>0.00305021267213239</v>
      </c>
      <c r="K101" s="132" t="n">
        <v>0.00177774684905904</v>
      </c>
      <c r="L101" s="132"/>
      <c r="M101" s="132" t="n">
        <v>0.00276402623901215</v>
      </c>
      <c r="N101" s="132" t="n">
        <v>0.00686863836330536</v>
      </c>
      <c r="O101" s="132" t="n">
        <v>0.00167502693461996</v>
      </c>
      <c r="P101" s="132"/>
      <c r="Q101" s="132"/>
      <c r="R101" s="132"/>
    </row>
    <row r="102" customFormat="false" ht="12.8" hidden="false" customHeight="false" outlineLevel="0" collapsed="false">
      <c r="B102" s="113" t="n">
        <v>2010</v>
      </c>
      <c r="C102" s="133" t="n">
        <v>0.00918548780578398</v>
      </c>
      <c r="D102" s="133" t="n">
        <v>0.000880412575395823</v>
      </c>
      <c r="E102" s="133" t="n">
        <v>0.00706586756938487</v>
      </c>
      <c r="F102" s="133" t="n">
        <v>0.00918867167260385</v>
      </c>
      <c r="G102" s="133" t="n">
        <v>0.000464277718330744</v>
      </c>
      <c r="H102" s="133" t="n">
        <v>0.0161788496372926</v>
      </c>
      <c r="I102" s="133" t="n">
        <v>0.0147442218942046</v>
      </c>
      <c r="J102" s="133" t="n">
        <v>0.0029853388270838</v>
      </c>
      <c r="K102" s="131" t="n">
        <v>0.00192822845700678</v>
      </c>
      <c r="L102" s="131"/>
      <c r="M102" s="131" t="n">
        <v>0.00275355246129494</v>
      </c>
      <c r="N102" s="131" t="n">
        <v>0.00721003836197678</v>
      </c>
      <c r="O102" s="131" t="n">
        <v>0.00129161278918117</v>
      </c>
      <c r="P102" s="131"/>
      <c r="Q102" s="131"/>
      <c r="R102" s="131"/>
    </row>
    <row r="103" customFormat="false" ht="12.8" hidden="false" customHeight="false" outlineLevel="0" collapsed="false">
      <c r="B103" s="113" t="n">
        <v>2011</v>
      </c>
      <c r="C103" s="131" t="n">
        <v>0.00989536698334916</v>
      </c>
      <c r="D103" s="131" t="n">
        <v>0.000957125713536113</v>
      </c>
      <c r="E103" s="131" t="n">
        <v>0.00698913792400184</v>
      </c>
      <c r="F103" s="131" t="n">
        <v>0.00832091621647902</v>
      </c>
      <c r="G103" s="131" t="n">
        <v>0.000464932901986689</v>
      </c>
      <c r="H103" s="131" t="n">
        <v>0.0166034992177078</v>
      </c>
      <c r="I103" s="131" t="n">
        <v>0.0148856065446608</v>
      </c>
      <c r="J103" s="131" t="n">
        <v>0.00262273372308155</v>
      </c>
      <c r="K103" s="132" t="n">
        <v>0.00218872405220907</v>
      </c>
      <c r="L103" s="132" t="n">
        <v>0.000334864926640407</v>
      </c>
      <c r="M103" s="132" t="n">
        <v>0.00246448878022597</v>
      </c>
      <c r="N103" s="132" t="n">
        <v>0.00805996363631593</v>
      </c>
      <c r="O103" s="132" t="n">
        <v>0.00103133324512357</v>
      </c>
      <c r="P103" s="132"/>
      <c r="Q103" s="132" t="n">
        <v>0.000328908706794847</v>
      </c>
      <c r="R103" s="132"/>
    </row>
    <row r="104" customFormat="false" ht="12.8" hidden="false" customHeight="false" outlineLevel="0" collapsed="false">
      <c r="B104" s="113" t="n">
        <v>2012</v>
      </c>
      <c r="C104" s="133" t="n">
        <v>0.0104606643560655</v>
      </c>
      <c r="D104" s="133" t="n">
        <v>0.00101322490187011</v>
      </c>
      <c r="E104" s="133" t="n">
        <v>0.00732161894258414</v>
      </c>
      <c r="F104" s="133" t="n">
        <v>0.00977492385410648</v>
      </c>
      <c r="G104" s="133" t="n">
        <v>0.000465936368934656</v>
      </c>
      <c r="H104" s="133" t="n">
        <v>0.0166537766309987</v>
      </c>
      <c r="I104" s="133" t="n">
        <v>0.0155583049965991</v>
      </c>
      <c r="J104" s="133" t="n">
        <v>0.00312314975925886</v>
      </c>
      <c r="K104" s="131" t="n">
        <v>0.00236486388288229</v>
      </c>
      <c r="L104" s="131" t="n">
        <v>0.000361559541561672</v>
      </c>
      <c r="M104" s="131" t="n">
        <v>0.00253356028964366</v>
      </c>
      <c r="N104" s="131" t="n">
        <v>0.0100862880222144</v>
      </c>
      <c r="O104" s="131" t="n">
        <v>0.00123537014000835</v>
      </c>
      <c r="P104" s="131"/>
      <c r="Q104" s="131" t="n">
        <v>0</v>
      </c>
      <c r="R104" s="131"/>
    </row>
    <row r="105" customFormat="false" ht="12.8" hidden="false" customHeight="false" outlineLevel="0" collapsed="false">
      <c r="B105" s="113" t="n">
        <v>2013</v>
      </c>
      <c r="C105" s="131" t="n">
        <v>0.0109238316835513</v>
      </c>
      <c r="D105" s="131" t="n">
        <v>0.000925541959737644</v>
      </c>
      <c r="E105" s="131" t="n">
        <v>0.0074386216465936</v>
      </c>
      <c r="F105" s="131" t="n">
        <v>0.00926148743732353</v>
      </c>
      <c r="G105" s="131" t="n">
        <v>0.000397932270782329</v>
      </c>
      <c r="H105" s="131" t="n">
        <v>0.0168786236987149</v>
      </c>
      <c r="I105" s="131" t="n">
        <v>0.0159148002617685</v>
      </c>
      <c r="J105" s="131" t="n">
        <v>0.00259295104693199</v>
      </c>
      <c r="K105" s="132" t="n">
        <v>0.00210339021534986</v>
      </c>
      <c r="L105" s="132" t="n">
        <v>0.000374390273180508</v>
      </c>
      <c r="M105" s="132" t="n">
        <v>0.0026450338256733</v>
      </c>
      <c r="N105" s="132" t="n">
        <v>0.0107881371340265</v>
      </c>
      <c r="O105" s="132" t="n">
        <v>0.00166967888999977</v>
      </c>
      <c r="P105" s="132"/>
      <c r="Q105" s="132" t="n">
        <v>0</v>
      </c>
      <c r="R105" s="132"/>
    </row>
    <row r="106" customFormat="false" ht="12.8" hidden="false" customHeight="false" outlineLevel="0" collapsed="false">
      <c r="B106" s="113" t="n">
        <v>2014</v>
      </c>
      <c r="C106" s="133" t="n">
        <v>0.0116387156111073</v>
      </c>
      <c r="D106" s="133" t="n">
        <v>0.000642224174604135</v>
      </c>
      <c r="E106" s="133" t="n">
        <v>0.00714587954016821</v>
      </c>
      <c r="F106" s="133" t="n">
        <v>0.00971593170924165</v>
      </c>
      <c r="G106" s="133" t="n">
        <v>0.000433470744073636</v>
      </c>
      <c r="H106" s="133" t="n">
        <v>0.0167587616547611</v>
      </c>
      <c r="I106" s="133" t="n">
        <v>0.015871302582137</v>
      </c>
      <c r="J106" s="133" t="n">
        <v>0.00265723309620876</v>
      </c>
      <c r="K106" s="131" t="n">
        <v>0.00207832026157001</v>
      </c>
      <c r="L106" s="131" t="n">
        <v>0.000351652186253678</v>
      </c>
      <c r="M106" s="131" t="n">
        <v>0.00259275780648903</v>
      </c>
      <c r="N106" s="131" t="n">
        <v>0.0107101298626129</v>
      </c>
      <c r="O106" s="131" t="n">
        <v>0.00180520724704594</v>
      </c>
      <c r="P106" s="131"/>
      <c r="Q106" s="131" t="n">
        <v>0</v>
      </c>
      <c r="R106" s="131"/>
    </row>
    <row r="107" customFormat="false" ht="12.8" hidden="false" customHeight="false" outlineLevel="0" collapsed="false">
      <c r="B107" s="113" t="n">
        <v>2015</v>
      </c>
      <c r="C107" s="131" t="n">
        <v>0.0127294769340055</v>
      </c>
      <c r="D107" s="131" t="n">
        <v>0.000666603868820108</v>
      </c>
      <c r="E107" s="131" t="n">
        <v>0.00726716278767824</v>
      </c>
      <c r="F107" s="131" t="n">
        <v>0.00948495384244874</v>
      </c>
      <c r="G107" s="131" t="n">
        <v>0.000489779941810133</v>
      </c>
      <c r="H107" s="131" t="n">
        <v>0.0163707146913644</v>
      </c>
      <c r="I107" s="131" t="n">
        <v>0.0160551081025211</v>
      </c>
      <c r="J107" s="131" t="n">
        <v>0.00238471307698379</v>
      </c>
      <c r="K107" s="132" t="n">
        <v>0.00209681091536374</v>
      </c>
      <c r="L107" s="132" t="n">
        <v>0.000365874491397112</v>
      </c>
      <c r="M107" s="132" t="n">
        <v>0.00269349490539226</v>
      </c>
      <c r="N107" s="132" t="n">
        <v>0.0114806560184775</v>
      </c>
      <c r="O107" s="132" t="n">
        <v>0.00171424659032607</v>
      </c>
      <c r="P107" s="132"/>
      <c r="Q107" s="132" t="n">
        <v>0</v>
      </c>
      <c r="R107" s="132" t="n">
        <v>0</v>
      </c>
    </row>
    <row r="108" customFormat="false" ht="12.8" hidden="false" customHeight="false" outlineLevel="0" collapsed="false">
      <c r="B108" s="113" t="n">
        <v>2016</v>
      </c>
      <c r="C108" s="133" t="n">
        <v>0.0105109702628087</v>
      </c>
      <c r="D108" s="133" t="n">
        <v>0.000584590024895527</v>
      </c>
      <c r="E108" s="133" t="n">
        <v>0.00708050197613375</v>
      </c>
      <c r="F108" s="133" t="n">
        <v>0.00919573417118446</v>
      </c>
      <c r="G108" s="133" t="n">
        <v>0.00050893519641016</v>
      </c>
      <c r="H108" s="133" t="n">
        <v>0.0160022515479057</v>
      </c>
      <c r="I108" s="133" t="n">
        <v>0.0153374756841884</v>
      </c>
      <c r="J108" s="133" t="n">
        <v>0.00242605893369462</v>
      </c>
      <c r="K108" s="131" t="n">
        <v>0.00176886207484977</v>
      </c>
      <c r="L108" s="131" t="n">
        <v>0.000354503345784394</v>
      </c>
      <c r="M108" s="131" t="n">
        <v>0.00272424448676778</v>
      </c>
      <c r="N108" s="131" t="n">
        <v>0.0107438261877048</v>
      </c>
      <c r="O108" s="131" t="n">
        <v>0.00197107261819154</v>
      </c>
      <c r="P108" s="131"/>
      <c r="Q108" s="131" t="n">
        <v>0.0014704867980335</v>
      </c>
      <c r="R108" s="131" t="n">
        <v>0.00380407762138458</v>
      </c>
    </row>
    <row r="109" customFormat="false" ht="12.8" hidden="false" customHeight="false" outlineLevel="0" collapsed="false">
      <c r="B109" s="113" t="n">
        <v>2017</v>
      </c>
      <c r="C109" s="131" t="n">
        <v>0.0102628562112773</v>
      </c>
      <c r="D109" s="131" t="n">
        <v>0.000684112440227956</v>
      </c>
      <c r="E109" s="131" t="n">
        <v>0.00702011141307824</v>
      </c>
      <c r="F109" s="131" t="n">
        <v>0.00966160001444418</v>
      </c>
      <c r="G109" s="131" t="n">
        <v>0.000528483222256211</v>
      </c>
      <c r="H109" s="131" t="n">
        <v>0.0162369256572215</v>
      </c>
      <c r="I109" s="131" t="n">
        <v>0.0156379005322433</v>
      </c>
      <c r="J109" s="131" t="n">
        <v>0.00276714880493469</v>
      </c>
      <c r="K109" s="132" t="n">
        <v>0.00172129952860513</v>
      </c>
      <c r="L109" s="132" t="n">
        <v>0.000471364562460638</v>
      </c>
      <c r="M109" s="132" t="n">
        <v>0.00290593948372479</v>
      </c>
      <c r="N109" s="132" t="n">
        <v>0.00982746458674933</v>
      </c>
      <c r="O109" s="132" t="n">
        <v>0.00169318277702992</v>
      </c>
      <c r="P109" s="132" t="n">
        <v>0.000880593978403211</v>
      </c>
      <c r="Q109" s="132" t="n">
        <v>0.00101880933409591</v>
      </c>
      <c r="R109" s="132" t="n">
        <v>0.00732550025557765</v>
      </c>
    </row>
    <row r="110" customFormat="false" ht="12.8" hidden="false" customHeight="false" outlineLevel="0" collapsed="false">
      <c r="B110" s="113" t="n">
        <v>2018</v>
      </c>
      <c r="C110" s="134" t="n">
        <v>0</v>
      </c>
      <c r="D110" s="134" t="n">
        <v>0.00075631386805743</v>
      </c>
      <c r="E110" s="134" t="n">
        <v>0.00734452401730619</v>
      </c>
      <c r="F110" s="134" t="n">
        <v>0.00799150623036929</v>
      </c>
      <c r="G110" s="134" t="n">
        <v>0.000469975376524546</v>
      </c>
      <c r="H110" s="134" t="n">
        <v>0.0159674857167433</v>
      </c>
      <c r="I110" s="134" t="n">
        <v>0.0178786425763565</v>
      </c>
      <c r="J110" s="134" t="n">
        <v>0.00208292693837073</v>
      </c>
      <c r="K110" s="131" t="n">
        <v>0.00147773148713019</v>
      </c>
      <c r="L110" s="131" t="n">
        <v>0.000430015334349855</v>
      </c>
      <c r="M110" s="131" t="n">
        <v>0.00269794801353933</v>
      </c>
      <c r="N110" s="131" t="n">
        <v>0.00695203916219705</v>
      </c>
      <c r="O110" s="131" t="n">
        <v>0.00155582043184477</v>
      </c>
      <c r="P110" s="131" t="n">
        <v>0.00262234557625097</v>
      </c>
      <c r="Q110" s="131" t="n">
        <v>0.00134070786001073</v>
      </c>
      <c r="R110" s="131" t="n">
        <v>0.0115429938700718</v>
      </c>
    </row>
    <row r="111" customFormat="false" ht="12.8" hidden="false" customHeight="false" outlineLevel="0" collapsed="false">
      <c r="B111" s="113" t="n">
        <v>2019</v>
      </c>
      <c r="C111" s="135" t="n">
        <v>0</v>
      </c>
      <c r="D111" s="135" t="n">
        <v>0.000655630335754841</v>
      </c>
      <c r="E111" s="135" t="n">
        <v>0.00699593283225069</v>
      </c>
      <c r="F111" s="135" t="n">
        <v>0.00748253306970056</v>
      </c>
      <c r="G111" s="135" t="n">
        <v>0.00042895846045955</v>
      </c>
      <c r="H111" s="135" t="n">
        <v>0.0158898222397003</v>
      </c>
      <c r="I111" s="135" t="n">
        <v>0.0172365647069281</v>
      </c>
      <c r="J111" s="135" t="n">
        <v>0.00192996429530297</v>
      </c>
      <c r="K111" s="136" t="n">
        <v>0.00125284370299925</v>
      </c>
      <c r="L111" s="136" t="n">
        <v>0.000395371443253911</v>
      </c>
      <c r="M111" s="136" t="n">
        <v>0.00316211821936252</v>
      </c>
      <c r="N111" s="136" t="n">
        <v>0.00647005180407838</v>
      </c>
      <c r="O111" s="136" t="n">
        <v>0.00160666051995564</v>
      </c>
      <c r="P111" s="136" t="n">
        <v>0.00244608697988098</v>
      </c>
      <c r="Q111" s="136" t="n">
        <v>0.00115984767102009</v>
      </c>
      <c r="R111" s="136" t="n">
        <v>0.0141825054372025</v>
      </c>
    </row>
    <row r="114" customFormat="false" ht="12.8" hidden="false" customHeight="false" outlineLevel="0" collapsed="false">
      <c r="B114" s="137" t="s">
        <v>161</v>
      </c>
      <c r="C114" s="137"/>
      <c r="D114" s="138" t="n">
        <f aca="false">AVERAGE(D100:D111)</f>
        <v>0.000758726208392369</v>
      </c>
      <c r="E114" s="138" t="n">
        <f aca="false">AVERAGE(E100:E111)*0.2869</f>
        <v>0.00205813029947858</v>
      </c>
      <c r="F114" s="138" t="n">
        <f aca="false">AVERAGE(F100:F111)/3</f>
        <v>0.00299445280082657</v>
      </c>
      <c r="G114" s="138" t="n">
        <f aca="false">AVERAGE(G100:G111)</f>
        <v>0.000471925570451055</v>
      </c>
      <c r="H114" s="138" t="n">
        <f aca="false">AVERAGE(H100:H111)</f>
        <v>0.0164145592695402</v>
      </c>
      <c r="I114" s="138" t="n">
        <f aca="false">AVERAGE(I100:I111)</f>
        <v>0.0156925271106058</v>
      </c>
      <c r="J114" s="138" t="n">
        <f aca="false">AVERAGE(J100:J111)</f>
        <v>0.00262222641643577</v>
      </c>
      <c r="K114" s="139" t="n">
        <f aca="false">AVERAGE(K100:K111)</f>
        <v>0.00182166254705213</v>
      </c>
      <c r="L114" s="139" t="n">
        <f aca="false">L111</f>
        <v>0.000395371443253911</v>
      </c>
      <c r="M114" s="139" t="n">
        <f aca="false">AVERAGE(M100:M111)</f>
        <v>0.00267796396440646</v>
      </c>
      <c r="N114" s="139" t="n">
        <f aca="false">N111</f>
        <v>0.00647005180407838</v>
      </c>
      <c r="O114" s="139" t="n">
        <f aca="false">AVERAGE(O100:O111)</f>
        <v>0.00153467572669624</v>
      </c>
      <c r="P114" s="139" t="n">
        <f aca="false">AVERAGE(P110:P111)</f>
        <v>0.00253421627806598</v>
      </c>
      <c r="Q114" s="139" t="n">
        <f aca="false">AVERAGE(Q108:Q111)</f>
        <v>0.00124746291579006</v>
      </c>
    </row>
    <row r="116" customFormat="false" ht="12.8" hidden="false" customHeight="false" outlineLevel="0" collapsed="false">
      <c r="D116" s="138" t="n">
        <f aca="false">SUM(D114:J114)-E114</f>
        <v>0.0389544173762517</v>
      </c>
      <c r="F116" s="111" t="s">
        <v>162</v>
      </c>
      <c r="G116" s="111"/>
      <c r="H116" s="111"/>
      <c r="I116" s="138" t="n">
        <v>0.0075</v>
      </c>
      <c r="K116" s="139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0.0819364794999317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-0.0195881331115991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0.0850072793541836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-0.0259966260361919</v>
      </c>
      <c r="H124" s="32"/>
      <c r="I124" s="32" t="n">
        <f aca="false">SUM($C109:$J109)-$H109-$F109</f>
        <v>0.0369006126240177</v>
      </c>
      <c r="L124" s="140" t="n">
        <f aca="false">+SUM($D$114:$J$114)-$I$114+$I$116</f>
        <v>0.0328200205651245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0.0819274924771431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-0.0217929820184036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0.0137173289663036</v>
      </c>
      <c r="D126" s="32" t="n">
        <f aca="false">'Central scenario'!BM8+'Central scenario'!BN8+'Central scenario'!BL8-C126</f>
        <v>0.0762877740608485</v>
      </c>
      <c r="E126" s="32" t="n">
        <f aca="false">'Central scenario'!BK8</f>
        <v>0.0514250350291285</v>
      </c>
      <c r="F126" s="32" t="n">
        <f aca="false">SUM($C111:$J111)-$F111-SUM($K111:$R111)</f>
        <v>0.0124613870926432</v>
      </c>
      <c r="G126" s="32" t="n">
        <f aca="false">E126+F126-D126-C126</f>
        <v>-0.0261186809053804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0.0148327115280569</v>
      </c>
      <c r="D127" s="61" t="n">
        <f aca="false">'Central scenario'!BM9+'Central scenario'!BN9+'Central scenario'!BL9-C127</f>
        <v>0.0910275593411775</v>
      </c>
      <c r="E127" s="61" t="n">
        <f aca="false">'Central scenario'!BK9</f>
        <v>0.0568001692316772</v>
      </c>
      <c r="F127" s="61" t="n">
        <f aca="false">J127-SUM($K$114:$Q$114)</f>
        <v>0.0143162415877109</v>
      </c>
      <c r="G127" s="61" t="n">
        <f aca="false">E127+F127-D127-C127</f>
        <v>-0.0347438600498463</v>
      </c>
      <c r="H127" s="32" t="n">
        <f aca="false">SUM('Central pensions'!AB35:AB37)/AVERAGE('Central scenario'!AG34:AG37)</f>
        <v>0.0109065516651846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0.012817619776149</v>
      </c>
      <c r="D128" s="32" t="n">
        <f aca="false">'Central scenario'!BM10+'Central scenario'!BN10+'Central scenario'!BL10-C128</f>
        <v>0.0792703614390469</v>
      </c>
      <c r="E128" s="32" t="n">
        <f aca="false">'Central scenario'!BK10</f>
        <v>0.0544996017784511</v>
      </c>
      <c r="F128" s="32" t="n">
        <f aca="false">J128-SUM($K$114:$Q$114)</f>
        <v>0.0140853616752376</v>
      </c>
      <c r="G128" s="32" t="n">
        <f aca="false">E128+F128-D128-C128</f>
        <v>-0.0235030177615072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0.0132214005686389</v>
      </c>
      <c r="D129" s="61" t="n">
        <f aca="false">'Central scenario'!BM11+'Central scenario'!BN11+'Central scenario'!BL11-C129</f>
        <v>0.0829677303802561</v>
      </c>
      <c r="E129" s="61" t="n">
        <f aca="false">'Central scenario'!BK11</f>
        <v>0.0570912054032298</v>
      </c>
      <c r="F129" s="61" t="n">
        <f aca="false">J129-SUM($K$114:$Q$114)</f>
        <v>0.0143611196738877</v>
      </c>
      <c r="G129" s="61" t="n">
        <f aca="false">E129+F129-D129-C129</f>
        <v>-0.0247368058717775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0.0137317011649497</v>
      </c>
      <c r="D130" s="32" t="n">
        <f aca="false">'Central scenario'!BM12+'Central scenario'!BN12+'Central scenario'!BL12-C130</f>
        <v>0.0869290698546707</v>
      </c>
      <c r="E130" s="32" t="n">
        <f aca="false">'Central scenario'!BK12</f>
        <v>0.058929842090377</v>
      </c>
      <c r="F130" s="32" t="n">
        <f aca="false">J130-SUM($K$114:$Q$114)</f>
        <v>0.0146098308509987</v>
      </c>
      <c r="G130" s="32" t="n">
        <f aca="false">E130+F130-D130-C130</f>
        <v>-0.0271210980782447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0.0141287899968858</v>
      </c>
      <c r="D131" s="61" t="n">
        <f aca="false">'Central scenario'!BM13+'Central scenario'!BN13+'Central scenario'!BL13-C131</f>
        <v>0.0890822155552562</v>
      </c>
      <c r="E131" s="61" t="n">
        <f aca="false">'Central scenario'!BK13</f>
        <v>0.060034831882826</v>
      </c>
      <c r="F131" s="61" t="n">
        <f aca="false">J131-SUM($K$114:$Q$114)</f>
        <v>0.0147425454717507</v>
      </c>
      <c r="G131" s="61" t="n">
        <f aca="false">E131+F131-D131-C131</f>
        <v>-0.0284336281975653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0.0143618445365053</v>
      </c>
      <c r="D132" s="32" t="n">
        <f aca="false">'Central scenario'!BM14+'Central scenario'!BN14+'Central scenario'!BL14-C132</f>
        <v>0.0924021984394232</v>
      </c>
      <c r="E132" s="32" t="n">
        <f aca="false">'Central scenario'!BK14</f>
        <v>0.0604079243351902</v>
      </c>
      <c r="F132" s="32" t="n">
        <f aca="false">J132-SUM($K$114:$Q$114)</f>
        <v>0.0148487389348057</v>
      </c>
      <c r="G132" s="32" t="n">
        <f aca="false">E132+F132-D132-C132</f>
        <v>-0.0315073797059326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0.0140285906910122</v>
      </c>
      <c r="D133" s="61" t="n">
        <f aca="false">'Central scenario'!BM15+'Central scenario'!BN15+'Central scenario'!BL15-C133</f>
        <v>0.0943226008867915</v>
      </c>
      <c r="E133" s="61" t="n">
        <f aca="false">'Central scenario'!BK15</f>
        <v>0.061313607711445</v>
      </c>
      <c r="F133" s="61" t="n">
        <f aca="false">SUM($D$114:$J$114)-SUM($K$114:$Q$114)-$I$114+$I$116</f>
        <v>0.0161386158857814</v>
      </c>
      <c r="G133" s="61" t="n">
        <f aca="false">E133+F133-D133-C133</f>
        <v>-0.0308989679805774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0.0137517315999618</v>
      </c>
      <c r="D134" s="32" t="n">
        <f aca="false">'Central scenario'!BM16+'Central scenario'!BN16+'Central scenario'!BL16-C134</f>
        <v>0.094816658522303</v>
      </c>
      <c r="E134" s="32" t="n">
        <f aca="false">'Central scenario'!BK16</f>
        <v>0.0618269702865389</v>
      </c>
      <c r="F134" s="32" t="n">
        <f aca="false">SUM($D$114:$J$114)-SUM($K$114:$Q$114)-$I$114+$I$116</f>
        <v>0.0161386158857814</v>
      </c>
      <c r="G134" s="32" t="n">
        <f aca="false">E134+F134-D134-C134</f>
        <v>-0.0306028039499445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0.0137481726475817</v>
      </c>
      <c r="D135" s="61" t="n">
        <f aca="false">'Central scenario'!BM17+'Central scenario'!BN17+'Central scenario'!BL17-C135</f>
        <v>0.0952704571540083</v>
      </c>
      <c r="E135" s="61" t="n">
        <f aca="false">'Central scenario'!BK17</f>
        <v>0.0617299519289008</v>
      </c>
      <c r="F135" s="61" t="n">
        <f aca="false">SUM($D$114:$J$114)-SUM($K$114:$Q$114)-$I$114+$I$116</f>
        <v>0.0161386158857814</v>
      </c>
      <c r="G135" s="61" t="n">
        <f aca="false">E135+F135-D135-C135</f>
        <v>-0.0311500619869079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0.0134951678815796</v>
      </c>
      <c r="D136" s="32" t="n">
        <f aca="false">'Central scenario'!BM18+'Central scenario'!BN18+'Central scenario'!BL18-C136</f>
        <v>0.0956030511654923</v>
      </c>
      <c r="E136" s="32" t="n">
        <f aca="false">'Central scenario'!BK18</f>
        <v>0.0620710328699241</v>
      </c>
      <c r="F136" s="32" t="n">
        <f aca="false">SUM($D$114:$J$114)-SUM($K$114:$Q$114)-$I$114+$I$116</f>
        <v>0.0161386158857814</v>
      </c>
      <c r="G136" s="32" t="n">
        <f aca="false">E136+F136-D136-C136</f>
        <v>-0.0308885702913665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0.0131682260576838</v>
      </c>
      <c r="D137" s="61" t="n">
        <f aca="false">'Central scenario'!BM19+'Central scenario'!BN19+'Central scenario'!BL19-C137</f>
        <v>0.0958277922844093</v>
      </c>
      <c r="E137" s="61" t="n">
        <f aca="false">'Central scenario'!BK19</f>
        <v>0.0624406919574948</v>
      </c>
      <c r="F137" s="61" t="n">
        <f aca="false">SUM($D$114:$J$114)-SUM($K$114:$Q$114)-$I$114+$I$116</f>
        <v>0.0161386158857814</v>
      </c>
      <c r="G137" s="61" t="n">
        <f aca="false">E137+F137-D137-C137</f>
        <v>-0.0304167104988169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0.0128047210462751</v>
      </c>
      <c r="D138" s="32" t="n">
        <f aca="false">'Central scenario'!BM20+'Central scenario'!BN20+'Central scenario'!BL20-C138</f>
        <v>0.0966260757006129</v>
      </c>
      <c r="E138" s="32" t="n">
        <f aca="false">'Central scenario'!BK20</f>
        <v>0.0629638018254168</v>
      </c>
      <c r="F138" s="32" t="n">
        <f aca="false">SUM($D$114:$J$114)-SUM($K$114:$Q$114)-$I$114+$I$116</f>
        <v>0.0161386158857814</v>
      </c>
      <c r="G138" s="32" t="n">
        <f aca="false">E138+F138-D138-C138</f>
        <v>-0.0303283790356898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0.0124607804242321</v>
      </c>
      <c r="D139" s="61" t="n">
        <f aca="false">'Central scenario'!BM21+'Central scenario'!BN21+'Central scenario'!BL21-C139</f>
        <v>0.0972451066473336</v>
      </c>
      <c r="E139" s="61" t="n">
        <f aca="false">'Central scenario'!BK21</f>
        <v>0.0635297521212111</v>
      </c>
      <c r="F139" s="61" t="n">
        <f aca="false">SUM($D$114:$J$114)-SUM($K$114:$Q$114)-$I$114+$I$116</f>
        <v>0.0161386158857814</v>
      </c>
      <c r="G139" s="61" t="n">
        <f aca="false">E139+F139-D139-C139</f>
        <v>-0.0300375190645732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0.0122743858293487</v>
      </c>
      <c r="D140" s="32" t="n">
        <f aca="false">'Central scenario'!BM22+'Central scenario'!BN22+'Central scenario'!BL22-C140</f>
        <v>0.0976954348436635</v>
      </c>
      <c r="E140" s="32" t="n">
        <f aca="false">'Central scenario'!BK22</f>
        <v>0.0637068667837873</v>
      </c>
      <c r="F140" s="32" t="n">
        <f aca="false">SUM($D$114:$J$114)-SUM($K$114:$Q$114)-$I$114+$I$116</f>
        <v>0.0161386158857814</v>
      </c>
      <c r="G140" s="32" t="n">
        <f aca="false">E140+F140-D140-C140</f>
        <v>-0.0301243380034436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0.0122176301094819</v>
      </c>
      <c r="D141" s="61" t="n">
        <f aca="false">'Central scenario'!BM23+'Central scenario'!BN23+'Central scenario'!BL23-C141</f>
        <v>0.0980787938059035</v>
      </c>
      <c r="E141" s="61" t="n">
        <f aca="false">'Central scenario'!BK23</f>
        <v>0.0638694246055175</v>
      </c>
      <c r="F141" s="61" t="n">
        <f aca="false">SUM($D$114:$J$114)-SUM($K$114:$Q$114)-$I$114+$I$116</f>
        <v>0.0161386158857814</v>
      </c>
      <c r="G141" s="61" t="n">
        <f aca="false">E141+F141-D141-C141</f>
        <v>-0.0302883834240865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0.0121548134274491</v>
      </c>
      <c r="D142" s="32" t="n">
        <f aca="false">'Central scenario'!BM24+'Central scenario'!BN24+'Central scenario'!BL24-C142</f>
        <v>0.0979646470196566</v>
      </c>
      <c r="E142" s="32" t="n">
        <f aca="false">'Central scenario'!BK24</f>
        <v>0.0639979123834244</v>
      </c>
      <c r="F142" s="32" t="n">
        <f aca="false">SUM($D$114:$J$114)-SUM($K$114:$Q$114)-$I$114+$I$116</f>
        <v>0.0161386158857814</v>
      </c>
      <c r="G142" s="32" t="n">
        <f aca="false">E142+F142-D142-C142</f>
        <v>-0.0299829321779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0.0118986652374667</v>
      </c>
      <c r="D143" s="61" t="n">
        <f aca="false">'Central scenario'!BM25+'Central scenario'!BN25+'Central scenario'!BL25-C143</f>
        <v>0.0974029257681441</v>
      </c>
      <c r="E143" s="61" t="n">
        <f aca="false">'Central scenario'!BK25</f>
        <v>0.064393687154156</v>
      </c>
      <c r="F143" s="61" t="n">
        <f aca="false">SUM($D$114:$J$114)-SUM($K$114:$Q$114)-$I$114+$I$116</f>
        <v>0.0161386158857814</v>
      </c>
      <c r="G143" s="61" t="n">
        <f aca="false">E143+F143-D143-C143</f>
        <v>-0.0287692879656734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0.0117477083964076</v>
      </c>
      <c r="D144" s="32" t="n">
        <f aca="false">'Central scenario'!BM26+'Central scenario'!BN26+'Central scenario'!BL26-C144</f>
        <v>0.0982707692864897</v>
      </c>
      <c r="E144" s="32" t="n">
        <f aca="false">'Central scenario'!BK26</f>
        <v>0.0648518244146502</v>
      </c>
      <c r="F144" s="32" t="n">
        <f aca="false">SUM($D$114:$J$114)-SUM($K$114:$Q$114)-$I$114+$I$116</f>
        <v>0.0161386158857814</v>
      </c>
      <c r="G144" s="32" t="n">
        <f aca="false">E144+F144-D144-C144</f>
        <v>-0.0290280373824656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0.0115483562954868</v>
      </c>
      <c r="D145" s="61" t="n">
        <f aca="false">'Central scenario'!BM27+'Central scenario'!BN27+'Central scenario'!BL27-C145</f>
        <v>0.0988062950558124</v>
      </c>
      <c r="E145" s="61" t="n">
        <f aca="false">'Central scenario'!BK27</f>
        <v>0.0649742639964162</v>
      </c>
      <c r="F145" s="61" t="n">
        <f aca="false">SUM($D$114:$J$114)-SUM($K$114:$Q$114)-$I$114+$I$116</f>
        <v>0.0161386158857814</v>
      </c>
      <c r="G145" s="61" t="n">
        <f aca="false">E145+F145-D145-C145</f>
        <v>-0.0292417714691016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0.011509617634749</v>
      </c>
      <c r="D146" s="32" t="n">
        <f aca="false">'Central scenario'!BM28+'Central scenario'!BN28+'Central scenario'!BL28-C146</f>
        <v>0.100008969762338</v>
      </c>
      <c r="E146" s="32" t="n">
        <f aca="false">'Central scenario'!BK28</f>
        <v>0.0653359151921211</v>
      </c>
      <c r="F146" s="32" t="n">
        <f aca="false">SUM($D$114:$J$114)-SUM($K$114:$Q$114)-$I$114+$I$116</f>
        <v>0.0161386158857814</v>
      </c>
      <c r="G146" s="32" t="n">
        <f aca="false">E146+F146-D146-C146</f>
        <v>-0.0300440563191849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0.0113312936644184</v>
      </c>
      <c r="D147" s="61" t="n">
        <f aca="false">'Central scenario'!BM29+'Central scenario'!BN29+'Central scenario'!BL29-C147</f>
        <v>0.100715555630431</v>
      </c>
      <c r="E147" s="61" t="n">
        <f aca="false">'Central scenario'!BK29</f>
        <v>0.0654195943507596</v>
      </c>
      <c r="F147" s="61" t="n">
        <f aca="false">SUM($D$114:$J$114)-SUM($K$114:$Q$114)-$I$114+$I$116</f>
        <v>0.0161386158857814</v>
      </c>
      <c r="G147" s="61" t="n">
        <f aca="false">E147+F147-D147-C147</f>
        <v>-0.0304886390583087</v>
      </c>
      <c r="H147" s="32"/>
    </row>
    <row r="148" customFormat="false" ht="12.8" hidden="false" customHeight="false" outlineLevel="0" collapsed="false">
      <c r="C148" s="61" t="s">
        <v>67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-0.0819364794999317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-0.0850072793541836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-0.0259966260361919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-0.0819274924771431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-0.0217929820184036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-0.0137173289663036</v>
      </c>
      <c r="D154" s="32" t="n">
        <f aca="false">-D126</f>
        <v>-0.0762877740608485</v>
      </c>
      <c r="E154" s="32" t="n">
        <f aca="false">E126</f>
        <v>0.0514250350291285</v>
      </c>
      <c r="F154" s="32" t="n">
        <f aca="false">F126</f>
        <v>0.0124613870926432</v>
      </c>
      <c r="G154" s="32" t="n">
        <f aca="false">G126</f>
        <v>-0.0261186809053804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-0.0148327115280569</v>
      </c>
      <c r="D155" s="61" t="n">
        <f aca="false">-D127</f>
        <v>-0.0910275593411775</v>
      </c>
      <c r="E155" s="61" t="n">
        <f aca="false">E127</f>
        <v>0.0568001692316772</v>
      </c>
      <c r="F155" s="61" t="n">
        <f aca="false">F127</f>
        <v>0.0143162415877109</v>
      </c>
      <c r="G155" s="61" t="n">
        <f aca="false">G127</f>
        <v>-0.0347438600498463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-0.012817619776149</v>
      </c>
      <c r="D156" s="32" t="n">
        <f aca="false">-D128</f>
        <v>-0.0792703614390469</v>
      </c>
      <c r="E156" s="32" t="n">
        <f aca="false">E128</f>
        <v>0.0544996017784511</v>
      </c>
      <c r="F156" s="32" t="n">
        <f aca="false">F128</f>
        <v>0.0140853616752376</v>
      </c>
      <c r="G156" s="32" t="n">
        <f aca="false">G128</f>
        <v>-0.0235030177615072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-0.0132214005686389</v>
      </c>
      <c r="D157" s="61" t="n">
        <f aca="false">-D129</f>
        <v>-0.0829677303802561</v>
      </c>
      <c r="E157" s="61" t="n">
        <f aca="false">E129</f>
        <v>0.0570912054032298</v>
      </c>
      <c r="F157" s="61" t="n">
        <f aca="false">F129</f>
        <v>0.0143611196738877</v>
      </c>
      <c r="G157" s="61" t="n">
        <f aca="false">G129</f>
        <v>-0.0247368058717775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-0.0137317011649497</v>
      </c>
      <c r="D158" s="32" t="n">
        <f aca="false">-D130</f>
        <v>-0.0869290698546707</v>
      </c>
      <c r="E158" s="32" t="n">
        <f aca="false">E130</f>
        <v>0.058929842090377</v>
      </c>
      <c r="F158" s="32" t="n">
        <f aca="false">F130</f>
        <v>0.0146098308509987</v>
      </c>
      <c r="G158" s="32" t="n">
        <f aca="false">G130</f>
        <v>-0.0271210980782447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-0.0141287899968858</v>
      </c>
      <c r="D159" s="61" t="n">
        <f aca="false">-D131</f>
        <v>-0.0890822155552562</v>
      </c>
      <c r="E159" s="61" t="n">
        <f aca="false">E131</f>
        <v>0.060034831882826</v>
      </c>
      <c r="F159" s="61" t="n">
        <f aca="false">F131</f>
        <v>0.0147425454717507</v>
      </c>
      <c r="G159" s="61" t="n">
        <f aca="false">G131</f>
        <v>-0.0284336281975653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-0.0143618445365053</v>
      </c>
      <c r="D160" s="32" t="n">
        <f aca="false">-D132</f>
        <v>-0.0924021984394232</v>
      </c>
      <c r="E160" s="32" t="n">
        <f aca="false">E132</f>
        <v>0.0604079243351902</v>
      </c>
      <c r="F160" s="32" t="n">
        <f aca="false">F132</f>
        <v>0.0148487389348057</v>
      </c>
      <c r="G160" s="32" t="n">
        <f aca="false">G132</f>
        <v>-0.0315073797059326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-0.0140285906910122</v>
      </c>
      <c r="D161" s="61" t="n">
        <f aca="false">-D133</f>
        <v>-0.0943226008867915</v>
      </c>
      <c r="E161" s="61" t="n">
        <f aca="false">E133</f>
        <v>0.061313607711445</v>
      </c>
      <c r="F161" s="61" t="n">
        <f aca="false">F133</f>
        <v>0.0161386158857814</v>
      </c>
      <c r="G161" s="61" t="n">
        <f aca="false">G133</f>
        <v>-0.0308989679805774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-0.0137517315999618</v>
      </c>
      <c r="D162" s="32" t="n">
        <f aca="false">-D134</f>
        <v>-0.094816658522303</v>
      </c>
      <c r="E162" s="32" t="n">
        <f aca="false">E134</f>
        <v>0.0618269702865389</v>
      </c>
      <c r="F162" s="32" t="n">
        <f aca="false">F134</f>
        <v>0.0161386158857814</v>
      </c>
      <c r="G162" s="32" t="n">
        <f aca="false">G134</f>
        <v>-0.0306028039499445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-0.0137481726475817</v>
      </c>
      <c r="D163" s="61" t="n">
        <f aca="false">-D135</f>
        <v>-0.0952704571540083</v>
      </c>
      <c r="E163" s="61" t="n">
        <f aca="false">E135</f>
        <v>0.0617299519289008</v>
      </c>
      <c r="F163" s="61" t="n">
        <f aca="false">F135</f>
        <v>0.0161386158857814</v>
      </c>
      <c r="G163" s="61" t="n">
        <f aca="false">G135</f>
        <v>-0.0311500619869079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-0.0134951678815796</v>
      </c>
      <c r="D164" s="32" t="n">
        <f aca="false">-D136</f>
        <v>-0.0956030511654923</v>
      </c>
      <c r="E164" s="32" t="n">
        <f aca="false">E136</f>
        <v>0.0620710328699241</v>
      </c>
      <c r="F164" s="32" t="n">
        <f aca="false">F136</f>
        <v>0.0161386158857814</v>
      </c>
      <c r="G164" s="32" t="n">
        <f aca="false">G136</f>
        <v>-0.0308885702913665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-0.0131682260576838</v>
      </c>
      <c r="D165" s="61" t="n">
        <f aca="false">-D137</f>
        <v>-0.0958277922844093</v>
      </c>
      <c r="E165" s="61" t="n">
        <f aca="false">E137</f>
        <v>0.0624406919574948</v>
      </c>
      <c r="F165" s="61" t="n">
        <f aca="false">F137</f>
        <v>0.0161386158857814</v>
      </c>
      <c r="G165" s="61" t="n">
        <f aca="false">G137</f>
        <v>-0.0304167104988169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-0.0128047210462751</v>
      </c>
      <c r="D166" s="32" t="n">
        <f aca="false">-D138</f>
        <v>-0.0966260757006129</v>
      </c>
      <c r="E166" s="32" t="n">
        <f aca="false">E138</f>
        <v>0.0629638018254168</v>
      </c>
      <c r="F166" s="32" t="n">
        <f aca="false">F138</f>
        <v>0.0161386158857814</v>
      </c>
      <c r="G166" s="32" t="n">
        <f aca="false">G138</f>
        <v>-0.0303283790356898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-0.0124607804242321</v>
      </c>
      <c r="D167" s="61" t="n">
        <f aca="false">-D139</f>
        <v>-0.0972451066473336</v>
      </c>
      <c r="E167" s="61" t="n">
        <f aca="false">E139</f>
        <v>0.0635297521212111</v>
      </c>
      <c r="F167" s="61" t="n">
        <f aca="false">F139</f>
        <v>0.0161386158857814</v>
      </c>
      <c r="G167" s="61" t="n">
        <f aca="false">G139</f>
        <v>-0.0300375190645732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-0.0122743858293487</v>
      </c>
      <c r="D168" s="32" t="n">
        <f aca="false">-D140</f>
        <v>-0.0976954348436635</v>
      </c>
      <c r="E168" s="32" t="n">
        <f aca="false">E140</f>
        <v>0.0637068667837873</v>
      </c>
      <c r="F168" s="32" t="n">
        <f aca="false">F140</f>
        <v>0.0161386158857814</v>
      </c>
      <c r="G168" s="32" t="n">
        <f aca="false">G140</f>
        <v>-0.0301243380034436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-0.0122176301094819</v>
      </c>
      <c r="D169" s="61" t="n">
        <f aca="false">-D141</f>
        <v>-0.0980787938059035</v>
      </c>
      <c r="E169" s="61" t="n">
        <f aca="false">E141</f>
        <v>0.0638694246055175</v>
      </c>
      <c r="F169" s="61" t="n">
        <f aca="false">F141</f>
        <v>0.0161386158857814</v>
      </c>
      <c r="G169" s="61" t="n">
        <f aca="false">G141</f>
        <v>-0.0302883834240865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-0.0121548134274491</v>
      </c>
      <c r="D170" s="32" t="n">
        <f aca="false">-D142</f>
        <v>-0.0979646470196566</v>
      </c>
      <c r="E170" s="32" t="n">
        <f aca="false">E142</f>
        <v>0.0639979123834244</v>
      </c>
      <c r="F170" s="32" t="n">
        <f aca="false">F142</f>
        <v>0.0161386158857814</v>
      </c>
      <c r="G170" s="32" t="n">
        <f aca="false">G142</f>
        <v>-0.0299829321779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-0.0118986652374667</v>
      </c>
      <c r="D171" s="61" t="n">
        <f aca="false">-D143</f>
        <v>-0.0974029257681441</v>
      </c>
      <c r="E171" s="61" t="n">
        <f aca="false">E143</f>
        <v>0.064393687154156</v>
      </c>
      <c r="F171" s="61" t="n">
        <f aca="false">F143</f>
        <v>0.0161386158857814</v>
      </c>
      <c r="G171" s="61" t="n">
        <f aca="false">G143</f>
        <v>-0.0287692879656734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-0.0117477083964076</v>
      </c>
      <c r="D172" s="32" t="n">
        <f aca="false">-D144</f>
        <v>-0.0982707692864897</v>
      </c>
      <c r="E172" s="32" t="n">
        <f aca="false">E144</f>
        <v>0.0648518244146502</v>
      </c>
      <c r="F172" s="32" t="n">
        <f aca="false">F144</f>
        <v>0.0161386158857814</v>
      </c>
      <c r="G172" s="32" t="n">
        <f aca="false">G144</f>
        <v>-0.0290280373824656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-0.0115483562954868</v>
      </c>
      <c r="D173" s="61" t="n">
        <f aca="false">-D145</f>
        <v>-0.0988062950558124</v>
      </c>
      <c r="E173" s="61" t="n">
        <f aca="false">E145</f>
        <v>0.0649742639964162</v>
      </c>
      <c r="F173" s="61" t="n">
        <f aca="false">F145</f>
        <v>0.0161386158857814</v>
      </c>
      <c r="G173" s="61" t="n">
        <f aca="false">G145</f>
        <v>-0.0292417714691016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-0.011509617634749</v>
      </c>
      <c r="D174" s="32" t="n">
        <f aca="false">-D146</f>
        <v>-0.100008969762338</v>
      </c>
      <c r="E174" s="32" t="n">
        <f aca="false">E146</f>
        <v>0.0653359151921211</v>
      </c>
      <c r="F174" s="32" t="n">
        <f aca="false">F146</f>
        <v>0.0161386158857814</v>
      </c>
      <c r="G174" s="32" t="n">
        <f aca="false">G146</f>
        <v>-0.0300440563191849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-0.0113312936644184</v>
      </c>
      <c r="D175" s="61" t="n">
        <f aca="false">-D147</f>
        <v>-0.100715555630431</v>
      </c>
      <c r="E175" s="61" t="n">
        <f aca="false">E147</f>
        <v>0.0654195943507596</v>
      </c>
      <c r="F175" s="61" t="n">
        <f aca="false">F147</f>
        <v>0.0161386158857814</v>
      </c>
      <c r="G175" s="61" t="n">
        <f aca="false">G147</f>
        <v>-0.0304886390583087</v>
      </c>
    </row>
    <row r="178" customFormat="false" ht="12.8" hidden="false" customHeight="false" outlineLevel="0" collapsed="false">
      <c r="C178" s="61" t="s">
        <v>67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-0.0636642641339578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</v>
      </c>
      <c r="E180" s="32" t="n">
        <f aca="false">'Low scenario'!BK4</f>
        <v>0.0608238023860763</v>
      </c>
      <c r="F180" s="32" t="n">
        <f aca="false">E180+D180+C180</f>
        <v>-0.0329745750899216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-0.0819364794999317</v>
      </c>
      <c r="E181" s="61" t="n">
        <f aca="false">'Low scenario'!BK5</f>
        <v>0.0607772092455274</v>
      </c>
      <c r="F181" s="61" t="n">
        <f aca="false">E181+D181+C181</f>
        <v>-0.0331995920570139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-0.0850072793541836</v>
      </c>
      <c r="E182" s="32" t="n">
        <f aca="false">'Low scenario'!BK6</f>
        <v>0.0632186182278524</v>
      </c>
      <c r="F182" s="32" t="n">
        <f aca="false">E182+D182+C182</f>
        <v>-0.037053084153563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-0.0819274924771431</v>
      </c>
      <c r="E183" s="61" t="n">
        <f aca="false">'Low scenario'!BK7</f>
        <v>0.0584562617822061</v>
      </c>
      <c r="F183" s="61" t="n">
        <f aca="false">E183+D183+C183</f>
        <v>-0.0376732487763676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-0.0763314877812941</v>
      </c>
      <c r="E184" s="32" t="n">
        <f aca="false">'Low scenario'!BK8</f>
        <v>0.0514251825698652</v>
      </c>
      <c r="F184" s="32" t="n">
        <f aca="false">E184+D184+C184</f>
        <v>-0.0386227869911937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-0.0148288291568798</v>
      </c>
      <c r="D185" s="61" t="n">
        <f aca="false">-('Low scenario'!BM9+'Low scenario'!BN9+'Low scenario'!BL9+C185)</f>
        <v>-0.0911137401883952</v>
      </c>
      <c r="E185" s="61" t="n">
        <f aca="false">'Low scenario'!BK9</f>
        <v>0.05679177715079</v>
      </c>
      <c r="F185" s="61" t="n">
        <f aca="false">E185+D185+C185</f>
        <v>-0.049150792194485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-0.0127725639649914</v>
      </c>
      <c r="D186" s="32" t="n">
        <f aca="false">-('Low scenario'!BM10+'Low scenario'!BN10+'Low scenario'!BL10+C186)</f>
        <v>-0.0793257816547397</v>
      </c>
      <c r="E186" s="32" t="n">
        <f aca="false">'Low scenario'!BK10</f>
        <v>0.054552825923143</v>
      </c>
      <c r="F186" s="32" t="n">
        <f aca="false">E186+D186+C186</f>
        <v>-0.0375455196965881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-0.013452072056746</v>
      </c>
      <c r="D187" s="61" t="n">
        <f aca="false">-('Low scenario'!BM11+'Low scenario'!BN11+'Low scenario'!BL11+C187)</f>
        <v>-0.083273587531187</v>
      </c>
      <c r="E187" s="61" t="n">
        <f aca="false">'Low scenario'!BK11</f>
        <v>0.0557585953110273</v>
      </c>
      <c r="F187" s="61" t="n">
        <f aca="false">E187+D187+C187</f>
        <v>-0.0409670642769057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-0.0139175940339289</v>
      </c>
      <c r="D188" s="32" t="n">
        <f aca="false">-('Low scenario'!BM12+'Low scenario'!BN12+'Low scenario'!BL12+C188)</f>
        <v>-0.086344180805438</v>
      </c>
      <c r="E188" s="32" t="n">
        <f aca="false">'Low scenario'!BK12</f>
        <v>0.0569208055462894</v>
      </c>
      <c r="F188" s="32" t="n">
        <f aca="false">E188+D188+C188</f>
        <v>-0.0433409692930775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-0.0141466241588573</v>
      </c>
      <c r="D189" s="61" t="n">
        <f aca="false">-('Low scenario'!BM13+'Low scenario'!BN13+'Low scenario'!BL13+C189)</f>
        <v>-0.0889817524246606</v>
      </c>
      <c r="E189" s="61" t="n">
        <f aca="false">'Low scenario'!BK13</f>
        <v>0.0573221755761681</v>
      </c>
      <c r="F189" s="61" t="n">
        <f aca="false">E189+D189+C189</f>
        <v>-0.0458062010073498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-0.0145831308529339</v>
      </c>
      <c r="D190" s="32" t="n">
        <f aca="false">-('Low scenario'!BM14+'Low scenario'!BN14+'Low scenario'!BL14+C190)</f>
        <v>-0.0919545579269422</v>
      </c>
      <c r="E190" s="32" t="n">
        <f aca="false">'Low scenario'!BK14</f>
        <v>0.0577442642320071</v>
      </c>
      <c r="F190" s="32" t="n">
        <f aca="false">E190+D190+C190</f>
        <v>-0.0487934245478691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-0.0146049885507916</v>
      </c>
      <c r="D191" s="61" t="n">
        <f aca="false">-('Low scenario'!BM15+'Low scenario'!BN15+'Low scenario'!BL15+C191)</f>
        <v>-0.0944223320453504</v>
      </c>
      <c r="E191" s="61" t="n">
        <f aca="false">'Low scenario'!BK15</f>
        <v>0.0583518899749837</v>
      </c>
      <c r="F191" s="61" t="n">
        <f aca="false">E191+D191+C191</f>
        <v>-0.0506754306211583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-0.0144243817721286</v>
      </c>
      <c r="D192" s="32" t="n">
        <f aca="false">-('Low scenario'!BM16+'Low scenario'!BN16+'Low scenario'!BL16+C192)</f>
        <v>-0.0954074314633805</v>
      </c>
      <c r="E192" s="32" t="n">
        <f aca="false">'Low scenario'!BK16</f>
        <v>0.0585828672674337</v>
      </c>
      <c r="F192" s="32" t="n">
        <f aca="false">E192+D192+C192</f>
        <v>-0.0512489459680753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-0.0139795482419698</v>
      </c>
      <c r="D193" s="61" t="n">
        <f aca="false">-('Low scenario'!BM17+'Low scenario'!BN17+'Low scenario'!BL17+C193)</f>
        <v>-0.0951878170241994</v>
      </c>
      <c r="E193" s="61" t="n">
        <f aca="false">'Low scenario'!BK17</f>
        <v>0.0589087452862095</v>
      </c>
      <c r="F193" s="61" t="n">
        <f aca="false">E193+D193+C193</f>
        <v>-0.0502586199799597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-0.0136686409128041</v>
      </c>
      <c r="D194" s="32" t="n">
        <f aca="false">-('Low scenario'!BM18+'Low scenario'!BN18+'Low scenario'!BL18+C194)</f>
        <v>-0.0953423918803738</v>
      </c>
      <c r="E194" s="32" t="n">
        <f aca="false">'Low scenario'!BK18</f>
        <v>0.0591380462547614</v>
      </c>
      <c r="F194" s="32" t="n">
        <f aca="false">E194+D194+C194</f>
        <v>-0.0498729865384165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-0.0132438062907975</v>
      </c>
      <c r="D195" s="61" t="n">
        <f aca="false">-('Low scenario'!BM19+'Low scenario'!BN19+'Low scenario'!BL19+C195)</f>
        <v>-0.0960625814863204</v>
      </c>
      <c r="E195" s="61" t="n">
        <f aca="false">'Low scenario'!BK19</f>
        <v>0.0593304386847347</v>
      </c>
      <c r="F195" s="61" t="n">
        <f aca="false">E195+D195+C195</f>
        <v>-0.0499759490923832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-0.013139735507883</v>
      </c>
      <c r="D196" s="32" t="n">
        <f aca="false">-('Low scenario'!BM20+'Low scenario'!BN20+'Low scenario'!BL20+C196)</f>
        <v>-0.0967218051414151</v>
      </c>
      <c r="E196" s="32" t="n">
        <f aca="false">'Low scenario'!BK20</f>
        <v>0.0596245805774262</v>
      </c>
      <c r="F196" s="32" t="n">
        <f aca="false">E196+D196+C196</f>
        <v>-0.0502369600718719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-0.012934840222466</v>
      </c>
      <c r="D197" s="61" t="n">
        <f aca="false">-('Low scenario'!BM21+'Low scenario'!BN21+'Low scenario'!BL21+C197)</f>
        <v>-0.0970755191592676</v>
      </c>
      <c r="E197" s="61" t="n">
        <f aca="false">'Low scenario'!BK21</f>
        <v>0.0597865057677052</v>
      </c>
      <c r="F197" s="61" t="n">
        <f aca="false">E197+D197+C197</f>
        <v>-0.0502238536140283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-0.0122209210742713</v>
      </c>
      <c r="D198" s="32" t="n">
        <f aca="false">-('Low scenario'!BM22+'Low scenario'!BN22+'Low scenario'!BL22+C198)</f>
        <v>-0.0970602941650613</v>
      </c>
      <c r="E198" s="32" t="n">
        <f aca="false">'Low scenario'!BK22</f>
        <v>0.0598904268817646</v>
      </c>
      <c r="F198" s="32" t="n">
        <f aca="false">E198+D198+C198</f>
        <v>-0.049390788357568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-0.0122080548506586</v>
      </c>
      <c r="D199" s="61" t="n">
        <f aca="false">-('Low scenario'!BM23+'Low scenario'!BN23+'Low scenario'!BL23+C199)</f>
        <v>-0.0985072069202646</v>
      </c>
      <c r="E199" s="61" t="n">
        <f aca="false">'Low scenario'!BK23</f>
        <v>0.0598211108125945</v>
      </c>
      <c r="F199" s="61" t="n">
        <f aca="false">E199+D199+C199</f>
        <v>-0.0508941509583288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-0.0119104200429102</v>
      </c>
      <c r="D200" s="32" t="n">
        <f aca="false">-('Low scenario'!BM24+'Low scenario'!BN24+'Low scenario'!BL24+C200)</f>
        <v>-0.0984949171668436</v>
      </c>
      <c r="E200" s="32" t="n">
        <f aca="false">'Low scenario'!BK24</f>
        <v>0.0601409401986968</v>
      </c>
      <c r="F200" s="32" t="n">
        <f aca="false">E200+D200+C200</f>
        <v>-0.050264397011057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-0.0117273320881583</v>
      </c>
      <c r="D201" s="61" t="n">
        <f aca="false">-('Low scenario'!BM25+'Low scenario'!BN25+'Low scenario'!BL25+C201)</f>
        <v>-0.0981049430707537</v>
      </c>
      <c r="E201" s="61" t="n">
        <f aca="false">'Low scenario'!BK25</f>
        <v>0.0601775054335467</v>
      </c>
      <c r="F201" s="61" t="n">
        <f aca="false">E201+D201+C201</f>
        <v>-0.0496547697253654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-0.0119169356438506</v>
      </c>
      <c r="D202" s="32" t="n">
        <f aca="false">-('Low scenario'!BM26+'Low scenario'!BN26+'Low scenario'!BL26+C202)</f>
        <v>-0.0999430678371897</v>
      </c>
      <c r="E202" s="32" t="n">
        <f aca="false">'Low scenario'!BK26</f>
        <v>0.060332971760747</v>
      </c>
      <c r="F202" s="32" t="n">
        <f aca="false">E202+D202+C202</f>
        <v>-0.0515270317202932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-0.0117844187922771</v>
      </c>
      <c r="D203" s="61" t="n">
        <f aca="false">-('Low scenario'!BM27+'Low scenario'!BN27+'Low scenario'!BL27+C203)</f>
        <v>-0.100463835073065</v>
      </c>
      <c r="E203" s="61" t="n">
        <f aca="false">'Low scenario'!BK27</f>
        <v>0.0603681641035391</v>
      </c>
      <c r="F203" s="61" t="n">
        <f aca="false">E203+D203+C203</f>
        <v>-0.0518800897618035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-0.0116688329479015</v>
      </c>
      <c r="D204" s="32" t="n">
        <f aca="false">-('Low scenario'!BM28+'Low scenario'!BN28+'Low scenario'!BL28+C204)</f>
        <v>-0.101856603206315</v>
      </c>
      <c r="E204" s="32" t="n">
        <f aca="false">'Low scenario'!BK28</f>
        <v>0.060186390902509</v>
      </c>
      <c r="F204" s="32" t="n">
        <f aca="false">E204+D204+C204</f>
        <v>-0.0533390452517079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-0.0115905777907969</v>
      </c>
      <c r="D205" s="61" t="n">
        <f aca="false">-('Low scenario'!BM29+'Low scenario'!BN29+'Low scenario'!BL29+C205)</f>
        <v>-0.10240077070877</v>
      </c>
      <c r="E205" s="61" t="n">
        <f aca="false">'Low scenario'!BK29</f>
        <v>0.0603165408232935</v>
      </c>
      <c r="F205" s="61" t="n">
        <f aca="false">E205+D205+C205</f>
        <v>-0.053674807676273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40625" defaultRowHeight="12.8" zeroHeight="false" outlineLevelRow="0" outlineLevelCol="0"/>
  <sheetData>
    <row r="2" customFormat="false" ht="12.8" hidden="false" customHeight="false" outlineLevel="0" collapsed="false">
      <c r="C2" s="0" t="s">
        <v>8</v>
      </c>
      <c r="D2" s="0" t="s">
        <v>10</v>
      </c>
      <c r="E2" s="0" t="s">
        <v>9</v>
      </c>
    </row>
    <row r="3" customFormat="false" ht="12.8" hidden="false" customHeight="false" outlineLevel="0" collapsed="false">
      <c r="B3" s="5" t="n">
        <v>2014</v>
      </c>
      <c r="C3" s="61" t="n">
        <f aca="false">SUM('Economic result'!$C106:$J106)-'Economic result'!$H106-'Economic result'!$F106-'Economic result'!$R106</f>
        <v>0.038388825748299</v>
      </c>
      <c r="D3" s="61" t="n">
        <f aca="false">SUM('Economic result'!$C106:$J106)-'Economic result'!$H106-'Economic result'!$F106-'Economic result'!$R106</f>
        <v>0.038388825748299</v>
      </c>
      <c r="E3" s="61" t="n">
        <f aca="false">SUM('Economic result'!$C106:$J106)-'Economic result'!$H106-'Economic result'!$F106-'Economic result'!$R106</f>
        <v>0.038388825748299</v>
      </c>
      <c r="F3" s="61"/>
    </row>
    <row r="4" customFormat="false" ht="12.8" hidden="false" customHeight="false" outlineLevel="0" collapsed="false">
      <c r="B4" s="0" t="n">
        <v>2015</v>
      </c>
      <c r="C4" s="32" t="n">
        <f aca="false">SUM('Economic result'!$C107:$J107)-'Economic result'!$H107-'Economic result'!$F107-'Economic result'!$R107</f>
        <v>0.0395928447118189</v>
      </c>
      <c r="D4" s="32" t="n">
        <f aca="false">SUM('Economic result'!$C107:$J107)-'Economic result'!$H107-'Economic result'!$F107-'Economic result'!$R107</f>
        <v>0.0395928447118189</v>
      </c>
      <c r="E4" s="32" t="n">
        <f aca="false">SUM('Economic result'!$C107:$J107)-'Economic result'!$H107-'Economic result'!$F107-'Economic result'!$R107</f>
        <v>0.0395928447118189</v>
      </c>
      <c r="F4" s="32"/>
    </row>
    <row r="5" customFormat="false" ht="12.8" hidden="false" customHeight="false" outlineLevel="0" collapsed="false">
      <c r="B5" s="5" t="n">
        <v>2016</v>
      </c>
      <c r="C5" s="61" t="n">
        <f aca="false">SUM('Economic result'!$C108:$J108)-'Economic result'!$H108-'Economic result'!$F108-'Economic result'!$R108</f>
        <v>0.0326444544567466</v>
      </c>
      <c r="D5" s="61" t="n">
        <f aca="false">SUM('Economic result'!$C108:$J108)-'Economic result'!$H108-'Economic result'!$F108-'Economic result'!$R108</f>
        <v>0.0326444544567466</v>
      </c>
      <c r="E5" s="61" t="n">
        <f aca="false">SUM('Economic result'!$C108:$J108)-'Economic result'!$H108-'Economic result'!$F108-'Economic result'!$R108</f>
        <v>0.0326444544567466</v>
      </c>
      <c r="F5" s="61"/>
    </row>
    <row r="6" customFormat="false" ht="12.8" hidden="false" customHeight="false" outlineLevel="0" collapsed="false">
      <c r="B6" s="0" t="n">
        <v>2017</v>
      </c>
      <c r="C6" s="32" t="n">
        <f aca="false">SUM('Economic result'!$C109:$J109)-'Economic result'!$H109-'Economic result'!$F109-'Economic result'!$R109</f>
        <v>0.02957511236844</v>
      </c>
      <c r="D6" s="32" t="n">
        <f aca="false">SUM('Economic result'!$C109:$J109)-'Economic result'!$H109-'Economic result'!$F109-'Economic result'!$R109</f>
        <v>0.02957511236844</v>
      </c>
      <c r="E6" s="32" t="n">
        <f aca="false">SUM('Economic result'!$C109:$J109)-'Economic result'!$H109-'Economic result'!$F109-'Economic result'!$R109</f>
        <v>0.02957511236844</v>
      </c>
      <c r="F6" s="32"/>
    </row>
    <row r="7" customFormat="false" ht="12.8" hidden="false" customHeight="false" outlineLevel="0" collapsed="false">
      <c r="B7" s="5" t="n">
        <f aca="false">B6+1</f>
        <v>2018</v>
      </c>
      <c r="C7" s="61" t="n">
        <f aca="false">SUM('Economic result'!$C110:$J110)-'Economic result'!$C110-'Economic result'!$F110-'Economic result'!$R110</f>
        <v>0.0329568746232869</v>
      </c>
      <c r="D7" s="61" t="n">
        <f aca="false">SUM('Economic result'!$C110:$J110)-'Economic result'!$C110-'Economic result'!$F110-'Economic result'!$R110</f>
        <v>0.0329568746232869</v>
      </c>
      <c r="E7" s="61" t="n">
        <f aca="false">SUM('Economic result'!$C110:$J110)-'Economic result'!$C110-'Economic result'!$F110-'Economic result'!$R110</f>
        <v>0.0329568746232869</v>
      </c>
      <c r="F7" s="61"/>
    </row>
    <row r="8" customFormat="false" ht="12.8" hidden="false" customHeight="false" outlineLevel="0" collapsed="false">
      <c r="B8" s="0" t="n">
        <f aca="false">B7+1</f>
        <v>2019</v>
      </c>
      <c r="C8" s="32" t="n">
        <f aca="false">SUM('Economic result'!$C111:$J111)-'Economic result'!$C111-'Economic result'!$F111-'Economic result'!$R111</f>
        <v>0.0289543674331939</v>
      </c>
      <c r="D8" s="32" t="n">
        <f aca="false">SUM('Economic result'!$C111:$J111)-'Economic result'!$C111-'Economic result'!$F111-'Economic result'!$R111</f>
        <v>0.0289543674331939</v>
      </c>
      <c r="E8" s="32" t="n">
        <f aca="false">SUM('Economic result'!$C111:$J111)-'Economic result'!$C111-'Economic result'!$F111-'Economic result'!$R111</f>
        <v>0.0289543674331939</v>
      </c>
      <c r="F8" s="32"/>
    </row>
    <row r="9" customFormat="false" ht="12.8" hidden="false" customHeight="false" outlineLevel="0" collapsed="false">
      <c r="B9" s="5" t="n">
        <f aca="false">B8+1</f>
        <v>2020</v>
      </c>
      <c r="C9" s="61" t="n">
        <v>0.0337150697088075</v>
      </c>
      <c r="D9" s="61" t="n">
        <v>0.0337919124906323</v>
      </c>
      <c r="E9" s="61" t="n">
        <v>0.0337150697088075</v>
      </c>
      <c r="F9" s="61"/>
    </row>
    <row r="10" customFormat="false" ht="12.8" hidden="false" customHeight="false" outlineLevel="0" collapsed="false">
      <c r="B10" s="0" t="n">
        <f aca="false">B9+1</f>
        <v>2021</v>
      </c>
      <c r="C10" s="32" t="n">
        <f aca="false">D15</f>
        <v>0.031274685417455</v>
      </c>
      <c r="D10" s="32" t="n">
        <v>0.0321273768602313</v>
      </c>
      <c r="E10" s="32" t="n">
        <v>0.031274685417455</v>
      </c>
      <c r="F10" s="32"/>
    </row>
    <row r="11" customFormat="false" ht="12.8" hidden="false" customHeight="false" outlineLevel="0" collapsed="false">
      <c r="B11" s="5" t="n">
        <f aca="false">B10+1</f>
        <v>2022</v>
      </c>
      <c r="C11" s="61" t="n">
        <v>0.031274685417455</v>
      </c>
      <c r="D11" s="61" t="n">
        <v>0.0320844666261635</v>
      </c>
      <c r="E11" s="61" t="n">
        <v>0.031274685417455</v>
      </c>
      <c r="F11" s="61"/>
    </row>
    <row r="12" customFormat="false" ht="12.8" hidden="false" customHeight="false" outlineLevel="0" collapsed="false">
      <c r="B12" s="0" t="n">
        <f aca="false">B11+1</f>
        <v>2023</v>
      </c>
      <c r="C12" s="32" t="n">
        <v>0.031274685417455</v>
      </c>
      <c r="D12" s="32" t="n">
        <v>0.0320322175460012</v>
      </c>
      <c r="E12" s="32" t="n">
        <v>0.031274685417455</v>
      </c>
      <c r="F12" s="32"/>
    </row>
    <row r="13" customFormat="false" ht="12.8" hidden="false" customHeight="false" outlineLevel="0" collapsed="false">
      <c r="B13" s="5" t="n">
        <f aca="false">B12+1</f>
        <v>2024</v>
      </c>
      <c r="C13" s="61" t="n">
        <v>0.031274685417455</v>
      </c>
      <c r="D13" s="61" t="n">
        <v>0.0319212228303654</v>
      </c>
      <c r="E13" s="61" t="n">
        <v>0.031274685417455</v>
      </c>
      <c r="F13" s="61"/>
    </row>
    <row r="14" customFormat="false" ht="12.8" hidden="false" customHeight="false" outlineLevel="0" collapsed="false">
      <c r="B14" s="0" t="n">
        <f aca="false">B13+1</f>
        <v>2025</v>
      </c>
      <c r="C14" s="32" t="n">
        <v>0.031274685417455</v>
      </c>
      <c r="D14" s="32" t="n">
        <v>0.0317880934826676</v>
      </c>
      <c r="E14" s="32" t="n">
        <v>0.031274685417455</v>
      </c>
      <c r="F14" s="32"/>
    </row>
    <row r="15" customFormat="false" ht="12.8" hidden="false" customHeight="false" outlineLevel="0" collapsed="false">
      <c r="B15" s="5" t="n">
        <f aca="false">B14+1</f>
        <v>2026</v>
      </c>
      <c r="C15" s="61" t="n">
        <v>0.031274685417455</v>
      </c>
      <c r="D15" s="61" t="n">
        <v>0.031274685417455</v>
      </c>
      <c r="E15" s="61" t="n">
        <v>0.031274685417455</v>
      </c>
      <c r="F15" s="61"/>
    </row>
    <row r="16" customFormat="false" ht="12.8" hidden="false" customHeight="false" outlineLevel="0" collapsed="false">
      <c r="B16" s="0" t="n">
        <f aca="false">B15+1</f>
        <v>2027</v>
      </c>
      <c r="C16" s="32" t="n">
        <v>0.031274685417455</v>
      </c>
      <c r="D16" s="32" t="n">
        <f aca="false">D15</f>
        <v>0.031274685417455</v>
      </c>
      <c r="E16" s="32" t="n">
        <v>0.031274685417455</v>
      </c>
      <c r="F16" s="32"/>
    </row>
    <row r="17" customFormat="false" ht="12.8" hidden="false" customHeight="false" outlineLevel="0" collapsed="false">
      <c r="B17" s="5" t="n">
        <f aca="false">B16+1</f>
        <v>2028</v>
      </c>
      <c r="C17" s="61" t="n">
        <v>0.031274685417455</v>
      </c>
      <c r="D17" s="61" t="n">
        <f aca="false">D16</f>
        <v>0.031274685417455</v>
      </c>
      <c r="E17" s="61" t="n">
        <v>0.031274685417455</v>
      </c>
      <c r="F17" s="61"/>
    </row>
    <row r="18" customFormat="false" ht="12.8" hidden="false" customHeight="false" outlineLevel="0" collapsed="false">
      <c r="B18" s="0" t="n">
        <f aca="false">B17+1</f>
        <v>2029</v>
      </c>
      <c r="C18" s="32" t="n">
        <v>0.031274685417455</v>
      </c>
      <c r="D18" s="32" t="n">
        <f aca="false">D17</f>
        <v>0.031274685417455</v>
      </c>
      <c r="E18" s="32" t="n">
        <v>0.031274685417455</v>
      </c>
      <c r="F18" s="32"/>
    </row>
    <row r="19" customFormat="false" ht="12.8" hidden="false" customHeight="false" outlineLevel="0" collapsed="false">
      <c r="B19" s="5" t="n">
        <f aca="false">B18+1</f>
        <v>2030</v>
      </c>
      <c r="C19" s="61" t="n">
        <v>0.031274685417455</v>
      </c>
      <c r="D19" s="61" t="n">
        <f aca="false">D18</f>
        <v>0.031274685417455</v>
      </c>
      <c r="E19" s="61" t="n">
        <v>0.031274685417455</v>
      </c>
      <c r="F19" s="61"/>
    </row>
    <row r="20" customFormat="false" ht="12.8" hidden="false" customHeight="false" outlineLevel="0" collapsed="false">
      <c r="B20" s="0" t="n">
        <f aca="false">B19+1</f>
        <v>2031</v>
      </c>
      <c r="C20" s="32" t="n">
        <v>0.031274685417455</v>
      </c>
      <c r="D20" s="32" t="n">
        <f aca="false">D19</f>
        <v>0.031274685417455</v>
      </c>
      <c r="E20" s="32" t="n">
        <v>0.031274685417455</v>
      </c>
      <c r="F20" s="32"/>
    </row>
    <row r="21" customFormat="false" ht="12.8" hidden="false" customHeight="false" outlineLevel="0" collapsed="false">
      <c r="B21" s="5" t="n">
        <f aca="false">B20+1</f>
        <v>2032</v>
      </c>
      <c r="C21" s="61" t="n">
        <v>0.031274685417455</v>
      </c>
      <c r="D21" s="61" t="n">
        <f aca="false">D20</f>
        <v>0.031274685417455</v>
      </c>
      <c r="E21" s="61" t="n">
        <v>0.031274685417455</v>
      </c>
      <c r="F21" s="61"/>
    </row>
    <row r="22" customFormat="false" ht="12.8" hidden="false" customHeight="false" outlineLevel="0" collapsed="false">
      <c r="B22" s="0" t="n">
        <f aca="false">B21+1</f>
        <v>2033</v>
      </c>
      <c r="C22" s="32" t="n">
        <v>0.031274685417455</v>
      </c>
      <c r="D22" s="32" t="n">
        <f aca="false">D21</f>
        <v>0.031274685417455</v>
      </c>
      <c r="E22" s="32" t="n">
        <v>0.031274685417455</v>
      </c>
      <c r="F22" s="32"/>
    </row>
    <row r="23" customFormat="false" ht="12.8" hidden="false" customHeight="false" outlineLevel="0" collapsed="false">
      <c r="B23" s="5" t="n">
        <f aca="false">B22+1</f>
        <v>2034</v>
      </c>
      <c r="C23" s="61" t="n">
        <v>0.031274685417455</v>
      </c>
      <c r="D23" s="61" t="n">
        <f aca="false">D22</f>
        <v>0.031274685417455</v>
      </c>
      <c r="E23" s="61" t="n">
        <v>0.031274685417455</v>
      </c>
      <c r="F23" s="61"/>
    </row>
    <row r="24" customFormat="false" ht="12.8" hidden="false" customHeight="false" outlineLevel="0" collapsed="false">
      <c r="B24" s="0" t="n">
        <f aca="false">B23+1</f>
        <v>2035</v>
      </c>
      <c r="C24" s="32" t="n">
        <v>0.031274685417455</v>
      </c>
      <c r="D24" s="32" t="n">
        <f aca="false">D23</f>
        <v>0.031274685417455</v>
      </c>
      <c r="E24" s="32" t="n">
        <v>0.031274685417455</v>
      </c>
      <c r="F24" s="32"/>
    </row>
    <row r="25" customFormat="false" ht="12.8" hidden="false" customHeight="false" outlineLevel="0" collapsed="false">
      <c r="B25" s="5" t="n">
        <f aca="false">B24+1</f>
        <v>2036</v>
      </c>
      <c r="C25" s="61" t="n">
        <v>0.031274685417455</v>
      </c>
      <c r="D25" s="61" t="n">
        <f aca="false">D24</f>
        <v>0.031274685417455</v>
      </c>
      <c r="E25" s="61" t="n">
        <v>0.031274685417455</v>
      </c>
      <c r="F25" s="61"/>
    </row>
    <row r="26" customFormat="false" ht="12.8" hidden="false" customHeight="false" outlineLevel="0" collapsed="false">
      <c r="B26" s="0" t="n">
        <f aca="false">B25+1</f>
        <v>2037</v>
      </c>
      <c r="C26" s="32" t="n">
        <v>0.031274685417455</v>
      </c>
      <c r="D26" s="32" t="n">
        <f aca="false">D25</f>
        <v>0.031274685417455</v>
      </c>
      <c r="E26" s="32" t="n">
        <v>0.031274685417455</v>
      </c>
      <c r="F26" s="32"/>
    </row>
    <row r="27" customFormat="false" ht="12.8" hidden="false" customHeight="false" outlineLevel="0" collapsed="false">
      <c r="B27" s="5" t="n">
        <f aca="false">B26+1</f>
        <v>2038</v>
      </c>
      <c r="C27" s="61" t="n">
        <v>0.031274685417455</v>
      </c>
      <c r="D27" s="61" t="n">
        <f aca="false">D26</f>
        <v>0.031274685417455</v>
      </c>
      <c r="E27" s="61" t="n">
        <v>0.031274685417455</v>
      </c>
      <c r="F27" s="61"/>
    </row>
    <row r="28" customFormat="false" ht="12.8" hidden="false" customHeight="false" outlineLevel="0" collapsed="false">
      <c r="B28" s="0" t="n">
        <f aca="false">B27+1</f>
        <v>2039</v>
      </c>
      <c r="C28" s="32" t="n">
        <v>0.031274685417455</v>
      </c>
      <c r="D28" s="32" t="n">
        <f aca="false">D27</f>
        <v>0.031274685417455</v>
      </c>
      <c r="E28" s="32" t="n">
        <v>0.031274685417455</v>
      </c>
      <c r="F28" s="32"/>
    </row>
    <row r="29" customFormat="false" ht="12.8" hidden="false" customHeight="false" outlineLevel="0" collapsed="false">
      <c r="B29" s="5" t="n">
        <f aca="false">B28+1</f>
        <v>2040</v>
      </c>
      <c r="C29" s="61" t="n">
        <v>0.031274685417455</v>
      </c>
      <c r="D29" s="61" t="n">
        <f aca="false">D28</f>
        <v>0.031274685417455</v>
      </c>
      <c r="E29" s="61" t="n">
        <v>0.031274685417455</v>
      </c>
      <c r="F29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984375" defaultRowHeight="12.8" zeroHeight="false" outlineLevelRow="0" outlineLevelCol="0"/>
  <cols>
    <col collapsed="false" customWidth="true" hidden="false" outlineLevel="0" max="7" min="6" style="111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1" width="8.83"/>
    <col collapsed="false" customWidth="true" hidden="false" outlineLevel="0" max="14" min="14" style="111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3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7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7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7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7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7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7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8.54461501749204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9.02283265534899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9.43861666170495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9.00202144484866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high_v2_m!B2+temporary_pension_bonus_high!B2</f>
        <v>17739542.6683295</v>
      </c>
      <c r="G14" s="162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high_v2_m!J2</f>
        <v>0</v>
      </c>
      <c r="K14" s="163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high_v2_m!B3+temporary_pension_bonus_high!B3</f>
        <v>20424458.4543804</v>
      </c>
      <c r="G15" s="164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high_v2_m!J3</f>
        <v>0</v>
      </c>
      <c r="K15" s="165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high_v2_m!B4+temporary_pension_bonus_high!B4</f>
        <v>19770972.3841794</v>
      </c>
      <c r="G16" s="164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high_v2_m!J4</f>
        <v>0</v>
      </c>
      <c r="K16" s="165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SUM(high_v5_m!C4:J4)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high_v2_m!B5+temporary_pension_bonus_high!B5</f>
        <v>21368066.5344648</v>
      </c>
      <c r="G17" s="164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high_v2_m!J5</f>
        <v>0</v>
      </c>
      <c r="K17" s="165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SUM(high_v5_m!C5:J5)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high_v2_m!B6+temporary_pension_bonus_high!B6</f>
        <v>18728958.0861916</v>
      </c>
      <c r="G18" s="162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high_v2_m!J6</f>
        <v>0</v>
      </c>
      <c r="K18" s="163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SUM(high_v5_m!C6:J6)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high_v2_m!B7+temporary_pension_bonus_high!B7</f>
        <v>19344977.1486059</v>
      </c>
      <c r="G19" s="164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high_v2_m!J7</f>
        <v>0</v>
      </c>
      <c r="K19" s="165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SUM(high_v5_m!C7:J7)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high_v2_m!D8+temporary_pension_bonus_high!B8</f>
        <v>18490578.4951819</v>
      </c>
      <c r="G20" s="165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high_v2_m!J8</f>
        <v>0</v>
      </c>
      <c r="K20" s="165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SUM(high_v5_m!C8:J8)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high_v2_m!D9+temporary_pension_bonus_high!B9</f>
        <v>20206487.8241814</v>
      </c>
      <c r="G21" s="165" t="n">
        <f aca="false">high_v2_m!E9+temporary_pension_bonus_high!B9</f>
        <v>19407540.7231197</v>
      </c>
      <c r="H21" s="67" t="n">
        <f aca="false">F21-J21</f>
        <v>20187754.0112131</v>
      </c>
      <c r="I21" s="67" t="n">
        <f aca="false">G21-K21</f>
        <v>19389368.9245404</v>
      </c>
      <c r="J21" s="165" t="n">
        <f aca="false">high_v2_m!J9</f>
        <v>18733.8129683629</v>
      </c>
      <c r="K21" s="165" t="n">
        <f aca="false">high_v2_m!K9</f>
        <v>18171.7985793121</v>
      </c>
      <c r="L21" s="67" t="n">
        <f aca="false">H21-I21</f>
        <v>798385.086672675</v>
      </c>
      <c r="M21" s="67" t="n">
        <f aca="false">J21-K21</f>
        <v>562.014389050884</v>
      </c>
      <c r="N21" s="165" t="n">
        <f aca="false">SUM(high_v5_m!C9:J9)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106674587.034116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4392479.18518952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high_v2_m!D10+temporary_pension_bonus_high!B10</f>
        <v>19442559.2610444</v>
      </c>
      <c r="G22" s="163" t="n">
        <f aca="false">high_v2_m!E10+temporary_pension_bonus_high!B10</f>
        <v>18671668.2828259</v>
      </c>
      <c r="H22" s="8" t="n">
        <f aca="false">F22-J22</f>
        <v>19390189.5303602</v>
      </c>
      <c r="I22" s="8" t="n">
        <f aca="false">G22-K22</f>
        <v>18620869.6440622</v>
      </c>
      <c r="J22" s="163" t="n">
        <f aca="false">high_v2_m!J10</f>
        <v>52369.7306842421</v>
      </c>
      <c r="K22" s="163" t="n">
        <f aca="false">high_v2_m!K10</f>
        <v>50798.6387637148</v>
      </c>
      <c r="L22" s="8" t="n">
        <f aca="false">H22-I22</f>
        <v>769319.886297975</v>
      </c>
      <c r="M22" s="8" t="n">
        <f aca="false">J22-K22</f>
        <v>1571.09192052727</v>
      </c>
      <c r="N22" s="163" t="n">
        <f aca="false">SUM(high_v5_m!C10:J10)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high_v2_m!D11+temporary_pension_bonus_high!B11</f>
        <v>20770363.7669549</v>
      </c>
      <c r="G23" s="165" t="n">
        <f aca="false">high_v2_m!E11+temporary_pension_bonus_high!B11</f>
        <v>19945387.4704532</v>
      </c>
      <c r="H23" s="67" t="n">
        <f aca="false">F23-J23</f>
        <v>20671124.2633376</v>
      </c>
      <c r="I23" s="67" t="n">
        <f aca="false">G23-K23</f>
        <v>19849125.1519444</v>
      </c>
      <c r="J23" s="165" t="n">
        <f aca="false">high_v2_m!J11</f>
        <v>99239.5036172691</v>
      </c>
      <c r="K23" s="165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SUM(high_v5_m!C11:J11)</f>
        <v>3867366.74910504</v>
      </c>
      <c r="O23" s="166" t="n">
        <v>118311548.494431</v>
      </c>
      <c r="P23" s="7"/>
      <c r="Q23" s="67" t="n">
        <f aca="false">I23*5.5017049523</f>
        <v>109204030.147275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high_v2_m!D12+temporary_pension_bonus_high!B12</f>
        <v>19946339.4687234</v>
      </c>
      <c r="G24" s="165" t="n">
        <f aca="false">high_v2_m!E12+temporary_pension_bonus_high!B12</f>
        <v>19153514.1092787</v>
      </c>
      <c r="H24" s="67" t="n">
        <f aca="false">F24-J24</f>
        <v>19829109.5009065</v>
      </c>
      <c r="I24" s="67" t="n">
        <f aca="false">G24-K24</f>
        <v>19039801.0404963</v>
      </c>
      <c r="J24" s="165" t="n">
        <f aca="false">high_v2_m!J12</f>
        <v>117229.967816862</v>
      </c>
      <c r="K24" s="165" t="n">
        <f aca="false">high_v2_m!K12</f>
        <v>113713.068782356</v>
      </c>
      <c r="L24" s="67" t="n">
        <f aca="false">H24-I24</f>
        <v>789308.460410208</v>
      </c>
      <c r="M24" s="67" t="n">
        <f aca="false">J24-K24</f>
        <v>3516.89903450584</v>
      </c>
      <c r="N24" s="165" t="n">
        <f aca="false">SUM(high_v5_m!C12:J12)</f>
        <v>3510870.42223416</v>
      </c>
      <c r="O24" s="166" t="n">
        <v>103254577.736778</v>
      </c>
      <c r="P24" s="7"/>
      <c r="Q24" s="67" t="n">
        <f aca="false">I24*5.5017049523</f>
        <v>104751367.675305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</v>
      </c>
      <c r="Y24" s="67" t="n">
        <f aca="false">N24*5.1890047538</f>
        <v>18217923.3109489</v>
      </c>
      <c r="Z24" s="67" t="n">
        <f aca="false">L24*5.5017049523</f>
        <v>4342542.26553113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high_v2_m!D13+temporary_pension_bonus_high!B13</f>
        <v>21733835.2916421</v>
      </c>
      <c r="G25" s="165" t="n">
        <f aca="false">high_v2_m!E13+temporary_pension_bonus_high!B13</f>
        <v>20868135.4316093</v>
      </c>
      <c r="H25" s="67" t="n">
        <f aca="false">F25-J25</f>
        <v>21571114.1132176</v>
      </c>
      <c r="I25" s="67" t="n">
        <f aca="false">G25-K25</f>
        <v>20710295.8885375</v>
      </c>
      <c r="J25" s="165" t="n">
        <f aca="false">high_v2_m!J13</f>
        <v>162721.178424523</v>
      </c>
      <c r="K25" s="165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SUM(high_v5_m!C13:J13)</f>
        <v>3990735.76895413</v>
      </c>
      <c r="O25" s="168" t="n">
        <v>124728426.724285</v>
      </c>
      <c r="Q25" s="67" t="n">
        <f aca="false">I25*5.5017049523</f>
        <v>113941937.453565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high_v2_m!D14+temporary_pension_bonus_high!B14</f>
        <v>20218888.9531108</v>
      </c>
      <c r="G26" s="163" t="n">
        <f aca="false">high_v2_m!E14+temporary_pension_bonus_high!B14</f>
        <v>19414223.1621779</v>
      </c>
      <c r="H26" s="8" t="n">
        <f aca="false">F26-J26</f>
        <v>20043363.9902803</v>
      </c>
      <c r="I26" s="8" t="n">
        <f aca="false">G26-K26</f>
        <v>19243963.9482324</v>
      </c>
      <c r="J26" s="163" t="n">
        <f aca="false">high_v2_m!J14</f>
        <v>175524.962830442</v>
      </c>
      <c r="K26" s="163" t="n">
        <f aca="false">high_v2_m!K14</f>
        <v>170259.213945529</v>
      </c>
      <c r="L26" s="8" t="n">
        <f aca="false">H26-I26</f>
        <v>799400.042047981</v>
      </c>
      <c r="M26" s="8" t="n">
        <f aca="false">J26-K26</f>
        <v>5265.74888491325</v>
      </c>
      <c r="N26" s="163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high_v2_m!D15+temporary_pension_bonus_high!B15</f>
        <v>20296024.1848376</v>
      </c>
      <c r="G27" s="165" t="n">
        <f aca="false">high_v2_m!E15+temporary_pension_bonus_high!B15</f>
        <v>19500116.3075919</v>
      </c>
      <c r="H27" s="67" t="n">
        <f aca="false">F27-J27</f>
        <v>20093281.5342004</v>
      </c>
      <c r="I27" s="67" t="n">
        <f aca="false">G27-K27</f>
        <v>19303455.9364738</v>
      </c>
      <c r="J27" s="165" t="n">
        <f aca="false">high_v2_m!J15</f>
        <v>202742.650637218</v>
      </c>
      <c r="K27" s="165" t="n">
        <f aca="false">high_v2_m!K15</f>
        <v>196660.371118102</v>
      </c>
      <c r="L27" s="67" t="n">
        <f aca="false">H27-I27</f>
        <v>789825.597726557</v>
      </c>
      <c r="M27" s="67" t="n">
        <f aca="false">J27-K27</f>
        <v>6082.27951911654</v>
      </c>
      <c r="N27" s="165" t="n">
        <f aca="false">SUM(high_v5_m!C15:J15)</f>
        <v>3588608.991979</v>
      </c>
      <c r="O27" s="7"/>
      <c r="P27" s="7"/>
      <c r="Q27" s="67" t="n">
        <f aca="false">I27*5.5017049523</f>
        <v>106201919.122203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22966696.5213739</v>
      </c>
      <c r="Y27" s="67" t="n">
        <f aca="false">N27*5.1890047538</f>
        <v>18621309.1189084</v>
      </c>
      <c r="Z27" s="67" t="n">
        <f aca="false">L27*5.5017049523</f>
        <v>4345387.40246551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high_v2_m!D16+temporary_pension_bonus_high!B16</f>
        <v>18996972.1123844</v>
      </c>
      <c r="G28" s="165" t="n">
        <f aca="false">high_v2_m!E16+temporary_pension_bonus_high!B16</f>
        <v>18240826.5509977</v>
      </c>
      <c r="H28" s="67" t="n">
        <f aca="false">F28-J28</f>
        <v>18774109.8030382</v>
      </c>
      <c r="I28" s="67" t="n">
        <f aca="false">G28-K28</f>
        <v>18024650.1109319</v>
      </c>
      <c r="J28" s="165" t="n">
        <f aca="false">high_v2_m!J16</f>
        <v>222862.309346122</v>
      </c>
      <c r="K28" s="165" t="n">
        <f aca="false">high_v2_m!K16</f>
        <v>216176.440065739</v>
      </c>
      <c r="L28" s="67" t="n">
        <f aca="false">H28-I28</f>
        <v>749459.69210631</v>
      </c>
      <c r="M28" s="67" t="n">
        <f aca="false">J28-K28</f>
        <v>6685.86928038366</v>
      </c>
      <c r="N28" s="165" t="n">
        <f aca="false">SUM(high_v5_m!C16:J16)</f>
        <v>3273414.78527882</v>
      </c>
      <c r="O28" s="7"/>
      <c r="P28" s="7"/>
      <c r="Q28" s="67" t="n">
        <f aca="false">I28*5.5017049523</f>
        <v>99166306.778789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21109070.9815815</v>
      </c>
      <c r="Y28" s="67" t="n">
        <f aca="false">N28*5.1890047538</f>
        <v>16985764.881971</v>
      </c>
      <c r="Z28" s="67" t="n">
        <f aca="false">L28*5.5017049523</f>
        <v>4123306.09961052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high_v2_m!D17+temporary_pension_bonus_high!B17</f>
        <v>17389518.3454194</v>
      </c>
      <c r="G29" s="165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16475112.3661771</v>
      </c>
      <c r="J29" s="165" t="n">
        <f aca="false">high_v2_m!J17</f>
        <v>230971.30147243</v>
      </c>
      <c r="K29" s="165" t="n">
        <f aca="false">high_v2_m!K17</f>
        <v>224042.162428257</v>
      </c>
      <c r="L29" s="67" t="n">
        <f aca="false">H29-I29</f>
        <v>683434.677769858</v>
      </c>
      <c r="M29" s="67" t="n">
        <f aca="false">J29-K29</f>
        <v>6929.13904417286</v>
      </c>
      <c r="N29" s="165" t="n">
        <f aca="false">SUM(high_v5_m!C17:J17)</f>
        <v>3038125.44366606</v>
      </c>
      <c r="O29" s="7"/>
      <c r="P29" s="7"/>
      <c r="Q29" s="67" t="n">
        <f aca="false">I29*5.5017049523</f>
        <v>90641207.2946955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3760055.95125998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high_v2_m!D18+temporary_pension_bonus_high!B18</f>
        <v>17226658.2022372</v>
      </c>
      <c r="G30" s="163" t="n">
        <f aca="false">high_v2_m!E18+temporary_pension_bonus_high!B18</f>
        <v>16542084.4846852</v>
      </c>
      <c r="H30" s="8" t="n">
        <f aca="false">F30-J30</f>
        <v>17031067.6351747</v>
      </c>
      <c r="I30" s="8" t="n">
        <f aca="false">G30-K30</f>
        <v>16352361.6346345</v>
      </c>
      <c r="J30" s="163" t="n">
        <f aca="false">high_v2_m!J18</f>
        <v>195590.56706249</v>
      </c>
      <c r="K30" s="163" t="n">
        <f aca="false">high_v2_m!K18</f>
        <v>189722.850050615</v>
      </c>
      <c r="L30" s="8" t="n">
        <f aca="false">H30-I30</f>
        <v>678706.000540193</v>
      </c>
      <c r="M30" s="8" t="n">
        <f aca="false">J30-K30</f>
        <v>5867.71701187466</v>
      </c>
      <c r="N30" s="163" t="n">
        <f aca="false">SUM(high_v5_m!C18:J18)</f>
        <v>3559515.16025303</v>
      </c>
      <c r="O30" s="5"/>
      <c r="P30" s="5"/>
      <c r="Q30" s="8" t="n">
        <f aca="false">I30*5.5017049523</f>
        <v>89965868.9870694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32282.4477429258</v>
      </c>
      <c r="X30" s="8" t="n">
        <f aca="false">N30*5.1890047538+L30*5.5017049523</f>
        <v>22204381.2521038</v>
      </c>
      <c r="Y30" s="8" t="n">
        <f aca="false">N30*5.1890047538</f>
        <v>18470341.0877761</v>
      </c>
      <c r="Z30" s="8" t="n">
        <f aca="false">L30*5.5017049523</f>
        <v>3734040.16432771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high_v2_m!D19+temporary_pension_bonus_high!B19</f>
        <v>17407059.9259479</v>
      </c>
      <c r="G31" s="165" t="n">
        <f aca="false">high_v2_m!E19+temporary_pension_bonus_high!B19</f>
        <v>16714205.9965882</v>
      </c>
      <c r="H31" s="67" t="n">
        <f aca="false">F31-J31</f>
        <v>17217559.6938856</v>
      </c>
      <c r="I31" s="67" t="n">
        <f aca="false">G31-K31</f>
        <v>16530390.7714878</v>
      </c>
      <c r="J31" s="165" t="n">
        <f aca="false">high_v2_m!J19</f>
        <v>189500.232062337</v>
      </c>
      <c r="K31" s="165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5685.00696187012</v>
      </c>
      <c r="N31" s="165" t="n">
        <f aca="false">SUM(high_v5_m!C19:J19)</f>
        <v>3292886.12995688</v>
      </c>
      <c r="O31" s="7"/>
      <c r="P31" s="7"/>
      <c r="Q31" s="67" t="n">
        <f aca="false">I31*5.5017049523</f>
        <v>90945332.7709485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31277.2309559808</v>
      </c>
      <c r="X31" s="67" t="n">
        <f aca="false">N31*5.1890047538+L31*5.5017049523</f>
        <v>20867402.445491</v>
      </c>
      <c r="Y31" s="67" t="n">
        <f aca="false">N31*5.1890047538</f>
        <v>17086801.7820683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high_v2_m!D20+temporary_pension_bonus_high!B20</f>
        <v>17887101.6652211</v>
      </c>
      <c r="G32" s="165" t="n">
        <f aca="false">high_v2_m!E20+temporary_pension_bonus_high!B20</f>
        <v>17173139.8729212</v>
      </c>
      <c r="H32" s="67" t="n">
        <f aca="false">F32-J32</f>
        <v>17682536.0060018</v>
      </c>
      <c r="I32" s="67" t="n">
        <f aca="false">G32-K32</f>
        <v>16974711.1834784</v>
      </c>
      <c r="J32" s="165" t="n">
        <f aca="false">high_v2_m!J20</f>
        <v>204565.659219298</v>
      </c>
      <c r="K32" s="165" t="n">
        <f aca="false">high_v2_m!K20</f>
        <v>198428.689442719</v>
      </c>
      <c r="L32" s="67" t="n">
        <f aca="false">H32-I32</f>
        <v>707824.822523333</v>
      </c>
      <c r="M32" s="67" t="n">
        <f aca="false">J32-K32</f>
        <v>6136.969776579</v>
      </c>
      <c r="N32" s="165" t="n">
        <f aca="false">SUM(high_v5_m!C20:J20)</f>
        <v>3222133.25828741</v>
      </c>
      <c r="O32" s="7"/>
      <c r="P32" s="7"/>
      <c r="Q32" s="67" t="n">
        <f aca="false">I32*5.5017049523</f>
        <v>93389852.5820055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3894243.33143749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high_v2_m!D21+temporary_pension_bonus_high!B21</f>
        <v>17591672.1891006</v>
      </c>
      <c r="G33" s="165" t="n">
        <f aca="false">high_v2_m!E21+temporary_pension_bonus_high!B21</f>
        <v>16889905.5327718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high_v2_m!J21</f>
        <v>222675.54785813</v>
      </c>
      <c r="K33" s="165" t="n">
        <f aca="false">high_v2_m!K21</f>
        <v>215995.281422386</v>
      </c>
      <c r="L33" s="67" t="n">
        <f aca="false">H33-I33</f>
        <v>695086.389893016</v>
      </c>
      <c r="M33" s="67" t="n">
        <f aca="false">J33-K33</f>
        <v>6680.26643574389</v>
      </c>
      <c r="N33" s="165" t="n">
        <f aca="false">SUM(high_v5_m!C21:J21)</f>
        <v>3292135.92902713</v>
      </c>
      <c r="O33" s="7"/>
      <c r="P33" s="7"/>
      <c r="Q33" s="67" t="n">
        <f aca="false">I33*5.5017049523</f>
        <v>91734934.604055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3824160.23355073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high_v2_m!D22+temporary_pension_bonus_high!B22</f>
        <v>20095224.7597157</v>
      </c>
      <c r="G34" s="163" t="n">
        <f aca="false">high_v2_m!E22+temporary_pension_bonus_high!B22</f>
        <v>19376654.85243</v>
      </c>
      <c r="H34" s="8" t="n">
        <f aca="false">F34-J34</f>
        <v>19851271.1038108</v>
      </c>
      <c r="I34" s="8" t="n">
        <f aca="false">G34-K34</f>
        <v>19140019.8062022</v>
      </c>
      <c r="J34" s="163" t="n">
        <f aca="false">high_v2_m!J22</f>
        <v>243953.655904946</v>
      </c>
      <c r="K34" s="163" t="n">
        <f aca="false">high_v2_m!K22</f>
        <v>236635.046227797</v>
      </c>
      <c r="L34" s="8" t="n">
        <f aca="false">H34-I34</f>
        <v>711251.297608554</v>
      </c>
      <c r="M34" s="8" t="n">
        <f aca="false">J34-K34</f>
        <v>7318.6096771484</v>
      </c>
      <c r="N34" s="163" t="n">
        <f aca="false">SUM(high_v5_m!C22:J22)</f>
        <v>3802902.90237035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1301896.20571921</v>
      </c>
      <c r="W34" s="8" t="n">
        <f aca="false">M34*5.5017049523</f>
        <v>40264.8311047181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3913094.78638278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high_v2_m!D23+temporary_pension_bonus_high!B23</f>
        <v>18610237.6341331</v>
      </c>
      <c r="G35" s="165" t="n">
        <f aca="false">high_v2_m!E23+temporary_pension_bonus_high!B23</f>
        <v>17878263.6368943</v>
      </c>
      <c r="H35" s="67" t="n">
        <f aca="false">F35-J35</f>
        <v>18320088.0995592</v>
      </c>
      <c r="I35" s="67" t="n">
        <f aca="false">G35-K35</f>
        <v>17596818.5883576</v>
      </c>
      <c r="J35" s="165" t="n">
        <f aca="false">high_v2_m!J23</f>
        <v>290149.534573841</v>
      </c>
      <c r="K35" s="165" t="n">
        <f aca="false">high_v2_m!K23</f>
        <v>281445.048536625</v>
      </c>
      <c r="L35" s="67" t="n">
        <f aca="false">H35-I35</f>
        <v>723269.511201564</v>
      </c>
      <c r="M35" s="67" t="n">
        <f aca="false">J35-K35</f>
        <v>8704.48603721522</v>
      </c>
      <c r="N35" s="165" t="n">
        <f aca="false">SUM(high_v5_m!C23:J23)</f>
        <v>2991866.80200637</v>
      </c>
      <c r="O35" s="7"/>
      <c r="P35" s="7"/>
      <c r="Q35" s="67" t="n">
        <f aca="false">I35*5.5017049523</f>
        <v>96812503.972292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19504026.5099727</v>
      </c>
      <c r="Y35" s="67" t="n">
        <f aca="false">N35*5.1890047538</f>
        <v>15524811.0583475</v>
      </c>
      <c r="Z35" s="67" t="n">
        <f aca="false">L35*5.5017049523</f>
        <v>3979215.45162525</v>
      </c>
      <c r="AA35" s="67" t="n">
        <f aca="false">IFE_cost_high!B23*3</f>
        <v>1998888.56253</v>
      </c>
      <c r="AB35" s="67" t="n">
        <f aca="false">AA35*$AC$13</f>
        <v>17994037.7057578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high_v2_m!D24+temporary_pension_bonus_high!B24</f>
        <v>18503955.1756202</v>
      </c>
      <c r="G36" s="165" t="n">
        <f aca="false">high_v2_m!E24+temporary_pension_bonus_high!B24</f>
        <v>17774187.5916966</v>
      </c>
      <c r="H36" s="67" t="n">
        <f aca="false">F36-J36</f>
        <v>18234118.3958321</v>
      </c>
      <c r="I36" s="67" t="n">
        <f aca="false">G36-K36</f>
        <v>17512445.9153022</v>
      </c>
      <c r="J36" s="165" t="n">
        <f aca="false">high_v2_m!J24</f>
        <v>269836.779788004</v>
      </c>
      <c r="K36" s="165" t="n">
        <f aca="false">high_v2_m!K24</f>
        <v>261741.676394364</v>
      </c>
      <c r="L36" s="67" t="n">
        <f aca="false">H36-I36</f>
        <v>721672.480529923</v>
      </c>
      <c r="M36" s="67" t="n">
        <f aca="false">J36-K36</f>
        <v>8095.10339364008</v>
      </c>
      <c r="N36" s="165" t="n">
        <f aca="false">SUM(high_v5_m!C24:J24)</f>
        <v>3135206.81021278</v>
      </c>
      <c r="O36" s="7"/>
      <c r="P36" s="7"/>
      <c r="Q36" s="67" t="n">
        <f aca="false">I36*5.5017049523</f>
        <v>96348310.4191042</v>
      </c>
      <c r="R36" s="67"/>
      <c r="S36" s="67"/>
      <c r="T36" s="7"/>
      <c r="U36" s="7"/>
      <c r="V36" s="67" t="n">
        <f aca="false">K36*5.5017049523</f>
        <v>1440025.47724218</v>
      </c>
      <c r="W36" s="67" t="n">
        <f aca="false">M36*5.5017049523</f>
        <v>44536.8704301702</v>
      </c>
      <c r="X36" s="67" t="n">
        <f aca="false">N36*5.1890047538+L36*5.5017049523</f>
        <v>20239032.1024104</v>
      </c>
      <c r="Y36" s="67" t="n">
        <f aca="false">N36*5.1890047538</f>
        <v>16268603.0423403</v>
      </c>
      <c r="Z36" s="67" t="n">
        <f aca="false">L36*5.5017049523</f>
        <v>3970429.0600701</v>
      </c>
      <c r="AA36" s="67" t="n">
        <f aca="false">IFE_cost_high!B24*3</f>
        <v>2697300.53362</v>
      </c>
      <c r="AB36" s="67" t="n">
        <f aca="false">AA36*$AC$13</f>
        <v>24281157.246849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high_v2_m!D25+temporary_pension_bonus_high!B25</f>
        <v>18061886.3765601</v>
      </c>
      <c r="G37" s="165" t="n">
        <f aca="false">high_v2_m!E25+temporary_pension_bonus_high!B25</f>
        <v>17346999.6405228</v>
      </c>
      <c r="H37" s="67" t="n">
        <f aca="false">F37-J37</f>
        <v>17776291.7622715</v>
      </c>
      <c r="I37" s="67" t="n">
        <f aca="false">G37-K37</f>
        <v>17069972.8646628</v>
      </c>
      <c r="J37" s="165" t="n">
        <f aca="false">high_v2_m!J25</f>
        <v>285594.6142886</v>
      </c>
      <c r="K37" s="165" t="n">
        <f aca="false">high_v2_m!K25</f>
        <v>277026.775859942</v>
      </c>
      <c r="L37" s="67" t="n">
        <f aca="false">H37-I37</f>
        <v>706318.897608697</v>
      </c>
      <c r="M37" s="67" t="n">
        <f aca="false">J37-K37</f>
        <v>8567.83842865797</v>
      </c>
      <c r="N37" s="165" t="n">
        <f aca="false">SUM(high_v5_m!C25:J25)</f>
        <v>3074031.82642317</v>
      </c>
      <c r="O37" s="7"/>
      <c r="P37" s="7"/>
      <c r="Q37" s="67" t="n">
        <f aca="false">I37*5.5017049523</f>
        <v>93913954.2451422</v>
      </c>
      <c r="R37" s="67"/>
      <c r="S37" s="67"/>
      <c r="T37" s="7"/>
      <c r="U37" s="7"/>
      <c r="V37" s="67" t="n">
        <f aca="false">K37*5.5017049523</f>
        <v>1524119.58466834</v>
      </c>
      <c r="W37" s="67" t="n">
        <f aca="false">M37*5.5017049523</f>
        <v>47137.7191134538</v>
      </c>
      <c r="X37" s="67" t="n">
        <f aca="false">N37*5.1890047538+L37*5.5017049523</f>
        <v>19837123.9375192</v>
      </c>
      <c r="Y37" s="67" t="n">
        <f aca="false">N37*5.1890047538</f>
        <v>15951165.7606423</v>
      </c>
      <c r="Z37" s="67" t="n">
        <f aca="false">L37*5.5017049523</f>
        <v>3885958.17687685</v>
      </c>
      <c r="AA37" s="67" t="n">
        <f aca="false">IFE_cost_high!B25*3</f>
        <v>815709.92895</v>
      </c>
      <c r="AB37" s="67" t="n">
        <f aca="false">AA37*$AC$13</f>
        <v>7343038.27318388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high_v2_m!D26+temporary_pension_bonus_high!B26</f>
        <v>17370497.1072846</v>
      </c>
      <c r="G38" s="163" t="n">
        <f aca="false">high_v2_m!E26+temporary_pension_bonus_high!B26</f>
        <v>16680964.8369127</v>
      </c>
      <c r="H38" s="8" t="n">
        <f aca="false">F38-J38</f>
        <v>17090297.7595836</v>
      </c>
      <c r="I38" s="8" t="n">
        <f aca="false">G38-K38</f>
        <v>16409171.4696427</v>
      </c>
      <c r="J38" s="163" t="n">
        <f aca="false">high_v2_m!J26</f>
        <v>280199.34770102</v>
      </c>
      <c r="K38" s="163" t="n">
        <f aca="false">high_v2_m!K26</f>
        <v>271793.36726999</v>
      </c>
      <c r="L38" s="8" t="n">
        <f aca="false">H38-I38</f>
        <v>681126.289940851</v>
      </c>
      <c r="M38" s="8" t="n">
        <f aca="false">J38-K38</f>
        <v>8405.98043103056</v>
      </c>
      <c r="N38" s="163" t="n">
        <f aca="false">SUM(high_v5_m!C26:J26)</f>
        <v>3467893.7226094</v>
      </c>
      <c r="O38" s="5"/>
      <c r="P38" s="5"/>
      <c r="Q38" s="8" t="n">
        <f aca="false">I38*5.5017049523</f>
        <v>90278419.9376732</v>
      </c>
      <c r="R38" s="8"/>
      <c r="S38" s="8"/>
      <c r="T38" s="5"/>
      <c r="U38" s="5"/>
      <c r="V38" s="8" t="n">
        <f aca="false">K38*5.5017049523</f>
        <v>1495326.91471159</v>
      </c>
      <c r="W38" s="8" t="n">
        <f aca="false">M38*5.5017049523</f>
        <v>46247.2241663377</v>
      </c>
      <c r="X38" s="8" t="n">
        <f aca="false">N38*5.1890047538+L38*5.5017049523</f>
        <v>21742272.8948027</v>
      </c>
      <c r="Y38" s="8" t="n">
        <f aca="false">N38*5.1890047538</f>
        <v>17994917.0122934</v>
      </c>
      <c r="Z38" s="8" t="n">
        <f aca="false">L38*5.5017049523</f>
        <v>3747355.8825093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high_v2_m!D27+temporary_pension_bonus_high!B27</f>
        <v>17582696.8742427</v>
      </c>
      <c r="G39" s="165" t="n">
        <f aca="false">high_v2_m!E27+temporary_pension_bonus_high!B27</f>
        <v>16882496.4109115</v>
      </c>
      <c r="H39" s="67" t="n">
        <f aca="false">F39-J39</f>
        <v>17276156.4522216</v>
      </c>
      <c r="I39" s="67" t="n">
        <f aca="false">G39-K39</f>
        <v>16585152.201551</v>
      </c>
      <c r="J39" s="165" t="n">
        <f aca="false">high_v2_m!J27</f>
        <v>306540.422021119</v>
      </c>
      <c r="K39" s="165" t="n">
        <f aca="false">high_v2_m!K27</f>
        <v>297344.209360486</v>
      </c>
      <c r="L39" s="67" t="n">
        <f aca="false">H39-I39</f>
        <v>691004.250670595</v>
      </c>
      <c r="M39" s="67" t="n">
        <f aca="false">J39-K39</f>
        <v>9196.21266063361</v>
      </c>
      <c r="N39" s="165" t="n">
        <f aca="false">SUM(high_v5_m!C27:J27)</f>
        <v>2845515.30193106</v>
      </c>
      <c r="O39" s="7"/>
      <c r="P39" s="7"/>
      <c r="Q39" s="67" t="n">
        <f aca="false">I39*5.5017049523</f>
        <v>91246614.0019224</v>
      </c>
      <c r="R39" s="67"/>
      <c r="S39" s="67"/>
      <c r="T39" s="7"/>
      <c r="U39" s="7"/>
      <c r="V39" s="67" t="n">
        <f aca="false">K39*5.5017049523</f>
        <v>1635900.10917631</v>
      </c>
      <c r="W39" s="67" t="n">
        <f aca="false">M39*5.5017049523</f>
        <v>50594.8487374119</v>
      </c>
      <c r="X39" s="67" t="n">
        <f aca="false">N39*5.1890047538+L39*5.5017049523</f>
        <v>18567093.9367057</v>
      </c>
      <c r="Y39" s="67" t="n">
        <f aca="false">N39*5.1890047538</f>
        <v>14765392.4287309</v>
      </c>
      <c r="Z39" s="67" t="n">
        <f aca="false">L39*5.5017049523</f>
        <v>3801701.50797476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high_v2_m!D28+temporary_pension_bonus_high!B28</f>
        <v>18235444.1160896</v>
      </c>
      <c r="G40" s="165" t="n">
        <f aca="false">high_v2_m!E28+temporary_pension_bonus_high!B28</f>
        <v>17508224.0468107</v>
      </c>
      <c r="H40" s="67" t="n">
        <f aca="false">F40-J40</f>
        <v>17892358.208618</v>
      </c>
      <c r="I40" s="67" t="n">
        <f aca="false">G40-K40</f>
        <v>17175430.7165632</v>
      </c>
      <c r="J40" s="165" t="n">
        <f aca="false">high_v2_m!J28</f>
        <v>343085.907471631</v>
      </c>
      <c r="K40" s="165" t="n">
        <f aca="false">high_v2_m!K28</f>
        <v>332793.330247482</v>
      </c>
      <c r="L40" s="67" t="n">
        <f aca="false">H40-I40</f>
        <v>716927.492054775</v>
      </c>
      <c r="M40" s="67" t="n">
        <f aca="false">J40-K40</f>
        <v>10292.5772241488</v>
      </c>
      <c r="N40" s="165" t="n">
        <f aca="false">SUM(high_v5_m!C28:J28)</f>
        <v>2915188.01230848</v>
      </c>
      <c r="O40" s="7"/>
      <c r="P40" s="7"/>
      <c r="Q40" s="67" t="n">
        <f aca="false">I40*5.5017049523</f>
        <v>94494152.2312013</v>
      </c>
      <c r="R40" s="67"/>
      <c r="S40" s="67"/>
      <c r="T40" s="7"/>
      <c r="U40" s="7"/>
      <c r="V40" s="67" t="n">
        <f aca="false">K40*5.5017049523</f>
        <v>1830930.71311498</v>
      </c>
      <c r="W40" s="67" t="n">
        <f aca="false">M40*5.5017049523</f>
        <v>56626.7230860299</v>
      </c>
      <c r="X40" s="67" t="n">
        <f aca="false">N40*5.1890047538+L40*5.5017049523</f>
        <v>19071247.9875673</v>
      </c>
      <c r="Y40" s="67" t="n">
        <f aca="false">N40*5.1890047538</f>
        <v>15126924.4540895</v>
      </c>
      <c r="Z40" s="67" t="n">
        <f aca="false">L40*5.5017049523</f>
        <v>3944323.53347778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high_v2_m!D29+temporary_pension_bonus_high!B29</f>
        <v>19062677.6780719</v>
      </c>
      <c r="G41" s="165" t="n">
        <f aca="false">high_v2_m!E29+temporary_pension_bonus_high!B29</f>
        <v>18300701.3945399</v>
      </c>
      <c r="H41" s="67" t="n">
        <f aca="false">F41-J41</f>
        <v>18683016.1866708</v>
      </c>
      <c r="I41" s="67" t="n">
        <f aca="false">G41-K41</f>
        <v>17932429.7478809</v>
      </c>
      <c r="J41" s="165" t="n">
        <f aca="false">high_v2_m!J29</f>
        <v>379661.491401095</v>
      </c>
      <c r="K41" s="165" t="n">
        <f aca="false">high_v2_m!K29</f>
        <v>368271.646659062</v>
      </c>
      <c r="L41" s="67" t="n">
        <f aca="false">H41-I41</f>
        <v>750586.438789915</v>
      </c>
      <c r="M41" s="67" t="n">
        <f aca="false">J41-K41</f>
        <v>11389.8447420328</v>
      </c>
      <c r="N41" s="165" t="n">
        <f aca="false">SUM(high_v5_m!C29:J29)</f>
        <v>3045349.61735232</v>
      </c>
      <c r="O41" s="7"/>
      <c r="P41" s="7"/>
      <c r="Q41" s="67" t="n">
        <f aca="false">I41*5.5017049523</f>
        <v>98658937.550688</v>
      </c>
      <c r="R41" s="67"/>
      <c r="S41" s="67"/>
      <c r="T41" s="7"/>
      <c r="U41" s="7"/>
      <c r="V41" s="67" t="n">
        <f aca="false">K41*5.5017049523</f>
        <v>2026121.94221584</v>
      </c>
      <c r="W41" s="67" t="n">
        <f aca="false">M41*5.5017049523</f>
        <v>62663.5652231701</v>
      </c>
      <c r="X41" s="67" t="n">
        <f aca="false">N41*5.1890047538+L41*5.5017049523</f>
        <v>19931838.7688439</v>
      </c>
      <c r="Y41" s="67" t="n">
        <f aca="false">N41*5.1890047538</f>
        <v>15802333.6414242</v>
      </c>
      <c r="Z41" s="67" t="n">
        <f aca="false">L41*5.5017049523</f>
        <v>4129505.1274197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high_v2_m!D30+temporary_pension_bonus_high!B30</f>
        <v>19632226.6538653</v>
      </c>
      <c r="G42" s="163" t="n">
        <f aca="false">high_v2_m!E30+temporary_pension_bonus_high!B30</f>
        <v>18846920.5615749</v>
      </c>
      <c r="H42" s="8" t="n">
        <f aca="false">F42-J42</f>
        <v>19217766.3565819</v>
      </c>
      <c r="I42" s="8" t="n">
        <f aca="false">G42-K42</f>
        <v>18444894.07321</v>
      </c>
      <c r="J42" s="163" t="n">
        <f aca="false">high_v2_m!J30</f>
        <v>414460.297283375</v>
      </c>
      <c r="K42" s="163" t="n">
        <f aca="false">high_v2_m!K30</f>
        <v>402026.488364873</v>
      </c>
      <c r="L42" s="8" t="n">
        <f aca="false">H42-I42</f>
        <v>772872.283371851</v>
      </c>
      <c r="M42" s="8" t="n">
        <f aca="false">J42-K42</f>
        <v>12433.8089185013</v>
      </c>
      <c r="N42" s="163" t="n">
        <f aca="false">SUM(high_v5_m!C30:J30)</f>
        <v>3792682.25774123</v>
      </c>
      <c r="O42" s="5"/>
      <c r="P42" s="5"/>
      <c r="Q42" s="8" t="n">
        <f aca="false">I42*5.5017049523</f>
        <v>101478365.067229</v>
      </c>
      <c r="R42" s="8"/>
      <c r="S42" s="8"/>
      <c r="T42" s="5"/>
      <c r="U42" s="5"/>
      <c r="V42" s="8" t="n">
        <f aca="false">K42*5.5017049523</f>
        <v>2211831.1219928</v>
      </c>
      <c r="W42" s="8" t="n">
        <f aca="false">M42*5.5017049523</f>
        <v>68407.1481028702</v>
      </c>
      <c r="X42" s="8" t="n">
        <f aca="false">N42*5.1890047538+L42*5.5017049523</f>
        <v>23932361.5339945</v>
      </c>
      <c r="Y42" s="8" t="n">
        <f aca="false">N42*5.1890047538</f>
        <v>19680246.2650722</v>
      </c>
      <c r="Z42" s="8" t="n">
        <f aca="false">L42*5.5017049523</f>
        <v>4252115.26892232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high_v2_m!D31+temporary_pension_bonus_high!B31</f>
        <v>20290671.7346038</v>
      </c>
      <c r="G43" s="165" t="n">
        <f aca="false">high_v2_m!E31+temporary_pension_bonus_high!B31</f>
        <v>19477821.3432581</v>
      </c>
      <c r="H43" s="67" t="n">
        <f aca="false">F43-J43</f>
        <v>19860619.5540075</v>
      </c>
      <c r="I43" s="67" t="n">
        <f aca="false">G43-K43</f>
        <v>19060670.7280798</v>
      </c>
      <c r="J43" s="165" t="n">
        <f aca="false">high_v2_m!J31</f>
        <v>430052.180596221</v>
      </c>
      <c r="K43" s="165" t="n">
        <f aca="false">high_v2_m!K31</f>
        <v>417150.615178335</v>
      </c>
      <c r="L43" s="67" t="n">
        <f aca="false">H43-I43</f>
        <v>799948.825927764</v>
      </c>
      <c r="M43" s="67" t="n">
        <f aca="false">J43-K43</f>
        <v>12901.5654178867</v>
      </c>
      <c r="N43" s="165" t="n">
        <f aca="false">SUM(high_v5_m!C31:J31)</f>
        <v>3243159.86540379</v>
      </c>
      <c r="O43" s="7"/>
      <c r="P43" s="7"/>
      <c r="Q43" s="67" t="n">
        <f aca="false">I43*5.5017049523</f>
        <v>104866186.538836</v>
      </c>
      <c r="R43" s="67"/>
      <c r="S43" s="67"/>
      <c r="T43" s="7"/>
      <c r="U43" s="7"/>
      <c r="V43" s="67" t="n">
        <f aca="false">K43*5.5017049523</f>
        <v>2295039.60538163</v>
      </c>
      <c r="W43" s="67" t="n">
        <f aca="false">M43*5.5017049523</f>
        <v>70980.6063520094</v>
      </c>
      <c r="X43" s="67" t="n">
        <f aca="false">N43*5.1890047538+L43*5.5017049523</f>
        <v>21229854.376107</v>
      </c>
      <c r="Y43" s="67" t="n">
        <f aca="false">N43*5.1890047538</f>
        <v>16828771.9589137</v>
      </c>
      <c r="Z43" s="67" t="n">
        <f aca="false">L43*5.5017049523</f>
        <v>4401082.41719335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high_v2_m!D32+temporary_pension_bonus_high!B32</f>
        <v>20864644.8799276</v>
      </c>
      <c r="G44" s="165" t="n">
        <f aca="false">high_v2_m!E32+temporary_pension_bonus_high!B32</f>
        <v>20027037.4877221</v>
      </c>
      <c r="H44" s="67" t="n">
        <f aca="false">F44-J44</f>
        <v>20407890.3187127</v>
      </c>
      <c r="I44" s="67" t="n">
        <f aca="false">G44-K44</f>
        <v>19583985.5633437</v>
      </c>
      <c r="J44" s="165" t="n">
        <f aca="false">high_v2_m!J32</f>
        <v>456754.561214897</v>
      </c>
      <c r="K44" s="165" t="n">
        <f aca="false">high_v2_m!K32</f>
        <v>443051.92437845</v>
      </c>
      <c r="L44" s="67" t="n">
        <f aca="false">H44-I44</f>
        <v>823904.755369045</v>
      </c>
      <c r="M44" s="67" t="n">
        <f aca="false">J44-K44</f>
        <v>13702.6368364468</v>
      </c>
      <c r="N44" s="165" t="n">
        <f aca="false">SUM(high_v5_m!C32:J32)</f>
        <v>3359493.05386506</v>
      </c>
      <c r="O44" s="7"/>
      <c r="P44" s="7"/>
      <c r="Q44" s="67" t="n">
        <f aca="false">I44*5.5017049523</f>
        <v>107745310.35962</v>
      </c>
      <c r="R44" s="67"/>
      <c r="S44" s="67"/>
      <c r="T44" s="7"/>
      <c r="U44" s="7"/>
      <c r="V44" s="67" t="n">
        <f aca="false">K44*5.5017049523</f>
        <v>2437540.96647896</v>
      </c>
      <c r="W44" s="67" t="n">
        <f aca="false">M44*5.5017049523</f>
        <v>75387.8649426479</v>
      </c>
      <c r="X44" s="67" t="n">
        <f aca="false">N44*5.1890047538+L44*5.5017049523</f>
        <v>21965306.2997013</v>
      </c>
      <c r="Y44" s="67" t="n">
        <f aca="false">N44*5.1890047538</f>
        <v>17432425.4268639</v>
      </c>
      <c r="Z44" s="67" t="n">
        <f aca="false">L44*5.5017049523</f>
        <v>4532880.87283739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high_v2_m!D33+temporary_pension_bonus_high!B33</f>
        <v>21485631.9804725</v>
      </c>
      <c r="G45" s="165" t="n">
        <f aca="false">high_v2_m!E33+temporary_pension_bonus_high!B33</f>
        <v>20621167.2929375</v>
      </c>
      <c r="H45" s="67" t="n">
        <f aca="false">F45-J45</f>
        <v>21003388.0431156</v>
      </c>
      <c r="I45" s="67" t="n">
        <f aca="false">G45-K45</f>
        <v>20153390.6737014</v>
      </c>
      <c r="J45" s="165" t="n">
        <f aca="false">high_v2_m!J33</f>
        <v>482243.937356881</v>
      </c>
      <c r="K45" s="165" t="n">
        <f aca="false">high_v2_m!K33</f>
        <v>467776.619236174</v>
      </c>
      <c r="L45" s="67" t="n">
        <f aca="false">H45-I45</f>
        <v>849997.369414274</v>
      </c>
      <c r="M45" s="67" t="n">
        <f aca="false">J45-K45</f>
        <v>14467.3181207065</v>
      </c>
      <c r="N45" s="165" t="n">
        <f aca="false">SUM(high_v5_m!C33:J33)</f>
        <v>3437103.11829311</v>
      </c>
      <c r="O45" s="7"/>
      <c r="P45" s="7"/>
      <c r="Q45" s="67" t="n">
        <f aca="false">I45*5.5017049523</f>
        <v>110878009.275139</v>
      </c>
      <c r="R45" s="67"/>
      <c r="S45" s="67"/>
      <c r="T45" s="7"/>
      <c r="U45" s="7"/>
      <c r="V45" s="67" t="n">
        <f aca="false">K45*5.5017049523</f>
        <v>2573568.94262181</v>
      </c>
      <c r="W45" s="67" t="n">
        <f aca="false">M45*5.5017049523</f>
        <v>79594.9157511904</v>
      </c>
      <c r="X45" s="67" t="n">
        <f aca="false">N45*5.1890047538+L45*5.5017049523</f>
        <v>22511579.1568723</v>
      </c>
      <c r="Y45" s="67" t="n">
        <f aca="false">N45*5.1890047538</f>
        <v>17835144.4201238</v>
      </c>
      <c r="Z45" s="67" t="n">
        <f aca="false">L45*5.5017049523</f>
        <v>4676434.73674848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high_v2_m!D34+temporary_pension_bonus_high!B34</f>
        <v>22047704.9587438</v>
      </c>
      <c r="G46" s="163" t="n">
        <f aca="false">high_v2_m!E34+temporary_pension_bonus_high!B34</f>
        <v>21158943.7376064</v>
      </c>
      <c r="H46" s="8" t="n">
        <f aca="false">F46-J46</f>
        <v>21540867.392737</v>
      </c>
      <c r="I46" s="8" t="n">
        <f aca="false">G46-K46</f>
        <v>20667311.2985798</v>
      </c>
      <c r="J46" s="163" t="n">
        <f aca="false">high_v2_m!J34</f>
        <v>506837.566006781</v>
      </c>
      <c r="K46" s="163" t="n">
        <f aca="false">high_v2_m!K34</f>
        <v>491632.439026577</v>
      </c>
      <c r="L46" s="8" t="n">
        <f aca="false">H46-I46</f>
        <v>873556.094157211</v>
      </c>
      <c r="M46" s="8" t="n">
        <f aca="false">J46-K46</f>
        <v>15205.1269802034</v>
      </c>
      <c r="N46" s="163" t="n">
        <f aca="false">SUM(high_v5_m!C34:J34)</f>
        <v>4260568.6445148</v>
      </c>
      <c r="O46" s="5"/>
      <c r="P46" s="5"/>
      <c r="Q46" s="8" t="n">
        <f aca="false">I46*5.5017049523</f>
        <v>113705448.922122</v>
      </c>
      <c r="R46" s="8"/>
      <c r="S46" s="8"/>
      <c r="T46" s="5"/>
      <c r="U46" s="5"/>
      <c r="V46" s="8" t="n">
        <f aca="false">K46*5.5017049523</f>
        <v>2704816.62450385</v>
      </c>
      <c r="W46" s="8" t="n">
        <f aca="false">M46*5.5017049523</f>
        <v>83654.1224073356</v>
      </c>
      <c r="X46" s="8" t="n">
        <f aca="false">N46*5.1890047538+L46*5.5017049523</f>
        <v>26914158.8396151</v>
      </c>
      <c r="Y46" s="8" t="n">
        <f aca="false">N46*5.1890047538</f>
        <v>22108110.9502785</v>
      </c>
      <c r="Z46" s="8" t="n">
        <f aca="false">L46*5.5017049523</f>
        <v>4806047.88933658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high_v2_m!D35+temporary_pension_bonus_high!B35</f>
        <v>22677943.8607603</v>
      </c>
      <c r="G47" s="165" t="n">
        <f aca="false">high_v2_m!E35+temporary_pension_bonus_high!B35</f>
        <v>21761083.2421173</v>
      </c>
      <c r="H47" s="67" t="n">
        <f aca="false">F47-J47</f>
        <v>22137972.2158851</v>
      </c>
      <c r="I47" s="67" t="n">
        <f aca="false">G47-K47</f>
        <v>21237310.7465884</v>
      </c>
      <c r="J47" s="165" t="n">
        <f aca="false">high_v2_m!J35</f>
        <v>539971.644875228</v>
      </c>
      <c r="K47" s="165" t="n">
        <f aca="false">high_v2_m!K35</f>
        <v>523772.495528971</v>
      </c>
      <c r="L47" s="67" t="n">
        <f aca="false">H47-I47</f>
        <v>900661.469296701</v>
      </c>
      <c r="M47" s="67" t="n">
        <f aca="false">J47-K47</f>
        <v>16199.1493462567</v>
      </c>
      <c r="N47" s="165" t="n">
        <f aca="false">SUM(high_v5_m!C35:J35)</f>
        <v>3591803.98552859</v>
      </c>
      <c r="O47" s="7"/>
      <c r="P47" s="7"/>
      <c r="Q47" s="67" t="n">
        <f aca="false">I47*5.5017049523</f>
        <v>116841417.708039</v>
      </c>
      <c r="R47" s="67"/>
      <c r="S47" s="67"/>
      <c r="T47" s="7"/>
      <c r="U47" s="7"/>
      <c r="V47" s="67" t="n">
        <f aca="false">K47*5.5017049523</f>
        <v>2881641.73253027</v>
      </c>
      <c r="W47" s="67" t="n">
        <f aca="false">M47*5.5017049523</f>
        <v>89122.940181348</v>
      </c>
      <c r="X47" s="67" t="n">
        <f aca="false">N47*5.1890047538+L47*5.5017049523</f>
        <v>23593061.6216011</v>
      </c>
      <c r="Y47" s="67" t="n">
        <f aca="false">N47*5.1890047538</f>
        <v>18637887.9556257</v>
      </c>
      <c r="Z47" s="67" t="n">
        <f aca="false">L47*5.5017049523</f>
        <v>4955173.66597546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high_v2_m!D36+temporary_pension_bonus_high!B36</f>
        <v>23153484.9138073</v>
      </c>
      <c r="G48" s="165" t="n">
        <f aca="false">high_v2_m!E36+temporary_pension_bonus_high!B36</f>
        <v>22216037.3037624</v>
      </c>
      <c r="H48" s="67" t="n">
        <f aca="false">F48-J48</f>
        <v>22608166.5660789</v>
      </c>
      <c r="I48" s="67" t="n">
        <f aca="false">G48-K48</f>
        <v>21687078.5064659</v>
      </c>
      <c r="J48" s="165" t="n">
        <f aca="false">high_v2_m!J36</f>
        <v>545318.34772832</v>
      </c>
      <c r="K48" s="165" t="n">
        <f aca="false">high_v2_m!K36</f>
        <v>528958.79729647</v>
      </c>
      <c r="L48" s="67" t="n">
        <f aca="false">H48-I48</f>
        <v>921088.059612989</v>
      </c>
      <c r="M48" s="67" t="n">
        <f aca="false">J48-K48</f>
        <v>16359.5504318498</v>
      </c>
      <c r="N48" s="165" t="n">
        <f aca="false">SUM(high_v5_m!C36:J36)</f>
        <v>3669784.02998063</v>
      </c>
      <c r="O48" s="7"/>
      <c r="P48" s="7"/>
      <c r="Q48" s="67" t="n">
        <f aca="false">I48*5.5017049523</f>
        <v>119315907.219943</v>
      </c>
      <c r="R48" s="67"/>
      <c r="S48" s="67"/>
      <c r="T48" s="7"/>
      <c r="U48" s="7"/>
      <c r="V48" s="67" t="n">
        <f aca="false">K48*5.5017049523</f>
        <v>2910175.23464864</v>
      </c>
      <c r="W48" s="67" t="n">
        <f aca="false">M48*5.5017049523</f>
        <v>90005.4196283096</v>
      </c>
      <c r="X48" s="67" t="n">
        <f aca="false">N48*5.1890047538+L48*5.5017049523</f>
        <v>24110081.516066</v>
      </c>
      <c r="Y48" s="67" t="n">
        <f aca="false">N48*5.1890047538</f>
        <v>19042526.7769888</v>
      </c>
      <c r="Z48" s="67" t="n">
        <f aca="false">L48*5.5017049523</f>
        <v>5067554.73907718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high_v2_m!D37+temporary_pension_bonus_high!B37</f>
        <v>23616386.4506902</v>
      </c>
      <c r="G49" s="165" t="n">
        <f aca="false">high_v2_m!E37+temporary_pension_bonus_high!B37</f>
        <v>22659043.4255547</v>
      </c>
      <c r="H49" s="67" t="n">
        <f aca="false">F49-J49</f>
        <v>23039402.2558362</v>
      </c>
      <c r="I49" s="67" t="n">
        <f aca="false">G49-K49</f>
        <v>22099368.7565463</v>
      </c>
      <c r="J49" s="165" t="n">
        <f aca="false">high_v2_m!J37</f>
        <v>576984.194854079</v>
      </c>
      <c r="K49" s="165" t="n">
        <f aca="false">high_v2_m!K37</f>
        <v>559674.669008457</v>
      </c>
      <c r="L49" s="67" t="n">
        <f aca="false">H49-I49</f>
        <v>940033.499289874</v>
      </c>
      <c r="M49" s="67" t="n">
        <f aca="false">J49-K49</f>
        <v>17309.5258456224</v>
      </c>
      <c r="N49" s="165" t="n">
        <f aca="false">SUM(high_v5_m!C37:J37)</f>
        <v>3774992.1896822</v>
      </c>
      <c r="O49" s="7"/>
      <c r="P49" s="7"/>
      <c r="Q49" s="67" t="n">
        <f aca="false">I49*5.5017049523</f>
        <v>121584206.530595</v>
      </c>
      <c r="R49" s="67"/>
      <c r="S49" s="67"/>
      <c r="T49" s="7"/>
      <c r="U49" s="7"/>
      <c r="V49" s="67" t="n">
        <f aca="false">K49*5.5017049523</f>
        <v>3079164.89816069</v>
      </c>
      <c r="W49" s="67" t="n">
        <f aca="false">M49*5.5017049523</f>
        <v>95231.9040668257</v>
      </c>
      <c r="X49" s="67" t="n">
        <f aca="false">N49*5.1890047538+L49*5.5017049523</f>
        <v>24760239.3761898</v>
      </c>
      <c r="Y49" s="67" t="n">
        <f aca="false">N49*5.1890047538</f>
        <v>19588452.4178188</v>
      </c>
      <c r="Z49" s="67" t="n">
        <f aca="false">L49*5.5017049523</f>
        <v>5171786.958371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high_v2_m!D38+temporary_pension_bonus_high!B38</f>
        <v>24106820.5729499</v>
      </c>
      <c r="G50" s="163" t="n">
        <f aca="false">high_v2_m!E38+temporary_pension_bonus_high!B38</f>
        <v>23128908.3639164</v>
      </c>
      <c r="H50" s="8" t="n">
        <f aca="false">F50-J50</f>
        <v>23485016.8307929</v>
      </c>
      <c r="I50" s="8" t="n">
        <f aca="false">G50-K50</f>
        <v>22525758.7340241</v>
      </c>
      <c r="J50" s="163" t="n">
        <f aca="false">high_v2_m!J38</f>
        <v>621803.742157063</v>
      </c>
      <c r="K50" s="163" t="n">
        <f aca="false">high_v2_m!K38</f>
        <v>603149.629892351</v>
      </c>
      <c r="L50" s="8" t="n">
        <f aca="false">H50-I50</f>
        <v>959258.096768782</v>
      </c>
      <c r="M50" s="8" t="n">
        <f aca="false">J50-K50</f>
        <v>18654.1122647119</v>
      </c>
      <c r="N50" s="163" t="n">
        <f aca="false">SUM(high_v5_m!C38:J38)</f>
        <v>4681322.69689491</v>
      </c>
      <c r="O50" s="5"/>
      <c r="P50" s="5"/>
      <c r="Q50" s="8" t="n">
        <f aca="false">I50*5.5017049523</f>
        <v>123930078.381295</v>
      </c>
      <c r="R50" s="8"/>
      <c r="S50" s="8"/>
      <c r="T50" s="5"/>
      <c r="U50" s="5"/>
      <c r="V50" s="8" t="n">
        <f aca="false">K50*5.5017049523</f>
        <v>3318351.30575666</v>
      </c>
      <c r="W50" s="8" t="n">
        <f aca="false">M50*5.5017049523</f>
        <v>102629.421827526</v>
      </c>
      <c r="X50" s="8" t="n">
        <f aca="false">N50*5.1890047538+L50*5.5017049523</f>
        <v>29568960.7497862</v>
      </c>
      <c r="Y50" s="8" t="n">
        <f aca="false">N50*5.1890047538</f>
        <v>24291405.7282595</v>
      </c>
      <c r="Z50" s="8" t="n">
        <f aca="false">L50*5.5017049523</f>
        <v>5277555.02152668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high_v2_m!D39+temporary_pension_bonus_high!B39</f>
        <v>24520884.0836377</v>
      </c>
      <c r="G51" s="165" t="n">
        <f aca="false">high_v2_m!E39+temporary_pension_bonus_high!B39</f>
        <v>23525244.6146641</v>
      </c>
      <c r="H51" s="67" t="n">
        <f aca="false">F51-J51</f>
        <v>23858452.9012041</v>
      </c>
      <c r="I51" s="67" t="n">
        <f aca="false">G51-K51</f>
        <v>22882686.3677035</v>
      </c>
      <c r="J51" s="165" t="n">
        <f aca="false">high_v2_m!J39</f>
        <v>662431.182433608</v>
      </c>
      <c r="K51" s="165" t="n">
        <f aca="false">high_v2_m!K39</f>
        <v>642558.2469606</v>
      </c>
      <c r="L51" s="67" t="n">
        <f aca="false">H51-I51</f>
        <v>975766.533500578</v>
      </c>
      <c r="M51" s="67" t="n">
        <f aca="false">J51-K51</f>
        <v>19872.9354730082</v>
      </c>
      <c r="N51" s="165" t="n">
        <f aca="false">SUM(high_v5_m!C39:J39)</f>
        <v>3864465.20057836</v>
      </c>
      <c r="O51" s="7"/>
      <c r="P51" s="7"/>
      <c r="Q51" s="67" t="n">
        <f aca="false">I51*5.5017049523</f>
        <v>125893788.911122</v>
      </c>
      <c r="R51" s="67"/>
      <c r="S51" s="67"/>
      <c r="T51" s="7"/>
      <c r="U51" s="7"/>
      <c r="V51" s="67" t="n">
        <f aca="false">K51*5.5017049523</f>
        <v>3535165.88944434</v>
      </c>
      <c r="W51" s="67" t="n">
        <f aca="false">M51*5.5017049523</f>
        <v>109335.027508588</v>
      </c>
      <c r="X51" s="67" t="n">
        <f aca="false">N51*5.1890047538+L51*5.5017049523</f>
        <v>25421107.8663445</v>
      </c>
      <c r="Y51" s="67" t="n">
        <f aca="false">N51*5.1890047538</f>
        <v>20052728.2966958</v>
      </c>
      <c r="Z51" s="67" t="n">
        <f aca="false">L51*5.5017049523</f>
        <v>5368379.56964874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high_v2_m!D40+temporary_pension_bonus_high!B40</f>
        <v>24979437.1750657</v>
      </c>
      <c r="G52" s="165" t="n">
        <f aca="false">high_v2_m!E40+temporary_pension_bonus_high!B40</f>
        <v>23963405.8476633</v>
      </c>
      <c r="H52" s="67" t="n">
        <f aca="false">F52-J52</f>
        <v>24304189.1743646</v>
      </c>
      <c r="I52" s="67" t="n">
        <f aca="false">G52-K52</f>
        <v>23308415.2869833</v>
      </c>
      <c r="J52" s="165" t="n">
        <f aca="false">high_v2_m!J40</f>
        <v>675248.00070108</v>
      </c>
      <c r="K52" s="165" t="n">
        <f aca="false">high_v2_m!K40</f>
        <v>654990.560680047</v>
      </c>
      <c r="L52" s="67" t="n">
        <f aca="false">H52-I52</f>
        <v>995773.887381315</v>
      </c>
      <c r="M52" s="67" t="n">
        <f aca="false">J52-K52</f>
        <v>20257.4400210323</v>
      </c>
      <c r="N52" s="165" t="n">
        <f aca="false">SUM(high_v5_m!C40:J40)</f>
        <v>3943937.36221358</v>
      </c>
      <c r="O52" s="7"/>
      <c r="P52" s="7"/>
      <c r="Q52" s="67" t="n">
        <f aca="false">I52*5.5017049523</f>
        <v>128236023.814661</v>
      </c>
      <c r="R52" s="67"/>
      <c r="S52" s="67"/>
      <c r="T52" s="7"/>
      <c r="U52" s="7"/>
      <c r="V52" s="67" t="n">
        <f aca="false">K52*5.5017049523</f>
        <v>3603564.81140317</v>
      </c>
      <c r="W52" s="67" t="n">
        <f aca="false">M52*5.5017049523</f>
        <v>111450.458084634</v>
      </c>
      <c r="X52" s="67" t="n">
        <f aca="false">N52*5.1890047538+L52*5.5017049523</f>
        <v>25943563.8487925</v>
      </c>
      <c r="Y52" s="67" t="n">
        <f aca="false">N52*5.1890047538</f>
        <v>20465109.7212157</v>
      </c>
      <c r="Z52" s="67" t="n">
        <f aca="false">L52*5.5017049523</f>
        <v>5478454.1275768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high_v2_m!D41+temporary_pension_bonus_high!B41</f>
        <v>25542463.7513777</v>
      </c>
      <c r="G53" s="165" t="n">
        <f aca="false">high_v2_m!E41+temporary_pension_bonus_high!B41</f>
        <v>24501437.6842499</v>
      </c>
      <c r="H53" s="67" t="n">
        <f aca="false">F53-J53</f>
        <v>24770781.7313604</v>
      </c>
      <c r="I53" s="67" t="n">
        <f aca="false">G53-K53</f>
        <v>23752906.1248331</v>
      </c>
      <c r="J53" s="165" t="n">
        <f aca="false">high_v2_m!J41</f>
        <v>771682.020017301</v>
      </c>
      <c r="K53" s="165" t="n">
        <f aca="false">high_v2_m!K41</f>
        <v>748531.559416782</v>
      </c>
      <c r="L53" s="67" t="n">
        <f aca="false">H53-I53</f>
        <v>1017875.60652727</v>
      </c>
      <c r="M53" s="67" t="n">
        <f aca="false">J53-K53</f>
        <v>23150.4606005191</v>
      </c>
      <c r="N53" s="165" t="n">
        <f aca="false">SUM(high_v5_m!C41:J41)</f>
        <v>4034565.72091948</v>
      </c>
      <c r="O53" s="7"/>
      <c r="P53" s="7"/>
      <c r="Q53" s="67" t="n">
        <f aca="false">I53*5.5017049523</f>
        <v>130681481.258511</v>
      </c>
      <c r="R53" s="67"/>
      <c r="S53" s="67"/>
      <c r="T53" s="7"/>
      <c r="U53" s="7"/>
      <c r="V53" s="67" t="n">
        <f aca="false">K53*5.5017049523</f>
        <v>4118199.78739615</v>
      </c>
      <c r="W53" s="67" t="n">
        <f aca="false">M53*5.5017049523</f>
        <v>127367.003733902</v>
      </c>
      <c r="X53" s="67" t="n">
        <f aca="false">N53*5.1890047538+L53*5.5017049523</f>
        <v>26535431.9706261</v>
      </c>
      <c r="Y53" s="67" t="n">
        <f aca="false">N53*5.1890047538</f>
        <v>20935380.7053697</v>
      </c>
      <c r="Z53" s="67" t="n">
        <f aca="false">L53*5.5017049523</f>
        <v>5600051.26525646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high_v2_m!D42+temporary_pension_bonus_high!B42</f>
        <v>26071803.3293276</v>
      </c>
      <c r="G54" s="163" t="n">
        <f aca="false">high_v2_m!E42+temporary_pension_bonus_high!B42</f>
        <v>25008199.1710121</v>
      </c>
      <c r="H54" s="8" t="n">
        <f aca="false">F54-J54</f>
        <v>25207650.100421</v>
      </c>
      <c r="I54" s="8" t="n">
        <f aca="false">G54-K54</f>
        <v>24169970.5389727</v>
      </c>
      <c r="J54" s="163" t="n">
        <f aca="false">high_v2_m!J42</f>
        <v>864153.228906549</v>
      </c>
      <c r="K54" s="163" t="n">
        <f aca="false">high_v2_m!K42</f>
        <v>838228.632039353</v>
      </c>
      <c r="L54" s="8" t="n">
        <f aca="false">H54-I54</f>
        <v>1037679.56144829</v>
      </c>
      <c r="M54" s="8" t="n">
        <f aca="false">J54-K54</f>
        <v>25924.5968671966</v>
      </c>
      <c r="N54" s="163" t="n">
        <f aca="false">SUM(high_v5_m!C42:J42)</f>
        <v>4997420.41468118</v>
      </c>
      <c r="O54" s="5"/>
      <c r="P54" s="5"/>
      <c r="Q54" s="8" t="n">
        <f aca="false">I54*5.5017049523</f>
        <v>132976046.611211</v>
      </c>
      <c r="R54" s="8"/>
      <c r="S54" s="8"/>
      <c r="T54" s="5"/>
      <c r="U54" s="5"/>
      <c r="V54" s="8" t="n">
        <f aca="false">K54*5.5017049523</f>
        <v>4611686.61605056</v>
      </c>
      <c r="W54" s="8" t="n">
        <f aca="false">M54*5.5017049523</f>
        <v>142629.482970637</v>
      </c>
      <c r="X54" s="8" t="n">
        <f aca="false">N54*5.1890047538+L54*5.5017049523</f>
        <v>31640645.0706384</v>
      </c>
      <c r="Y54" s="8" t="n">
        <f aca="false">N54*5.1890047538</f>
        <v>25931638.2885178</v>
      </c>
      <c r="Z54" s="8" t="n">
        <f aca="false">L54*5.5017049523</f>
        <v>5709006.78212058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high_v2_m!D43+temporary_pension_bonus_high!B43</f>
        <v>26630640.1873055</v>
      </c>
      <c r="G55" s="165" t="n">
        <f aca="false">high_v2_m!E43+temporary_pension_bonus_high!B43</f>
        <v>25543481.7253707</v>
      </c>
      <c r="H55" s="67" t="n">
        <f aca="false">F55-J55</f>
        <v>25688662.1417381</v>
      </c>
      <c r="I55" s="67" t="n">
        <f aca="false">G55-K55</f>
        <v>24629763.0211702</v>
      </c>
      <c r="J55" s="165" t="n">
        <f aca="false">high_v2_m!J43</f>
        <v>941978.045567453</v>
      </c>
      <c r="K55" s="165" t="n">
        <f aca="false">high_v2_m!K43</f>
        <v>913718.704200429</v>
      </c>
      <c r="L55" s="67" t="n">
        <f aca="false">H55-I55</f>
        <v>1058899.12056785</v>
      </c>
      <c r="M55" s="67" t="n">
        <f aca="false">J55-K55</f>
        <v>28259.3413670239</v>
      </c>
      <c r="N55" s="165" t="n">
        <f aca="false">SUM(high_v5_m!C43:J43)</f>
        <v>4144909.87186928</v>
      </c>
      <c r="O55" s="7"/>
      <c r="P55" s="7"/>
      <c r="Q55" s="67" t="n">
        <f aca="false">I55*5.5017049523</f>
        <v>135505689.187548</v>
      </c>
      <c r="R55" s="67"/>
      <c r="S55" s="67"/>
      <c r="T55" s="7"/>
      <c r="U55" s="7"/>
      <c r="V55" s="67" t="n">
        <f aca="false">K55*5.5017049523</f>
        <v>5027010.71990864</v>
      </c>
      <c r="W55" s="67" t="n">
        <f aca="false">M55*5.5017049523</f>
        <v>155474.558347692</v>
      </c>
      <c r="X55" s="67" t="n">
        <f aca="false">N55*5.1890047538+L55*5.5017049523</f>
        <v>27333707.5648165</v>
      </c>
      <c r="Y55" s="67" t="n">
        <f aca="false">N55*5.1890047538</f>
        <v>21507957.0292022</v>
      </c>
      <c r="Z55" s="67" t="n">
        <f aca="false">L55*5.5017049523</f>
        <v>5825750.53561424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high_v2_m!D44+temporary_pension_bonus_high!B44</f>
        <v>27087318.9351401</v>
      </c>
      <c r="G56" s="165" t="n">
        <f aca="false">high_v2_m!E44+temporary_pension_bonus_high!B44</f>
        <v>25980497.7555562</v>
      </c>
      <c r="H56" s="67" t="n">
        <f aca="false">F56-J56</f>
        <v>26050726.8168385</v>
      </c>
      <c r="I56" s="67" t="n">
        <f aca="false">G56-K56</f>
        <v>24975003.4008036</v>
      </c>
      <c r="J56" s="165" t="n">
        <f aca="false">high_v2_m!J44</f>
        <v>1036592.11830161</v>
      </c>
      <c r="K56" s="165" t="n">
        <f aca="false">high_v2_m!K44</f>
        <v>1005494.35475256</v>
      </c>
      <c r="L56" s="67" t="n">
        <f aca="false">H56-I56</f>
        <v>1075723.4160349</v>
      </c>
      <c r="M56" s="67" t="n">
        <f aca="false">J56-K56</f>
        <v>31097.7635490482</v>
      </c>
      <c r="N56" s="165" t="n">
        <f aca="false">SUM(high_v5_m!C44:J44)</f>
        <v>4184588.30590798</v>
      </c>
      <c r="O56" s="7"/>
      <c r="P56" s="7"/>
      <c r="Q56" s="67" t="n">
        <f aca="false">I56*5.5017049523</f>
        <v>137405099.893911</v>
      </c>
      <c r="R56" s="67"/>
      <c r="S56" s="67"/>
      <c r="T56" s="7"/>
      <c r="U56" s="7"/>
      <c r="V56" s="67" t="n">
        <f aca="false">K56*5.5017049523</f>
        <v>5531933.27105184</v>
      </c>
      <c r="W56" s="67" t="n">
        <f aca="false">M56*5.5017049523</f>
        <v>171090.719723253</v>
      </c>
      <c r="X56" s="67" t="n">
        <f aca="false">N56*5.1890047538+L56*5.5017049523</f>
        <v>27632161.4573567</v>
      </c>
      <c r="Y56" s="67" t="n">
        <f aca="false">N56*5.1890047538</f>
        <v>21713848.6120524</v>
      </c>
      <c r="Z56" s="67" t="n">
        <f aca="false">L56*5.5017049523</f>
        <v>5918312.8453043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high_v2_m!D45+temporary_pension_bonus_high!B45</f>
        <v>27421853.4919451</v>
      </c>
      <c r="G57" s="165" t="n">
        <f aca="false">high_v2_m!E45+temporary_pension_bonus_high!B45</f>
        <v>26300127.528031</v>
      </c>
      <c r="H57" s="67" t="n">
        <f aca="false">F57-J57</f>
        <v>26307037.5488822</v>
      </c>
      <c r="I57" s="67" t="n">
        <f aca="false">G57-K57</f>
        <v>25218756.06326</v>
      </c>
      <c r="J57" s="165" t="n">
        <f aca="false">high_v2_m!J45</f>
        <v>1114815.94306281</v>
      </c>
      <c r="K57" s="165" t="n">
        <f aca="false">high_v2_m!K45</f>
        <v>1081371.46477093</v>
      </c>
      <c r="L57" s="67" t="n">
        <f aca="false">H57-I57</f>
        <v>1088281.4856222</v>
      </c>
      <c r="M57" s="67" t="n">
        <f aca="false">J57-K57</f>
        <v>33444.4782918843</v>
      </c>
      <c r="N57" s="165" t="n">
        <f aca="false">SUM(high_v5_m!C45:J45)</f>
        <v>4243399.54636279</v>
      </c>
      <c r="O57" s="7"/>
      <c r="P57" s="7"/>
      <c r="Q57" s="67" t="n">
        <f aca="false">I57*5.5017049523</f>
        <v>138746155.124083</v>
      </c>
      <c r="R57" s="67"/>
      <c r="S57" s="67"/>
      <c r="T57" s="7"/>
      <c r="U57" s="7"/>
      <c r="V57" s="67" t="n">
        <f aca="false">K57*5.5017049523</f>
        <v>5949386.74300613</v>
      </c>
      <c r="W57" s="67" t="n">
        <f aca="false">M57*5.5017049523</f>
        <v>184001.65184555</v>
      </c>
      <c r="X57" s="67" t="n">
        <f aca="false">N57*5.1890047538+L57*5.5017049523</f>
        <v>28006424.0572934</v>
      </c>
      <c r="Y57" s="67" t="n">
        <f aca="false">N57*5.1890047538</f>
        <v>22019020.4183493</v>
      </c>
      <c r="Z57" s="67" t="n">
        <f aca="false">L57*5.5017049523</f>
        <v>5987403.63894407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high_v2_m!D46+temporary_pension_bonus_high!B46</f>
        <v>27863811.7913884</v>
      </c>
      <c r="G58" s="163" t="n">
        <f aca="false">high_v2_m!E46+temporary_pension_bonus_high!B46</f>
        <v>26723158.7285141</v>
      </c>
      <c r="H58" s="8" t="n">
        <f aca="false">F58-J58</f>
        <v>26638532.777774</v>
      </c>
      <c r="I58" s="8" t="n">
        <f aca="false">G58-K58</f>
        <v>25534638.0853082</v>
      </c>
      <c r="J58" s="163" t="n">
        <f aca="false">high_v2_m!J46</f>
        <v>1225279.01361436</v>
      </c>
      <c r="K58" s="163" t="n">
        <f aca="false">high_v2_m!K46</f>
        <v>1188520.64320593</v>
      </c>
      <c r="L58" s="8" t="n">
        <f aca="false">H58-I58</f>
        <v>1103894.69246579</v>
      </c>
      <c r="M58" s="8" t="n">
        <f aca="false">J58-K58</f>
        <v>36758.3704084307</v>
      </c>
      <c r="N58" s="163" t="n">
        <f aca="false">SUM(high_v5_m!C46:J46)</f>
        <v>5233735.37104546</v>
      </c>
      <c r="O58" s="5"/>
      <c r="P58" s="5"/>
      <c r="Q58" s="8" t="n">
        <f aca="false">I58*5.5017049523</f>
        <v>140484044.809128</v>
      </c>
      <c r="R58" s="8"/>
      <c r="S58" s="8"/>
      <c r="T58" s="5"/>
      <c r="U58" s="5"/>
      <c r="V58" s="8" t="n">
        <f aca="false">K58*5.5017049523</f>
        <v>6538889.90863684</v>
      </c>
      <c r="W58" s="8" t="n">
        <f aca="false">M58*5.5017049523</f>
        <v>202233.708514541</v>
      </c>
      <c r="X58" s="8" t="n">
        <f aca="false">N58*5.1890047538+L58*5.5017049523</f>
        <v>33231180.6168428</v>
      </c>
      <c r="Y58" s="8" t="n">
        <f aca="false">N58*5.1890047538</f>
        <v>27157877.7204861</v>
      </c>
      <c r="Z58" s="8" t="n">
        <f aca="false">L58*5.5017049523</f>
        <v>6073302.89635674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high_v2_m!D47+temporary_pension_bonus_high!B47</f>
        <v>28294597.2361214</v>
      </c>
      <c r="G59" s="165" t="n">
        <f aca="false">high_v2_m!E47+temporary_pension_bonus_high!B47</f>
        <v>27136493.3628887</v>
      </c>
      <c r="H59" s="67" t="n">
        <f aca="false">F59-J59</f>
        <v>26960267.1079361</v>
      </c>
      <c r="I59" s="67" t="n">
        <f aca="false">G59-K59</f>
        <v>25842193.138549</v>
      </c>
      <c r="J59" s="165" t="n">
        <f aca="false">high_v2_m!J47</f>
        <v>1334330.12818525</v>
      </c>
      <c r="K59" s="165" t="n">
        <f aca="false">high_v2_m!K47</f>
        <v>1294300.22433969</v>
      </c>
      <c r="L59" s="67" t="n">
        <f aca="false">H59-I59</f>
        <v>1118073.96938714</v>
      </c>
      <c r="M59" s="67" t="n">
        <f aca="false">J59-K59</f>
        <v>40029.9038455575</v>
      </c>
      <c r="N59" s="165" t="n">
        <f aca="false">SUM(high_v5_m!C47:J47)</f>
        <v>4299413.37972644</v>
      </c>
      <c r="O59" s="7"/>
      <c r="P59" s="7"/>
      <c r="Q59" s="67" t="n">
        <f aca="false">I59*5.5017049523</f>
        <v>142176121.968648</v>
      </c>
      <c r="R59" s="67"/>
      <c r="S59" s="67"/>
      <c r="T59" s="7"/>
      <c r="U59" s="7"/>
      <c r="V59" s="67" t="n">
        <f aca="false">K59*5.5017049523</f>
        <v>7120857.95401266</v>
      </c>
      <c r="W59" s="67" t="n">
        <f aca="false">M59*5.5017049523</f>
        <v>220232.720227196</v>
      </c>
      <c r="X59" s="67" t="n">
        <f aca="false">N59*5.1890047538+L59*5.5017049523</f>
        <v>28460989.5603668</v>
      </c>
      <c r="Y59" s="67" t="n">
        <f aca="false">N59*5.1890047538</f>
        <v>22309676.4659518</v>
      </c>
      <c r="Z59" s="67" t="n">
        <f aca="false">L59*5.5017049523</f>
        <v>6151313.09441495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high_v2_m!D48+temporary_pension_bonus_high!B48</f>
        <v>28621685.1557708</v>
      </c>
      <c r="G60" s="165" t="n">
        <f aca="false">high_v2_m!E48+temporary_pension_bonus_high!B48</f>
        <v>27449686.9568843</v>
      </c>
      <c r="H60" s="67" t="n">
        <f aca="false">F60-J60</f>
        <v>27215196.4036923</v>
      </c>
      <c r="I60" s="67" t="n">
        <f aca="false">G60-K60</f>
        <v>26085392.8673682</v>
      </c>
      <c r="J60" s="165" t="n">
        <f aca="false">high_v2_m!J48</f>
        <v>1406488.75207848</v>
      </c>
      <c r="K60" s="165" t="n">
        <f aca="false">high_v2_m!K48</f>
        <v>1364294.08951613</v>
      </c>
      <c r="L60" s="67" t="n">
        <f aca="false">H60-I60</f>
        <v>1129803.53632411</v>
      </c>
      <c r="M60" s="67" t="n">
        <f aca="false">J60-K60</f>
        <v>42194.6625623547</v>
      </c>
      <c r="N60" s="165" t="n">
        <f aca="false">SUM(high_v5_m!C48:J48)</f>
        <v>4324272.97745978</v>
      </c>
      <c r="O60" s="7"/>
      <c r="P60" s="7"/>
      <c r="Q60" s="67" t="n">
        <f aca="false">I60*5.5017049523</f>
        <v>143514135.121091</v>
      </c>
      <c r="R60" s="67"/>
      <c r="S60" s="67"/>
      <c r="T60" s="7"/>
      <c r="U60" s="7"/>
      <c r="V60" s="67" t="n">
        <f aca="false">K60*5.5017049523</f>
        <v>7505943.54868451</v>
      </c>
      <c r="W60" s="67" t="n">
        <f aca="false">M60*5.5017049523</f>
        <v>232142.583979934</v>
      </c>
      <c r="X60" s="67" t="n">
        <f aca="false">N60*5.1890047538+L60*5.5017049523</f>
        <v>28654518.7476881</v>
      </c>
      <c r="Y60" s="67" t="n">
        <f aca="false">N60*5.1890047538</f>
        <v>22438673.0367677</v>
      </c>
      <c r="Z60" s="67" t="n">
        <f aca="false">L60*5.5017049523</f>
        <v>6215845.71092041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high_v2_m!D49+temporary_pension_bonus_high!B49</f>
        <v>28835559.6179369</v>
      </c>
      <c r="G61" s="165" t="n">
        <f aca="false">high_v2_m!E49+temporary_pension_bonus_high!B49</f>
        <v>27655313.8861654</v>
      </c>
      <c r="H61" s="67" t="n">
        <f aca="false">F61-J61</f>
        <v>27373828.69122</v>
      </c>
      <c r="I61" s="67" t="n">
        <f aca="false">G61-K61</f>
        <v>26237434.88725</v>
      </c>
      <c r="J61" s="165" t="n">
        <f aca="false">high_v2_m!J49</f>
        <v>1461730.9267169</v>
      </c>
      <c r="K61" s="165" t="n">
        <f aca="false">high_v2_m!K49</f>
        <v>1417878.99891539</v>
      </c>
      <c r="L61" s="67" t="n">
        <f aca="false">H61-I61</f>
        <v>1136393.80397004</v>
      </c>
      <c r="M61" s="67" t="n">
        <f aca="false">J61-K61</f>
        <v>43851.9278015066</v>
      </c>
      <c r="N61" s="165" t="n">
        <f aca="false">SUM(high_v5_m!C49:J49)</f>
        <v>4296911.57406405</v>
      </c>
      <c r="O61" s="7"/>
      <c r="P61" s="7"/>
      <c r="Q61" s="67" t="n">
        <f aca="false">I61*5.5017049523</f>
        <v>144350625.454832</v>
      </c>
      <c r="R61" s="67"/>
      <c r="S61" s="67"/>
      <c r="T61" s="7"/>
      <c r="U61" s="7"/>
      <c r="V61" s="67" t="n">
        <f aca="false">K61*5.5017049523</f>
        <v>7800751.91009497</v>
      </c>
      <c r="W61" s="67" t="n">
        <f aca="false">M61*5.5017049523</f>
        <v>241260.368353451</v>
      </c>
      <c r="X61" s="67" t="n">
        <f aca="false">N61*5.1890047538+L61*5.5017049523</f>
        <v>28548798.0035416</v>
      </c>
      <c r="Y61" s="67" t="n">
        <f aca="false">N61*5.1890047538</f>
        <v>22296694.5844766</v>
      </c>
      <c r="Z61" s="67" t="n">
        <f aca="false">L61*5.5017049523</f>
        <v>6252103.41906498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high_v2_m!D50+temporary_pension_bonus_high!B50</f>
        <v>29177720.295108</v>
      </c>
      <c r="G62" s="163" t="n">
        <f aca="false">high_v2_m!E50+temporary_pension_bonus_high!B50</f>
        <v>27983493.1282677</v>
      </c>
      <c r="H62" s="8" t="n">
        <f aca="false">F62-J62</f>
        <v>27642645.9151735</v>
      </c>
      <c r="I62" s="8" t="n">
        <f aca="false">G62-K62</f>
        <v>26494470.9797313</v>
      </c>
      <c r="J62" s="163" t="n">
        <f aca="false">high_v2_m!J50</f>
        <v>1535074.37993443</v>
      </c>
      <c r="K62" s="163" t="n">
        <f aca="false">high_v2_m!K50</f>
        <v>1489022.1485364</v>
      </c>
      <c r="L62" s="8" t="n">
        <f aca="false">H62-I62</f>
        <v>1148174.93544227</v>
      </c>
      <c r="M62" s="8" t="n">
        <f aca="false">J62-K62</f>
        <v>46052.2313980327</v>
      </c>
      <c r="N62" s="163" t="n">
        <f aca="false">SUM(high_v5_m!C50:J50)</f>
        <v>5394795.73664108</v>
      </c>
      <c r="O62" s="5"/>
      <c r="P62" s="5"/>
      <c r="Q62" s="8" t="n">
        <f aca="false">I62*5.5017049523</f>
        <v>145764762.197756</v>
      </c>
      <c r="R62" s="8"/>
      <c r="S62" s="8"/>
      <c r="T62" s="5"/>
      <c r="U62" s="5"/>
      <c r="V62" s="8" t="n">
        <f aca="false">K62*5.5017049523</f>
        <v>8192160.5286871</v>
      </c>
      <c r="W62" s="8" t="n">
        <f aca="false">M62*5.5017049523</f>
        <v>253365.789547022</v>
      </c>
      <c r="X62" s="8" t="n">
        <f aca="false">N62*5.1890047538+L62*5.5017049523</f>
        <v>34310540.45164</v>
      </c>
      <c r="Y62" s="8" t="n">
        <f aca="false">N62*5.1890047538</f>
        <v>27993620.7232105</v>
      </c>
      <c r="Z62" s="8" t="n">
        <f aca="false">L62*5.5017049523</f>
        <v>6316919.72842948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high_v2_m!D51+temporary_pension_bonus_high!B51</f>
        <v>29645025.0149991</v>
      </c>
      <c r="G63" s="165" t="n">
        <f aca="false">high_v2_m!E51+temporary_pension_bonus_high!B51</f>
        <v>28432090.9486477</v>
      </c>
      <c r="H63" s="67" t="n">
        <f aca="false">F63-J63</f>
        <v>27959115.0123725</v>
      </c>
      <c r="I63" s="67" t="n">
        <f aca="false">G63-K63</f>
        <v>26796758.2460999</v>
      </c>
      <c r="J63" s="165" t="n">
        <f aca="false">high_v2_m!J51</f>
        <v>1685910.00262659</v>
      </c>
      <c r="K63" s="165" t="n">
        <f aca="false">high_v2_m!K51</f>
        <v>1635332.70254779</v>
      </c>
      <c r="L63" s="67" t="n">
        <f aca="false">H63-I63</f>
        <v>1162356.76627252</v>
      </c>
      <c r="M63" s="67" t="n">
        <f aca="false">J63-K63</f>
        <v>50577.3000787979</v>
      </c>
      <c r="N63" s="165" t="n">
        <f aca="false">SUM(high_v5_m!C51:J51)</f>
        <v>4519978.57376812</v>
      </c>
      <c r="O63" s="7"/>
      <c r="P63" s="7"/>
      <c r="Q63" s="67" t="n">
        <f aca="false">I63*5.5017049523</f>
        <v>147427857.548154</v>
      </c>
      <c r="R63" s="67"/>
      <c r="S63" s="67"/>
      <c r="T63" s="7"/>
      <c r="U63" s="7"/>
      <c r="V63" s="67" t="n">
        <f aca="false">K63*5.5017049523</f>
        <v>8997118.02826535</v>
      </c>
      <c r="W63" s="67" t="n">
        <f aca="false">M63*5.5017049523</f>
        <v>278261.382317485</v>
      </c>
      <c r="X63" s="67" t="n">
        <f aca="false">N63*5.1890047538+L63*5.5017049523</f>
        <v>29849134.2836978</v>
      </c>
      <c r="Y63" s="67" t="n">
        <f aca="false">N63*5.1890047538</f>
        <v>23454190.3063569</v>
      </c>
      <c r="Z63" s="67" t="n">
        <f aca="false">L63*5.5017049523</f>
        <v>6394943.97734091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high_v2_m!D52+temporary_pension_bonus_high!B52</f>
        <v>30009675.3394881</v>
      </c>
      <c r="G64" s="165" t="n">
        <f aca="false">high_v2_m!E52+temporary_pension_bonus_high!B52</f>
        <v>28780915.9397445</v>
      </c>
      <c r="H64" s="67" t="n">
        <f aca="false">F64-J64</f>
        <v>28269173.5474227</v>
      </c>
      <c r="I64" s="67" t="n">
        <f aca="false">G64-K64</f>
        <v>27092629.201441</v>
      </c>
      <c r="J64" s="165" t="n">
        <f aca="false">high_v2_m!J52</f>
        <v>1740501.79206548</v>
      </c>
      <c r="K64" s="165" t="n">
        <f aca="false">high_v2_m!K52</f>
        <v>1688286.73830352</v>
      </c>
      <c r="L64" s="67" t="n">
        <f aca="false">H64-I64</f>
        <v>1176544.34598165</v>
      </c>
      <c r="M64" s="67" t="n">
        <f aca="false">J64-K64</f>
        <v>52215.0537619644</v>
      </c>
      <c r="N64" s="165" t="n">
        <f aca="false">SUM(high_v5_m!C52:J52)</f>
        <v>4637697.9575917</v>
      </c>
      <c r="O64" s="7"/>
      <c r="P64" s="7"/>
      <c r="Q64" s="67" t="n">
        <f aca="false">I64*5.5017049523</f>
        <v>149055652.248396</v>
      </c>
      <c r="R64" s="67"/>
      <c r="S64" s="67"/>
      <c r="T64" s="7"/>
      <c r="U64" s="7"/>
      <c r="V64" s="67" t="n">
        <f aca="false">K64*5.5017049523</f>
        <v>9288455.50902689</v>
      </c>
      <c r="W64" s="67" t="n">
        <f aca="false">M64*5.5017049523</f>
        <v>287271.81986681</v>
      </c>
      <c r="X64" s="67" t="n">
        <f aca="false">N64*5.1890047538+L64*5.5017049523</f>
        <v>30538036.6035197</v>
      </c>
      <c r="Y64" s="67" t="n">
        <f aca="false">N64*5.1890047538</f>
        <v>24065036.7486319</v>
      </c>
      <c r="Z64" s="67" t="n">
        <f aca="false">L64*5.5017049523</f>
        <v>6472999.85488779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high_v2_m!D53+temporary_pension_bonus_high!B53</f>
        <v>30335382.8994896</v>
      </c>
      <c r="G65" s="165" t="n">
        <f aca="false">high_v2_m!E53+temporary_pension_bonus_high!B53</f>
        <v>29092814.1064985</v>
      </c>
      <c r="H65" s="67" t="n">
        <f aca="false">F65-J65</f>
        <v>28549385.2942175</v>
      </c>
      <c r="I65" s="67" t="n">
        <f aca="false">G65-K65</f>
        <v>27360396.4293845</v>
      </c>
      <c r="J65" s="165" t="n">
        <f aca="false">high_v2_m!J53</f>
        <v>1785997.60527213</v>
      </c>
      <c r="K65" s="165" t="n">
        <f aca="false">high_v2_m!K53</f>
        <v>1732417.67711396</v>
      </c>
      <c r="L65" s="67" t="n">
        <f aca="false">H65-I65</f>
        <v>1188988.86483294</v>
      </c>
      <c r="M65" s="67" t="n">
        <f aca="false">J65-K65</f>
        <v>53579.9281581638</v>
      </c>
      <c r="N65" s="165" t="n">
        <f aca="false">SUM(high_v5_m!C53:J53)</f>
        <v>4563745.87775466</v>
      </c>
      <c r="O65" s="7"/>
      <c r="P65" s="7"/>
      <c r="Q65" s="67" t="n">
        <f aca="false">I65*5.5017049523</f>
        <v>150528828.532436</v>
      </c>
      <c r="R65" s="67"/>
      <c r="S65" s="67"/>
      <c r="T65" s="7"/>
      <c r="U65" s="7"/>
      <c r="V65" s="67" t="n">
        <f aca="false">K65*5.5017049523</f>
        <v>9531250.91362996</v>
      </c>
      <c r="W65" s="67" t="n">
        <f aca="false">M65*5.5017049523</f>
        <v>294780.956091648</v>
      </c>
      <c r="X65" s="67" t="n">
        <f aca="false">N65*5.1890047538+L65*5.5017049523</f>
        <v>30222764.9806851</v>
      </c>
      <c r="Y65" s="67" t="n">
        <f aca="false">N65*5.1890047538</f>
        <v>23681299.0548041</v>
      </c>
      <c r="Z65" s="67" t="n">
        <f aca="false">L65*5.5017049523</f>
        <v>6541465.92588095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high_v2_m!D54+temporary_pension_bonus_high!B54</f>
        <v>30540924.1338392</v>
      </c>
      <c r="G66" s="163" t="n">
        <f aca="false">high_v2_m!E54+temporary_pension_bonus_high!B54</f>
        <v>29290171.3763698</v>
      </c>
      <c r="H66" s="8" t="n">
        <f aca="false">F66-J66</f>
        <v>28683581.9273074</v>
      </c>
      <c r="I66" s="8" t="n">
        <f aca="false">G66-K66</f>
        <v>27488549.436034</v>
      </c>
      <c r="J66" s="163" t="n">
        <f aca="false">high_v2_m!J54</f>
        <v>1857342.20653175</v>
      </c>
      <c r="K66" s="163" t="n">
        <f aca="false">high_v2_m!K54</f>
        <v>1801621.9403358</v>
      </c>
      <c r="L66" s="8" t="n">
        <f aca="false">H66-I66</f>
        <v>1195032.4912734</v>
      </c>
      <c r="M66" s="8" t="n">
        <f aca="false">J66-K66</f>
        <v>55720.2661959522</v>
      </c>
      <c r="N66" s="163" t="n">
        <f aca="false">SUM(high_v5_m!C54:J54)</f>
        <v>5571899.68091705</v>
      </c>
      <c r="O66" s="5"/>
      <c r="P66" s="5"/>
      <c r="Q66" s="8" t="n">
        <f aca="false">I66*5.5017049523</f>
        <v>151233888.563772</v>
      </c>
      <c r="R66" s="8"/>
      <c r="S66" s="8"/>
      <c r="T66" s="5"/>
      <c r="U66" s="5"/>
      <c r="V66" s="8" t="n">
        <f aca="false">K66*5.5017049523</f>
        <v>9911992.35131778</v>
      </c>
      <c r="W66" s="8" t="n">
        <f aca="false">M66*5.5017049523</f>
        <v>306556.464473744</v>
      </c>
      <c r="X66" s="8" t="n">
        <f aca="false">N66*5.1890047538+L66*5.5017049523</f>
        <v>35487330.1073735</v>
      </c>
      <c r="Y66" s="8" t="n">
        <f aca="false">N66*5.1890047538</f>
        <v>28912613.9319753</v>
      </c>
      <c r="Z66" s="8" t="n">
        <f aca="false">L66*5.5017049523</f>
        <v>6574716.17539825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high_v2_m!D55+temporary_pension_bonus_high!B55</f>
        <v>30908970.301943</v>
      </c>
      <c r="G67" s="165" t="n">
        <f aca="false">high_v2_m!E55+temporary_pension_bonus_high!B55</f>
        <v>29643185.4710611</v>
      </c>
      <c r="H67" s="67" t="n">
        <f aca="false">F67-J67</f>
        <v>28943945.5119048</v>
      </c>
      <c r="I67" s="67" t="n">
        <f aca="false">G67-K67</f>
        <v>27737111.4247241</v>
      </c>
      <c r="J67" s="165" t="n">
        <f aca="false">high_v2_m!J55</f>
        <v>1965024.79003812</v>
      </c>
      <c r="K67" s="165" t="n">
        <f aca="false">high_v2_m!K55</f>
        <v>1906074.04633698</v>
      </c>
      <c r="L67" s="67" t="n">
        <f aca="false">H67-I67</f>
        <v>1206834.08718074</v>
      </c>
      <c r="M67" s="67" t="n">
        <f aca="false">J67-K67</f>
        <v>58950.7437011437</v>
      </c>
      <c r="N67" s="165" t="n">
        <f aca="false">SUM(high_v5_m!C55:J55)</f>
        <v>4650556.69658835</v>
      </c>
      <c r="O67" s="7"/>
      <c r="P67" s="7"/>
      <c r="Q67" s="67" t="n">
        <f aca="false">I67*5.5017049523</f>
        <v>152601403.287902</v>
      </c>
      <c r="R67" s="67"/>
      <c r="S67" s="67"/>
      <c r="T67" s="7"/>
      <c r="U67" s="7"/>
      <c r="V67" s="67" t="n">
        <f aca="false">K67*5.5017049523</f>
        <v>10486657.0201827</v>
      </c>
      <c r="W67" s="67" t="n">
        <f aca="false">M67*5.5017049523</f>
        <v>324329.59856235</v>
      </c>
      <c r="X67" s="67" t="n">
        <f aca="false">N67*5.1890047538+L67*5.5017049523</f>
        <v>30771405.8804601</v>
      </c>
      <c r="Y67" s="67" t="n">
        <f aca="false">N67*5.1890047538</f>
        <v>24131760.8064133</v>
      </c>
      <c r="Z67" s="67" t="n">
        <f aca="false">L67*5.5017049523</f>
        <v>6639645.07404671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high_v2_m!D56+temporary_pension_bonus_high!B56</f>
        <v>31136093.6992471</v>
      </c>
      <c r="G68" s="165" t="n">
        <f aca="false">high_v2_m!E56+temporary_pension_bonus_high!B56</f>
        <v>29861413.4154282</v>
      </c>
      <c r="H68" s="67" t="n">
        <f aca="false">F68-J68</f>
        <v>29071276.2861188</v>
      </c>
      <c r="I68" s="67" t="n">
        <f aca="false">G68-K68</f>
        <v>27858540.5246938</v>
      </c>
      <c r="J68" s="165" t="n">
        <f aca="false">high_v2_m!J56</f>
        <v>2064817.41312827</v>
      </c>
      <c r="K68" s="165" t="n">
        <f aca="false">high_v2_m!K56</f>
        <v>2002872.89073442</v>
      </c>
      <c r="L68" s="67" t="n">
        <f aca="false">H68-I68</f>
        <v>1212735.76142503</v>
      </c>
      <c r="M68" s="67" t="n">
        <f aca="false">J68-K68</f>
        <v>61944.5223938485</v>
      </c>
      <c r="N68" s="165" t="n">
        <f aca="false">SUM(high_v5_m!C56:J56)</f>
        <v>4646819.20500212</v>
      </c>
      <c r="O68" s="7"/>
      <c r="P68" s="7"/>
      <c r="Q68" s="67" t="n">
        <f aca="false">I68*5.5017049523</f>
        <v>153269470.368558</v>
      </c>
      <c r="R68" s="67"/>
      <c r="S68" s="67"/>
      <c r="T68" s="7"/>
      <c r="U68" s="7"/>
      <c r="V68" s="67" t="n">
        <f aca="false">K68*5.5017049523</f>
        <v>11019215.701781</v>
      </c>
      <c r="W68" s="67" t="n">
        <f aca="false">M68*5.5017049523</f>
        <v>340800.485622095</v>
      </c>
      <c r="X68" s="67" t="n">
        <f aca="false">N68*5.1890047538+L68*5.5017049523</f>
        <v>30784481.2892685</v>
      </c>
      <c r="Y68" s="67" t="n">
        <f aca="false">N68*5.1890047538</f>
        <v>24112366.9448051</v>
      </c>
      <c r="Z68" s="67" t="n">
        <f aca="false">L68*5.5017049523</f>
        <v>6672114.34446342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high_v2_m!D57+temporary_pension_bonus_high!B57</f>
        <v>31519045.7473094</v>
      </c>
      <c r="G69" s="165" t="n">
        <f aca="false">high_v2_m!E57+temporary_pension_bonus_high!B57</f>
        <v>30228845.1056246</v>
      </c>
      <c r="H69" s="67" t="n">
        <f aca="false">F69-J69</f>
        <v>29381980.7889307</v>
      </c>
      <c r="I69" s="67" t="n">
        <f aca="false">G69-K69</f>
        <v>28155892.0959972</v>
      </c>
      <c r="J69" s="165" t="n">
        <f aca="false">high_v2_m!J57</f>
        <v>2137064.9583787</v>
      </c>
      <c r="K69" s="165" t="n">
        <f aca="false">high_v2_m!K57</f>
        <v>2072953.00962734</v>
      </c>
      <c r="L69" s="67" t="n">
        <f aca="false">H69-I69</f>
        <v>1226088.69293353</v>
      </c>
      <c r="M69" s="67" t="n">
        <f aca="false">J69-K69</f>
        <v>64111.9487513609</v>
      </c>
      <c r="N69" s="165" t="n">
        <f aca="false">SUM(high_v5_m!C57:J57)</f>
        <v>4631561.90321551</v>
      </c>
      <c r="O69" s="7"/>
      <c r="P69" s="7"/>
      <c r="Q69" s="67" t="n">
        <f aca="false">I69*5.5017049523</f>
        <v>154905410.980972</v>
      </c>
      <c r="R69" s="67"/>
      <c r="S69" s="67"/>
      <c r="T69" s="7"/>
      <c r="U69" s="7"/>
      <c r="V69" s="67" t="n">
        <f aca="false">K69*5.5017049523</f>
        <v>11404775.8389519</v>
      </c>
      <c r="W69" s="67" t="n">
        <f aca="false">M69*5.5017049523</f>
        <v>352725.025946966</v>
      </c>
      <c r="X69" s="67" t="n">
        <f aca="false">N69*5.1890047538+L69*5.5017049523</f>
        <v>30778774.9671757</v>
      </c>
      <c r="Y69" s="67" t="n">
        <f aca="false">N69*5.1890047538</f>
        <v>24033196.7333043</v>
      </c>
      <c r="Z69" s="67" t="n">
        <f aca="false">L69*5.5017049523</f>
        <v>6745578.23387143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high_v2_m!D58+temporary_pension_bonus_high!B58</f>
        <v>31882263.4253761</v>
      </c>
      <c r="G70" s="163" t="n">
        <f aca="false">high_v2_m!E58+temporary_pension_bonus_high!B58</f>
        <v>30577005.0025614</v>
      </c>
      <c r="H70" s="8" t="n">
        <f aca="false">F70-J70</f>
        <v>29681471.8423935</v>
      </c>
      <c r="I70" s="8" t="n">
        <f aca="false">G70-K70</f>
        <v>28442237.1670683</v>
      </c>
      <c r="J70" s="163" t="n">
        <f aca="false">high_v2_m!J58</f>
        <v>2200791.58298262</v>
      </c>
      <c r="K70" s="163" t="n">
        <f aca="false">high_v2_m!K58</f>
        <v>2134767.83549314</v>
      </c>
      <c r="L70" s="8" t="n">
        <f aca="false">H70-I70</f>
        <v>1239234.67532525</v>
      </c>
      <c r="M70" s="8" t="n">
        <f aca="false">J70-K70</f>
        <v>66023.7474894784</v>
      </c>
      <c r="N70" s="163" t="n">
        <f aca="false">SUM(high_v5_m!C58:J58)</f>
        <v>5609288.22137</v>
      </c>
      <c r="O70" s="5"/>
      <c r="P70" s="5"/>
      <c r="Q70" s="8" t="n">
        <f aca="false">I70*5.5017049523</f>
        <v>156480797.076551</v>
      </c>
      <c r="R70" s="8"/>
      <c r="S70" s="8"/>
      <c r="T70" s="5"/>
      <c r="U70" s="5"/>
      <c r="V70" s="8" t="n">
        <f aca="false">K70*5.5017049523</f>
        <v>11744862.7725434</v>
      </c>
      <c r="W70" s="8" t="n">
        <f aca="false">M70*5.5017049523</f>
        <v>363243.178532268</v>
      </c>
      <c r="X70" s="8" t="n">
        <f aca="false">N70*5.1890047538+L70*5.5017049523</f>
        <v>35924526.7964221</v>
      </c>
      <c r="Y70" s="8" t="n">
        <f aca="false">N70*5.1890047538</f>
        <v>29106623.2461233</v>
      </c>
      <c r="Z70" s="8" t="n">
        <f aca="false">L70*5.5017049523</f>
        <v>6817903.55029882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high_v2_m!D59+temporary_pension_bonus_high!B59</f>
        <v>32157551.0822254</v>
      </c>
      <c r="G71" s="165" t="n">
        <f aca="false">high_v2_m!E59+temporary_pension_bonus_high!B59</f>
        <v>30840172.1705469</v>
      </c>
      <c r="H71" s="67" t="n">
        <f aca="false">F71-J71</f>
        <v>29874575.9726724</v>
      </c>
      <c r="I71" s="67" t="n">
        <f aca="false">G71-K71</f>
        <v>28625686.3142804</v>
      </c>
      <c r="J71" s="165" t="n">
        <f aca="false">high_v2_m!J59</f>
        <v>2282975.10955307</v>
      </c>
      <c r="K71" s="165" t="n">
        <f aca="false">high_v2_m!K59</f>
        <v>2214485.85626647</v>
      </c>
      <c r="L71" s="67" t="n">
        <f aca="false">H71-I71</f>
        <v>1248889.65839193</v>
      </c>
      <c r="M71" s="67" t="n">
        <f aca="false">J71-K71</f>
        <v>68489.2532865917</v>
      </c>
      <c r="N71" s="165" t="n">
        <f aca="false">SUM(high_v5_m!C59:J59)</f>
        <v>4625878.52395259</v>
      </c>
      <c r="O71" s="7"/>
      <c r="P71" s="7"/>
      <c r="Q71" s="67" t="n">
        <f aca="false">I71*5.5017049523</f>
        <v>157490080.158263</v>
      </c>
      <c r="R71" s="67"/>
      <c r="S71" s="67"/>
      <c r="T71" s="7"/>
      <c r="U71" s="7"/>
      <c r="V71" s="67" t="n">
        <f aca="false">K71*5.5017049523</f>
        <v>12183447.8022196</v>
      </c>
      <c r="W71" s="67" t="n">
        <f aca="false">M71*5.5017049523</f>
        <v>376807.663986171</v>
      </c>
      <c r="X71" s="67" t="n">
        <f aca="false">N71*5.1890047538+L71*5.5017049523</f>
        <v>30874728.0697424</v>
      </c>
      <c r="Y71" s="67" t="n">
        <f aca="false">N71*5.1890047538</f>
        <v>24003705.6512913</v>
      </c>
      <c r="Z71" s="67" t="n">
        <f aca="false">L71*5.5017049523</f>
        <v>6871022.41845112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high_v2_m!D60+temporary_pension_bonus_high!B60</f>
        <v>32458379.3875233</v>
      </c>
      <c r="G72" s="165" t="n">
        <f aca="false">high_v2_m!E60+temporary_pension_bonus_high!B60</f>
        <v>31128998.0599477</v>
      </c>
      <c r="H72" s="67" t="n">
        <f aca="false">F72-J72</f>
        <v>30071821.0722318</v>
      </c>
      <c r="I72" s="67" t="n">
        <f aca="false">G72-K72</f>
        <v>28814036.494115</v>
      </c>
      <c r="J72" s="165" t="n">
        <f aca="false">high_v2_m!J60</f>
        <v>2386558.31529146</v>
      </c>
      <c r="K72" s="165" t="n">
        <f aca="false">high_v2_m!K60</f>
        <v>2314961.56583271</v>
      </c>
      <c r="L72" s="67" t="n">
        <f aca="false">H72-I72</f>
        <v>1257784.57811683</v>
      </c>
      <c r="M72" s="67" t="n">
        <f aca="false">J72-K72</f>
        <v>71596.7494587437</v>
      </c>
      <c r="N72" s="165" t="n">
        <f aca="false">SUM(high_v5_m!C60:J60)</f>
        <v>4619535.13874226</v>
      </c>
      <c r="O72" s="7"/>
      <c r="P72" s="7"/>
      <c r="Q72" s="67" t="n">
        <f aca="false">I72*5.5017049523</f>
        <v>158526327.275425</v>
      </c>
      <c r="R72" s="67"/>
      <c r="S72" s="67"/>
      <c r="T72" s="7"/>
      <c r="U72" s="7"/>
      <c r="V72" s="67" t="n">
        <f aca="false">K72*5.5017049523</f>
        <v>12736235.511126</v>
      </c>
      <c r="W72" s="67" t="n">
        <f aca="false">M72*5.5017049523</f>
        <v>393904.191065753</v>
      </c>
      <c r="X72" s="67" t="n">
        <f aca="false">N72*5.1890047538+L72*5.5017049523</f>
        <v>30890749.4376317</v>
      </c>
      <c r="Y72" s="67" t="n">
        <f aca="false">N72*5.1890047538</f>
        <v>23970789.7952797</v>
      </c>
      <c r="Z72" s="67" t="n">
        <f aca="false">L72*5.5017049523</f>
        <v>6919959.64235195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high_v2_m!D61+temporary_pension_bonus_high!B61</f>
        <v>32627095.6691385</v>
      </c>
      <c r="G73" s="165" t="n">
        <f aca="false">high_v2_m!E61+temporary_pension_bonus_high!B61</f>
        <v>31292020.9211304</v>
      </c>
      <c r="H73" s="67" t="n">
        <f aca="false">F73-J73</f>
        <v>30159628.0141848</v>
      </c>
      <c r="I73" s="67" t="n">
        <f aca="false">G73-K73</f>
        <v>28898577.2958254</v>
      </c>
      <c r="J73" s="165" t="n">
        <f aca="false">high_v2_m!J61</f>
        <v>2467467.65495364</v>
      </c>
      <c r="K73" s="165" t="n">
        <f aca="false">high_v2_m!K61</f>
        <v>2393443.62530503</v>
      </c>
      <c r="L73" s="67" t="n">
        <f aca="false">H73-I73</f>
        <v>1261050.71835946</v>
      </c>
      <c r="M73" s="67" t="n">
        <f aca="false">J73-K73</f>
        <v>74024.0296486095</v>
      </c>
      <c r="N73" s="165" t="n">
        <f aca="false">SUM(high_v5_m!C61:J61)</f>
        <v>4616538.40705126</v>
      </c>
      <c r="O73" s="7"/>
      <c r="P73" s="7"/>
      <c r="Q73" s="67" t="n">
        <f aca="false">I73*5.5017049523</f>
        <v>158991445.822867</v>
      </c>
      <c r="R73" s="67"/>
      <c r="S73" s="67"/>
      <c r="T73" s="7"/>
      <c r="U73" s="7"/>
      <c r="V73" s="67" t="n">
        <f aca="false">K73*5.5017049523</f>
        <v>13168020.6463916</v>
      </c>
      <c r="W73" s="67" t="n">
        <f aca="false">M73*5.5017049523</f>
        <v>407258.370506957</v>
      </c>
      <c r="X73" s="67" t="n">
        <f aca="false">N73*5.1890047538+L73*5.5017049523</f>
        <v>30893168.722589</v>
      </c>
      <c r="Y73" s="67" t="n">
        <f aca="false">N73*5.1890047538</f>
        <v>23955239.7402893</v>
      </c>
      <c r="Z73" s="67" t="n">
        <f aca="false">L73*5.5017049523</f>
        <v>6937928.98229971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high_v2_m!D62+temporary_pension_bonus_high!B62</f>
        <v>32834371.0181798</v>
      </c>
      <c r="G74" s="163" t="n">
        <f aca="false">high_v2_m!E62+temporary_pension_bonus_high!B62</f>
        <v>31490597.7400345</v>
      </c>
      <c r="H74" s="8" t="n">
        <f aca="false">F74-J74</f>
        <v>30333539.7450649</v>
      </c>
      <c r="I74" s="8" t="n">
        <f aca="false">G74-K74</f>
        <v>29064791.405113</v>
      </c>
      <c r="J74" s="163" t="n">
        <f aca="false">high_v2_m!J62</f>
        <v>2500831.27311486</v>
      </c>
      <c r="K74" s="163" t="n">
        <f aca="false">high_v2_m!K62</f>
        <v>2425806.33492142</v>
      </c>
      <c r="L74" s="8" t="n">
        <f aca="false">H74-I74</f>
        <v>1268748.33995191</v>
      </c>
      <c r="M74" s="8" t="n">
        <f aca="false">J74-K74</f>
        <v>75024.938193446</v>
      </c>
      <c r="N74" s="163" t="n">
        <f aca="false">SUM(high_v5_m!C62:J62)</f>
        <v>5690421.96498588</v>
      </c>
      <c r="O74" s="5"/>
      <c r="P74" s="5"/>
      <c r="Q74" s="8" t="n">
        <f aca="false">I74*5.5017049523</f>
        <v>159905906.811077</v>
      </c>
      <c r="R74" s="8"/>
      <c r="S74" s="8"/>
      <c r="T74" s="5"/>
      <c r="U74" s="5"/>
      <c r="V74" s="8" t="n">
        <f aca="false">K74*5.5017049523</f>
        <v>13346070.7261579</v>
      </c>
      <c r="W74" s="8" t="n">
        <f aca="false">M74*5.5017049523</f>
        <v>412765.074004883</v>
      </c>
      <c r="X74" s="8" t="n">
        <f aca="false">N74*5.1890047538+L74*5.5017049523</f>
        <v>36507905.6525755</v>
      </c>
      <c r="Y74" s="8" t="n">
        <f aca="false">N74*5.1890047538</f>
        <v>29527626.6274397</v>
      </c>
      <c r="Z74" s="8" t="n">
        <f aca="false">L74*5.5017049523</f>
        <v>6980279.02513581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high_v2_m!D63+temporary_pension_bonus_high!B63</f>
        <v>32993798.0130187</v>
      </c>
      <c r="G75" s="165" t="n">
        <f aca="false">high_v2_m!E63+temporary_pension_bonus_high!B63</f>
        <v>31643402.8726987</v>
      </c>
      <c r="H75" s="67" t="n">
        <f aca="false">F75-J75</f>
        <v>30452678.3036376</v>
      </c>
      <c r="I75" s="67" t="n">
        <f aca="false">G75-K75</f>
        <v>29178516.754599</v>
      </c>
      <c r="J75" s="165" t="n">
        <f aca="false">high_v2_m!J63</f>
        <v>2541119.70938112</v>
      </c>
      <c r="K75" s="165" t="n">
        <f aca="false">high_v2_m!K63</f>
        <v>2464886.11809968</v>
      </c>
      <c r="L75" s="67" t="n">
        <f aca="false">H75-I75</f>
        <v>1274161.54903853</v>
      </c>
      <c r="M75" s="67" t="n">
        <f aca="false">J75-K75</f>
        <v>76233.5912814331</v>
      </c>
      <c r="N75" s="165" t="n">
        <f aca="false">SUM(high_v5_m!C63:J63)</f>
        <v>4638198.48361215</v>
      </c>
      <c r="O75" s="7"/>
      <c r="P75" s="7"/>
      <c r="Q75" s="67" t="n">
        <f aca="false">I75*5.5017049523</f>
        <v>160531590.129546</v>
      </c>
      <c r="R75" s="67"/>
      <c r="S75" s="67"/>
      <c r="T75" s="7"/>
      <c r="U75" s="7"/>
      <c r="V75" s="67" t="n">
        <f aca="false">K75*5.5017049523</f>
        <v>13561076.1628046</v>
      </c>
      <c r="W75" s="67" t="n">
        <f aca="false">M75*5.5017049523</f>
        <v>419414.726684675</v>
      </c>
      <c r="X75" s="67" t="n">
        <f aca="false">N75*5.1890047538+L75*5.5017049523</f>
        <v>31077694.8849069</v>
      </c>
      <c r="Y75" s="67" t="n">
        <f aca="false">N75*5.1890047538</f>
        <v>24067633.9805314</v>
      </c>
      <c r="Z75" s="67" t="n">
        <f aca="false">L75*5.5017049523</f>
        <v>7010060.90437554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high_v2_m!D64+temporary_pension_bonus_high!B64</f>
        <v>33391015.9084417</v>
      </c>
      <c r="G76" s="165" t="n">
        <f aca="false">high_v2_m!E64+temporary_pension_bonus_high!B64</f>
        <v>32022694.7296222</v>
      </c>
      <c r="H76" s="67" t="n">
        <f aca="false">F76-J76</f>
        <v>30779250.1882979</v>
      </c>
      <c r="I76" s="67" t="n">
        <f aca="false">G76-K76</f>
        <v>29489281.9810827</v>
      </c>
      <c r="J76" s="165" t="n">
        <f aca="false">high_v2_m!J64</f>
        <v>2611765.7201438</v>
      </c>
      <c r="K76" s="165" t="n">
        <f aca="false">high_v2_m!K64</f>
        <v>2533412.74853948</v>
      </c>
      <c r="L76" s="67" t="n">
        <f aca="false">H76-I76</f>
        <v>1289968.20721517</v>
      </c>
      <c r="M76" s="67" t="n">
        <f aca="false">J76-K76</f>
        <v>78352.9716043142</v>
      </c>
      <c r="N76" s="165" t="n">
        <f aca="false">SUM(high_v5_m!C64:J64)</f>
        <v>4605190.52080317</v>
      </c>
      <c r="O76" s="7"/>
      <c r="P76" s="7"/>
      <c r="Q76" s="67" t="n">
        <f aca="false">I76*5.5017049523</f>
        <v>162241328.715094</v>
      </c>
      <c r="R76" s="67"/>
      <c r="S76" s="67"/>
      <c r="T76" s="7"/>
      <c r="U76" s="7"/>
      <c r="V76" s="67" t="n">
        <f aca="false">K76*5.5017049523</f>
        <v>13938089.4648596</v>
      </c>
      <c r="W76" s="67" t="n">
        <f aca="false">M76*5.5017049523</f>
        <v>431074.931902877</v>
      </c>
      <c r="X76" s="67" t="n">
        <f aca="false">N76*5.1890047538+L76*5.5017049523</f>
        <v>30993379.9785476</v>
      </c>
      <c r="Y76" s="67" t="n">
        <f aca="false">N76*5.1890047538</f>
        <v>23896355.5046023</v>
      </c>
      <c r="Z76" s="67" t="n">
        <f aca="false">L76*5.5017049523</f>
        <v>7097024.47394524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high_v2_m!D65+temporary_pension_bonus_high!B65</f>
        <v>33687041.5723118</v>
      </c>
      <c r="G77" s="165" t="n">
        <f aca="false">high_v2_m!E65+temporary_pension_bonus_high!B65</f>
        <v>32306293.9761888</v>
      </c>
      <c r="H77" s="67" t="n">
        <f aca="false">F77-J77</f>
        <v>31001083.5135202</v>
      </c>
      <c r="I77" s="67" t="n">
        <f aca="false">G77-K77</f>
        <v>29700914.6591609</v>
      </c>
      <c r="J77" s="165" t="n">
        <f aca="false">high_v2_m!J65</f>
        <v>2685958.05879162</v>
      </c>
      <c r="K77" s="165" t="n">
        <f aca="false">high_v2_m!K65</f>
        <v>2605379.31702787</v>
      </c>
      <c r="L77" s="67" t="n">
        <f aca="false">H77-I77</f>
        <v>1300168.85435928</v>
      </c>
      <c r="M77" s="67" t="n">
        <f aca="false">J77-K77</f>
        <v>80578.7417637487</v>
      </c>
      <c r="N77" s="165" t="n">
        <f aca="false">SUM(high_v5_m!C65:J65)</f>
        <v>4644955.70835501</v>
      </c>
      <c r="O77" s="7"/>
      <c r="P77" s="7"/>
      <c r="Q77" s="67" t="n">
        <f aca="false">I77*5.5017049523</f>
        <v>163405669.268145</v>
      </c>
      <c r="R77" s="67"/>
      <c r="S77" s="67"/>
      <c r="T77" s="7"/>
      <c r="U77" s="7"/>
      <c r="V77" s="67" t="n">
        <f aca="false">K77*5.5017049523</f>
        <v>14334028.2911122</v>
      </c>
      <c r="W77" s="67" t="n">
        <f aca="false">M77*5.5017049523</f>
        <v>443320.462611719</v>
      </c>
      <c r="X77" s="67" t="n">
        <f aca="false">N77*5.1890047538+L77*5.5017049523</f>
        <v>31255842.6766993</v>
      </c>
      <c r="Y77" s="67" t="n">
        <f aca="false">N77*5.1890047538</f>
        <v>24102697.2518446</v>
      </c>
      <c r="Z77" s="67" t="n">
        <f aca="false">L77*5.5017049523</f>
        <v>7153145.42485469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high_v2_m!D66+temporary_pension_bonus_high!B66</f>
        <v>33968613.5142437</v>
      </c>
      <c r="G78" s="163" t="n">
        <f aca="false">high_v2_m!E66+temporary_pension_bonus_high!B66</f>
        <v>32577501.6928371</v>
      </c>
      <c r="H78" s="8" t="n">
        <f aca="false">F78-J78</f>
        <v>31163065.8129424</v>
      </c>
      <c r="I78" s="8" t="n">
        <f aca="false">G78-K78</f>
        <v>29856120.4225749</v>
      </c>
      <c r="J78" s="163" t="n">
        <f aca="false">high_v2_m!J66</f>
        <v>2805547.70130128</v>
      </c>
      <c r="K78" s="163" t="n">
        <f aca="false">high_v2_m!K66</f>
        <v>2721381.27026225</v>
      </c>
      <c r="L78" s="8" t="n">
        <f aca="false">H78-I78</f>
        <v>1306945.3903675</v>
      </c>
      <c r="M78" s="8" t="n">
        <f aca="false">J78-K78</f>
        <v>84166.4310390381</v>
      </c>
      <c r="N78" s="163" t="n">
        <f aca="false">SUM(high_v5_m!C66:J66)</f>
        <v>5702411.18734192</v>
      </c>
      <c r="O78" s="5"/>
      <c r="P78" s="5"/>
      <c r="Q78" s="8" t="n">
        <f aca="false">I78*5.5017049523</f>
        <v>164259565.585345</v>
      </c>
      <c r="R78" s="8"/>
      <c r="S78" s="8"/>
      <c r="T78" s="5"/>
      <c r="U78" s="5"/>
      <c r="V78" s="8" t="n">
        <f aca="false">K78*5.5017049523</f>
        <v>14972236.8116983</v>
      </c>
      <c r="W78" s="8" t="n">
        <f aca="false">M78*5.5017049523</f>
        <v>463058.870464892</v>
      </c>
      <c r="X78" s="8" t="n">
        <f aca="false">N78*5.1890047538+L78*5.5017049523</f>
        <v>36780266.6858101</v>
      </c>
      <c r="Y78" s="8" t="n">
        <f aca="false">N78*5.1890047538</f>
        <v>29589838.7592395</v>
      </c>
      <c r="Z78" s="8" t="n">
        <f aca="false">L78*5.5017049523</f>
        <v>7190427.92657055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high_v2_m!D67+temporary_pension_bonus_high!B67</f>
        <v>34215132.2458056</v>
      </c>
      <c r="G79" s="165" t="n">
        <f aca="false">high_v2_m!E67+temporary_pension_bonus_high!B67</f>
        <v>32815931.8270868</v>
      </c>
      <c r="H79" s="67" t="n">
        <f aca="false">F79-J79</f>
        <v>31320880.4661501</v>
      </c>
      <c r="I79" s="67" t="n">
        <f aca="false">G79-K79</f>
        <v>30008507.600821</v>
      </c>
      <c r="J79" s="165" t="n">
        <f aca="false">high_v2_m!J67</f>
        <v>2894251.77965548</v>
      </c>
      <c r="K79" s="165" t="n">
        <f aca="false">high_v2_m!K67</f>
        <v>2807424.22626582</v>
      </c>
      <c r="L79" s="67" t="n">
        <f aca="false">H79-I79</f>
        <v>1312372.86532911</v>
      </c>
      <c r="M79" s="67" t="n">
        <f aca="false">J79-K79</f>
        <v>86827.5533896647</v>
      </c>
      <c r="N79" s="165" t="n">
        <f aca="false">SUM(high_v5_m!C67:J67)</f>
        <v>4723468.71017291</v>
      </c>
      <c r="O79" s="7"/>
      <c r="P79" s="7"/>
      <c r="Q79" s="67" t="n">
        <f aca="false">I79*5.5017049523</f>
        <v>165097954.878569</v>
      </c>
      <c r="R79" s="67"/>
      <c r="S79" s="67"/>
      <c r="T79" s="7"/>
      <c r="U79" s="7"/>
      <c r="V79" s="67" t="n">
        <f aca="false">K79*5.5017049523</f>
        <v>15445619.7688536</v>
      </c>
      <c r="W79" s="67" t="n">
        <f aca="false">M79*5.5017049523</f>
        <v>477699.580480011</v>
      </c>
      <c r="X79" s="67" t="n">
        <f aca="false">N79*5.1890047538+L79*5.5017049523</f>
        <v>31730389.8839581</v>
      </c>
      <c r="Y79" s="67" t="n">
        <f aca="false">N79*5.1890047538</f>
        <v>24510101.5915128</v>
      </c>
      <c r="Z79" s="67" t="n">
        <f aca="false">L79*5.5017049523</f>
        <v>7220288.29244532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high_v2_m!D68+temporary_pension_bonus_high!B68</f>
        <v>34527119.8116634</v>
      </c>
      <c r="G80" s="165" t="n">
        <f aca="false">high_v2_m!E68+temporary_pension_bonus_high!B68</f>
        <v>33114976.4051882</v>
      </c>
      <c r="H80" s="67" t="n">
        <f aca="false">F80-J80</f>
        <v>31553882.9527214</v>
      </c>
      <c r="I80" s="67" t="n">
        <f aca="false">G80-K80</f>
        <v>30230936.6520144</v>
      </c>
      <c r="J80" s="165" t="n">
        <f aca="false">high_v2_m!J68</f>
        <v>2973236.85894202</v>
      </c>
      <c r="K80" s="165" t="n">
        <f aca="false">high_v2_m!K68</f>
        <v>2884039.75317376</v>
      </c>
      <c r="L80" s="67" t="n">
        <f aca="false">H80-I80</f>
        <v>1322946.30070695</v>
      </c>
      <c r="M80" s="67" t="n">
        <f aca="false">J80-K80</f>
        <v>89197.1057682605</v>
      </c>
      <c r="N80" s="165" t="n">
        <f aca="false">SUM(high_v5_m!C68:J68)</f>
        <v>4731109.00929713</v>
      </c>
      <c r="O80" s="7"/>
      <c r="P80" s="7"/>
      <c r="Q80" s="67" t="n">
        <f aca="false">I80*5.5017049523</f>
        <v>166321693.891055</v>
      </c>
      <c r="R80" s="67"/>
      <c r="S80" s="67"/>
      <c r="T80" s="7"/>
      <c r="U80" s="7"/>
      <c r="V80" s="67" t="n">
        <f aca="false">K80*5.5017049523</f>
        <v>15867135.7926661</v>
      </c>
      <c r="W80" s="67" t="n">
        <f aca="false">M80*5.5017049523</f>
        <v>490736.158536066</v>
      </c>
      <c r="X80" s="67" t="n">
        <f aca="false">N80*5.1890047538+L80*5.5017049523</f>
        <v>31828207.3542152</v>
      </c>
      <c r="Y80" s="67" t="n">
        <f aca="false">N80*5.1890047538</f>
        <v>24549747.1399888</v>
      </c>
      <c r="Z80" s="67" t="n">
        <f aca="false">L80*5.5017049523</f>
        <v>7278460.21422641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high_v2_m!D69+temporary_pension_bonus_high!B69</f>
        <v>34770976.0845996</v>
      </c>
      <c r="G81" s="165" t="n">
        <f aca="false">high_v2_m!E69+temporary_pension_bonus_high!B69</f>
        <v>33348229.8645533</v>
      </c>
      <c r="H81" s="67" t="n">
        <f aca="false">F81-J81</f>
        <v>31764136.7147551</v>
      </c>
      <c r="I81" s="67" t="n">
        <f aca="false">G81-K81</f>
        <v>30431595.6758042</v>
      </c>
      <c r="J81" s="165" t="n">
        <f aca="false">high_v2_m!J69</f>
        <v>3006839.36984445</v>
      </c>
      <c r="K81" s="165" t="n">
        <f aca="false">high_v2_m!K69</f>
        <v>2916634.18874912</v>
      </c>
      <c r="L81" s="67" t="n">
        <f aca="false">H81-I81</f>
        <v>1332541.03895097</v>
      </c>
      <c r="M81" s="67" t="n">
        <f aca="false">J81-K81</f>
        <v>90205.1810953333</v>
      </c>
      <c r="N81" s="165" t="n">
        <f aca="false">SUM(high_v5_m!C69:J69)</f>
        <v>4872027.59173384</v>
      </c>
      <c r="O81" s="7"/>
      <c r="P81" s="7"/>
      <c r="Q81" s="67" t="n">
        <f aca="false">I81*5.5017049523</f>
        <v>167425660.635963</v>
      </c>
      <c r="R81" s="67"/>
      <c r="S81" s="67"/>
      <c r="T81" s="7"/>
      <c r="U81" s="7"/>
      <c r="V81" s="67" t="n">
        <f aca="false">K81*5.5017049523</f>
        <v>16046460.7602885</v>
      </c>
      <c r="W81" s="67" t="n">
        <f aca="false">M81*5.5017049523</f>
        <v>496282.291555314</v>
      </c>
      <c r="X81" s="67" t="n">
        <f aca="false">N81*5.1890047538+L81*5.5017049523</f>
        <v>32612221.9672912</v>
      </c>
      <c r="Y81" s="67" t="n">
        <f aca="false">N81*5.1890047538</f>
        <v>25280974.3341517</v>
      </c>
      <c r="Z81" s="67" t="n">
        <f aca="false">L81*5.5017049523</f>
        <v>7331247.63313953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high_v2_m!D70+temporary_pension_bonus_high!B70</f>
        <v>35017614.1570727</v>
      </c>
      <c r="G82" s="163" t="n">
        <f aca="false">high_v2_m!E70+temporary_pension_bonus_high!B70</f>
        <v>33584594.6903829</v>
      </c>
      <c r="H82" s="8" t="n">
        <f aca="false">F82-J82</f>
        <v>31932630.8693936</v>
      </c>
      <c r="I82" s="8" t="n">
        <f aca="false">G82-K82</f>
        <v>30592160.9013342</v>
      </c>
      <c r="J82" s="163" t="n">
        <f aca="false">high_v2_m!J70</f>
        <v>3084983.28767906</v>
      </c>
      <c r="K82" s="163" t="n">
        <f aca="false">high_v2_m!K70</f>
        <v>2992433.78904869</v>
      </c>
      <c r="L82" s="8" t="n">
        <f aca="false">H82-I82</f>
        <v>1340469.96805946</v>
      </c>
      <c r="M82" s="8" t="n">
        <f aca="false">J82-K82</f>
        <v>92549.4986303723</v>
      </c>
      <c r="N82" s="163" t="n">
        <f aca="false">SUM(high_v5_m!C70:J70)</f>
        <v>5823992.6898221</v>
      </c>
      <c r="O82" s="5"/>
      <c r="P82" s="5"/>
      <c r="Q82" s="8" t="n">
        <f aca="false">I82*5.5017049523</f>
        <v>168309043.132429</v>
      </c>
      <c r="R82" s="8"/>
      <c r="S82" s="8"/>
      <c r="T82" s="5"/>
      <c r="U82" s="5"/>
      <c r="V82" s="8" t="n">
        <f aca="false">K82*5.5017049523</f>
        <v>16463487.796639</v>
      </c>
      <c r="W82" s="8" t="n">
        <f aca="false">M82*5.5017049523</f>
        <v>509180.034947602</v>
      </c>
      <c r="X82" s="8" t="n">
        <f aca="false">N82*5.1890047538+L82*5.5017049523</f>
        <v>37595596.0152655</v>
      </c>
      <c r="Y82" s="8" t="n">
        <f aca="false">N82*5.1890047538</f>
        <v>30220725.7535833</v>
      </c>
      <c r="Z82" s="8" t="n">
        <f aca="false">L82*5.5017049523</f>
        <v>7374870.26168216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high_v2_m!D71+temporary_pension_bonus_high!B71</f>
        <v>35309644.8821788</v>
      </c>
      <c r="G83" s="165" t="n">
        <f aca="false">high_v2_m!E71+temporary_pension_bonus_high!B71</f>
        <v>33863823.4763731</v>
      </c>
      <c r="H83" s="67" t="n">
        <f aca="false">F83-J83</f>
        <v>32146001.557884</v>
      </c>
      <c r="I83" s="67" t="n">
        <f aca="false">G83-K83</f>
        <v>30795089.4518071</v>
      </c>
      <c r="J83" s="165" t="n">
        <f aca="false">high_v2_m!J71</f>
        <v>3163643.32429484</v>
      </c>
      <c r="K83" s="165" t="n">
        <f aca="false">high_v2_m!K71</f>
        <v>3068734.02456599</v>
      </c>
      <c r="L83" s="67" t="n">
        <f aca="false">H83-I83</f>
        <v>1350912.10607692</v>
      </c>
      <c r="M83" s="67" t="n">
        <f aca="false">J83-K83</f>
        <v>94909.2997288452</v>
      </c>
      <c r="N83" s="165" t="n">
        <f aca="false">SUM(high_v5_m!C71:J71)</f>
        <v>4758132.60503104</v>
      </c>
      <c r="O83" s="7"/>
      <c r="P83" s="7"/>
      <c r="Q83" s="67" t="n">
        <f aca="false">I83*5.5017049523</f>
        <v>169425496.143529</v>
      </c>
      <c r="R83" s="67"/>
      <c r="S83" s="67"/>
      <c r="T83" s="7"/>
      <c r="U83" s="7"/>
      <c r="V83" s="67" t="n">
        <f aca="false">K83*5.5017049523</f>
        <v>16883269.1802462</v>
      </c>
      <c r="W83" s="67" t="n">
        <f aca="false">M83*5.5017049523</f>
        <v>522162.964337513</v>
      </c>
      <c r="X83" s="67" t="n">
        <f aca="false">N83*5.1890047538+L83*5.5017049523</f>
        <v>32122292.5308422</v>
      </c>
      <c r="Y83" s="67" t="n">
        <f aca="false">N83*5.1890047538</f>
        <v>24689972.7067168</v>
      </c>
      <c r="Z83" s="67" t="n">
        <f aca="false">L83*5.5017049523</f>
        <v>7432319.82412543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high_v2_m!D72+temporary_pension_bonus_high!B72</f>
        <v>35611998.7935051</v>
      </c>
      <c r="G84" s="165" t="n">
        <f aca="false">high_v2_m!E72+temporary_pension_bonus_high!B72</f>
        <v>34152773.2522282</v>
      </c>
      <c r="H84" s="67" t="n">
        <f aca="false">F84-J84</f>
        <v>32406068.4076046</v>
      </c>
      <c r="I84" s="67" t="n">
        <f aca="false">G84-K84</f>
        <v>31043020.7779047</v>
      </c>
      <c r="J84" s="165" t="n">
        <f aca="false">high_v2_m!J72</f>
        <v>3205930.38590041</v>
      </c>
      <c r="K84" s="165" t="n">
        <f aca="false">high_v2_m!K72</f>
        <v>3109752.4743234</v>
      </c>
      <c r="L84" s="67" t="n">
        <f aca="false">H84-I84</f>
        <v>1363047.62969989</v>
      </c>
      <c r="M84" s="67" t="n">
        <f aca="false">J84-K84</f>
        <v>96177.9115770119</v>
      </c>
      <c r="N84" s="165" t="n">
        <f aca="false">SUM(high_v5_m!C72:J72)</f>
        <v>4822644.5244683</v>
      </c>
      <c r="O84" s="7"/>
      <c r="P84" s="7"/>
      <c r="Q84" s="67" t="n">
        <f aca="false">I84*5.5017049523</f>
        <v>170789541.14815</v>
      </c>
      <c r="R84" s="67"/>
      <c r="S84" s="67"/>
      <c r="T84" s="7"/>
      <c r="U84" s="7"/>
      <c r="V84" s="67" t="n">
        <f aca="false">K84*5.5017049523</f>
        <v>17108940.5884122</v>
      </c>
      <c r="W84" s="67" t="n">
        <f aca="false">M84*5.5017049523</f>
        <v>529142.492425118</v>
      </c>
      <c r="X84" s="67" t="n">
        <f aca="false">N84*5.1890047538+L84*5.5017049523</f>
        <v>32523811.2578942</v>
      </c>
      <c r="Y84" s="67" t="n">
        <f aca="false">N84*5.1890047538</f>
        <v>25024725.3633535</v>
      </c>
      <c r="Z84" s="67" t="n">
        <f aca="false">L84*5.5017049523</f>
        <v>7499085.89454066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high_v2_m!D73+temporary_pension_bonus_high!B73</f>
        <v>35857291.8385904</v>
      </c>
      <c r="G85" s="165" t="n">
        <f aca="false">high_v2_m!E73+temporary_pension_bonus_high!B73</f>
        <v>34387951.7567618</v>
      </c>
      <c r="H85" s="67" t="n">
        <f aca="false">F85-J85</f>
        <v>32534904.423071</v>
      </c>
      <c r="I85" s="67" t="n">
        <f aca="false">G85-K85</f>
        <v>31165235.963708</v>
      </c>
      <c r="J85" s="165" t="n">
        <f aca="false">high_v2_m!J73</f>
        <v>3322387.41551935</v>
      </c>
      <c r="K85" s="165" t="n">
        <f aca="false">high_v2_m!K73</f>
        <v>3222715.79305377</v>
      </c>
      <c r="L85" s="67" t="n">
        <f aca="false">H85-I85</f>
        <v>1369668.45936298</v>
      </c>
      <c r="M85" s="67" t="n">
        <f aca="false">J85-K85</f>
        <v>99671.6224655807</v>
      </c>
      <c r="N85" s="165" t="n">
        <f aca="false">SUM(high_v5_m!C73:J73)</f>
        <v>4795196.80975939</v>
      </c>
      <c r="O85" s="7"/>
      <c r="P85" s="7"/>
      <c r="Q85" s="67" t="n">
        <f aca="false">I85*5.5017049523</f>
        <v>171461933.041131</v>
      </c>
      <c r="R85" s="67"/>
      <c r="S85" s="67"/>
      <c r="T85" s="7"/>
      <c r="U85" s="7"/>
      <c r="V85" s="67" t="n">
        <f aca="false">K85*5.5017049523</f>
        <v>17730431.4384994</v>
      </c>
      <c r="W85" s="67" t="n">
        <f aca="false">M85*5.5017049523</f>
        <v>548363.858922661</v>
      </c>
      <c r="X85" s="67" t="n">
        <f aca="false">N85*5.1890047538+L85*5.5017049523</f>
        <v>32417810.7871345</v>
      </c>
      <c r="Y85" s="67" t="n">
        <f aca="false">N85*5.1890047538</f>
        <v>24882299.0412481</v>
      </c>
      <c r="Z85" s="67" t="n">
        <f aca="false">L85*5.5017049523</f>
        <v>7535511.74588644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high_v2_m!D74+temporary_pension_bonus_high!B74</f>
        <v>36059486.1320456</v>
      </c>
      <c r="G86" s="163" t="n">
        <f aca="false">high_v2_m!E74+temporary_pension_bonus_high!B74</f>
        <v>34582586.5659714</v>
      </c>
      <c r="H86" s="8" t="n">
        <f aca="false">F86-J86</f>
        <v>32619329.6720397</v>
      </c>
      <c r="I86" s="8" t="n">
        <f aca="false">G86-K86</f>
        <v>31245634.7997657</v>
      </c>
      <c r="J86" s="163" t="n">
        <f aca="false">high_v2_m!J74</f>
        <v>3440156.46000591</v>
      </c>
      <c r="K86" s="163" t="n">
        <f aca="false">high_v2_m!K74</f>
        <v>3336951.76620574</v>
      </c>
      <c r="L86" s="8" t="n">
        <f aca="false">H86-I86</f>
        <v>1373694.872274</v>
      </c>
      <c r="M86" s="8" t="n">
        <f aca="false">J86-K86</f>
        <v>103204.693800178</v>
      </c>
      <c r="N86" s="163" t="n">
        <f aca="false">SUM(high_v5_m!C74:J74)</f>
        <v>5882466.78232459</v>
      </c>
      <c r="O86" s="5"/>
      <c r="P86" s="5"/>
      <c r="Q86" s="8" t="n">
        <f aca="false">I86*5.5017049523</f>
        <v>171904263.715628</v>
      </c>
      <c r="R86" s="8"/>
      <c r="S86" s="8"/>
      <c r="T86" s="5"/>
      <c r="U86" s="5"/>
      <c r="V86" s="8" t="n">
        <f aca="false">K86*5.5017049523</f>
        <v>18358924.0577203</v>
      </c>
      <c r="W86" s="8" t="n">
        <f aca="false">M86*5.5017049523</f>
        <v>567801.774981044</v>
      </c>
      <c r="X86" s="8" t="n">
        <f aca="false">N86*5.1890047538+L86*5.5017049523</f>
        <v>38081811.9792919</v>
      </c>
      <c r="Y86" s="8" t="n">
        <f aca="false">N86*5.1890047538</f>
        <v>30524148.0975529</v>
      </c>
      <c r="Z86" s="8" t="n">
        <f aca="false">L86*5.5017049523</f>
        <v>7557663.881739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high_v2_m!D75+temporary_pension_bonus_high!B75</f>
        <v>36267479.3327725</v>
      </c>
      <c r="G87" s="165" t="n">
        <f aca="false">high_v2_m!E75+temporary_pension_bonus_high!B75</f>
        <v>34782724.9176253</v>
      </c>
      <c r="H87" s="67" t="n">
        <f aca="false">F87-J87</f>
        <v>32739676.5972678</v>
      </c>
      <c r="I87" s="67" t="n">
        <f aca="false">G87-K87</f>
        <v>31360756.2641858</v>
      </c>
      <c r="J87" s="165" t="n">
        <f aca="false">high_v2_m!J75</f>
        <v>3527802.73550471</v>
      </c>
      <c r="K87" s="165" t="n">
        <f aca="false">high_v2_m!K75</f>
        <v>3421968.65343957</v>
      </c>
      <c r="L87" s="67" t="n">
        <f aca="false">H87-I87</f>
        <v>1378920.33308206</v>
      </c>
      <c r="M87" s="67" t="n">
        <f aca="false">J87-K87</f>
        <v>105834.082065141</v>
      </c>
      <c r="N87" s="165" t="n">
        <f aca="false">SUM(high_v5_m!C75:J75)</f>
        <v>4770356.2552437</v>
      </c>
      <c r="O87" s="7"/>
      <c r="P87" s="7"/>
      <c r="Q87" s="67" t="n">
        <f aca="false">I87*5.5017049523</f>
        <v>172537628.046544</v>
      </c>
      <c r="R87" s="67"/>
      <c r="S87" s="67"/>
      <c r="T87" s="7"/>
      <c r="U87" s="7"/>
      <c r="V87" s="67" t="n">
        <f aca="false">K87*5.5017049523</f>
        <v>18826661.8872438</v>
      </c>
      <c r="W87" s="67" t="n">
        <f aca="false">M87*5.5017049523</f>
        <v>582267.89341991</v>
      </c>
      <c r="X87" s="67" t="n">
        <f aca="false">N87*5.1890047538+L87*5.5017049523</f>
        <v>32339814.1111238</v>
      </c>
      <c r="Y87" s="67" t="n">
        <f aca="false">N87*5.1890047538</f>
        <v>24753401.2857791</v>
      </c>
      <c r="Z87" s="67" t="n">
        <f aca="false">L87*5.5017049523</f>
        <v>7586412.82534472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high_v2_m!D76+temporary_pension_bonus_high!B76</f>
        <v>36446448.5255562</v>
      </c>
      <c r="G88" s="165" t="n">
        <f aca="false">high_v2_m!E76+temporary_pension_bonus_high!B76</f>
        <v>34954977.2315124</v>
      </c>
      <c r="H88" s="67" t="n">
        <f aca="false">F88-J88</f>
        <v>32838960.7256884</v>
      </c>
      <c r="I88" s="67" t="n">
        <f aca="false">G88-K88</f>
        <v>31455714.0656406</v>
      </c>
      <c r="J88" s="165" t="n">
        <f aca="false">high_v2_m!J76</f>
        <v>3607487.7998678</v>
      </c>
      <c r="K88" s="165" t="n">
        <f aca="false">high_v2_m!K76</f>
        <v>3499263.16587176</v>
      </c>
      <c r="L88" s="67" t="n">
        <f aca="false">H88-I88</f>
        <v>1383246.6600478</v>
      </c>
      <c r="M88" s="67" t="n">
        <f aca="false">J88-K88</f>
        <v>108224.633996035</v>
      </c>
      <c r="N88" s="165" t="n">
        <f aca="false">SUM(high_v5_m!C76:J76)</f>
        <v>4784253.53996646</v>
      </c>
      <c r="O88" s="7"/>
      <c r="P88" s="7"/>
      <c r="Q88" s="67" t="n">
        <f aca="false">I88*5.5017049523</f>
        <v>173060057.853068</v>
      </c>
      <c r="R88" s="67"/>
      <c r="S88" s="67"/>
      <c r="T88" s="7"/>
      <c r="U88" s="7"/>
      <c r="V88" s="67" t="n">
        <f aca="false">K88*5.5017049523</f>
        <v>19251913.4890777</v>
      </c>
      <c r="W88" s="67" t="n">
        <f aca="false">M88*5.5017049523</f>
        <v>595420.004816841</v>
      </c>
      <c r="X88" s="67" t="n">
        <f aca="false">N88*5.1890047538+L88*5.5017049523</f>
        <v>32435729.3621078</v>
      </c>
      <c r="Y88" s="67" t="n">
        <f aca="false">N88*5.1890047538</f>
        <v>24825514.3622704</v>
      </c>
      <c r="Z88" s="67" t="n">
        <f aca="false">L88*5.5017049523</f>
        <v>7610214.99983739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high_v2_m!D77+temporary_pension_bonus_high!B77</f>
        <v>36687107.3774566</v>
      </c>
      <c r="G89" s="165" t="n">
        <f aca="false">high_v2_m!E77+temporary_pension_bonus_high!B77</f>
        <v>35186470.7318991</v>
      </c>
      <c r="H89" s="67" t="n">
        <f aca="false">F89-J89</f>
        <v>32982102.4933659</v>
      </c>
      <c r="I89" s="67" t="n">
        <f aca="false">G89-K89</f>
        <v>31592615.9943311</v>
      </c>
      <c r="J89" s="165" t="n">
        <f aca="false">high_v2_m!J77</f>
        <v>3705004.88409066</v>
      </c>
      <c r="K89" s="165" t="n">
        <f aca="false">high_v2_m!K77</f>
        <v>3593854.73756794</v>
      </c>
      <c r="L89" s="67" t="n">
        <f aca="false">H89-I89</f>
        <v>1389486.49903476</v>
      </c>
      <c r="M89" s="67" t="n">
        <f aca="false">J89-K89</f>
        <v>111150.14652272</v>
      </c>
      <c r="N89" s="165" t="n">
        <f aca="false">SUM(high_v5_m!C77:J77)</f>
        <v>4754909.94298524</v>
      </c>
      <c r="O89" s="7"/>
      <c r="P89" s="7"/>
      <c r="Q89" s="67" t="n">
        <f aca="false">I89*5.5017049523</f>
        <v>173813251.872124</v>
      </c>
      <c r="R89" s="67"/>
      <c r="S89" s="67"/>
      <c r="T89" s="7"/>
      <c r="U89" s="7"/>
      <c r="V89" s="67" t="n">
        <f aca="false">K89*5.5017049523</f>
        <v>19772328.4075244</v>
      </c>
      <c r="W89" s="67" t="n">
        <f aca="false">M89*5.5017049523</f>
        <v>611515.311572919</v>
      </c>
      <c r="X89" s="67" t="n">
        <f aca="false">N89*5.1890047538+L89*5.5017049523</f>
        <v>32317795.0509348</v>
      </c>
      <c r="Y89" s="67" t="n">
        <f aca="false">N89*5.1890047538</f>
        <v>24673250.2980413</v>
      </c>
      <c r="Z89" s="67" t="n">
        <f aca="false">L89*5.5017049523</f>
        <v>7644544.75289352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high_v2_m!D78+temporary_pension_bonus_high!B78</f>
        <v>36955105.8091397</v>
      </c>
      <c r="G90" s="163" t="n">
        <f aca="false">high_v2_m!E78+temporary_pension_bonus_high!B78</f>
        <v>35444699.6240876</v>
      </c>
      <c r="H90" s="8" t="n">
        <f aca="false">F90-J90</f>
        <v>33087331.0282905</v>
      </c>
      <c r="I90" s="8" t="n">
        <f aca="false">G90-K90</f>
        <v>31692958.0866639</v>
      </c>
      <c r="J90" s="163" t="n">
        <f aca="false">high_v2_m!J78</f>
        <v>3867774.78084924</v>
      </c>
      <c r="K90" s="163" t="n">
        <f aca="false">high_v2_m!K78</f>
        <v>3751741.53742376</v>
      </c>
      <c r="L90" s="8" t="n">
        <f aca="false">H90-I90</f>
        <v>1394372.9416266</v>
      </c>
      <c r="M90" s="8" t="n">
        <f aca="false">J90-K90</f>
        <v>116033.243425477</v>
      </c>
      <c r="N90" s="163" t="n">
        <f aca="false">SUM(high_v5_m!C78:J78)</f>
        <v>5705738.58219364</v>
      </c>
      <c r="O90" s="5"/>
      <c r="P90" s="5"/>
      <c r="Q90" s="8" t="n">
        <f aca="false">I90*5.5017049523</f>
        <v>174365304.458435</v>
      </c>
      <c r="R90" s="8"/>
      <c r="S90" s="8"/>
      <c r="T90" s="5"/>
      <c r="U90" s="5"/>
      <c r="V90" s="8" t="n">
        <f aca="false">K90*5.5017049523</f>
        <v>20640974.9961939</v>
      </c>
      <c r="W90" s="8" t="n">
        <f aca="false">M90*5.5017049523</f>
        <v>638380.669985377</v>
      </c>
      <c r="X90" s="8" t="n">
        <f aca="false">N90*5.1890047538+L90*5.5017049523</f>
        <v>37278533.1452431</v>
      </c>
      <c r="Y90" s="8" t="n">
        <f aca="false">N90*5.1890047538</f>
        <v>29607104.6269429</v>
      </c>
      <c r="Z90" s="8" t="n">
        <f aca="false">L90*5.5017049523</f>
        <v>7671428.51830021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high_v2_m!D79+temporary_pension_bonus_high!B79</f>
        <v>37122615.4520189</v>
      </c>
      <c r="G91" s="165" t="n">
        <f aca="false">high_v2_m!E79+temporary_pension_bonus_high!B79</f>
        <v>35604716.2638052</v>
      </c>
      <c r="H91" s="67" t="n">
        <f aca="false">F91-J91</f>
        <v>33166533.4942738</v>
      </c>
      <c r="I91" s="67" t="n">
        <f aca="false">G91-K91</f>
        <v>31767316.7647925</v>
      </c>
      <c r="J91" s="165" t="n">
        <f aca="false">high_v2_m!J79</f>
        <v>3956081.95774512</v>
      </c>
      <c r="K91" s="165" t="n">
        <f aca="false">high_v2_m!K79</f>
        <v>3837399.49901276</v>
      </c>
      <c r="L91" s="67" t="n">
        <f aca="false">H91-I91</f>
        <v>1399216.72948132</v>
      </c>
      <c r="M91" s="67" t="n">
        <f aca="false">J91-K91</f>
        <v>118682.458732354</v>
      </c>
      <c r="N91" s="165" t="n">
        <f aca="false">SUM(high_v5_m!C79:J79)</f>
        <v>4752927.3344065</v>
      </c>
      <c r="O91" s="7"/>
      <c r="P91" s="7"/>
      <c r="Q91" s="67" t="n">
        <f aca="false">I91*5.5017049523</f>
        <v>174774403.966141</v>
      </c>
      <c r="R91" s="67"/>
      <c r="S91" s="67"/>
      <c r="T91" s="7"/>
      <c r="U91" s="7"/>
      <c r="V91" s="67" t="n">
        <f aca="false">K91*5.5017049523</f>
        <v>21112239.8276721</v>
      </c>
      <c r="W91" s="67" t="n">
        <f aca="false">M91*5.5017049523</f>
        <v>652955.870958932</v>
      </c>
      <c r="X91" s="67" t="n">
        <f aca="false">N91*5.1890047538+L91*5.5017049523</f>
        <v>32361040.1426297</v>
      </c>
      <c r="Y91" s="67" t="n">
        <f aca="false">N91*5.1890047538</f>
        <v>24662962.5327013</v>
      </c>
      <c r="Z91" s="67" t="n">
        <f aca="false">L91*5.5017049523</f>
        <v>7698077.60992837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high_v2_m!D80+temporary_pension_bonus_high!B80</f>
        <v>37360629.6539964</v>
      </c>
      <c r="G92" s="165" t="n">
        <f aca="false">high_v2_m!E80+temporary_pension_bonus_high!B80</f>
        <v>35832574.1254628</v>
      </c>
      <c r="H92" s="67" t="n">
        <f aca="false">F92-J92</f>
        <v>33327129.8569133</v>
      </c>
      <c r="I92" s="67" t="n">
        <f aca="false">G92-K92</f>
        <v>31920079.3222923</v>
      </c>
      <c r="J92" s="165" t="n">
        <f aca="false">high_v2_m!J80</f>
        <v>4033499.79708304</v>
      </c>
      <c r="K92" s="165" t="n">
        <f aca="false">high_v2_m!K80</f>
        <v>3912494.80317055</v>
      </c>
      <c r="L92" s="67" t="n">
        <f aca="false">H92-I92</f>
        <v>1407050.53462105</v>
      </c>
      <c r="M92" s="67" t="n">
        <f aca="false">J92-K92</f>
        <v>121004.99391249</v>
      </c>
      <c r="N92" s="165" t="n">
        <f aca="false">SUM(high_v5_m!C80:J80)</f>
        <v>4659121.09355982</v>
      </c>
      <c r="O92" s="7"/>
      <c r="P92" s="7"/>
      <c r="Q92" s="67" t="n">
        <f aca="false">I92*5.5017049523</f>
        <v>175614858.485264</v>
      </c>
      <c r="R92" s="67"/>
      <c r="S92" s="67"/>
      <c r="T92" s="7"/>
      <c r="U92" s="7"/>
      <c r="V92" s="67" t="n">
        <f aca="false">K92*5.5017049523</f>
        <v>21525392.0344514</v>
      </c>
      <c r="W92" s="67" t="n">
        <f aca="false">M92*5.5017049523</f>
        <v>665733.774261378</v>
      </c>
      <c r="X92" s="67" t="n">
        <f aca="false">N92*5.1890047538+L92*5.5017049523</f>
        <v>31917378.3974727</v>
      </c>
      <c r="Y92" s="67" t="n">
        <f aca="false">N92*5.1890047538</f>
        <v>24176201.5030118</v>
      </c>
      <c r="Z92" s="67" t="n">
        <f aca="false">L92*5.5017049523</f>
        <v>7741176.89446097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high_v2_m!D81+temporary_pension_bonus_high!B81</f>
        <v>37514123.1861485</v>
      </c>
      <c r="G93" s="165" t="n">
        <f aca="false">high_v2_m!E81+temporary_pension_bonus_high!B81</f>
        <v>35981376.2082604</v>
      </c>
      <c r="H93" s="67" t="n">
        <f aca="false">F93-J93</f>
        <v>33414415.3362594</v>
      </c>
      <c r="I93" s="67" t="n">
        <f aca="false">G93-K93</f>
        <v>32004659.593868</v>
      </c>
      <c r="J93" s="165" t="n">
        <f aca="false">high_v2_m!J81</f>
        <v>4099707.84988913</v>
      </c>
      <c r="K93" s="165" t="n">
        <f aca="false">high_v2_m!K81</f>
        <v>3976716.61439246</v>
      </c>
      <c r="L93" s="67" t="n">
        <f aca="false">H93-I93</f>
        <v>1409755.7423914</v>
      </c>
      <c r="M93" s="67" t="n">
        <f aca="false">J93-K93</f>
        <v>122991.235496674</v>
      </c>
      <c r="N93" s="165" t="n">
        <f aca="false">SUM(high_v5_m!C81:J81)</f>
        <v>4690037.54473582</v>
      </c>
      <c r="O93" s="7"/>
      <c r="P93" s="7"/>
      <c r="Q93" s="67" t="n">
        <f aca="false">I93*5.5017049523</f>
        <v>176080194.184259</v>
      </c>
      <c r="R93" s="67"/>
      <c r="S93" s="67"/>
      <c r="T93" s="7"/>
      <c r="U93" s="7"/>
      <c r="V93" s="67" t="n">
        <f aca="false">K93*5.5017049523</f>
        <v>21878721.4912967</v>
      </c>
      <c r="W93" s="67" t="n">
        <f aca="false">M93*5.5017049523</f>
        <v>676661.489421545</v>
      </c>
      <c r="X93" s="67" t="n">
        <f aca="false">N93*5.1890047538+L93*5.5017049523</f>
        <v>32092687.2645827</v>
      </c>
      <c r="Y93" s="67" t="n">
        <f aca="false">N93*5.1890047538</f>
        <v>24336627.1151346</v>
      </c>
      <c r="Z93" s="67" t="n">
        <f aca="false">L93*5.5017049523</f>
        <v>7756060.14944811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high_v2_m!D82+temporary_pension_bonus_high!B82</f>
        <v>37725445.1837838</v>
      </c>
      <c r="G94" s="163" t="n">
        <f aca="false">high_v2_m!E82+temporary_pension_bonus_high!B82</f>
        <v>36183947.5599364</v>
      </c>
      <c r="H94" s="8" t="n">
        <f aca="false">F94-J94</f>
        <v>33536908.1210566</v>
      </c>
      <c r="I94" s="8" t="n">
        <f aca="false">G94-K94</f>
        <v>32121066.609091</v>
      </c>
      <c r="J94" s="163" t="n">
        <f aca="false">high_v2_m!J82</f>
        <v>4188537.06272727</v>
      </c>
      <c r="K94" s="163" t="n">
        <f aca="false">high_v2_m!K82</f>
        <v>4062880.95084545</v>
      </c>
      <c r="L94" s="8" t="n">
        <f aca="false">H94-I94</f>
        <v>1415841.51196561</v>
      </c>
      <c r="M94" s="8" t="n">
        <f aca="false">J94-K94</f>
        <v>125656.111881819</v>
      </c>
      <c r="N94" s="163" t="n">
        <f aca="false">SUM(high_v5_m!C82:J82)</f>
        <v>5696079.09300492</v>
      </c>
      <c r="O94" s="5"/>
      <c r="P94" s="5"/>
      <c r="Q94" s="8" t="n">
        <f aca="false">I94*5.5017049523</f>
        <v>176720631.236394</v>
      </c>
      <c r="R94" s="8"/>
      <c r="S94" s="8"/>
      <c r="T94" s="5"/>
      <c r="U94" s="5"/>
      <c r="V94" s="8" t="n">
        <f aca="false">K94*5.5017049523</f>
        <v>22352772.2478717</v>
      </c>
      <c r="W94" s="8" t="n">
        <f aca="false">M94*5.5017049523</f>
        <v>691322.853026967</v>
      </c>
      <c r="X94" s="8" t="n">
        <f aca="false">N94*5.1890047538+L94*5.5017049523</f>
        <v>37346523.7496764</v>
      </c>
      <c r="Y94" s="8" t="n">
        <f aca="false">N94*5.1890047538</f>
        <v>29556981.4916233</v>
      </c>
      <c r="Z94" s="8" t="n">
        <f aca="false">L94*5.5017049523</f>
        <v>7789542.2580531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high_v2_m!D83+temporary_pension_bonus_high!B83</f>
        <v>37944602.3622125</v>
      </c>
      <c r="G95" s="165" t="n">
        <f aca="false">high_v2_m!E83+temporary_pension_bonus_high!B83</f>
        <v>36393896.9076905</v>
      </c>
      <c r="H95" s="67" t="n">
        <f aca="false">F95-J95</f>
        <v>33722442.5954914</v>
      </c>
      <c r="I95" s="67" t="n">
        <f aca="false">G95-K95</f>
        <v>32298401.9339711</v>
      </c>
      <c r="J95" s="165" t="n">
        <f aca="false">high_v2_m!J83</f>
        <v>4222159.76672104</v>
      </c>
      <c r="K95" s="165" t="n">
        <f aca="false">high_v2_m!K83</f>
        <v>4095494.97371941</v>
      </c>
      <c r="L95" s="67" t="n">
        <f aca="false">H95-I95</f>
        <v>1424040.66152032</v>
      </c>
      <c r="M95" s="67" t="n">
        <f aca="false">J95-K95</f>
        <v>126664.793001632</v>
      </c>
      <c r="N95" s="165" t="n">
        <f aca="false">SUM(high_v5_m!C83:J83)</f>
        <v>4635616.99030046</v>
      </c>
      <c r="O95" s="7"/>
      <c r="P95" s="7"/>
      <c r="Q95" s="67" t="n">
        <f aca="false">I95*5.5017049523</f>
        <v>177696277.871505</v>
      </c>
      <c r="R95" s="67"/>
      <c r="S95" s="67"/>
      <c r="T95" s="7"/>
      <c r="U95" s="7"/>
      <c r="V95" s="67" t="n">
        <f aca="false">K95*5.5017049523</f>
        <v>22532204.9790318</v>
      </c>
      <c r="W95" s="67" t="n">
        <f aca="false">M95*5.5017049523</f>
        <v>696872.318939132</v>
      </c>
      <c r="X95" s="67" t="n">
        <f aca="false">N95*5.1890047538+L95*5.5017049523</f>
        <v>31888890.159228</v>
      </c>
      <c r="Y95" s="67" t="n">
        <f aca="false">N95*5.1890047538</f>
        <v>24054238.5994651</v>
      </c>
      <c r="Z95" s="67" t="n">
        <f aca="false">L95*5.5017049523</f>
        <v>7834651.5597629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high_v2_m!D84+temporary_pension_bonus_high!B84</f>
        <v>38145011.9597218</v>
      </c>
      <c r="G96" s="165" t="n">
        <f aca="false">high_v2_m!E84+temporary_pension_bonus_high!B84</f>
        <v>36586612.1193932</v>
      </c>
      <c r="H96" s="67" t="n">
        <f aca="false">F96-J96</f>
        <v>33824460.3894445</v>
      </c>
      <c r="I96" s="67" t="n">
        <f aca="false">G96-K96</f>
        <v>32395677.0962242</v>
      </c>
      <c r="J96" s="165" t="n">
        <f aca="false">high_v2_m!J84</f>
        <v>4320551.57027723</v>
      </c>
      <c r="K96" s="165" t="n">
        <f aca="false">high_v2_m!K84</f>
        <v>4190935.02316891</v>
      </c>
      <c r="L96" s="67" t="n">
        <f aca="false">H96-I96</f>
        <v>1428783.29322028</v>
      </c>
      <c r="M96" s="67" t="n">
        <f aca="false">J96-K96</f>
        <v>129616.547108317</v>
      </c>
      <c r="N96" s="165" t="n">
        <f aca="false">SUM(high_v5_m!C84:J84)</f>
        <v>4603122.01998852</v>
      </c>
      <c r="O96" s="7"/>
      <c r="P96" s="7"/>
      <c r="Q96" s="67" t="n">
        <f aca="false">I96*5.5017049523</f>
        <v>178231457.113409</v>
      </c>
      <c r="R96" s="67"/>
      <c r="S96" s="67"/>
      <c r="T96" s="7"/>
      <c r="U96" s="7"/>
      <c r="V96" s="67" t="n">
        <f aca="false">K96*5.5017049523</f>
        <v>23057287.9717359</v>
      </c>
      <c r="W96" s="67" t="n">
        <f aca="false">M96*5.5017049523</f>
        <v>713111.999125853</v>
      </c>
      <c r="X96" s="67" t="n">
        <f aca="false">N96*5.1890047538+L96*5.5017049523</f>
        <v>31746366.1641154</v>
      </c>
      <c r="Y96" s="67" t="n">
        <f aca="false">N96*5.1890047538</f>
        <v>23885622.0440419</v>
      </c>
      <c r="Z96" s="67" t="n">
        <f aca="false">L96*5.5017049523</f>
        <v>7860744.12007351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high_v2_m!D85+temporary_pension_bonus_high!B85</f>
        <v>38380098.9995891</v>
      </c>
      <c r="G97" s="165" t="n">
        <f aca="false">high_v2_m!E85+temporary_pension_bonus_high!B85</f>
        <v>36812869.0430719</v>
      </c>
      <c r="H97" s="67" t="n">
        <f aca="false">F97-J97</f>
        <v>33913025.3134825</v>
      </c>
      <c r="I97" s="67" t="n">
        <f aca="false">G97-K97</f>
        <v>32479807.5675485</v>
      </c>
      <c r="J97" s="165" t="n">
        <f aca="false">high_v2_m!J85</f>
        <v>4467073.68610657</v>
      </c>
      <c r="K97" s="165" t="n">
        <f aca="false">high_v2_m!K85</f>
        <v>4333061.47552338</v>
      </c>
      <c r="L97" s="67" t="n">
        <f aca="false">H97-I97</f>
        <v>1433217.74593405</v>
      </c>
      <c r="M97" s="67" t="n">
        <f aca="false">J97-K97</f>
        <v>134012.210583197</v>
      </c>
      <c r="N97" s="165" t="n">
        <f aca="false">SUM(high_v5_m!C85:J85)</f>
        <v>4657213.23924382</v>
      </c>
      <c r="O97" s="7"/>
      <c r="P97" s="7"/>
      <c r="Q97" s="67" t="n">
        <f aca="false">I97*5.5017049523</f>
        <v>178694318.144133</v>
      </c>
      <c r="R97" s="67"/>
      <c r="S97" s="67"/>
      <c r="T97" s="7"/>
      <c r="U97" s="7"/>
      <c r="V97" s="67" t="n">
        <f aca="false">K97*5.5017049523</f>
        <v>23839225.7785073</v>
      </c>
      <c r="W97" s="67" t="n">
        <f aca="false">M97*5.5017049523</f>
        <v>737295.642634245</v>
      </c>
      <c r="X97" s="67" t="n">
        <f aca="false">N97*5.1890047538+L97*5.5017049523</f>
        <v>32051442.8084261</v>
      </c>
      <c r="Y97" s="67" t="n">
        <f aca="false">N97*5.1890047538</f>
        <v>24166301.6378965</v>
      </c>
      <c r="Z97" s="67" t="n">
        <f aca="false">L97*5.5017049523</f>
        <v>7885141.17052963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high_v2_m!D86+temporary_pension_bonus_high!B86</f>
        <v>38546696.1333527</v>
      </c>
      <c r="G98" s="163" t="n">
        <f aca="false">high_v2_m!E86+temporary_pension_bonus_high!B86</f>
        <v>36972811.4755378</v>
      </c>
      <c r="H98" s="8" t="n">
        <f aca="false">F98-J98</f>
        <v>34089378.7729792</v>
      </c>
      <c r="I98" s="8" t="n">
        <f aca="false">G98-K98</f>
        <v>32649213.6359755</v>
      </c>
      <c r="J98" s="163" t="n">
        <f aca="false">high_v2_m!J86</f>
        <v>4457317.36037351</v>
      </c>
      <c r="K98" s="163" t="n">
        <f aca="false">high_v2_m!K86</f>
        <v>4323597.8395623</v>
      </c>
      <c r="L98" s="8" t="n">
        <f aca="false">H98-I98</f>
        <v>1440165.13700369</v>
      </c>
      <c r="M98" s="8" t="n">
        <f aca="false">J98-K98</f>
        <v>133719.520811206</v>
      </c>
      <c r="N98" s="163" t="n">
        <f aca="false">SUM(high_v5_m!C86:J86)</f>
        <v>5714325.37975843</v>
      </c>
      <c r="O98" s="5"/>
      <c r="P98" s="5"/>
      <c r="Q98" s="8" t="n">
        <f aca="false">I98*5.5017049523</f>
        <v>179626340.349747</v>
      </c>
      <c r="R98" s="8"/>
      <c r="S98" s="8"/>
      <c r="T98" s="5"/>
      <c r="U98" s="5"/>
      <c r="V98" s="8" t="n">
        <f aca="false">K98*5.5017049523</f>
        <v>23787159.6456735</v>
      </c>
      <c r="W98" s="8" t="n">
        <f aca="false">M98*5.5017049523</f>
        <v>735685.349866194</v>
      </c>
      <c r="X98" s="8" t="n">
        <f aca="false">N98*5.1890047538+L98*5.5017049523</f>
        <v>37575025.2267095</v>
      </c>
      <c r="Y98" s="8" t="n">
        <f aca="false">N98*5.1890047538</f>
        <v>29651661.5603265</v>
      </c>
      <c r="Z98" s="8" t="n">
        <f aca="false">L98*5.5017049523</f>
        <v>7923363.66638303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high_v2_m!D87+temporary_pension_bonus_high!B87</f>
        <v>38745978.5675525</v>
      </c>
      <c r="G99" s="165" t="n">
        <f aca="false">high_v2_m!E87+temporary_pension_bonus_high!B87</f>
        <v>37165140.0606967</v>
      </c>
      <c r="H99" s="67" t="n">
        <f aca="false">F99-J99</f>
        <v>34168108.8920162</v>
      </c>
      <c r="I99" s="67" t="n">
        <f aca="false">G99-K99</f>
        <v>32724606.4754265</v>
      </c>
      <c r="J99" s="165" t="n">
        <f aca="false">high_v2_m!J87</f>
        <v>4577869.67553629</v>
      </c>
      <c r="K99" s="165" t="n">
        <f aca="false">high_v2_m!K87</f>
        <v>4440533.5852702</v>
      </c>
      <c r="L99" s="67" t="n">
        <f aca="false">H99-I99</f>
        <v>1443502.41658966</v>
      </c>
      <c r="M99" s="67" t="n">
        <f aca="false">J99-K99</f>
        <v>137336.090266089</v>
      </c>
      <c r="N99" s="165" t="n">
        <f aca="false">SUM(high_v5_m!C87:J87)</f>
        <v>4704553.76476983</v>
      </c>
      <c r="O99" s="7"/>
      <c r="P99" s="7"/>
      <c r="Q99" s="67" t="n">
        <f aca="false">I99*5.5017049523</f>
        <v>180041129.507923</v>
      </c>
      <c r="R99" s="67"/>
      <c r="S99" s="67"/>
      <c r="T99" s="7"/>
      <c r="U99" s="7"/>
      <c r="V99" s="67" t="n">
        <f aca="false">K99*5.5017049523</f>
        <v>24430505.6169355</v>
      </c>
      <c r="W99" s="67" t="n">
        <f aca="false">M99*5.5017049523</f>
        <v>755582.647946461</v>
      </c>
      <c r="X99" s="67" t="n">
        <f aca="false">N99*5.1890047538+L99*5.5017049523</f>
        <v>32353676.2439066</v>
      </c>
      <c r="Y99" s="67" t="n">
        <f aca="false">N99*5.1890047538</f>
        <v>24411951.8498983</v>
      </c>
      <c r="Z99" s="67" t="n">
        <f aca="false">L99*5.5017049523</f>
        <v>7941724.39400832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high_v2_m!D88+temporary_pension_bonus_high!B88</f>
        <v>38932779.7289572</v>
      </c>
      <c r="G100" s="165" t="n">
        <f aca="false">high_v2_m!E88+temporary_pension_bonus_high!B88</f>
        <v>37345552.0959181</v>
      </c>
      <c r="H100" s="67" t="n">
        <f aca="false">F100-J100</f>
        <v>34238984.8860434</v>
      </c>
      <c r="I100" s="67" t="n">
        <f aca="false">G100-K100</f>
        <v>32792571.0982917</v>
      </c>
      <c r="J100" s="165" t="n">
        <f aca="false">high_v2_m!J88</f>
        <v>4693794.8429138</v>
      </c>
      <c r="K100" s="165" t="n">
        <f aca="false">high_v2_m!K88</f>
        <v>4552980.99762639</v>
      </c>
      <c r="L100" s="67" t="n">
        <f aca="false">H100-I100</f>
        <v>1446413.7877517</v>
      </c>
      <c r="M100" s="67" t="n">
        <f aca="false">J100-K100</f>
        <v>140813.845287414</v>
      </c>
      <c r="N100" s="165" t="n">
        <f aca="false">SUM(high_v5_m!C88:J88)</f>
        <v>4708862.47996669</v>
      </c>
      <c r="O100" s="7"/>
      <c r="P100" s="7"/>
      <c r="Q100" s="67" t="n">
        <f aca="false">I100*5.5017049523</f>
        <v>180415050.810121</v>
      </c>
      <c r="R100" s="67"/>
      <c r="S100" s="67"/>
      <c r="T100" s="7"/>
      <c r="U100" s="7"/>
      <c r="V100" s="67" t="n">
        <f aca="false">K100*5.5017049523</f>
        <v>25049158.1023689</v>
      </c>
      <c r="W100" s="67" t="n">
        <f aca="false">M100*5.5017049523</f>
        <v>774716.229970173</v>
      </c>
      <c r="X100" s="67" t="n">
        <f aca="false">N100*5.1890047538+L100*5.5017049523</f>
        <v>32392051.6926861</v>
      </c>
      <c r="Y100" s="67" t="n">
        <f aca="false">N100*5.1890047538</f>
        <v>24434309.7935376</v>
      </c>
      <c r="Z100" s="67" t="n">
        <f aca="false">L100*5.5017049523</f>
        <v>7957741.89914853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high_v2_m!D89+temporary_pension_bonus_high!B89</f>
        <v>39312970.8979205</v>
      </c>
      <c r="G101" s="165" t="n">
        <f aca="false">high_v2_m!E89+temporary_pension_bonus_high!B89</f>
        <v>37711238.8638892</v>
      </c>
      <c r="H101" s="67" t="n">
        <f aca="false">F101-J101</f>
        <v>34525761.66949</v>
      </c>
      <c r="I101" s="67" t="n">
        <f aca="false">G101-K101</f>
        <v>33067645.9123116</v>
      </c>
      <c r="J101" s="165" t="n">
        <f aca="false">high_v2_m!J89</f>
        <v>4787209.2284305</v>
      </c>
      <c r="K101" s="165" t="n">
        <f aca="false">high_v2_m!K89</f>
        <v>4643592.95157758</v>
      </c>
      <c r="L101" s="67" t="n">
        <f aca="false">H101-I101</f>
        <v>1458115.75717838</v>
      </c>
      <c r="M101" s="67" t="n">
        <f aca="false">J101-K101</f>
        <v>143616.276852915</v>
      </c>
      <c r="N101" s="165" t="n">
        <f aca="false">SUM(high_v5_m!C89:J89)</f>
        <v>4736239.01890269</v>
      </c>
      <c r="O101" s="7"/>
      <c r="P101" s="7"/>
      <c r="Q101" s="67" t="n">
        <f aca="false">I101*5.5017049523</f>
        <v>181928431.276668</v>
      </c>
      <c r="R101" s="67"/>
      <c r="S101" s="67"/>
      <c r="T101" s="7"/>
      <c r="U101" s="7"/>
      <c r="V101" s="67" t="n">
        <f aca="false">K101*5.5017049523</f>
        <v>25547678.3381597</v>
      </c>
      <c r="W101" s="67" t="n">
        <f aca="false">M101*5.5017049523</f>
        <v>790134.381592571</v>
      </c>
      <c r="X101" s="67" t="n">
        <f aca="false">N101*5.1890047538+L101*5.5017049523</f>
        <v>32598489.466514</v>
      </c>
      <c r="Y101" s="67" t="n">
        <f aca="false">N101*5.1890047538</f>
        <v>24576366.7842191</v>
      </c>
      <c r="Z101" s="67" t="n">
        <f aca="false">L101*5.5017049523</f>
        <v>8022122.68229496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high_v2_m!D90+temporary_pension_bonus_high!B90</f>
        <v>39525024.3081179</v>
      </c>
      <c r="G102" s="163" t="n">
        <f aca="false">high_v2_m!E90+temporary_pension_bonus_high!B90</f>
        <v>37915175.8549264</v>
      </c>
      <c r="H102" s="8" t="n">
        <f aca="false">F102-J102</f>
        <v>34649030.2884956</v>
      </c>
      <c r="I102" s="8" t="n">
        <f aca="false">G102-K102</f>
        <v>33185461.6558928</v>
      </c>
      <c r="J102" s="163" t="n">
        <f aca="false">high_v2_m!J90</f>
        <v>4875994.0196223</v>
      </c>
      <c r="K102" s="163" t="n">
        <f aca="false">high_v2_m!K90</f>
        <v>4729714.19903363</v>
      </c>
      <c r="L102" s="8" t="n">
        <f aca="false">H102-I102</f>
        <v>1463568.63260284</v>
      </c>
      <c r="M102" s="8" t="n">
        <f aca="false">J102-K102</f>
        <v>146279.82058867</v>
      </c>
      <c r="N102" s="163" t="n">
        <f aca="false">SUM(high_v5_m!C90:J90)</f>
        <v>5717147.04025114</v>
      </c>
      <c r="O102" s="5"/>
      <c r="P102" s="5"/>
      <c r="Q102" s="8" t="n">
        <f aca="false">I102*5.5017049523</f>
        <v>182576618.736587</v>
      </c>
      <c r="R102" s="8"/>
      <c r="S102" s="8"/>
      <c r="T102" s="5"/>
      <c r="U102" s="5"/>
      <c r="V102" s="8" t="n">
        <f aca="false">K102*5.5017049523</f>
        <v>26021492.0317869</v>
      </c>
      <c r="W102" s="8" t="n">
        <f aca="false">M102*5.5017049523</f>
        <v>804788.41335424</v>
      </c>
      <c r="X102" s="8" t="n">
        <f aca="false">N102*5.1890047538+L102*5.5017049523</f>
        <v>37718425.9640587</v>
      </c>
      <c r="Y102" s="8" t="n">
        <f aca="false">N102*5.1890047538</f>
        <v>29666303.1700368</v>
      </c>
      <c r="Z102" s="8" t="n">
        <f aca="false">L102*5.5017049523</f>
        <v>8052122.79402197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high_v2_m!D91+temporary_pension_bonus_high!B91</f>
        <v>39953778.5113016</v>
      </c>
      <c r="G103" s="165" t="n">
        <f aca="false">high_v2_m!E91+temporary_pension_bonus_high!B91</f>
        <v>38326349.0918061</v>
      </c>
      <c r="H103" s="67" t="n">
        <f aca="false">F103-J103</f>
        <v>34905350.6807769</v>
      </c>
      <c r="I103" s="67" t="n">
        <f aca="false">G103-K103</f>
        <v>33429374.0961971</v>
      </c>
      <c r="J103" s="165" t="n">
        <f aca="false">high_v2_m!J91</f>
        <v>5048427.83052478</v>
      </c>
      <c r="K103" s="165" t="n">
        <f aca="false">high_v2_m!K91</f>
        <v>4896974.99560904</v>
      </c>
      <c r="L103" s="67" t="n">
        <f aca="false">H103-I103</f>
        <v>1475976.58457977</v>
      </c>
      <c r="M103" s="67" t="n">
        <f aca="false">J103-K103</f>
        <v>151452.834915743</v>
      </c>
      <c r="N103" s="165" t="n">
        <f aca="false">SUM(high_v5_m!C91:J91)</f>
        <v>4667809.36547042</v>
      </c>
      <c r="O103" s="7"/>
      <c r="P103" s="7"/>
      <c r="Q103" s="67" t="n">
        <f aca="false">I103*5.5017049523</f>
        <v>183918553.017337</v>
      </c>
      <c r="R103" s="67"/>
      <c r="S103" s="67"/>
      <c r="T103" s="7"/>
      <c r="U103" s="7"/>
      <c r="V103" s="67" t="n">
        <f aca="false">K103*5.5017049523</f>
        <v>26941711.5846315</v>
      </c>
      <c r="W103" s="67" t="n">
        <f aca="false">M103*5.5017049523</f>
        <v>833248.811895819</v>
      </c>
      <c r="X103" s="67" t="n">
        <f aca="false">N103*5.1890047538+L103*5.5017049523</f>
        <v>32341672.6721195</v>
      </c>
      <c r="Y103" s="67" t="n">
        <f aca="false">N103*5.1890047538</f>
        <v>24221284.9872582</v>
      </c>
      <c r="Z103" s="67" t="n">
        <f aca="false">L103*5.5017049523</f>
        <v>8120387.68486138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high_v2_m!D92+temporary_pension_bonus_high!B92</f>
        <v>40234987.9406721</v>
      </c>
      <c r="G104" s="165" t="n">
        <f aca="false">high_v2_m!E92+temporary_pension_bonus_high!B92</f>
        <v>38596285.1995021</v>
      </c>
      <c r="H104" s="67" t="n">
        <f aca="false">F104-J104</f>
        <v>35118262.16834</v>
      </c>
      <c r="I104" s="67" t="n">
        <f aca="false">G104-K104</f>
        <v>33633061.2003399</v>
      </c>
      <c r="J104" s="165" t="n">
        <f aca="false">high_v2_m!J92</f>
        <v>5116725.77233214</v>
      </c>
      <c r="K104" s="165" t="n">
        <f aca="false">high_v2_m!K92</f>
        <v>4963223.99916217</v>
      </c>
      <c r="L104" s="67" t="n">
        <f aca="false">H104-I104</f>
        <v>1485200.9680001</v>
      </c>
      <c r="M104" s="67" t="n">
        <f aca="false">J104-K104</f>
        <v>153501.773169965</v>
      </c>
      <c r="N104" s="165" t="n">
        <f aca="false">SUM(high_v5_m!C92:J92)</f>
        <v>4702186.50881883</v>
      </c>
      <c r="O104" s="7"/>
      <c r="P104" s="7"/>
      <c r="Q104" s="67" t="n">
        <f aca="false">I104*5.5017049523</f>
        <v>185039179.366919</v>
      </c>
      <c r="R104" s="67"/>
      <c r="S104" s="67"/>
      <c r="T104" s="7"/>
      <c r="U104" s="7"/>
      <c r="V104" s="67" t="n">
        <f aca="false">K104*5.5017049523</f>
        <v>27306194.0555647</v>
      </c>
      <c r="W104" s="67" t="n">
        <f aca="false">M104*5.5017049523</f>
        <v>844521.465636025</v>
      </c>
      <c r="X104" s="67" t="n">
        <f aca="false">N104*5.1890047538+L104*5.5017049523</f>
        <v>32570805.668322</v>
      </c>
      <c r="Y104" s="67" t="n">
        <f aca="false">N104*5.1890047538</f>
        <v>24399668.1475151</v>
      </c>
      <c r="Z104" s="67" t="n">
        <f aca="false">L104*5.5017049523</f>
        <v>8171137.5208069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high_v2_m!D93+temporary_pension_bonus_high!B93</f>
        <v>40532490.4999294</v>
      </c>
      <c r="G105" s="165" t="n">
        <f aca="false">high_v2_m!E93+temporary_pension_bonus_high!B93</f>
        <v>38883402.0268963</v>
      </c>
      <c r="H105" s="67" t="n">
        <f aca="false">F105-J105</f>
        <v>35253520.3965895</v>
      </c>
      <c r="I105" s="67" t="n">
        <f aca="false">G105-K105</f>
        <v>33762801.0266566</v>
      </c>
      <c r="J105" s="165" t="n">
        <f aca="false">high_v2_m!J93</f>
        <v>5278970.10333991</v>
      </c>
      <c r="K105" s="165" t="n">
        <f aca="false">high_v2_m!K93</f>
        <v>5120601.00023971</v>
      </c>
      <c r="L105" s="67" t="n">
        <f aca="false">H105-I105</f>
        <v>1490719.36993293</v>
      </c>
      <c r="M105" s="67" t="n">
        <f aca="false">J105-K105</f>
        <v>158369.103100196</v>
      </c>
      <c r="N105" s="165" t="n">
        <f aca="false">SUM(high_v5_m!C93:J93)</f>
        <v>4718836.06213056</v>
      </c>
      <c r="O105" s="7"/>
      <c r="P105" s="7"/>
      <c r="Q105" s="67" t="n">
        <f aca="false">I105*5.5017049523</f>
        <v>185752969.611876</v>
      </c>
      <c r="R105" s="67"/>
      <c r="S105" s="67"/>
      <c r="T105" s="7"/>
      <c r="U105" s="7"/>
      <c r="V105" s="67" t="n">
        <f aca="false">K105*5.5017049523</f>
        <v>28172035.8817712</v>
      </c>
      <c r="W105" s="67" t="n">
        <f aca="false">M105*5.5017049523</f>
        <v>871300.07881766</v>
      </c>
      <c r="X105" s="67" t="n">
        <f aca="false">N105*5.1890047538+L105*5.5017049523</f>
        <v>32687560.8988479</v>
      </c>
      <c r="Y105" s="67" t="n">
        <f aca="false">N105*5.1890047538</f>
        <v>24486062.7587983</v>
      </c>
      <c r="Z105" s="67" t="n">
        <f aca="false">L105*5.5017049523</f>
        <v>8201498.14004956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high_v2_m!D94+temporary_pension_bonus_high!B94</f>
        <v>40717398.0137416</v>
      </c>
      <c r="G106" s="163" t="n">
        <f aca="false">high_v2_m!E94+temporary_pension_bonus_high!B94</f>
        <v>39060936.1997103</v>
      </c>
      <c r="H106" s="8" t="n">
        <f aca="false">F106-J106</f>
        <v>35351914.5341306</v>
      </c>
      <c r="I106" s="8" t="n">
        <f aca="false">G106-K106</f>
        <v>33856417.2244877</v>
      </c>
      <c r="J106" s="163" t="n">
        <f aca="false">high_v2_m!J94</f>
        <v>5365483.47961099</v>
      </c>
      <c r="K106" s="163" t="n">
        <f aca="false">high_v2_m!K94</f>
        <v>5204518.97522266</v>
      </c>
      <c r="L106" s="8" t="n">
        <f aca="false">H106-I106</f>
        <v>1495497.30964299</v>
      </c>
      <c r="M106" s="8" t="n">
        <f aca="false">J106-K106</f>
        <v>160964.50438833</v>
      </c>
      <c r="N106" s="163" t="n">
        <f aca="false">SUM(high_v5_m!C94:J94)</f>
        <v>5808158.92639672</v>
      </c>
      <c r="O106" s="5"/>
      <c r="P106" s="5"/>
      <c r="Q106" s="8" t="n">
        <f aca="false">I106*5.5017049523</f>
        <v>186268018.311099</v>
      </c>
      <c r="R106" s="8"/>
      <c r="S106" s="8"/>
      <c r="T106" s="5"/>
      <c r="U106" s="5"/>
      <c r="V106" s="8" t="n">
        <f aca="false">K106*5.5017049523</f>
        <v>28633727.8203218</v>
      </c>
      <c r="W106" s="8" t="n">
        <f aca="false">M106*5.5017049523</f>
        <v>885579.210937788</v>
      </c>
      <c r="X106" s="8" t="n">
        <f aca="false">N106*5.1890047538+L106*5.5017049523</f>
        <v>38366349.2345127</v>
      </c>
      <c r="Y106" s="8" t="n">
        <f aca="false">N106*5.1890047538</f>
        <v>30138564.2798985</v>
      </c>
      <c r="Z106" s="8" t="n">
        <f aca="false">L106*5.5017049523</f>
        <v>8227784.95461418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high_v2_m!D95+temporary_pension_bonus_high!B95</f>
        <v>41012849.3302355</v>
      </c>
      <c r="G107" s="165" t="n">
        <f aca="false">high_v2_m!E95+temporary_pension_bonus_high!B95</f>
        <v>39344841.7208579</v>
      </c>
      <c r="H107" s="67" t="n">
        <f aca="false">F107-J107</f>
        <v>35527359.6558642</v>
      </c>
      <c r="I107" s="67" t="n">
        <f aca="false">G107-K107</f>
        <v>34023916.7367178</v>
      </c>
      <c r="J107" s="165" t="n">
        <f aca="false">high_v2_m!J95</f>
        <v>5485489.67437129</v>
      </c>
      <c r="K107" s="165" t="n">
        <f aca="false">high_v2_m!K95</f>
        <v>5320924.98414016</v>
      </c>
      <c r="L107" s="67" t="n">
        <f aca="false">H107-I107</f>
        <v>1503442.91914645</v>
      </c>
      <c r="M107" s="67" t="n">
        <f aca="false">J107-K107</f>
        <v>164564.690231138</v>
      </c>
      <c r="N107" s="165" t="n">
        <f aca="false">SUM(high_v5_m!C95:J95)</f>
        <v>4708215.36118134</v>
      </c>
      <c r="O107" s="7"/>
      <c r="P107" s="7"/>
      <c r="Q107" s="67" t="n">
        <f aca="false">I107*5.5017049523</f>
        <v>187189551.207043</v>
      </c>
      <c r="R107" s="67"/>
      <c r="S107" s="67"/>
      <c r="T107" s="7"/>
      <c r="U107" s="7"/>
      <c r="V107" s="67" t="n">
        <f aca="false">K107*5.5017049523</f>
        <v>29274159.3360607</v>
      </c>
      <c r="W107" s="67" t="n">
        <f aca="false">M107*5.5017049523</f>
        <v>905386.371218367</v>
      </c>
      <c r="X107" s="67" t="n">
        <f aca="false">N107*5.1890047538+L107*5.5017049523</f>
        <v>32702451.2448526</v>
      </c>
      <c r="Y107" s="67" t="n">
        <f aca="false">N107*5.1890047538</f>
        <v>24430951.8910842</v>
      </c>
      <c r="Z107" s="67" t="n">
        <f aca="false">L107*5.5017049523</f>
        <v>8271499.35376838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high_v2_m!D96+temporary_pension_bonus_high!B96</f>
        <v>41248274.5971614</v>
      </c>
      <c r="G108" s="165" t="n">
        <f aca="false">high_v2_m!E96+temporary_pension_bonus_high!B96</f>
        <v>39572120.4371022</v>
      </c>
      <c r="H108" s="67" t="n">
        <f aca="false">F108-J108</f>
        <v>35688167.922161</v>
      </c>
      <c r="I108" s="67" t="n">
        <f aca="false">G108-K108</f>
        <v>34178816.9623518</v>
      </c>
      <c r="J108" s="165" t="n">
        <f aca="false">high_v2_m!J96</f>
        <v>5560106.67500035</v>
      </c>
      <c r="K108" s="165" t="n">
        <f aca="false">high_v2_m!K96</f>
        <v>5393303.47475034</v>
      </c>
      <c r="L108" s="67" t="n">
        <f aca="false">H108-I108</f>
        <v>1509350.95980919</v>
      </c>
      <c r="M108" s="67" t="n">
        <f aca="false">J108-K108</f>
        <v>166803.200250012</v>
      </c>
      <c r="N108" s="165" t="n">
        <f aca="false">SUM(high_v5_m!C96:J96)</f>
        <v>4715934.67050617</v>
      </c>
      <c r="O108" s="7"/>
      <c r="P108" s="7"/>
      <c r="Q108" s="67" t="n">
        <f aca="false">I108*5.5017049523</f>
        <v>188041766.545526</v>
      </c>
      <c r="R108" s="67"/>
      <c r="S108" s="67"/>
      <c r="T108" s="7"/>
      <c r="U108" s="7"/>
      <c r="V108" s="67" t="n">
        <f aca="false">K108*5.5017049523</f>
        <v>29672364.4362907</v>
      </c>
      <c r="W108" s="67" t="n">
        <f aca="false">M108*5.5017049523</f>
        <v>917701.992874979</v>
      </c>
      <c r="X108" s="67" t="n">
        <f aca="false">N108*5.1890047538+L108*5.5017049523</f>
        <v>32775011.0742077</v>
      </c>
      <c r="Y108" s="67" t="n">
        <f aca="false">N108*5.1890047538</f>
        <v>24471007.4238667</v>
      </c>
      <c r="Z108" s="67" t="n">
        <f aca="false">L108*5.5017049523</f>
        <v>8304003.65034099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high_v2_m!D97+temporary_pension_bonus_high!B97</f>
        <v>41624041.5550817</v>
      </c>
      <c r="G109" s="165" t="n">
        <f aca="false">high_v2_m!E97+temporary_pension_bonus_high!B97</f>
        <v>39932548.6157775</v>
      </c>
      <c r="H109" s="67" t="n">
        <f aca="false">F109-J109</f>
        <v>35960873.4463334</v>
      </c>
      <c r="I109" s="67" t="n">
        <f aca="false">G109-K109</f>
        <v>34439275.5502916</v>
      </c>
      <c r="J109" s="165" t="n">
        <f aca="false">high_v2_m!J97</f>
        <v>5663168.10874832</v>
      </c>
      <c r="K109" s="165" t="n">
        <f aca="false">high_v2_m!K97</f>
        <v>5493273.06548587</v>
      </c>
      <c r="L109" s="67" t="n">
        <f aca="false">H109-I109</f>
        <v>1521597.89604174</v>
      </c>
      <c r="M109" s="67" t="n">
        <f aca="false">J109-K109</f>
        <v>169895.043262449</v>
      </c>
      <c r="N109" s="165" t="n">
        <f aca="false">SUM(high_v5_m!C97:J97)</f>
        <v>4675630.13724373</v>
      </c>
      <c r="O109" s="7"/>
      <c r="P109" s="7"/>
      <c r="Q109" s="67" t="n">
        <f aca="false">I109*5.5017049523</f>
        <v>189474732.848664</v>
      </c>
      <c r="R109" s="67"/>
      <c r="S109" s="67"/>
      <c r="T109" s="7"/>
      <c r="U109" s="7"/>
      <c r="V109" s="67" t="n">
        <f aca="false">K109*5.5017049523</f>
        <v>30222367.6287198</v>
      </c>
      <c r="W109" s="67" t="n">
        <f aca="false">M109*5.5017049523</f>
        <v>934712.400888239</v>
      </c>
      <c r="X109" s="67" t="n">
        <f aca="false">N109*5.1890047538+L109*5.5017049523</f>
        <v>32633249.6892304</v>
      </c>
      <c r="Y109" s="67" t="n">
        <f aca="false">N109*5.1890047538</f>
        <v>24261867.0091683</v>
      </c>
      <c r="Z109" s="67" t="n">
        <f aca="false">L109*5.5017049523</f>
        <v>8371382.68006212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high_v2_m!D98+temporary_pension_bonus_high!B98</f>
        <v>41911130.7472211</v>
      </c>
      <c r="G110" s="163" t="n">
        <f aca="false">high_v2_m!E98+temporary_pension_bonus_high!B98</f>
        <v>40209776.3949435</v>
      </c>
      <c r="H110" s="8" t="n">
        <f aca="false">F110-J110</f>
        <v>36072753.2955151</v>
      </c>
      <c r="I110" s="8" t="n">
        <f aca="false">G110-K110</f>
        <v>34546550.2667887</v>
      </c>
      <c r="J110" s="163" t="n">
        <f aca="false">high_v2_m!J98</f>
        <v>5838377.45170601</v>
      </c>
      <c r="K110" s="163" t="n">
        <f aca="false">high_v2_m!K98</f>
        <v>5663226.12815483</v>
      </c>
      <c r="L110" s="8" t="n">
        <f aca="false">H110-I110</f>
        <v>1526203.02872637</v>
      </c>
      <c r="M110" s="8" t="n">
        <f aca="false">J110-K110</f>
        <v>175151.32355118</v>
      </c>
      <c r="N110" s="163" t="n">
        <f aca="false">SUM(high_v5_m!C98:J98)</f>
        <v>5842000.06579365</v>
      </c>
      <c r="O110" s="5"/>
      <c r="P110" s="5"/>
      <c r="Q110" s="8" t="n">
        <f aca="false">I110*5.5017049523</f>
        <v>190064926.687672</v>
      </c>
      <c r="R110" s="8"/>
      <c r="S110" s="8"/>
      <c r="T110" s="5"/>
      <c r="U110" s="5"/>
      <c r="V110" s="8" t="n">
        <f aca="false">K110*5.5017049523</f>
        <v>31157399.2352642</v>
      </c>
      <c r="W110" s="8" t="n">
        <f aca="false">M110*5.5017049523</f>
        <v>963630.904183426</v>
      </c>
      <c r="X110" s="8" t="n">
        <f aca="false">N110*5.1890047538+L110*5.5017049523</f>
        <v>38710884.8744623</v>
      </c>
      <c r="Y110" s="8" t="n">
        <f aca="false">N110*5.1890047538</f>
        <v>30314166.1131032</v>
      </c>
      <c r="Z110" s="8" t="n">
        <f aca="false">L110*5.5017049523</f>
        <v>8396718.76135912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high_v2_m!D99+temporary_pension_bonus_high!B99</f>
        <v>42085109.7497913</v>
      </c>
      <c r="G111" s="165" t="n">
        <f aca="false">high_v2_m!E99+temporary_pension_bonus_high!B99</f>
        <v>40377485.413614</v>
      </c>
      <c r="H111" s="67" t="n">
        <f aca="false">F111-J111</f>
        <v>36183883.6540517</v>
      </c>
      <c r="I111" s="67" t="n">
        <f aca="false">G111-K111</f>
        <v>34653296.1007466</v>
      </c>
      <c r="J111" s="165" t="n">
        <f aca="false">high_v2_m!J99</f>
        <v>5901226.09573963</v>
      </c>
      <c r="K111" s="165" t="n">
        <f aca="false">high_v2_m!K99</f>
        <v>5724189.31286744</v>
      </c>
      <c r="L111" s="67" t="n">
        <f aca="false">H111-I111</f>
        <v>1530587.55330507</v>
      </c>
      <c r="M111" s="67" t="n">
        <f aca="false">J111-K111</f>
        <v>177036.78287219</v>
      </c>
      <c r="N111" s="165" t="n">
        <f aca="false">SUM(high_v5_m!C99:J99)</f>
        <v>4801278.8688566</v>
      </c>
      <c r="O111" s="7"/>
      <c r="P111" s="7"/>
      <c r="Q111" s="67" t="n">
        <f aca="false">I111*5.5017049523</f>
        <v>190652210.770996</v>
      </c>
      <c r="R111" s="67"/>
      <c r="S111" s="67"/>
      <c r="T111" s="7"/>
      <c r="U111" s="7"/>
      <c r="V111" s="67" t="n">
        <f aca="false">K111*5.5017049523</f>
        <v>31492800.6905056</v>
      </c>
      <c r="W111" s="67" t="n">
        <f aca="false">M111*5.5017049523</f>
        <v>974004.145067186</v>
      </c>
      <c r="X111" s="67" t="n">
        <f aca="false">N111*5.1890047538+L111*5.5017049523</f>
        <v>33334699.9967636</v>
      </c>
      <c r="Y111" s="67" t="n">
        <f aca="false">N111*5.1890047538</f>
        <v>24913858.8748164</v>
      </c>
      <c r="Z111" s="67" t="n">
        <f aca="false">L111*5.5017049523</f>
        <v>8420841.12194723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high_v2_m!D100+temporary_pension_bonus_high!B100</f>
        <v>42347179.8777412</v>
      </c>
      <c r="G112" s="165" t="n">
        <f aca="false">high_v2_m!E100+temporary_pension_bonus_high!B100</f>
        <v>40630284.6367801</v>
      </c>
      <c r="H112" s="67" t="n">
        <f aca="false">F112-J112</f>
        <v>36249632.2983817</v>
      </c>
      <c r="I112" s="67" t="n">
        <f aca="false">G112-K112</f>
        <v>34715663.4848014</v>
      </c>
      <c r="J112" s="165" t="n">
        <f aca="false">high_v2_m!J100</f>
        <v>6097547.57935956</v>
      </c>
      <c r="K112" s="165" t="n">
        <f aca="false">high_v2_m!K100</f>
        <v>5914621.15197877</v>
      </c>
      <c r="L112" s="67" t="n">
        <f aca="false">H112-I112</f>
        <v>1533968.81358031</v>
      </c>
      <c r="M112" s="67" t="n">
        <f aca="false">J112-K112</f>
        <v>182926.427380787</v>
      </c>
      <c r="N112" s="165" t="n">
        <f aca="false">SUM(high_v5_m!C100:J100)</f>
        <v>4686325.08195615</v>
      </c>
      <c r="O112" s="7"/>
      <c r="P112" s="7"/>
      <c r="Q112" s="67" t="n">
        <f aca="false">I112*5.5017049523</f>
        <v>190995337.716712</v>
      </c>
      <c r="R112" s="67"/>
      <c r="S112" s="67"/>
      <c r="T112" s="7"/>
      <c r="U112" s="7"/>
      <c r="V112" s="67" t="n">
        <f aca="false">K112*5.5017049523</f>
        <v>32540500.4828199</v>
      </c>
      <c r="W112" s="67" t="n">
        <f aca="false">M112*5.5017049523</f>
        <v>1006407.23142742</v>
      </c>
      <c r="X112" s="67" t="n">
        <f aca="false">N112*5.1890047538+L112*5.5017049523</f>
        <v>32756806.9464712</v>
      </c>
      <c r="Y112" s="67" t="n">
        <f aca="false">N112*5.1890047538</f>
        <v>24317363.1281226</v>
      </c>
      <c r="Z112" s="67" t="n">
        <f aca="false">L112*5.5017049523</f>
        <v>8439443.81834856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high_v2_m!D101+temporary_pension_bonus_high!B101</f>
        <v>42599152.3803757</v>
      </c>
      <c r="G113" s="165" t="n">
        <f aca="false">high_v2_m!E101+temporary_pension_bonus_high!B101</f>
        <v>40874435.158547</v>
      </c>
      <c r="H113" s="67" t="n">
        <f aca="false">F113-J113</f>
        <v>36446885.4327432</v>
      </c>
      <c r="I113" s="67" t="n">
        <f aca="false">G113-K113</f>
        <v>34906736.2193435</v>
      </c>
      <c r="J113" s="165" t="n">
        <f aca="false">high_v2_m!J101</f>
        <v>6152266.94763247</v>
      </c>
      <c r="K113" s="165" t="n">
        <f aca="false">high_v2_m!K101</f>
        <v>5967698.9392035</v>
      </c>
      <c r="L113" s="67" t="n">
        <f aca="false">H113-I113</f>
        <v>1540149.21339971</v>
      </c>
      <c r="M113" s="67" t="n">
        <f aca="false">J113-K113</f>
        <v>184568.008428974</v>
      </c>
      <c r="N113" s="165" t="n">
        <f aca="false">SUM(high_v5_m!C101:J101)</f>
        <v>4684257.41020443</v>
      </c>
      <c r="O113" s="7"/>
      <c r="P113" s="7"/>
      <c r="Q113" s="67" t="n">
        <f aca="false">I113*5.5017049523</f>
        <v>192046563.526592</v>
      </c>
      <c r="R113" s="67"/>
      <c r="S113" s="67"/>
      <c r="T113" s="7"/>
      <c r="U113" s="7"/>
      <c r="V113" s="67" t="n">
        <f aca="false">K113*5.5017049523</f>
        <v>32832518.8076513</v>
      </c>
      <c r="W113" s="67" t="n">
        <f aca="false">M113*5.5017049523</f>
        <v>1015438.72600983</v>
      </c>
      <c r="X113" s="67" t="n">
        <f aca="false">N113*5.1890047538+L113*5.5017049523</f>
        <v>32780080.5242158</v>
      </c>
      <c r="Y113" s="67" t="n">
        <f aca="false">N113*5.1890047538</f>
        <v>24306633.9695737</v>
      </c>
      <c r="Z113" s="67" t="n">
        <f aca="false">L113*5.5017049523</f>
        <v>8473446.55464212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high_v2_m!D102+temporary_pension_bonus_high!B102</f>
        <v>42790180.7226183</v>
      </c>
      <c r="G114" s="163" t="n">
        <f aca="false">high_v2_m!E102+temporary_pension_bonus_high!B102</f>
        <v>41059596.5467328</v>
      </c>
      <c r="H114" s="8" t="n">
        <f aca="false">F114-J114</f>
        <v>36554972.1802739</v>
      </c>
      <c r="I114" s="8" t="n">
        <f aca="false">G114-K114</f>
        <v>35011444.2606587</v>
      </c>
      <c r="J114" s="163" t="n">
        <f aca="false">high_v2_m!J102</f>
        <v>6235208.54234446</v>
      </c>
      <c r="K114" s="163" t="n">
        <f aca="false">high_v2_m!K102</f>
        <v>6048152.28607412</v>
      </c>
      <c r="L114" s="8" t="n">
        <f aca="false">H114-I114</f>
        <v>1543527.91961519</v>
      </c>
      <c r="M114" s="8" t="n">
        <f aca="false">J114-K114</f>
        <v>187056.256270336</v>
      </c>
      <c r="N114" s="163" t="n">
        <f aca="false">SUM(high_v5_m!C102:J102)</f>
        <v>5778835.33651408</v>
      </c>
      <c r="O114" s="5"/>
      <c r="P114" s="5"/>
      <c r="Q114" s="8" t="n">
        <f aca="false">I114*5.5017049523</f>
        <v>192622636.276041</v>
      </c>
      <c r="R114" s="8"/>
      <c r="S114" s="8"/>
      <c r="T114" s="5"/>
      <c r="U114" s="5"/>
      <c r="V114" s="8" t="n">
        <f aca="false">K114*5.5017049523</f>
        <v>33275149.3845586</v>
      </c>
      <c r="W114" s="8" t="n">
        <f aca="false">M114*5.5017049523</f>
        <v>1029128.33148121</v>
      </c>
      <c r="X114" s="8" t="n">
        <f aca="false">N114*5.1890047538+L114*5.5017049523</f>
        <v>38478439.2319592</v>
      </c>
      <c r="Y114" s="8" t="n">
        <f aca="false">N114*5.1890047538</f>
        <v>29986404.032599</v>
      </c>
      <c r="Z114" s="8" t="n">
        <f aca="false">L114*5.5017049523</f>
        <v>8492035.19936023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high_v2_m!D103+temporary_pension_bonus_high!B103</f>
        <v>43102746.8697788</v>
      </c>
      <c r="G115" s="165" t="n">
        <f aca="false">high_v2_m!E103+temporary_pension_bonus_high!B103</f>
        <v>41360616.8405104</v>
      </c>
      <c r="H115" s="67" t="n">
        <f aca="false">F115-J115</f>
        <v>36814235.2104513</v>
      </c>
      <c r="I115" s="67" t="n">
        <f aca="false">G115-K115</f>
        <v>35260760.5309628</v>
      </c>
      <c r="J115" s="165" t="n">
        <f aca="false">high_v2_m!J103</f>
        <v>6288511.65932745</v>
      </c>
      <c r="K115" s="165" t="n">
        <f aca="false">high_v2_m!K103</f>
        <v>6099856.30954763</v>
      </c>
      <c r="L115" s="67" t="n">
        <f aca="false">H115-I115</f>
        <v>1553474.67948852</v>
      </c>
      <c r="M115" s="67" t="n">
        <f aca="false">J115-K115</f>
        <v>188655.349779823</v>
      </c>
      <c r="N115" s="165" t="n">
        <f aca="false">SUM(high_v5_m!C103:J103)</f>
        <v>4735984.04366064</v>
      </c>
      <c r="O115" s="7"/>
      <c r="P115" s="7"/>
      <c r="Q115" s="67" t="n">
        <f aca="false">I115*5.5017049523</f>
        <v>193994300.835062</v>
      </c>
      <c r="R115" s="67"/>
      <c r="S115" s="67"/>
      <c r="T115" s="7"/>
      <c r="U115" s="7"/>
      <c r="V115" s="67" t="n">
        <f aca="false">K115*5.5017049523</f>
        <v>33559609.6665566</v>
      </c>
      <c r="W115" s="67" t="n">
        <f aca="false">M115*5.5017049523</f>
        <v>1037926.07216154</v>
      </c>
      <c r="X115" s="67" t="n">
        <f aca="false">N115*5.1890047538+L115*5.5017049523</f>
        <v>33121803.0538906</v>
      </c>
      <c r="Y115" s="67" t="n">
        <f aca="false">N115*5.1890047538</f>
        <v>24575043.716476</v>
      </c>
      <c r="Z115" s="67" t="n">
        <f aca="false">L115*5.5017049523</f>
        <v>8546759.33741463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high_v2_m!D104+temporary_pension_bonus_high!B104</f>
        <v>43310681.6645916</v>
      </c>
      <c r="G116" s="165" t="n">
        <f aca="false">high_v2_m!E104+temporary_pension_bonus_high!B104</f>
        <v>41561518.2551043</v>
      </c>
      <c r="H116" s="67" t="n">
        <f aca="false">F116-J116</f>
        <v>36940320.3713281</v>
      </c>
      <c r="I116" s="67" t="n">
        <f aca="false">G116-K116</f>
        <v>35382267.8006387</v>
      </c>
      <c r="J116" s="165" t="n">
        <f aca="false">high_v2_m!J104</f>
        <v>6370361.29326345</v>
      </c>
      <c r="K116" s="165" t="n">
        <f aca="false">high_v2_m!K104</f>
        <v>6179250.45446555</v>
      </c>
      <c r="L116" s="67" t="n">
        <f aca="false">H116-I116</f>
        <v>1558052.5706894</v>
      </c>
      <c r="M116" s="67" t="n">
        <f aca="false">J116-K116</f>
        <v>191110.838797904</v>
      </c>
      <c r="N116" s="165" t="n">
        <f aca="false">SUM(high_v5_m!C104:J104)</f>
        <v>4776263.21376072</v>
      </c>
      <c r="O116" s="7"/>
      <c r="P116" s="7"/>
      <c r="Q116" s="67" t="n">
        <f aca="false">I116*5.5017049523</f>
        <v>194662797.982379</v>
      </c>
      <c r="R116" s="67"/>
      <c r="S116" s="67"/>
      <c r="T116" s="7"/>
      <c r="U116" s="7"/>
      <c r="V116" s="67" t="n">
        <f aca="false">K116*5.5017049523</f>
        <v>33996412.8268351</v>
      </c>
      <c r="W116" s="67" t="n">
        <f aca="false">M116*5.5017049523</f>
        <v>1051435.44825263</v>
      </c>
      <c r="X116" s="67" t="n">
        <f aca="false">N116*5.1890047538+L116*5.5017049523</f>
        <v>33355998.0657101</v>
      </c>
      <c r="Y116" s="67" t="n">
        <f aca="false">N116*5.1890047538</f>
        <v>24784052.5216045</v>
      </c>
      <c r="Z116" s="67" t="n">
        <f aca="false">L116*5.5017049523</f>
        <v>8571945.54410563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high_v2_m!D105+temporary_pension_bonus_high!B105</f>
        <v>43673068.2115803</v>
      </c>
      <c r="G117" s="165" t="n">
        <f aca="false">high_v2_m!E105+temporary_pension_bonus_high!B105</f>
        <v>41909640.520418</v>
      </c>
      <c r="H117" s="67" t="n">
        <f aca="false">F117-J117</f>
        <v>37148693.1630727</v>
      </c>
      <c r="I117" s="67" t="n">
        <f aca="false">G117-K117</f>
        <v>35580996.7233656</v>
      </c>
      <c r="J117" s="165" t="n">
        <f aca="false">high_v2_m!J105</f>
        <v>6524375.0485076</v>
      </c>
      <c r="K117" s="165" t="n">
        <f aca="false">high_v2_m!K105</f>
        <v>6328643.79705237</v>
      </c>
      <c r="L117" s="67" t="n">
        <f aca="false">H117-I117</f>
        <v>1567696.43970705</v>
      </c>
      <c r="M117" s="67" t="n">
        <f aca="false">J117-K117</f>
        <v>195731.251455227</v>
      </c>
      <c r="N117" s="165" t="n">
        <f aca="false">SUM(high_v5_m!C105:J105)</f>
        <v>4904917.46772598</v>
      </c>
      <c r="O117" s="7"/>
      <c r="P117" s="7"/>
      <c r="Q117" s="67" t="n">
        <f aca="false">I117*5.5017049523</f>
        <v>195756145.880711</v>
      </c>
      <c r="R117" s="67"/>
      <c r="S117" s="67"/>
      <c r="T117" s="7"/>
      <c r="U117" s="7"/>
      <c r="V117" s="67" t="n">
        <f aca="false">K117*5.5017049523</f>
        <v>34818330.9195857</v>
      </c>
      <c r="W117" s="67" t="n">
        <f aca="false">M117*5.5017049523</f>
        <v>1076855.5954511</v>
      </c>
      <c r="X117" s="67" t="n">
        <f aca="false">N117*5.1890047538+L117*5.5017049523</f>
        <v>34076643.3230661</v>
      </c>
      <c r="Y117" s="67" t="n">
        <f aca="false">N117*5.1890047538</f>
        <v>25451640.0570268</v>
      </c>
      <c r="Z117" s="67" t="n">
        <f aca="false">L117*5.5017049523</f>
        <v>8625003.26603935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87" colorId="64" zoomScale="60" zoomScaleNormal="60" zoomScalePageLayoutView="100" workbookViewId="0">
      <selection pane="topLeft" activeCell="F14" activeCellId="0" sqref="F14"/>
    </sheetView>
  </sheetViews>
  <sheetFormatPr defaultColWidth="9.398437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71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8.54211806671093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9.02285103877295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9.43861666170495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9.00119525572961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low_v2_m!B2+temporary_pension_bonus_low!B2</f>
        <v>17739542.6683295</v>
      </c>
      <c r="G14" s="162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low_v2_m!J2</f>
        <v>0</v>
      </c>
      <c r="K14" s="163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low_v2_m!B3+temporary_pension_bonus_low!B3</f>
        <v>20424458.4543804</v>
      </c>
      <c r="G15" s="164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low_v2_m!J3</f>
        <v>0</v>
      </c>
      <c r="K15" s="165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4" t="n">
        <f aca="false">low_v2_m!B4+temporary_pension_bonus_low!B4</f>
        <v>19770972.3841794</v>
      </c>
      <c r="G16" s="164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low_v2_m!J4</f>
        <v>0</v>
      </c>
      <c r="K16" s="165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SUM(low_v5_m!C4:J4)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4" t="n">
        <f aca="false">low_v2_m!B5+temporary_pension_bonus_low!B5</f>
        <v>21368066.5344648</v>
      </c>
      <c r="G17" s="164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low_v2_m!J5</f>
        <v>0</v>
      </c>
      <c r="K17" s="165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SUM(low_v5_m!C5:J5)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low_v2_m!B6+temporary_pension_bonus_low!B6</f>
        <v>18728958.0861916</v>
      </c>
      <c r="G18" s="162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low_v2_m!J6</f>
        <v>0</v>
      </c>
      <c r="K18" s="163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SUM(low_v5_m!C6:J6)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low_v2_m!B7+temporary_pension_bonus_low!B7</f>
        <v>19344977.1486059</v>
      </c>
      <c r="G19" s="164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low_v2_m!J7</f>
        <v>0</v>
      </c>
      <c r="K19" s="165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SUM(low_v5_m!C7:J7)</f>
        <v>2801537.62062767</v>
      </c>
      <c r="O19" s="166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low_v2_m!D8+temporary_pension_bonus_low!B8</f>
        <v>18490578.4951819</v>
      </c>
      <c r="G20" s="165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low_v2_m!J8</f>
        <v>0</v>
      </c>
      <c r="K20" s="165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SUM(low_v5_m!C8:J8)</f>
        <v>2450156.14160319</v>
      </c>
      <c r="O20" s="166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low_v2_m!D9+temporary_pension_bonus_low!B9</f>
        <v>20206487.8241814</v>
      </c>
      <c r="G21" s="165" t="n">
        <f aca="false">low_v2_m!E9+temporary_pension_bonus_low!B9</f>
        <v>19407540.7231197</v>
      </c>
      <c r="H21" s="67" t="n">
        <f aca="false">F21-J21</f>
        <v>20187754.0112131</v>
      </c>
      <c r="I21" s="67" t="n">
        <f aca="false">G21-K21</f>
        <v>19389368.9245404</v>
      </c>
      <c r="J21" s="165" t="n">
        <f aca="false">low_v2_m!J9</f>
        <v>18733.8129683629</v>
      </c>
      <c r="K21" s="165" t="n">
        <f aca="false">low_v2_m!K9</f>
        <v>18171.7985793121</v>
      </c>
      <c r="L21" s="67" t="n">
        <f aca="false">H21-I21</f>
        <v>798385.086672675</v>
      </c>
      <c r="M21" s="67" t="n">
        <f aca="false">J21-K21</f>
        <v>562.014389050884</v>
      </c>
      <c r="N21" s="165" t="n">
        <f aca="false">SUM(low_v5_m!C9:J9)</f>
        <v>3892938.68981568</v>
      </c>
      <c r="O21" s="166" t="n">
        <v>112083822.294624</v>
      </c>
      <c r="P21" s="7"/>
      <c r="Q21" s="67" t="n">
        <f aca="false">I21*5.5017049523</f>
        <v>106674587.034116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4392479.18518952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low_v2_m!D10+temporary_pension_bonus_low!B10</f>
        <v>19442559.2610444</v>
      </c>
      <c r="G22" s="163" t="n">
        <f aca="false">low_v2_m!E10+temporary_pension_bonus_low!B10</f>
        <v>18671668.2828259</v>
      </c>
      <c r="H22" s="8" t="n">
        <f aca="false">F22-J22</f>
        <v>19390189.5303602</v>
      </c>
      <c r="I22" s="8" t="n">
        <f aca="false">G22-K22</f>
        <v>18620869.6440622</v>
      </c>
      <c r="J22" s="163" t="n">
        <f aca="false">low_v2_m!J10</f>
        <v>52369.7306842421</v>
      </c>
      <c r="K22" s="163" t="n">
        <f aca="false">low_v2_m!K10</f>
        <v>50798.6387637148</v>
      </c>
      <c r="L22" s="8" t="n">
        <f aca="false">H22-I22</f>
        <v>769319.886297975</v>
      </c>
      <c r="M22" s="8" t="n">
        <f aca="false">J22-K22</f>
        <v>1571.09192052727</v>
      </c>
      <c r="N22" s="163" t="n">
        <f aca="false">SUM(low_v5_m!C10:J10)</f>
        <v>4222415.9294058</v>
      </c>
      <c r="O22" s="167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low_v2_m!D11+temporary_pension_bonus_low!B11</f>
        <v>20770363.7669549</v>
      </c>
      <c r="G23" s="165" t="n">
        <f aca="false">low_v2_m!E11+temporary_pension_bonus_low!B11</f>
        <v>19945387.4704532</v>
      </c>
      <c r="H23" s="67" t="n">
        <f aca="false">F23-J23</f>
        <v>20671124.2633376</v>
      </c>
      <c r="I23" s="67" t="n">
        <f aca="false">G23-K23</f>
        <v>19849125.1519444</v>
      </c>
      <c r="J23" s="165" t="n">
        <f aca="false">low_v2_m!J11</f>
        <v>99239.5036172691</v>
      </c>
      <c r="K23" s="165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SUM(low_v5_m!C11:J11)</f>
        <v>3867366.74910504</v>
      </c>
      <c r="O23" s="166" t="n">
        <v>118311548.494431</v>
      </c>
      <c r="P23" s="7"/>
      <c r="Q23" s="67" t="n">
        <f aca="false">I23*5.5017049523</f>
        <v>109204030.147275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low_v2_m!D12+temporary_pension_bonus_low!B12</f>
        <v>19946339.4687234</v>
      </c>
      <c r="G24" s="165" t="n">
        <f aca="false">low_v2_m!E12+temporary_pension_bonus_low!B12</f>
        <v>19153514.1092787</v>
      </c>
      <c r="H24" s="67" t="n">
        <f aca="false">F24-J24</f>
        <v>19829109.5009065</v>
      </c>
      <c r="I24" s="67" t="n">
        <f aca="false">G24-K24</f>
        <v>19039801.0404963</v>
      </c>
      <c r="J24" s="165" t="n">
        <f aca="false">low_v2_m!J12</f>
        <v>117229.967816862</v>
      </c>
      <c r="K24" s="165" t="n">
        <f aca="false">low_v2_m!K12</f>
        <v>113713.068782356</v>
      </c>
      <c r="L24" s="67" t="n">
        <f aca="false">H24-I24</f>
        <v>789308.460410208</v>
      </c>
      <c r="M24" s="67" t="n">
        <f aca="false">J24-K24</f>
        <v>3516.89903450584</v>
      </c>
      <c r="N24" s="165" t="n">
        <f aca="false">SUM(low_v5_m!C12:J12)</f>
        <v>3510870.42223416</v>
      </c>
      <c r="O24" s="166" t="n">
        <v>103254577.736778</v>
      </c>
      <c r="P24" s="7"/>
      <c r="Q24" s="67" t="n">
        <f aca="false">I24*5.5017049523</f>
        <v>104751367.675305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</v>
      </c>
      <c r="Y24" s="67" t="n">
        <f aca="false">N24*5.1890047538</f>
        <v>18217923.3109489</v>
      </c>
      <c r="Z24" s="67" t="n">
        <f aca="false">L24*5.5017049523</f>
        <v>4342542.26553113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low_v2_m!D13+temporary_pension_bonus_low!B13</f>
        <v>21733835.2916421</v>
      </c>
      <c r="G25" s="165" t="n">
        <f aca="false">low_v2_m!E13+temporary_pension_bonus_low!B13</f>
        <v>20868135.4316093</v>
      </c>
      <c r="H25" s="67" t="n">
        <f aca="false">F25-J25</f>
        <v>21571114.1132176</v>
      </c>
      <c r="I25" s="67" t="n">
        <f aca="false">G25-K25</f>
        <v>20710295.8885375</v>
      </c>
      <c r="J25" s="165" t="n">
        <f aca="false">low_v2_m!J13</f>
        <v>162721.178424523</v>
      </c>
      <c r="K25" s="165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SUM(low_v5_m!C13:J13)</f>
        <v>3990735.76895413</v>
      </c>
      <c r="O25" s="168" t="n">
        <v>124728426.724285</v>
      </c>
      <c r="Q25" s="67" t="n">
        <f aca="false">I25*5.5017049523</f>
        <v>113941937.453565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low_v2_m!D14+temporary_pension_bonus_low!B14</f>
        <v>20218888.9531108</v>
      </c>
      <c r="G26" s="163" t="n">
        <f aca="false">low_v2_m!E14+temporary_pension_bonus_low!B14</f>
        <v>19414223.1621779</v>
      </c>
      <c r="H26" s="8" t="n">
        <f aca="false">F26-J26</f>
        <v>20043363.9902803</v>
      </c>
      <c r="I26" s="8" t="n">
        <f aca="false">G26-K26</f>
        <v>19243963.9482324</v>
      </c>
      <c r="J26" s="163" t="n">
        <f aca="false">low_v2_m!J14</f>
        <v>175524.962830442</v>
      </c>
      <c r="K26" s="163" t="n">
        <f aca="false">low_v2_m!K14</f>
        <v>170259.213945529</v>
      </c>
      <c r="L26" s="8" t="n">
        <f aca="false">H26-I26</f>
        <v>799400.042047981</v>
      </c>
      <c r="M26" s="8" t="n">
        <f aca="false">J26-K26</f>
        <v>5265.74888491325</v>
      </c>
      <c r="N26" s="163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low_v2_m!D15+temporary_pension_bonus_low!B15</f>
        <v>20296024.1848376</v>
      </c>
      <c r="G27" s="165" t="n">
        <f aca="false">low_v2_m!E15+temporary_pension_bonus_low!B15</f>
        <v>19500116.3075919</v>
      </c>
      <c r="H27" s="67" t="n">
        <f aca="false">F27-J27</f>
        <v>20093281.5342004</v>
      </c>
      <c r="I27" s="67" t="n">
        <f aca="false">G27-K27</f>
        <v>19303455.9364738</v>
      </c>
      <c r="J27" s="165" t="n">
        <f aca="false">low_v2_m!J15</f>
        <v>202742.650637218</v>
      </c>
      <c r="K27" s="165" t="n">
        <f aca="false">low_v2_m!K15</f>
        <v>196660.371118102</v>
      </c>
      <c r="L27" s="67" t="n">
        <f aca="false">H27-I27</f>
        <v>789825.597726557</v>
      </c>
      <c r="M27" s="67" t="n">
        <f aca="false">J27-K27</f>
        <v>6082.27951911654</v>
      </c>
      <c r="N27" s="165" t="n">
        <f aca="false">SUM(low_v5_m!C15:J15)</f>
        <v>3588608.991979</v>
      </c>
      <c r="O27" s="7"/>
      <c r="P27" s="7"/>
      <c r="Q27" s="67" t="n">
        <f aca="false">I27*5.5017049523</f>
        <v>106201919.122203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22966696.5213739</v>
      </c>
      <c r="Y27" s="67" t="n">
        <f aca="false">N27*5.1890047538</f>
        <v>18621309.1189084</v>
      </c>
      <c r="Z27" s="67" t="n">
        <f aca="false">L27*5.5017049523</f>
        <v>4345387.40246551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low_v2_m!D16+temporary_pension_bonus_low!B16</f>
        <v>18996972.1123844</v>
      </c>
      <c r="G28" s="165" t="n">
        <f aca="false">low_v2_m!E16+temporary_pension_bonus_low!B16</f>
        <v>18240826.5509977</v>
      </c>
      <c r="H28" s="67" t="n">
        <f aca="false">F28-J28</f>
        <v>18774109.8030382</v>
      </c>
      <c r="I28" s="67" t="n">
        <f aca="false">G28-K28</f>
        <v>18024650.1109319</v>
      </c>
      <c r="J28" s="165" t="n">
        <f aca="false">low_v2_m!J16</f>
        <v>222862.309346122</v>
      </c>
      <c r="K28" s="165" t="n">
        <f aca="false">low_v2_m!K16</f>
        <v>216176.440065739</v>
      </c>
      <c r="L28" s="67" t="n">
        <f aca="false">H28-I28</f>
        <v>749459.69210631</v>
      </c>
      <c r="M28" s="67" t="n">
        <f aca="false">J28-K28</f>
        <v>6685.86928038366</v>
      </c>
      <c r="N28" s="165" t="n">
        <f aca="false">SUM(low_v5_m!C16:J16)</f>
        <v>3273414.78527882</v>
      </c>
      <c r="O28" s="7"/>
      <c r="P28" s="7"/>
      <c r="Q28" s="67" t="n">
        <f aca="false">I28*5.5017049523</f>
        <v>99166306.778789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21109070.9815815</v>
      </c>
      <c r="Y28" s="67" t="n">
        <f aca="false">N28*5.1890047538</f>
        <v>16985764.881971</v>
      </c>
      <c r="Z28" s="67" t="n">
        <f aca="false">L28*5.5017049523</f>
        <v>4123306.09961052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low_v2_m!D17+temporary_pension_bonus_low!B17</f>
        <v>17389518.3454194</v>
      </c>
      <c r="G29" s="165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16475112.3661771</v>
      </c>
      <c r="J29" s="165" t="n">
        <f aca="false">low_v2_m!J17</f>
        <v>230971.30147243</v>
      </c>
      <c r="K29" s="165" t="n">
        <f aca="false">low_v2_m!K17</f>
        <v>224042.162428257</v>
      </c>
      <c r="L29" s="67" t="n">
        <f aca="false">H29-I29</f>
        <v>683434.677769858</v>
      </c>
      <c r="M29" s="67" t="n">
        <f aca="false">J29-K29</f>
        <v>6929.13904417286</v>
      </c>
      <c r="N29" s="165" t="n">
        <f aca="false">SUM(low_v5_m!C17:J17)</f>
        <v>3038125.44366606</v>
      </c>
      <c r="O29" s="7"/>
      <c r="P29" s="7"/>
      <c r="Q29" s="67" t="n">
        <f aca="false">I29*5.5017049523</f>
        <v>90641207.2946955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3760055.95125998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low_v2_m!D18+temporary_pension_bonus_low!B18</f>
        <v>17226658.2022372</v>
      </c>
      <c r="G30" s="163" t="n">
        <f aca="false">low_v2_m!E18+temporary_pension_bonus_low!B18</f>
        <v>16542084.4846852</v>
      </c>
      <c r="H30" s="8" t="n">
        <f aca="false">F30-J30</f>
        <v>17031067.6351747</v>
      </c>
      <c r="I30" s="8" t="n">
        <f aca="false">G30-K30</f>
        <v>16352361.6346345</v>
      </c>
      <c r="J30" s="163" t="n">
        <f aca="false">low_v2_m!J18</f>
        <v>195590.56706249</v>
      </c>
      <c r="K30" s="163" t="n">
        <f aca="false">low_v2_m!K18</f>
        <v>189722.850050615</v>
      </c>
      <c r="L30" s="8" t="n">
        <f aca="false">H30-I30</f>
        <v>678706.000540193</v>
      </c>
      <c r="M30" s="8" t="n">
        <f aca="false">J30-K30</f>
        <v>5867.71701187466</v>
      </c>
      <c r="N30" s="163" t="n">
        <f aca="false">SUM(low_v5_m!C18:J18)</f>
        <v>3559515.16025303</v>
      </c>
      <c r="O30" s="5"/>
      <c r="P30" s="5"/>
      <c r="Q30" s="8" t="n">
        <f aca="false">I30*5.5017049523</f>
        <v>89965868.9870694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32282.4477429258</v>
      </c>
      <c r="X30" s="8" t="n">
        <f aca="false">N30*5.1890047538+L30*5.5017049523</f>
        <v>22204381.2521038</v>
      </c>
      <c r="Y30" s="8" t="n">
        <f aca="false">N30*5.1890047538</f>
        <v>18470341.0877761</v>
      </c>
      <c r="Z30" s="8" t="n">
        <f aca="false">L30*5.5017049523</f>
        <v>3734040.16432771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low_v2_m!D19+temporary_pension_bonus_low!B19</f>
        <v>17407059.9259479</v>
      </c>
      <c r="G31" s="165" t="n">
        <f aca="false">low_v2_m!E19+temporary_pension_bonus_low!B19</f>
        <v>16714205.9965882</v>
      </c>
      <c r="H31" s="67" t="n">
        <f aca="false">F31-J31</f>
        <v>17217559.6938856</v>
      </c>
      <c r="I31" s="67" t="n">
        <f aca="false">G31-K31</f>
        <v>16530390.7714878</v>
      </c>
      <c r="J31" s="165" t="n">
        <f aca="false">low_v2_m!J19</f>
        <v>189500.232062337</v>
      </c>
      <c r="K31" s="165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5685.00696187012</v>
      </c>
      <c r="N31" s="165" t="n">
        <f aca="false">SUM(low_v5_m!C19:J19)</f>
        <v>3292886.12995688</v>
      </c>
      <c r="O31" s="7"/>
      <c r="P31" s="7"/>
      <c r="Q31" s="67" t="n">
        <f aca="false">I31*5.5017049523</f>
        <v>90945332.7709485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31277.2309559808</v>
      </c>
      <c r="X31" s="67" t="n">
        <f aca="false">N31*5.1890047538+L31*5.5017049523</f>
        <v>20867402.445491</v>
      </c>
      <c r="Y31" s="67" t="n">
        <f aca="false">N31*5.1890047538</f>
        <v>17086801.7820683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low_v2_m!D20+temporary_pension_bonus_low!B20</f>
        <v>17897795.9099234</v>
      </c>
      <c r="G32" s="165" t="n">
        <f aca="false">low_v2_m!E20+temporary_pension_bonus_low!B20</f>
        <v>17183477.4961751</v>
      </c>
      <c r="H32" s="67" t="n">
        <f aca="false">F32-J32</f>
        <v>17693230.2507041</v>
      </c>
      <c r="I32" s="67" t="n">
        <f aca="false">G32-K32</f>
        <v>16985048.8067324</v>
      </c>
      <c r="J32" s="165" t="n">
        <f aca="false">low_v2_m!J20</f>
        <v>204565.659219298</v>
      </c>
      <c r="K32" s="165" t="n">
        <f aca="false">low_v2_m!K20</f>
        <v>198428.689442719</v>
      </c>
      <c r="L32" s="67" t="n">
        <f aca="false">H32-I32</f>
        <v>708181.443971686</v>
      </c>
      <c r="M32" s="67" t="n">
        <f aca="false">J32-K32</f>
        <v>6136.969776579</v>
      </c>
      <c r="N32" s="165" t="n">
        <f aca="false">SUM(low_v5_m!C20:J20)</f>
        <v>3222133.25828741</v>
      </c>
      <c r="O32" s="7"/>
      <c r="P32" s="7"/>
      <c r="Q32" s="67" t="n">
        <f aca="false">I32*5.5017049523</f>
        <v>93446727.1350569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3896205.35742599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low_v2_m!D21+temporary_pension_bonus_low!B21</f>
        <v>17621153.161358</v>
      </c>
      <c r="G33" s="165" t="n">
        <f aca="false">low_v2_m!E21+temporary_pension_bonus_low!B21</f>
        <v>16917937.158817</v>
      </c>
      <c r="H33" s="67" t="n">
        <f aca="false">F33-J33</f>
        <v>17398477.6134998</v>
      </c>
      <c r="I33" s="67" t="n">
        <f aca="false">G33-K33</f>
        <v>16701941.8773946</v>
      </c>
      <c r="J33" s="165" t="n">
        <f aca="false">low_v2_m!J21</f>
        <v>222675.54785813</v>
      </c>
      <c r="K33" s="165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5" t="n">
        <f aca="false">SUM(low_v5_m!C21:J21)</f>
        <v>3291310.39926659</v>
      </c>
      <c r="O33" s="7"/>
      <c r="P33" s="7"/>
      <c r="Q33" s="67" t="n">
        <f aca="false">I33*5.5017049523</f>
        <v>91889156.3398887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low_v2_m!D22+temporary_pension_bonus_low!B22</f>
        <v>20109821.0743411</v>
      </c>
      <c r="G34" s="163" t="n">
        <f aca="false">low_v2_m!E22+temporary_pension_bonus_low!B22</f>
        <v>19389403.6910781</v>
      </c>
      <c r="H34" s="8" t="n">
        <f aca="false">F34-J34</f>
        <v>19865867.4184361</v>
      </c>
      <c r="I34" s="8" t="n">
        <f aca="false">G34-K34</f>
        <v>19152768.6448503</v>
      </c>
      <c r="J34" s="163" t="n">
        <f aca="false">low_v2_m!J22</f>
        <v>243953.655904946</v>
      </c>
      <c r="K34" s="163" t="n">
        <f aca="false">low_v2_m!K22</f>
        <v>236635.046227797</v>
      </c>
      <c r="L34" s="8" t="n">
        <f aca="false">H34-I34</f>
        <v>713098.773585785</v>
      </c>
      <c r="M34" s="8" t="n">
        <f aca="false">J34-K34</f>
        <v>7318.6096771484</v>
      </c>
      <c r="N34" s="163" t="n">
        <f aca="false">SUM(low_v5_m!C22:J22)</f>
        <v>3800653.12600273</v>
      </c>
      <c r="O34" s="5"/>
      <c r="P34" s="5"/>
      <c r="Q34" s="8" t="n">
        <f aca="false">I34*5.5017049523</f>
        <v>105372882.103629</v>
      </c>
      <c r="R34" s="8"/>
      <c r="S34" s="8"/>
      <c r="T34" s="5"/>
      <c r="U34" s="5"/>
      <c r="V34" s="8" t="n">
        <f aca="false">K34*5.5017049523</f>
        <v>1301896.20571921</v>
      </c>
      <c r="W34" s="8" t="n">
        <f aca="false">M34*5.5017049523</f>
        <v>40264.8311047181</v>
      </c>
      <c r="X34" s="8" t="n">
        <f aca="false">N34*5.1890047538+L34*5.5017049523</f>
        <v>23644866.192489</v>
      </c>
      <c r="Y34" s="8" t="n">
        <f aca="false">N34*5.1890047538</f>
        <v>19721607.138373</v>
      </c>
      <c r="Z34" s="8" t="n">
        <f aca="false">L34*5.5017049523</f>
        <v>3923259.05411597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low_v2_m!D23+temporary_pension_bonus_low!B23</f>
        <v>18628253.9169764</v>
      </c>
      <c r="G35" s="165" t="n">
        <f aca="false">low_v2_m!E23+temporary_pension_bonus_low!B23</f>
        <v>17895671.6124346</v>
      </c>
      <c r="H35" s="67" t="n">
        <f aca="false">F35-J35</f>
        <v>18336464.6659199</v>
      </c>
      <c r="I35" s="67" t="n">
        <f aca="false">G35-K35</f>
        <v>17612636.0389098</v>
      </c>
      <c r="J35" s="165" t="n">
        <f aca="false">low_v2_m!J23</f>
        <v>291789.251056487</v>
      </c>
      <c r="K35" s="165" t="n">
        <f aca="false">low_v2_m!K23</f>
        <v>283035.573524792</v>
      </c>
      <c r="L35" s="67" t="n">
        <f aca="false">H35-I35</f>
        <v>723828.6270101</v>
      </c>
      <c r="M35" s="67" t="n">
        <f aca="false">J35-K35</f>
        <v>8753.67753169459</v>
      </c>
      <c r="N35" s="165" t="n">
        <f aca="false">SUM(low_v5_m!C23:J23)</f>
        <v>2991960.40416696</v>
      </c>
      <c r="O35" s="7"/>
      <c r="P35" s="7"/>
      <c r="Q35" s="67" t="n">
        <f aca="false">I35*5.5017049523</f>
        <v>96899526.9183276</v>
      </c>
      <c r="R35" s="67"/>
      <c r="S35" s="67"/>
      <c r="T35" s="7"/>
      <c r="U35" s="7"/>
      <c r="V35" s="67" t="n">
        <f aca="false">K35*5.5017049523</f>
        <v>1557178.21653842</v>
      </c>
      <c r="W35" s="67" t="n">
        <f aca="false">M35*5.5017049523</f>
        <v>48160.1510269613</v>
      </c>
      <c r="X35" s="67" t="n">
        <f aca="false">N35*5.1890047538+L35*5.5017049523</f>
        <v>19507588.3022417</v>
      </c>
      <c r="Y35" s="67" t="n">
        <f aca="false">N35*5.1890047538</f>
        <v>15525296.7604037</v>
      </c>
      <c r="Z35" s="67" t="n">
        <f aca="false">L35*5.5017049523</f>
        <v>3982291.54183797</v>
      </c>
      <c r="AA35" s="67" t="n">
        <f aca="false">IFE_cost_low!B23*3</f>
        <v>1999472.85864</v>
      </c>
      <c r="AB35" s="67" t="n">
        <f aca="false">AA35*$AC$13</f>
        <v>17997645.6091505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low_v2_m!D24+temporary_pension_bonus_low!B24</f>
        <v>18523350.5687491</v>
      </c>
      <c r="G36" s="165" t="n">
        <f aca="false">low_v2_m!E24+temporary_pension_bonus_low!B24</f>
        <v>17792870.2574371</v>
      </c>
      <c r="H36" s="67" t="n">
        <f aca="false">F36-J36</f>
        <v>18253513.7889611</v>
      </c>
      <c r="I36" s="67" t="n">
        <f aca="false">G36-K36</f>
        <v>17531128.5810427</v>
      </c>
      <c r="J36" s="165" t="n">
        <f aca="false">low_v2_m!J24</f>
        <v>269836.779788004</v>
      </c>
      <c r="K36" s="165" t="n">
        <f aca="false">low_v2_m!K24</f>
        <v>261741.676394364</v>
      </c>
      <c r="L36" s="67" t="n">
        <f aca="false">H36-I36</f>
        <v>722385.207918387</v>
      </c>
      <c r="M36" s="67" t="n">
        <f aca="false">J36-K36</f>
        <v>8095.10339364008</v>
      </c>
      <c r="N36" s="165" t="n">
        <f aca="false">SUM(low_v5_m!C24:J24)</f>
        <v>3134714.42990633</v>
      </c>
      <c r="O36" s="7"/>
      <c r="P36" s="7"/>
      <c r="Q36" s="67" t="n">
        <f aca="false">I36*5.5017049523</f>
        <v>96451096.9337306</v>
      </c>
      <c r="R36" s="67"/>
      <c r="S36" s="67"/>
      <c r="T36" s="7"/>
      <c r="U36" s="7"/>
      <c r="V36" s="67" t="n">
        <f aca="false">K36*5.5017049523</f>
        <v>1440025.47724218</v>
      </c>
      <c r="W36" s="67" t="n">
        <f aca="false">M36*5.5017049523</f>
        <v>44536.8704301702</v>
      </c>
      <c r="X36" s="67" t="n">
        <f aca="false">N36*5.1890047538+L36*5.5017049523</f>
        <v>20240398.3544623</v>
      </c>
      <c r="Y36" s="67" t="n">
        <f aca="false">N36*5.1890047538</f>
        <v>16266048.0785894</v>
      </c>
      <c r="Z36" s="67" t="n">
        <f aca="false">L36*5.5017049523</f>
        <v>3974350.27587285</v>
      </c>
      <c r="AA36" s="67" t="n">
        <f aca="false">IFE_cost_low!B24*3</f>
        <v>2697295.03806</v>
      </c>
      <c r="AB36" s="67" t="n">
        <f aca="false">AA36*$AC$13</f>
        <v>24278879.2998887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low_v2_m!D25+temporary_pension_bonus_low!B25</f>
        <v>18081141.5520712</v>
      </c>
      <c r="G37" s="165" t="n">
        <f aca="false">low_v2_m!E25+temporary_pension_bonus_low!B25</f>
        <v>17365536.1033161</v>
      </c>
      <c r="H37" s="67" t="n">
        <f aca="false">F37-J37</f>
        <v>17794445.4981232</v>
      </c>
      <c r="I37" s="67" t="n">
        <f aca="false">G37-K37</f>
        <v>17087440.9309865</v>
      </c>
      <c r="J37" s="165" t="n">
        <f aca="false">low_v2_m!J25</f>
        <v>286696.053948008</v>
      </c>
      <c r="K37" s="165" t="n">
        <f aca="false">low_v2_m!K25</f>
        <v>278095.172329568</v>
      </c>
      <c r="L37" s="67" t="n">
        <f aca="false">H37-I37</f>
        <v>707004.56713672</v>
      </c>
      <c r="M37" s="67" t="n">
        <f aca="false">J37-K37</f>
        <v>8600.88161844021</v>
      </c>
      <c r="N37" s="165" t="n">
        <f aca="false">SUM(low_v5_m!C25:J25)</f>
        <v>3073668.14776046</v>
      </c>
      <c r="O37" s="7"/>
      <c r="P37" s="7"/>
      <c r="Q37" s="67" t="n">
        <f aca="false">I37*5.5017049523</f>
        <v>94010058.3921422</v>
      </c>
      <c r="R37" s="67"/>
      <c r="S37" s="67"/>
      <c r="T37" s="7"/>
      <c r="U37" s="7"/>
      <c r="V37" s="67" t="n">
        <f aca="false">K37*5.5017049523</f>
        <v>1529997.58681631</v>
      </c>
      <c r="W37" s="67" t="n">
        <f aca="false">M37*5.5017049523</f>
        <v>47319.5129943185</v>
      </c>
      <c r="X37" s="67" t="n">
        <f aca="false">N37*5.1890047538+L37*5.5017049523</f>
        <v>19839009.1586475</v>
      </c>
      <c r="Y37" s="67" t="n">
        <f aca="false">N37*5.1890047538</f>
        <v>15949278.6303327</v>
      </c>
      <c r="Z37" s="67" t="n">
        <f aca="false">L37*5.5017049523</f>
        <v>3889730.52831481</v>
      </c>
      <c r="AA37" s="67" t="n">
        <f aca="false">IFE_cost_low!B25*3</f>
        <v>815709.92895</v>
      </c>
      <c r="AB37" s="67" t="n">
        <f aca="false">AA37*$AC$13</f>
        <v>7342364.34251628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low_v2_m!D26+temporary_pension_bonus_low!B26</f>
        <v>16901735.3998519</v>
      </c>
      <c r="G38" s="163" t="n">
        <f aca="false">low_v2_m!E26+temporary_pension_bonus_low!B26</f>
        <v>16230176.2491019</v>
      </c>
      <c r="H38" s="8" t="n">
        <f aca="false">F38-J38</f>
        <v>16629490.277425</v>
      </c>
      <c r="I38" s="8" t="n">
        <f aca="false">G38-K38</f>
        <v>15966098.4803477</v>
      </c>
      <c r="J38" s="163" t="n">
        <f aca="false">low_v2_m!J26</f>
        <v>272245.122426931</v>
      </c>
      <c r="K38" s="163" t="n">
        <f aca="false">low_v2_m!K26</f>
        <v>264077.768754123</v>
      </c>
      <c r="L38" s="8" t="n">
        <f aca="false">H38-I38</f>
        <v>663391.797077248</v>
      </c>
      <c r="M38" s="8" t="n">
        <f aca="false">J38-K38</f>
        <v>8167.35367280798</v>
      </c>
      <c r="N38" s="163" t="n">
        <f aca="false">SUM(low_v5_m!C26:J26)</f>
        <v>3332513.06788733</v>
      </c>
      <c r="O38" s="5"/>
      <c r="P38" s="5"/>
      <c r="Q38" s="8" t="n">
        <f aca="false">I38*5.5017049523</f>
        <v>87840763.0782387</v>
      </c>
      <c r="R38" s="8"/>
      <c r="S38" s="8"/>
      <c r="T38" s="5"/>
      <c r="U38" s="5"/>
      <c r="V38" s="8" t="n">
        <f aca="false">K38*5.5017049523</f>
        <v>1452877.96814689</v>
      </c>
      <c r="W38" s="8" t="n">
        <f aca="false">M38*5.5017049523</f>
        <v>44934.3701488732</v>
      </c>
      <c r="X38" s="8" t="n">
        <f aca="false">N38*5.1890047538+L38*5.5017049523</f>
        <v>20942212.0866631</v>
      </c>
      <c r="Y38" s="8" t="n">
        <f aca="false">N38*5.1890047538</f>
        <v>17292426.151368</v>
      </c>
      <c r="Z38" s="8" t="n">
        <f aca="false">L38*5.5017049523</f>
        <v>3649785.93529509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low_v2_m!D27+temporary_pension_bonus_low!B27</f>
        <v>17064136.2204712</v>
      </c>
      <c r="G39" s="165" t="n">
        <f aca="false">low_v2_m!E27+temporary_pension_bonus_low!B27</f>
        <v>16383979.140303</v>
      </c>
      <c r="H39" s="67" t="n">
        <f aca="false">F39-J39</f>
        <v>16766247.3070541</v>
      </c>
      <c r="I39" s="67" t="n">
        <f aca="false">G39-K39</f>
        <v>16095026.8942884</v>
      </c>
      <c r="J39" s="165" t="n">
        <f aca="false">low_v2_m!J27</f>
        <v>297888.913417142</v>
      </c>
      <c r="K39" s="165" t="n">
        <f aca="false">low_v2_m!K27</f>
        <v>288952.246014628</v>
      </c>
      <c r="L39" s="67" t="n">
        <f aca="false">H39-I39</f>
        <v>671220.412765738</v>
      </c>
      <c r="M39" s="67" t="n">
        <f aca="false">J39-K39</f>
        <v>8936.66740251437</v>
      </c>
      <c r="N39" s="165" t="n">
        <f aca="false">SUM(low_v5_m!C27:J27)</f>
        <v>2756535.78618369</v>
      </c>
      <c r="O39" s="7"/>
      <c r="P39" s="7"/>
      <c r="Q39" s="67" t="n">
        <f aca="false">I39*5.5017049523</f>
        <v>88550089.171708</v>
      </c>
      <c r="R39" s="67"/>
      <c r="S39" s="67"/>
      <c r="T39" s="7"/>
      <c r="U39" s="7"/>
      <c r="V39" s="67" t="n">
        <f aca="false">K39*5.5017049523</f>
        <v>1589730.00287689</v>
      </c>
      <c r="W39" s="67" t="n">
        <f aca="false">M39*5.5017049523</f>
        <v>49166.9073054713</v>
      </c>
      <c r="X39" s="67" t="n">
        <f aca="false">N39*5.1890047538+L39*5.5017049523</f>
        <v>17996533.9675251</v>
      </c>
      <c r="Y39" s="67" t="n">
        <f aca="false">N39*5.1890047538</f>
        <v>14303677.298527</v>
      </c>
      <c r="Z39" s="67" t="n">
        <f aca="false">L39*5.5017049523</f>
        <v>3692856.66899811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low_v2_m!D28+temporary_pension_bonus_low!B28</f>
        <v>17796304.5630736</v>
      </c>
      <c r="G40" s="165" t="n">
        <f aca="false">low_v2_m!E28+temporary_pension_bonus_low!B28</f>
        <v>17086291.0353049</v>
      </c>
      <c r="H40" s="67" t="n">
        <f aca="false">F40-J40</f>
        <v>17460774.6776587</v>
      </c>
      <c r="I40" s="67" t="n">
        <f aca="false">G40-K40</f>
        <v>16760827.0464524</v>
      </c>
      <c r="J40" s="165" t="n">
        <f aca="false">low_v2_m!J28</f>
        <v>335529.885414916</v>
      </c>
      <c r="K40" s="165" t="n">
        <f aca="false">low_v2_m!K28</f>
        <v>325463.988852468</v>
      </c>
      <c r="L40" s="67" t="n">
        <f aca="false">H40-I40</f>
        <v>699947.631206268</v>
      </c>
      <c r="M40" s="67" t="n">
        <f aca="false">J40-K40</f>
        <v>10065.8965624474</v>
      </c>
      <c r="N40" s="165" t="n">
        <f aca="false">SUM(low_v5_m!C28:J28)</f>
        <v>2885598.45288948</v>
      </c>
      <c r="O40" s="7"/>
      <c r="P40" s="7"/>
      <c r="Q40" s="67" t="n">
        <f aca="false">I40*5.5017049523</f>
        <v>92213125.1661109</v>
      </c>
      <c r="R40" s="67"/>
      <c r="S40" s="67"/>
      <c r="T40" s="7"/>
      <c r="U40" s="7"/>
      <c r="V40" s="67" t="n">
        <f aca="false">K40*5.5017049523</f>
        <v>1790606.83926494</v>
      </c>
      <c r="W40" s="67" t="n">
        <f aca="false">M40*5.5017049523</f>
        <v>55379.5929669565</v>
      </c>
      <c r="X40" s="67" t="n">
        <f aca="false">N40*5.1890047538+L40*5.5017049523</f>
        <v>18824289.4385596</v>
      </c>
      <c r="Y40" s="67" t="n">
        <f aca="false">N40*5.1890047538</f>
        <v>14973384.0896014</v>
      </c>
      <c r="Z40" s="67" t="n">
        <f aca="false">L40*5.5017049523</f>
        <v>3850905.34895818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low_v2_m!D29+temporary_pension_bonus_low!B29</f>
        <v>18424500.1267331</v>
      </c>
      <c r="G41" s="165" t="n">
        <f aca="false">low_v2_m!E29+temporary_pension_bonus_low!B29</f>
        <v>17687980.6877104</v>
      </c>
      <c r="H41" s="67" t="n">
        <f aca="false">F41-J41</f>
        <v>18056935.6649241</v>
      </c>
      <c r="I41" s="67" t="n">
        <f aca="false">G41-K41</f>
        <v>17331443.1597558</v>
      </c>
      <c r="J41" s="165" t="n">
        <f aca="false">low_v2_m!J29</f>
        <v>367564.461808914</v>
      </c>
      <c r="K41" s="165" t="n">
        <f aca="false">low_v2_m!K29</f>
        <v>356537.527954646</v>
      </c>
      <c r="L41" s="67" t="n">
        <f aca="false">H41-I41</f>
        <v>725492.505168386</v>
      </c>
      <c r="M41" s="67" t="n">
        <f aca="false">J41-K41</f>
        <v>11026.9338542675</v>
      </c>
      <c r="N41" s="165" t="n">
        <f aca="false">SUM(low_v5_m!C29:J29)</f>
        <v>3007416.57171248</v>
      </c>
      <c r="O41" s="7"/>
      <c r="P41" s="7"/>
      <c r="Q41" s="67" t="n">
        <f aca="false">I41*5.5017049523</f>
        <v>95352486.6625342</v>
      </c>
      <c r="R41" s="67"/>
      <c r="S41" s="67"/>
      <c r="T41" s="7"/>
      <c r="U41" s="7"/>
      <c r="V41" s="67" t="n">
        <f aca="false">K41*5.5017049523</f>
        <v>1961564.28322888</v>
      </c>
      <c r="W41" s="67" t="n">
        <f aca="false">M41*5.5017049523</f>
        <v>60666.9365947078</v>
      </c>
      <c r="X41" s="67" t="n">
        <f aca="false">N41*5.1890047538+L41*5.5017049523</f>
        <v>19596944.5958144</v>
      </c>
      <c r="Y41" s="67" t="n">
        <f aca="false">N41*5.1890047538</f>
        <v>15605498.887273</v>
      </c>
      <c r="Z41" s="67" t="n">
        <f aca="false">L41*5.5017049523</f>
        <v>3991445.70854144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low_v2_m!D30+temporary_pension_bonus_low!B30</f>
        <v>18743923.146058</v>
      </c>
      <c r="G42" s="163" t="n">
        <f aca="false">low_v2_m!E30+temporary_pension_bonus_low!B30</f>
        <v>17994164.7623399</v>
      </c>
      <c r="H42" s="8" t="n">
        <f aca="false">F42-J42</f>
        <v>18346468.5410461</v>
      </c>
      <c r="I42" s="8" t="n">
        <f aca="false">G42-K42</f>
        <v>17608633.7954784</v>
      </c>
      <c r="J42" s="163" t="n">
        <f aca="false">low_v2_m!J30</f>
        <v>397454.605011934</v>
      </c>
      <c r="K42" s="163" t="n">
        <f aca="false">low_v2_m!K30</f>
        <v>385530.966861576</v>
      </c>
      <c r="L42" s="8" t="n">
        <f aca="false">H42-I42</f>
        <v>737834.745567728</v>
      </c>
      <c r="M42" s="8" t="n">
        <f aca="false">J42-K42</f>
        <v>11923.6381503581</v>
      </c>
      <c r="N42" s="163" t="n">
        <f aca="false">SUM(low_v5_m!C30:J30)</f>
        <v>3694816.91310194</v>
      </c>
      <c r="O42" s="5"/>
      <c r="P42" s="5"/>
      <c r="Q42" s="8" t="n">
        <f aca="false">I42*5.5017049523</f>
        <v>96877507.7558205</v>
      </c>
      <c r="R42" s="8"/>
      <c r="S42" s="8"/>
      <c r="T42" s="5"/>
      <c r="U42" s="5"/>
      <c r="V42" s="8" t="n">
        <f aca="false">K42*5.5017049523</f>
        <v>2121077.62964734</v>
      </c>
      <c r="W42" s="8" t="n">
        <f aca="false">M42*5.5017049523</f>
        <v>65600.3390612581</v>
      </c>
      <c r="X42" s="8" t="n">
        <f aca="false">N42*5.1890047538+L42*5.5017049523</f>
        <v>23231771.6001756</v>
      </c>
      <c r="Y42" s="8" t="n">
        <f aca="false">N42*5.1890047538</f>
        <v>19172422.5265066</v>
      </c>
      <c r="Z42" s="8" t="n">
        <f aca="false">L42*5.5017049523</f>
        <v>4059349.07366898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low_v2_m!D31+temporary_pension_bonus_low!B31</f>
        <v>19070304.3419722</v>
      </c>
      <c r="G43" s="165" t="n">
        <f aca="false">low_v2_m!E31+temporary_pension_bonus_low!B31</f>
        <v>18306413.2202099</v>
      </c>
      <c r="H43" s="67" t="n">
        <f aca="false">F43-J43</f>
        <v>18663228.7593284</v>
      </c>
      <c r="I43" s="67" t="n">
        <f aca="false">G43-K43</f>
        <v>17911549.9050454</v>
      </c>
      <c r="J43" s="165" t="n">
        <f aca="false">low_v2_m!J31</f>
        <v>407075.582643776</v>
      </c>
      <c r="K43" s="165" t="n">
        <f aca="false">low_v2_m!K31</f>
        <v>394863.315164463</v>
      </c>
      <c r="L43" s="67" t="n">
        <f aca="false">H43-I43</f>
        <v>751678.854283027</v>
      </c>
      <c r="M43" s="67" t="n">
        <f aca="false">J43-K43</f>
        <v>12212.2674793133</v>
      </c>
      <c r="N43" s="165" t="n">
        <f aca="false">SUM(low_v5_m!C31:J31)</f>
        <v>3100739.77783242</v>
      </c>
      <c r="O43" s="7"/>
      <c r="P43" s="7"/>
      <c r="Q43" s="67" t="n">
        <f aca="false">I43*5.5017049523</f>
        <v>98544062.8159568</v>
      </c>
      <c r="R43" s="67"/>
      <c r="S43" s="67"/>
      <c r="T43" s="7"/>
      <c r="U43" s="7"/>
      <c r="V43" s="67" t="n">
        <f aca="false">K43*5.5017049523</f>
        <v>2172421.45652192</v>
      </c>
      <c r="W43" s="67" t="n">
        <f aca="false">M43*5.5017049523</f>
        <v>67188.2924697503</v>
      </c>
      <c r="X43" s="67" t="n">
        <f aca="false">N43*5.1890047538+L43*5.5017049523</f>
        <v>20225268.7226173</v>
      </c>
      <c r="Y43" s="67" t="n">
        <f aca="false">N43*5.1890047538</f>
        <v>16089753.4474692</v>
      </c>
      <c r="Z43" s="67" t="n">
        <f aca="false">L43*5.5017049523</f>
        <v>4135515.27514812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low_v2_m!D32+temporary_pension_bonus_low!B32</f>
        <v>19411727.717453</v>
      </c>
      <c r="G44" s="165" t="n">
        <f aca="false">low_v2_m!E32+temporary_pension_bonus_low!B32</f>
        <v>18632704.1279367</v>
      </c>
      <c r="H44" s="67" t="n">
        <f aca="false">F44-J44</f>
        <v>18986346.741972</v>
      </c>
      <c r="I44" s="67" t="n">
        <f aca="false">G44-K44</f>
        <v>18220084.5817202</v>
      </c>
      <c r="J44" s="165" t="n">
        <f aca="false">low_v2_m!J32</f>
        <v>425380.975480993</v>
      </c>
      <c r="K44" s="165" t="n">
        <f aca="false">low_v2_m!K32</f>
        <v>412619.546216563</v>
      </c>
      <c r="L44" s="67" t="n">
        <f aca="false">H44-I44</f>
        <v>766262.160251848</v>
      </c>
      <c r="M44" s="67" t="n">
        <f aca="false">J44-K44</f>
        <v>12761.4292644298</v>
      </c>
      <c r="N44" s="165" t="n">
        <f aca="false">SUM(low_v5_m!C32:J32)</f>
        <v>3177716.81430237</v>
      </c>
      <c r="O44" s="7"/>
      <c r="P44" s="7"/>
      <c r="Q44" s="67" t="n">
        <f aca="false">I44*5.5017049523</f>
        <v>100241529.574575</v>
      </c>
      <c r="R44" s="67"/>
      <c r="S44" s="67"/>
      <c r="T44" s="7"/>
      <c r="U44" s="7"/>
      <c r="V44" s="67" t="n">
        <f aca="false">K44*5.5017049523</f>
        <v>2270111.00083544</v>
      </c>
      <c r="W44" s="67" t="n">
        <f aca="false">M44*5.5017049523</f>
        <v>70209.6185825398</v>
      </c>
      <c r="X44" s="67" t="n">
        <f aca="false">N44*5.1890047538+L44*5.5017049523</f>
        <v>20704935.9774629</v>
      </c>
      <c r="Y44" s="67" t="n">
        <f aca="false">N44*5.1890047538</f>
        <v>16489187.6556452</v>
      </c>
      <c r="Z44" s="67" t="n">
        <f aca="false">L44*5.5017049523</f>
        <v>4215748.32181769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low_v2_m!D33+temporary_pension_bonus_low!B33</f>
        <v>19769285.6963164</v>
      </c>
      <c r="G45" s="165" t="n">
        <f aca="false">low_v2_m!E33+temporary_pension_bonus_low!B33</f>
        <v>18974186.3222663</v>
      </c>
      <c r="H45" s="67" t="n">
        <f aca="false">F45-J45</f>
        <v>19322436.081059</v>
      </c>
      <c r="I45" s="67" t="n">
        <f aca="false">G45-K45</f>
        <v>18540742.1954666</v>
      </c>
      <c r="J45" s="165" t="n">
        <f aca="false">low_v2_m!J33</f>
        <v>446849.615257412</v>
      </c>
      <c r="K45" s="165" t="n">
        <f aca="false">low_v2_m!K33</f>
        <v>433444.126799689</v>
      </c>
      <c r="L45" s="67" t="n">
        <f aca="false">H45-I45</f>
        <v>781693.885592394</v>
      </c>
      <c r="M45" s="67" t="n">
        <f aca="false">J45-K45</f>
        <v>13405.4884577224</v>
      </c>
      <c r="N45" s="165" t="n">
        <f aca="false">SUM(low_v5_m!C33:J33)</f>
        <v>3214121.64478276</v>
      </c>
      <c r="O45" s="7"/>
      <c r="P45" s="7"/>
      <c r="Q45" s="67" t="n">
        <f aca="false">I45*5.5017049523</f>
        <v>102005693.156116</v>
      </c>
      <c r="R45" s="67"/>
      <c r="S45" s="67"/>
      <c r="T45" s="7"/>
      <c r="U45" s="7"/>
      <c r="V45" s="67" t="n">
        <f aca="false">K45*5.5017049523</f>
        <v>2384681.6989592</v>
      </c>
      <c r="W45" s="67" t="n">
        <f aca="false">M45*5.5017049523</f>
        <v>73753.0422358516</v>
      </c>
      <c r="X45" s="67" t="n">
        <f aca="false">N45*5.1890047538+L45*5.5017049523</f>
        <v>20978741.6156155</v>
      </c>
      <c r="Y45" s="67" t="n">
        <f aca="false">N45*5.1890047538</f>
        <v>16678092.4940692</v>
      </c>
      <c r="Z45" s="67" t="n">
        <f aca="false">L45*5.5017049523</f>
        <v>4300649.1215463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low_v2_m!D34+temporary_pension_bonus_low!B34</f>
        <v>20135525.2463336</v>
      </c>
      <c r="G46" s="163" t="n">
        <f aca="false">low_v2_m!E34+temporary_pension_bonus_low!B34</f>
        <v>19323671.775231</v>
      </c>
      <c r="H46" s="8" t="n">
        <f aca="false">F46-J46</f>
        <v>19662315.5072381</v>
      </c>
      <c r="I46" s="8" t="n">
        <f aca="false">G46-K46</f>
        <v>18864658.3283084</v>
      </c>
      <c r="J46" s="163" t="n">
        <f aca="false">low_v2_m!J34</f>
        <v>473209.739095484</v>
      </c>
      <c r="K46" s="163" t="n">
        <f aca="false">low_v2_m!K34</f>
        <v>459013.44692262</v>
      </c>
      <c r="L46" s="8" t="n">
        <f aca="false">H46-I46</f>
        <v>797657.178929694</v>
      </c>
      <c r="M46" s="8" t="n">
        <f aca="false">J46-K46</f>
        <v>14196.2921728644</v>
      </c>
      <c r="N46" s="163" t="n">
        <f aca="false">SUM(low_v5_m!C34:J34)</f>
        <v>3973249.73151054</v>
      </c>
      <c r="O46" s="5"/>
      <c r="P46" s="5"/>
      <c r="Q46" s="8" t="n">
        <f aca="false">I46*5.5017049523</f>
        <v>103787784.148302</v>
      </c>
      <c r="R46" s="8"/>
      <c r="S46" s="8"/>
      <c r="T46" s="5"/>
      <c r="U46" s="5"/>
      <c r="V46" s="8" t="n">
        <f aca="false">K46*5.5017049523</f>
        <v>2525356.55410647</v>
      </c>
      <c r="W46" s="8" t="n">
        <f aca="false">M46*5.5017049523</f>
        <v>78103.810951746</v>
      </c>
      <c r="X46" s="8" t="n">
        <f aca="false">N46*5.1890047538+L46*5.5017049523</f>
        <v>25005686.1963979</v>
      </c>
      <c r="Y46" s="8" t="n">
        <f aca="false">N46*5.1890047538</f>
        <v>20617211.7448428</v>
      </c>
      <c r="Z46" s="8" t="n">
        <f aca="false">L46*5.5017049523</f>
        <v>4388474.45155515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low_v2_m!D35+temporary_pension_bonus_low!B35</f>
        <v>20564818.8465011</v>
      </c>
      <c r="G47" s="165" t="n">
        <f aca="false">low_v2_m!E35+temporary_pension_bonus_low!B35</f>
        <v>19734136.7509832</v>
      </c>
      <c r="H47" s="67" t="n">
        <f aca="false">F47-J47</f>
        <v>20074214.0889853</v>
      </c>
      <c r="I47" s="67" t="n">
        <f aca="false">G47-K47</f>
        <v>19258250.1361929</v>
      </c>
      <c r="J47" s="165" t="n">
        <f aca="false">low_v2_m!J35</f>
        <v>490604.757515828</v>
      </c>
      <c r="K47" s="165" t="n">
        <f aca="false">low_v2_m!K35</f>
        <v>475886.614790353</v>
      </c>
      <c r="L47" s="67" t="n">
        <f aca="false">H47-I47</f>
        <v>815963.95279241</v>
      </c>
      <c r="M47" s="67" t="n">
        <f aca="false">J47-K47</f>
        <v>14718.1427254748</v>
      </c>
      <c r="N47" s="165" t="n">
        <f aca="false">SUM(low_v5_m!C35:J35)</f>
        <v>3350590.47346753</v>
      </c>
      <c r="O47" s="7"/>
      <c r="P47" s="7"/>
      <c r="Q47" s="67" t="n">
        <f aca="false">I47*5.5017049523</f>
        <v>105953210.146925</v>
      </c>
      <c r="R47" s="67"/>
      <c r="S47" s="67"/>
      <c r="T47" s="7"/>
      <c r="U47" s="7"/>
      <c r="V47" s="67" t="n">
        <f aca="false">K47*5.5017049523</f>
        <v>2618187.74532537</v>
      </c>
      <c r="W47" s="67" t="n">
        <f aca="false">M47*5.5017049523</f>
        <v>80974.8787214032</v>
      </c>
      <c r="X47" s="67" t="n">
        <f aca="false">N47*5.1890047538+L47*5.5017049523</f>
        <v>21875422.8148363</v>
      </c>
      <c r="Y47" s="67" t="n">
        <f aca="false">N47*5.1890047538</f>
        <v>17386229.89486</v>
      </c>
      <c r="Z47" s="67" t="n">
        <f aca="false">L47*5.5017049523</f>
        <v>4489192.91997628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low_v2_m!D36+temporary_pension_bonus_low!B36</f>
        <v>20959859.0581003</v>
      </c>
      <c r="G48" s="165" t="n">
        <f aca="false">low_v2_m!E36+temporary_pension_bonus_low!B36</f>
        <v>20111928.9535341</v>
      </c>
      <c r="H48" s="67" t="n">
        <f aca="false">F48-J48</f>
        <v>20460228.0180933</v>
      </c>
      <c r="I48" s="67" t="n">
        <f aca="false">G48-K48</f>
        <v>19627286.8447273</v>
      </c>
      <c r="J48" s="165" t="n">
        <f aca="false">low_v2_m!J36</f>
        <v>499631.040006991</v>
      </c>
      <c r="K48" s="165" t="n">
        <f aca="false">low_v2_m!K36</f>
        <v>484642.108806781</v>
      </c>
      <c r="L48" s="67" t="n">
        <f aca="false">H48-I48</f>
        <v>832941.173365962</v>
      </c>
      <c r="M48" s="67" t="n">
        <f aca="false">J48-K48</f>
        <v>14988.9312002098</v>
      </c>
      <c r="N48" s="165" t="n">
        <f aca="false">SUM(low_v5_m!C36:J36)</f>
        <v>3414369.20357126</v>
      </c>
      <c r="O48" s="7"/>
      <c r="P48" s="7"/>
      <c r="Q48" s="67" t="n">
        <f aca="false">I48*5.5017049523</f>
        <v>107983541.233849</v>
      </c>
      <c r="R48" s="67"/>
      <c r="S48" s="67"/>
      <c r="T48" s="7"/>
      <c r="U48" s="7"/>
      <c r="V48" s="67" t="n">
        <f aca="false">K48*5.5017049523</f>
        <v>2666357.89011538</v>
      </c>
      <c r="W48" s="67" t="n">
        <f aca="false">M48*5.5017049523</f>
        <v>82464.6770138781</v>
      </c>
      <c r="X48" s="67" t="n">
        <f aca="false">N48*5.1890047538+L48*5.5017049523</f>
        <v>22299774.6070417</v>
      </c>
      <c r="Y48" s="67" t="n">
        <f aca="false">N48*5.1890047538</f>
        <v>17717178.0285596</v>
      </c>
      <c r="Z48" s="67" t="n">
        <f aca="false">L48*5.5017049523</f>
        <v>4582596.57848209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low_v2_m!D37+temporary_pension_bonus_low!B37</f>
        <v>21367499.2289724</v>
      </c>
      <c r="G49" s="165" t="n">
        <f aca="false">low_v2_m!E37+temporary_pension_bonus_low!B37</f>
        <v>20501649.6722345</v>
      </c>
      <c r="H49" s="67" t="n">
        <f aca="false">F49-J49</f>
        <v>20840464.4602293</v>
      </c>
      <c r="I49" s="67" t="n">
        <f aca="false">G49-K49</f>
        <v>19990425.9465538</v>
      </c>
      <c r="J49" s="165" t="n">
        <f aca="false">low_v2_m!J37</f>
        <v>527034.76874304</v>
      </c>
      <c r="K49" s="165" t="n">
        <f aca="false">low_v2_m!K37</f>
        <v>511223.725680748</v>
      </c>
      <c r="L49" s="67" t="n">
        <f aca="false">H49-I49</f>
        <v>850038.513675552</v>
      </c>
      <c r="M49" s="67" t="n">
        <f aca="false">J49-K49</f>
        <v>15811.0430622913</v>
      </c>
      <c r="N49" s="165" t="n">
        <f aca="false">SUM(low_v5_m!C37:J37)</f>
        <v>3451298.62711205</v>
      </c>
      <c r="O49" s="7"/>
      <c r="P49" s="7"/>
      <c r="Q49" s="67" t="n">
        <f aca="false">I49*5.5017049523</f>
        <v>109981425.428741</v>
      </c>
      <c r="R49" s="67"/>
      <c r="S49" s="67"/>
      <c r="T49" s="7"/>
      <c r="U49" s="7"/>
      <c r="V49" s="67" t="n">
        <f aca="false">K49*5.5017049523</f>
        <v>2812602.10331103</v>
      </c>
      <c r="W49" s="67" t="n">
        <f aca="false">M49*5.5017049523</f>
        <v>86987.6939168368</v>
      </c>
      <c r="X49" s="67" t="n">
        <f aca="false">N49*5.1890047538+L49*5.5017049523</f>
        <v>22585466.0832024</v>
      </c>
      <c r="Y49" s="67" t="n">
        <f aca="false">N49*5.1890047538</f>
        <v>17908804.9828679</v>
      </c>
      <c r="Z49" s="67" t="n">
        <f aca="false">L49*5.5017049523</f>
        <v>4676661.10033452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low_v2_m!D38+temporary_pension_bonus_low!B38</f>
        <v>21677071.4250077</v>
      </c>
      <c r="G50" s="163" t="n">
        <f aca="false">low_v2_m!E38+temporary_pension_bonus_low!B38</f>
        <v>20797569.8391223</v>
      </c>
      <c r="H50" s="8" t="n">
        <f aca="false">F50-J50</f>
        <v>21111383.2618356</v>
      </c>
      <c r="I50" s="8" t="n">
        <f aca="false">G50-K50</f>
        <v>20248852.3208453</v>
      </c>
      <c r="J50" s="163" t="n">
        <f aca="false">low_v2_m!J38</f>
        <v>565688.163172139</v>
      </c>
      <c r="K50" s="163" t="n">
        <f aca="false">low_v2_m!K38</f>
        <v>548717.518276975</v>
      </c>
      <c r="L50" s="8" t="n">
        <f aca="false">H50-I50</f>
        <v>862530.94099028</v>
      </c>
      <c r="M50" s="8" t="n">
        <f aca="false">J50-K50</f>
        <v>16970.6448951642</v>
      </c>
      <c r="N50" s="163" t="n">
        <f aca="false">SUM(low_v5_m!C38:J38)</f>
        <v>4209386.98623666</v>
      </c>
      <c r="O50" s="5"/>
      <c r="P50" s="5"/>
      <c r="Q50" s="8" t="n">
        <f aca="false">I50*5.5017049523</f>
        <v>111403211.091986</v>
      </c>
      <c r="R50" s="8"/>
      <c r="S50" s="8"/>
      <c r="T50" s="5"/>
      <c r="U50" s="5"/>
      <c r="V50" s="8" t="n">
        <f aca="false">K50*5.5017049523</f>
        <v>3018881.8877182</v>
      </c>
      <c r="W50" s="8" t="n">
        <f aca="false">M50*5.5017049523</f>
        <v>93367.4810634495</v>
      </c>
      <c r="X50" s="8" t="n">
        <f aca="false">N50*5.1890047538+L50*5.5017049523</f>
        <v>26587919.8317241</v>
      </c>
      <c r="Y50" s="8" t="n">
        <f aca="false">N50*5.1890047538</f>
        <v>21842529.0821659</v>
      </c>
      <c r="Z50" s="8" t="n">
        <f aca="false">L50*5.5017049523</f>
        <v>4745390.7495582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low_v2_m!D39+temporary_pension_bonus_low!B39</f>
        <v>21983834.6858246</v>
      </c>
      <c r="G51" s="165" t="n">
        <f aca="false">low_v2_m!E39+temporary_pension_bonus_low!B39</f>
        <v>21090024.9614893</v>
      </c>
      <c r="H51" s="67" t="n">
        <f aca="false">F51-J51</f>
        <v>21395132.8643245</v>
      </c>
      <c r="I51" s="67" t="n">
        <f aca="false">G51-K51</f>
        <v>20518984.1946342</v>
      </c>
      <c r="J51" s="165" t="n">
        <f aca="false">low_v2_m!J39</f>
        <v>588701.821500097</v>
      </c>
      <c r="K51" s="165" t="n">
        <f aca="false">low_v2_m!K39</f>
        <v>571040.766855094</v>
      </c>
      <c r="L51" s="67" t="n">
        <f aca="false">H51-I51</f>
        <v>876148.669690255</v>
      </c>
      <c r="M51" s="67" t="n">
        <f aca="false">J51-K51</f>
        <v>17661.0546450028</v>
      </c>
      <c r="N51" s="165" t="n">
        <f aca="false">SUM(low_v5_m!C39:J39)</f>
        <v>3551960.3034058</v>
      </c>
      <c r="O51" s="7"/>
      <c r="P51" s="7"/>
      <c r="Q51" s="67" t="n">
        <f aca="false">I51*5.5017049523</f>
        <v>112889396.959785</v>
      </c>
      <c r="R51" s="67"/>
      <c r="S51" s="67"/>
      <c r="T51" s="7"/>
      <c r="U51" s="7"/>
      <c r="V51" s="67" t="n">
        <f aca="false">K51*5.5017049523</f>
        <v>3141697.81497186</v>
      </c>
      <c r="W51" s="67" t="n">
        <f aca="false">M51*5.5017049523</f>
        <v>97165.9118032529</v>
      </c>
      <c r="X51" s="67" t="n">
        <f aca="false">N51*5.1890047538+L51*5.5017049523</f>
        <v>23251450.3746675</v>
      </c>
      <c r="Y51" s="67" t="n">
        <f aca="false">N51*5.1890047538</f>
        <v>18431138.8996816</v>
      </c>
      <c r="Z51" s="67" t="n">
        <f aca="false">L51*5.5017049523</f>
        <v>4820311.47498593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low_v2_m!D40+temporary_pension_bonus_low!B40</f>
        <v>22237938.4586711</v>
      </c>
      <c r="G52" s="165" t="n">
        <f aca="false">low_v2_m!E40+temporary_pension_bonus_low!B40</f>
        <v>21332816.2592789</v>
      </c>
      <c r="H52" s="67" t="n">
        <f aca="false">F52-J52</f>
        <v>21637341.6636282</v>
      </c>
      <c r="I52" s="67" t="n">
        <f aca="false">G52-K52</f>
        <v>20750237.3680873</v>
      </c>
      <c r="J52" s="165" t="n">
        <f aca="false">low_v2_m!J40</f>
        <v>600596.795042844</v>
      </c>
      <c r="K52" s="165" t="n">
        <f aca="false">low_v2_m!K40</f>
        <v>582578.891191559</v>
      </c>
      <c r="L52" s="67" t="n">
        <f aca="false">H52-I52</f>
        <v>887104.295540903</v>
      </c>
      <c r="M52" s="67" t="n">
        <f aca="false">J52-K52</f>
        <v>18017.9038512853</v>
      </c>
      <c r="N52" s="165" t="n">
        <f aca="false">SUM(low_v5_m!C40:J40)</f>
        <v>3584557.4327625</v>
      </c>
      <c r="O52" s="7"/>
      <c r="P52" s="7"/>
      <c r="Q52" s="67" t="n">
        <f aca="false">I52*5.5017049523</f>
        <v>114161683.689407</v>
      </c>
      <c r="R52" s="67"/>
      <c r="S52" s="67"/>
      <c r="T52" s="7"/>
      <c r="U52" s="7"/>
      <c r="V52" s="67" t="n">
        <f aca="false">K52*5.5017049523</f>
        <v>3205177.17077404</v>
      </c>
      <c r="W52" s="67" t="n">
        <f aca="false">M52*5.5017049523</f>
        <v>99129.1908486818</v>
      </c>
      <c r="X52" s="67" t="n">
        <f aca="false">N52*5.1890047538+L52*5.5017049523</f>
        <v>23480871.6548577</v>
      </c>
      <c r="Y52" s="67" t="n">
        <f aca="false">N52*5.1890047538</f>
        <v>18600285.5588737</v>
      </c>
      <c r="Z52" s="67" t="n">
        <f aca="false">L52*5.5017049523</f>
        <v>4880586.09598399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low_v2_m!D41+temporary_pension_bonus_low!B41</f>
        <v>22659859.1235919</v>
      </c>
      <c r="G53" s="165" t="n">
        <f aca="false">low_v2_m!E41+temporary_pension_bonus_low!B41</f>
        <v>21737137.9234164</v>
      </c>
      <c r="H53" s="67" t="n">
        <f aca="false">F53-J53</f>
        <v>21974145.1162241</v>
      </c>
      <c r="I53" s="67" t="n">
        <f aca="false">G53-K53</f>
        <v>21071995.3362696</v>
      </c>
      <c r="J53" s="165" t="n">
        <f aca="false">low_v2_m!J41</f>
        <v>685714.007367804</v>
      </c>
      <c r="K53" s="165" t="n">
        <f aca="false">low_v2_m!K41</f>
        <v>665142.58714677</v>
      </c>
      <c r="L53" s="67" t="n">
        <f aca="false">H53-I53</f>
        <v>902149.779954512</v>
      </c>
      <c r="M53" s="67" t="n">
        <f aca="false">J53-K53</f>
        <v>20571.4202210342</v>
      </c>
      <c r="N53" s="165" t="n">
        <f aca="false">SUM(low_v5_m!C41:J41)</f>
        <v>3581913.54664274</v>
      </c>
      <c r="O53" s="7"/>
      <c r="P53" s="7"/>
      <c r="Q53" s="67" t="n">
        <f aca="false">I53*5.5017049523</f>
        <v>115931901.096397</v>
      </c>
      <c r="R53" s="67"/>
      <c r="S53" s="67"/>
      <c r="T53" s="7"/>
      <c r="U53" s="7"/>
      <c r="V53" s="67" t="n">
        <f aca="false">K53*5.5017049523</f>
        <v>3659418.26569102</v>
      </c>
      <c r="W53" s="67" t="n">
        <f aca="false">M53*5.5017049523</f>
        <v>113177.884505908</v>
      </c>
      <c r="X53" s="67" t="n">
        <f aca="false">N53*5.1890047538+L53*5.5017049523</f>
        <v>23549928.3333219</v>
      </c>
      <c r="Y53" s="67" t="n">
        <f aca="false">N53*5.1890047538</f>
        <v>18586566.4212298</v>
      </c>
      <c r="Z53" s="67" t="n">
        <f aca="false">L53*5.5017049523</f>
        <v>4963361.91209209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low_v2_m!D42+temporary_pension_bonus_low!B42</f>
        <v>23030504.9177798</v>
      </c>
      <c r="G54" s="163" t="n">
        <f aca="false">low_v2_m!E42+temporary_pension_bonus_low!B42</f>
        <v>22091447.7082601</v>
      </c>
      <c r="H54" s="8" t="n">
        <f aca="false">F54-J54</f>
        <v>22272166.7748872</v>
      </c>
      <c r="I54" s="8" t="n">
        <f aca="false">G54-K54</f>
        <v>21355859.7096542</v>
      </c>
      <c r="J54" s="163" t="n">
        <f aca="false">low_v2_m!J42</f>
        <v>758338.142892604</v>
      </c>
      <c r="K54" s="163" t="n">
        <f aca="false">low_v2_m!K42</f>
        <v>735587.998605826</v>
      </c>
      <c r="L54" s="8" t="n">
        <f aca="false">H54-I54</f>
        <v>916307.065232936</v>
      </c>
      <c r="M54" s="8" t="n">
        <f aca="false">J54-K54</f>
        <v>22750.1442867782</v>
      </c>
      <c r="N54" s="163" t="n">
        <f aca="false">SUM(low_v5_m!C42:J42)</f>
        <v>4493299.00356279</v>
      </c>
      <c r="O54" s="5"/>
      <c r="P54" s="5"/>
      <c r="Q54" s="8" t="n">
        <f aca="false">I54*5.5017049523</f>
        <v>117493639.125229</v>
      </c>
      <c r="R54" s="8"/>
      <c r="S54" s="8"/>
      <c r="T54" s="5"/>
      <c r="U54" s="5"/>
      <c r="V54" s="8" t="n">
        <f aca="false">K54*5.5017049523</f>
        <v>4046988.13478212</v>
      </c>
      <c r="W54" s="8" t="n">
        <f aca="false">M54*5.5017049523</f>
        <v>125164.581488107</v>
      </c>
      <c r="X54" s="8" t="n">
        <f aca="false">N54*5.1890047538+L54*5.5017049523</f>
        <v>28357001.0083516</v>
      </c>
      <c r="Y54" s="8" t="n">
        <f aca="false">N54*5.1890047538</f>
        <v>23315749.8897321</v>
      </c>
      <c r="Z54" s="8" t="n">
        <f aca="false">L54*5.5017049523</f>
        <v>5041251.11861953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low_v2_m!D43+temporary_pension_bonus_low!B43</f>
        <v>23388767.1412487</v>
      </c>
      <c r="G55" s="165" t="n">
        <f aca="false">low_v2_m!E43+temporary_pension_bonus_low!B43</f>
        <v>22434752.5442658</v>
      </c>
      <c r="H55" s="67" t="n">
        <f aca="false">F55-J55</f>
        <v>22552830.8333987</v>
      </c>
      <c r="I55" s="67" t="n">
        <f aca="false">G55-K55</f>
        <v>21623894.3256513</v>
      </c>
      <c r="J55" s="165" t="n">
        <f aca="false">low_v2_m!J43</f>
        <v>835936.307850019</v>
      </c>
      <c r="K55" s="165" t="n">
        <f aca="false">low_v2_m!K43</f>
        <v>810858.218614518</v>
      </c>
      <c r="L55" s="67" t="n">
        <f aca="false">H55-I55</f>
        <v>928936.507747419</v>
      </c>
      <c r="M55" s="67" t="n">
        <f aca="false">J55-K55</f>
        <v>25078.0892355004</v>
      </c>
      <c r="N55" s="165" t="n">
        <f aca="false">SUM(low_v5_m!C43:J43)</f>
        <v>3773623.22357179</v>
      </c>
      <c r="O55" s="7"/>
      <c r="P55" s="7"/>
      <c r="Q55" s="67" t="n">
        <f aca="false">I55*5.5017049523</f>
        <v>118968286.499448</v>
      </c>
      <c r="R55" s="67"/>
      <c r="S55" s="67"/>
      <c r="T55" s="7"/>
      <c r="U55" s="7"/>
      <c r="V55" s="67" t="n">
        <f aca="false">K55*5.5017049523</f>
        <v>4461102.67696465</v>
      </c>
      <c r="W55" s="67" t="n">
        <f aca="false">M55*5.5017049523</f>
        <v>137972.247741174</v>
      </c>
      <c r="X55" s="67" t="n">
        <f aca="false">N55*5.1890047538+L55*5.5017049523</f>
        <v>24692083.4312103</v>
      </c>
      <c r="Y55" s="67" t="n">
        <f aca="false">N55*5.1890047538</f>
        <v>19581348.8461641</v>
      </c>
      <c r="Z55" s="67" t="n">
        <f aca="false">L55*5.5017049523</f>
        <v>5110734.58504624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low_v2_m!D44+temporary_pension_bonus_low!B44</f>
        <v>23780274.6897248</v>
      </c>
      <c r="G56" s="165" t="n">
        <f aca="false">low_v2_m!E44+temporary_pension_bonus_low!B44</f>
        <v>22809056.9410432</v>
      </c>
      <c r="H56" s="67" t="n">
        <f aca="false">F56-J56</f>
        <v>22867619.9304376</v>
      </c>
      <c r="I56" s="67" t="n">
        <f aca="false">G56-K56</f>
        <v>21923781.8245346</v>
      </c>
      <c r="J56" s="165" t="n">
        <f aca="false">low_v2_m!J44</f>
        <v>912654.759287211</v>
      </c>
      <c r="K56" s="165" t="n">
        <f aca="false">low_v2_m!K44</f>
        <v>885275.116508595</v>
      </c>
      <c r="L56" s="67" t="n">
        <f aca="false">H56-I56</f>
        <v>943838.105903015</v>
      </c>
      <c r="M56" s="67" t="n">
        <f aca="false">J56-K56</f>
        <v>27379.6427786163</v>
      </c>
      <c r="N56" s="165" t="n">
        <f aca="false">SUM(low_v5_m!C44:J44)</f>
        <v>3798271.41525911</v>
      </c>
      <c r="O56" s="7"/>
      <c r="P56" s="7"/>
      <c r="Q56" s="67" t="n">
        <f aca="false">I56*5.5017049523</f>
        <v>120618179.037187</v>
      </c>
      <c r="R56" s="67"/>
      <c r="S56" s="67"/>
      <c r="T56" s="7"/>
      <c r="U56" s="7"/>
      <c r="V56" s="67" t="n">
        <f aca="false">K56*5.5017049523</f>
        <v>4870522.4926433</v>
      </c>
      <c r="W56" s="67" t="n">
        <f aca="false">M56*5.5017049523</f>
        <v>150634.716267318</v>
      </c>
      <c r="X56" s="67" t="n">
        <f aca="false">N56*5.1890047538+L56*5.5017049523</f>
        <v>24901967.2114183</v>
      </c>
      <c r="Y56" s="67" t="n">
        <f aca="false">N56*5.1890047538</f>
        <v>19709248.4300022</v>
      </c>
      <c r="Z56" s="67" t="n">
        <f aca="false">L56*5.5017049523</f>
        <v>5192718.78141607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low_v2_m!D45+temporary_pension_bonus_low!B45</f>
        <v>24063350.0091387</v>
      </c>
      <c r="G57" s="165" t="n">
        <f aca="false">low_v2_m!E45+temporary_pension_bonus_low!B45</f>
        <v>23080409.3758805</v>
      </c>
      <c r="H57" s="67" t="n">
        <f aca="false">F57-J57</f>
        <v>23097863.1458041</v>
      </c>
      <c r="I57" s="67" t="n">
        <f aca="false">G57-K57</f>
        <v>22143887.118446</v>
      </c>
      <c r="J57" s="165" t="n">
        <f aca="false">low_v2_m!J45</f>
        <v>965486.86333459</v>
      </c>
      <c r="K57" s="165" t="n">
        <f aca="false">low_v2_m!K45</f>
        <v>936522.257434552</v>
      </c>
      <c r="L57" s="67" t="n">
        <f aca="false">H57-I57</f>
        <v>953976.027358171</v>
      </c>
      <c r="M57" s="67" t="n">
        <f aca="false">J57-K57</f>
        <v>28964.6059000378</v>
      </c>
      <c r="N57" s="165" t="n">
        <f aca="false">SUM(low_v5_m!C45:J45)</f>
        <v>3784888.64320527</v>
      </c>
      <c r="O57" s="7"/>
      <c r="P57" s="7"/>
      <c r="Q57" s="67" t="n">
        <f aca="false">I57*5.5017049523</f>
        <v>121829133.422726</v>
      </c>
      <c r="R57" s="67"/>
      <c r="S57" s="67"/>
      <c r="T57" s="7"/>
      <c r="U57" s="7"/>
      <c r="V57" s="67" t="n">
        <f aca="false">K57*5.5017049523</f>
        <v>5152469.14166685</v>
      </c>
      <c r="W57" s="67" t="n">
        <f aca="false">M57*5.5017049523</f>
        <v>159354.715721656</v>
      </c>
      <c r="X57" s="67" t="n">
        <f aca="false">N57*5.1890047538+L57*5.5017049523</f>
        <v>24888299.7962877</v>
      </c>
      <c r="Y57" s="67" t="n">
        <f aca="false">N57*5.1890047538</f>
        <v>19639805.1621958</v>
      </c>
      <c r="Z57" s="67" t="n">
        <f aca="false">L57*5.5017049523</f>
        <v>5248494.63409193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low_v2_m!D46+temporary_pension_bonus_low!B46</f>
        <v>24371547.15768</v>
      </c>
      <c r="G58" s="163" t="n">
        <f aca="false">low_v2_m!E46+temporary_pension_bonus_low!B46</f>
        <v>23375084.8659659</v>
      </c>
      <c r="H58" s="8" t="n">
        <f aca="false">F58-J58</f>
        <v>23320399.8120398</v>
      </c>
      <c r="I58" s="8" t="n">
        <f aca="false">G58-K58</f>
        <v>22355471.940695</v>
      </c>
      <c r="J58" s="163" t="n">
        <f aca="false">low_v2_m!J46</f>
        <v>1051147.34564015</v>
      </c>
      <c r="K58" s="163" t="n">
        <f aca="false">low_v2_m!K46</f>
        <v>1019612.92527095</v>
      </c>
      <c r="L58" s="8" t="n">
        <f aca="false">H58-I58</f>
        <v>964927.871344879</v>
      </c>
      <c r="M58" s="8" t="n">
        <f aca="false">J58-K58</f>
        <v>31534.4203692045</v>
      </c>
      <c r="N58" s="163" t="n">
        <f aca="false">SUM(low_v5_m!C46:J46)</f>
        <v>4625423.12724661</v>
      </c>
      <c r="O58" s="5"/>
      <c r="P58" s="5"/>
      <c r="Q58" s="8" t="n">
        <f aca="false">I58*5.5017049523</f>
        <v>122993210.687125</v>
      </c>
      <c r="R58" s="8"/>
      <c r="S58" s="8"/>
      <c r="T58" s="5"/>
      <c r="U58" s="5"/>
      <c r="V58" s="8" t="n">
        <f aca="false">K58*5.5017049523</f>
        <v>5609609.48039225</v>
      </c>
      <c r="W58" s="8" t="n">
        <f aca="false">M58*5.5017049523</f>
        <v>173493.076713162</v>
      </c>
      <c r="X58" s="8" t="n">
        <f aca="false">N58*5.1890047538+L58*5.5017049523</f>
        <v>29310091.0440095</v>
      </c>
      <c r="Y58" s="8" t="n">
        <f aca="false">N58*5.1890047538</f>
        <v>24001342.5956191</v>
      </c>
      <c r="Z58" s="8" t="n">
        <f aca="false">L58*5.5017049523</f>
        <v>5308748.44839042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low_v2_m!D47+temporary_pension_bonus_low!B47</f>
        <v>24564448.2220062</v>
      </c>
      <c r="G59" s="165" t="n">
        <f aca="false">low_v2_m!E47+temporary_pension_bonus_low!B47</f>
        <v>23560200.4922228</v>
      </c>
      <c r="H59" s="67" t="n">
        <f aca="false">F59-J59</f>
        <v>23410684.4442397</v>
      </c>
      <c r="I59" s="67" t="n">
        <f aca="false">G59-K59</f>
        <v>22441049.6277893</v>
      </c>
      <c r="J59" s="165" t="n">
        <f aca="false">low_v2_m!J47</f>
        <v>1153763.77776655</v>
      </c>
      <c r="K59" s="165" t="n">
        <f aca="false">low_v2_m!K47</f>
        <v>1119150.86443356</v>
      </c>
      <c r="L59" s="67" t="n">
        <f aca="false">H59-I59</f>
        <v>969634.81645041</v>
      </c>
      <c r="M59" s="67" t="n">
        <f aca="false">J59-K59</f>
        <v>34612.9133329967</v>
      </c>
      <c r="N59" s="165" t="n">
        <f aca="false">SUM(low_v5_m!C47:J47)</f>
        <v>3845779.89483107</v>
      </c>
      <c r="O59" s="7"/>
      <c r="P59" s="7"/>
      <c r="Q59" s="67" t="n">
        <f aca="false">I59*5.5017049523</f>
        <v>123464033.872018</v>
      </c>
      <c r="R59" s="67"/>
      <c r="S59" s="67"/>
      <c r="T59" s="7"/>
      <c r="U59" s="7"/>
      <c r="V59" s="67" t="n">
        <f aca="false">K59*5.5017049523</f>
        <v>6157237.85322493</v>
      </c>
      <c r="W59" s="67" t="n">
        <f aca="false">M59*5.5017049523</f>
        <v>190430.036697678</v>
      </c>
      <c r="X59" s="67" t="n">
        <f aca="false">N59*5.1890047538+L59*5.5017049523</f>
        <v>25290414.8279346</v>
      </c>
      <c r="Y59" s="67" t="n">
        <f aca="false">N59*5.1890047538</f>
        <v>19955770.1563469</v>
      </c>
      <c r="Z59" s="67" t="n">
        <f aca="false">L59*5.5017049523</f>
        <v>5334644.67158772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low_v2_m!D48+temporary_pension_bonus_low!B48</f>
        <v>24697860.5442834</v>
      </c>
      <c r="G60" s="165" t="n">
        <f aca="false">low_v2_m!E48+temporary_pension_bonus_low!B48</f>
        <v>23687727.3699798</v>
      </c>
      <c r="H60" s="67" t="n">
        <f aca="false">F60-J60</f>
        <v>23553478.7225567</v>
      </c>
      <c r="I60" s="67" t="n">
        <f aca="false">G60-K60</f>
        <v>22577677.0029049</v>
      </c>
      <c r="J60" s="165" t="n">
        <f aca="false">low_v2_m!J48</f>
        <v>1144381.82172672</v>
      </c>
      <c r="K60" s="165" t="n">
        <f aca="false">low_v2_m!K48</f>
        <v>1110050.36707491</v>
      </c>
      <c r="L60" s="67" t="n">
        <f aca="false">H60-I60</f>
        <v>975801.719651811</v>
      </c>
      <c r="M60" s="67" t="n">
        <f aca="false">J60-K60</f>
        <v>34331.4546518016</v>
      </c>
      <c r="N60" s="165" t="n">
        <f aca="false">SUM(low_v5_m!C48:J48)</f>
        <v>3839094.82848489</v>
      </c>
      <c r="O60" s="7"/>
      <c r="P60" s="7"/>
      <c r="Q60" s="67" t="n">
        <f aca="false">I60*5.5017049523</f>
        <v>124215717.378312</v>
      </c>
      <c r="R60" s="67"/>
      <c r="S60" s="67"/>
      <c r="T60" s="7"/>
      <c r="U60" s="7"/>
      <c r="V60" s="67" t="n">
        <f aca="false">K60*5.5017049523</f>
        <v>6107169.60183849</v>
      </c>
      <c r="W60" s="67" t="n">
        <f aca="false">M60*5.5017049523</f>
        <v>188881.53407748</v>
      </c>
      <c r="X60" s="67" t="n">
        <f aca="false">N60*5.1890047538+L60*5.5017049523</f>
        <v>25289654.4687683</v>
      </c>
      <c r="Y60" s="67" t="n">
        <f aca="false">N60*5.1890047538</f>
        <v>19921081.3152971</v>
      </c>
      <c r="Z60" s="67" t="n">
        <f aca="false">L60*5.5017049523</f>
        <v>5368573.15347122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low_v2_m!D49+temporary_pension_bonus_low!B49</f>
        <v>24756682.8483802</v>
      </c>
      <c r="G61" s="165" t="n">
        <f aca="false">low_v2_m!E49+temporary_pension_bonus_low!B49</f>
        <v>23744486.5009639</v>
      </c>
      <c r="H61" s="67" t="n">
        <f aca="false">F61-J61</f>
        <v>23564802.6564848</v>
      </c>
      <c r="I61" s="67" t="n">
        <f aca="false">G61-K61</f>
        <v>22588362.7148254</v>
      </c>
      <c r="J61" s="165" t="n">
        <f aca="false">low_v2_m!J49</f>
        <v>1191880.19189537</v>
      </c>
      <c r="K61" s="165" t="n">
        <f aca="false">low_v2_m!K49</f>
        <v>1156123.78613851</v>
      </c>
      <c r="L61" s="67" t="n">
        <f aca="false">H61-I61</f>
        <v>976439.941659339</v>
      </c>
      <c r="M61" s="67" t="n">
        <f aca="false">J61-K61</f>
        <v>35756.4057568612</v>
      </c>
      <c r="N61" s="165" t="n">
        <f aca="false">SUM(low_v5_m!C49:J49)</f>
        <v>3825597.35571614</v>
      </c>
      <c r="O61" s="7"/>
      <c r="P61" s="7"/>
      <c r="Q61" s="67" t="n">
        <f aca="false">I61*5.5017049523</f>
        <v>124274507.012504</v>
      </c>
      <c r="R61" s="67"/>
      <c r="S61" s="67"/>
      <c r="T61" s="7"/>
      <c r="U61" s="7"/>
      <c r="V61" s="67" t="n">
        <f aca="false">K61*5.5017049523</f>
        <v>6360651.95967004</v>
      </c>
      <c r="W61" s="67" t="n">
        <f aca="false">M61*5.5017049523</f>
        <v>196721.194628972</v>
      </c>
      <c r="X61" s="67" t="n">
        <f aca="false">N61*5.1890047538+L61*5.5017049523</f>
        <v>25223127.3275865</v>
      </c>
      <c r="Y61" s="67" t="n">
        <f aca="false">N61*5.1890047538</f>
        <v>19851042.8649358</v>
      </c>
      <c r="Z61" s="67" t="n">
        <f aca="false">L61*5.5017049523</f>
        <v>5372084.46265071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low_v2_m!D50+temporary_pension_bonus_low!B50</f>
        <v>25028026.7735204</v>
      </c>
      <c r="G62" s="163" t="n">
        <f aca="false">low_v2_m!E50+temporary_pension_bonus_low!B50</f>
        <v>24004588.2053817</v>
      </c>
      <c r="H62" s="8" t="n">
        <f aca="false">F62-J62</f>
        <v>23760596.2163325</v>
      </c>
      <c r="I62" s="8" t="n">
        <f aca="false">G62-K62</f>
        <v>22775180.5649095</v>
      </c>
      <c r="J62" s="163" t="n">
        <f aca="false">low_v2_m!J50</f>
        <v>1267430.55718789</v>
      </c>
      <c r="K62" s="163" t="n">
        <f aca="false">low_v2_m!K50</f>
        <v>1229407.64047225</v>
      </c>
      <c r="L62" s="8" t="n">
        <f aca="false">H62-I62</f>
        <v>985415.651423033</v>
      </c>
      <c r="M62" s="8" t="n">
        <f aca="false">J62-K62</f>
        <v>38022.9167156366</v>
      </c>
      <c r="N62" s="163" t="n">
        <f aca="false">SUM(low_v5_m!C50:J50)</f>
        <v>4656718.48426114</v>
      </c>
      <c r="O62" s="5"/>
      <c r="P62" s="5"/>
      <c r="Q62" s="8" t="n">
        <f aca="false">I62*5.5017049523</f>
        <v>125302323.703489</v>
      </c>
      <c r="R62" s="8"/>
      <c r="S62" s="8"/>
      <c r="T62" s="5"/>
      <c r="U62" s="5"/>
      <c r="V62" s="8" t="n">
        <f aca="false">K62*5.5017049523</f>
        <v>6763838.10398165</v>
      </c>
      <c r="W62" s="8" t="n">
        <f aca="false">M62*5.5017049523</f>
        <v>209190.869195308</v>
      </c>
      <c r="X62" s="8" t="n">
        <f aca="false">N62*5.1890047538+L62*5.5017049523</f>
        <v>29585200.5214474</v>
      </c>
      <c r="Y62" s="8" t="n">
        <f aca="false">N62*5.1890047538</f>
        <v>24163734.3519394</v>
      </c>
      <c r="Z62" s="8" t="n">
        <f aca="false">L62*5.5017049523</f>
        <v>5421466.16950803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low_v2_m!D51+temporary_pension_bonus_low!B51</f>
        <v>25346081.7151364</v>
      </c>
      <c r="G63" s="165" t="n">
        <f aca="false">low_v2_m!E51+temporary_pension_bonus_low!B51</f>
        <v>24309700.1509803</v>
      </c>
      <c r="H63" s="67" t="n">
        <f aca="false">F63-J63</f>
        <v>23978898.3416256</v>
      </c>
      <c r="I63" s="67" t="n">
        <f aca="false">G63-K63</f>
        <v>22983532.2786749</v>
      </c>
      <c r="J63" s="165" t="n">
        <f aca="false">low_v2_m!J51</f>
        <v>1367183.37351073</v>
      </c>
      <c r="K63" s="165" t="n">
        <f aca="false">low_v2_m!K51</f>
        <v>1326167.87230541</v>
      </c>
      <c r="L63" s="67" t="n">
        <f aca="false">H63-I63</f>
        <v>995366.062950734</v>
      </c>
      <c r="M63" s="67" t="n">
        <f aca="false">J63-K63</f>
        <v>41015.5012053221</v>
      </c>
      <c r="N63" s="165" t="n">
        <f aca="false">SUM(low_v5_m!C51:J51)</f>
        <v>3878902.53778083</v>
      </c>
      <c r="O63" s="7"/>
      <c r="P63" s="7"/>
      <c r="Q63" s="67" t="n">
        <f aca="false">I63*5.5017049523</f>
        <v>126448613.358933</v>
      </c>
      <c r="R63" s="67"/>
      <c r="S63" s="67"/>
      <c r="T63" s="7"/>
      <c r="U63" s="7"/>
      <c r="V63" s="67" t="n">
        <f aca="false">K63*5.5017049523</f>
        <v>7296184.35064383</v>
      </c>
      <c r="W63" s="67" t="n">
        <f aca="false">M63*5.5017049523</f>
        <v>225655.186102387</v>
      </c>
      <c r="X63" s="67" t="n">
        <f aca="false">N63*5.1890047538+L63*5.5017049523</f>
        <v>25603854.105959</v>
      </c>
      <c r="Y63" s="67" t="n">
        <f aca="false">N63*5.1890047538</f>
        <v>20127643.7080716</v>
      </c>
      <c r="Z63" s="67" t="n">
        <f aca="false">L63*5.5017049523</f>
        <v>5476210.39788741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low_v2_m!D52+temporary_pension_bonus_low!B52</f>
        <v>25607521.3070648</v>
      </c>
      <c r="G64" s="165" t="n">
        <f aca="false">low_v2_m!E52+temporary_pension_bonus_low!B52</f>
        <v>24560156.8968808</v>
      </c>
      <c r="H64" s="67" t="n">
        <f aca="false">F64-J64</f>
        <v>24188710.3072461</v>
      </c>
      <c r="I64" s="67" t="n">
        <f aca="false">G64-K64</f>
        <v>23183910.2270567</v>
      </c>
      <c r="J64" s="165" t="n">
        <f aca="false">low_v2_m!J52</f>
        <v>1418810.99981866</v>
      </c>
      <c r="K64" s="165" t="n">
        <f aca="false">low_v2_m!K52</f>
        <v>1376246.6698241</v>
      </c>
      <c r="L64" s="67" t="n">
        <f aca="false">H64-I64</f>
        <v>1004800.08018943</v>
      </c>
      <c r="M64" s="67" t="n">
        <f aca="false">J64-K64</f>
        <v>42564.32999456</v>
      </c>
      <c r="N64" s="165" t="n">
        <f aca="false">SUM(low_v5_m!C52:J52)</f>
        <v>3882255.43378912</v>
      </c>
      <c r="O64" s="7"/>
      <c r="P64" s="7"/>
      <c r="Q64" s="67" t="n">
        <f aca="false">I64*5.5017049523</f>
        <v>127551033.709877</v>
      </c>
      <c r="R64" s="67"/>
      <c r="S64" s="67"/>
      <c r="T64" s="7"/>
      <c r="U64" s="7"/>
      <c r="V64" s="67" t="n">
        <f aca="false">K64*5.5017049523</f>
        <v>7571703.11895764</v>
      </c>
      <c r="W64" s="67" t="n">
        <f aca="false">M64*5.5017049523</f>
        <v>234176.385122402</v>
      </c>
      <c r="X64" s="67" t="n">
        <f aca="false">N64*5.1890047538+L64*5.5017049523</f>
        <v>25673155.4786472</v>
      </c>
      <c r="Y64" s="67" t="n">
        <f aca="false">N64*5.1890047538</f>
        <v>20145041.9013976</v>
      </c>
      <c r="Z64" s="67" t="n">
        <f aca="false">L64*5.5017049523</f>
        <v>5528113.57724962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low_v2_m!D53+temporary_pension_bonus_low!B53</f>
        <v>25754194.5604754</v>
      </c>
      <c r="G65" s="165" t="n">
        <f aca="false">low_v2_m!E53+temporary_pension_bonus_low!B53</f>
        <v>24700541.9581558</v>
      </c>
      <c r="H65" s="67" t="n">
        <f aca="false">F65-J65</f>
        <v>24288550.4072603</v>
      </c>
      <c r="I65" s="67" t="n">
        <f aca="false">G65-K65</f>
        <v>23278867.1295373</v>
      </c>
      <c r="J65" s="165" t="n">
        <f aca="false">low_v2_m!J53</f>
        <v>1465644.15321502</v>
      </c>
      <c r="K65" s="165" t="n">
        <f aca="false">low_v2_m!K53</f>
        <v>1421674.82861857</v>
      </c>
      <c r="L65" s="67" t="n">
        <f aca="false">H65-I65</f>
        <v>1009683.27772309</v>
      </c>
      <c r="M65" s="67" t="n">
        <f aca="false">J65-K65</f>
        <v>43969.3245964504</v>
      </c>
      <c r="N65" s="165" t="n">
        <f aca="false">SUM(low_v5_m!C53:J53)</f>
        <v>3890177.52924928</v>
      </c>
      <c r="O65" s="7"/>
      <c r="P65" s="7"/>
      <c r="Q65" s="67" t="n">
        <f aca="false">I65*5.5017049523</f>
        <v>128073458.570509</v>
      </c>
      <c r="R65" s="67"/>
      <c r="S65" s="67"/>
      <c r="T65" s="7"/>
      <c r="U65" s="7"/>
      <c r="V65" s="67" t="n">
        <f aca="false">K65*5.5017049523</f>
        <v>7821635.44517103</v>
      </c>
      <c r="W65" s="67" t="n">
        <f aca="false">M65*5.5017049523</f>
        <v>241906.250881577</v>
      </c>
      <c r="X65" s="67" t="n">
        <f aca="false">N65*5.1890047538+L65*5.5017049523</f>
        <v>25741129.181704</v>
      </c>
      <c r="Y65" s="67" t="n">
        <f aca="false">N65*5.1890047538</f>
        <v>20186149.6924004</v>
      </c>
      <c r="Z65" s="67" t="n">
        <f aca="false">L65*5.5017049523</f>
        <v>5554979.48930359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low_v2_m!D54+temporary_pension_bonus_low!B54</f>
        <v>25930326.366054</v>
      </c>
      <c r="G66" s="163" t="n">
        <f aca="false">low_v2_m!E54+temporary_pension_bonus_low!B54</f>
        <v>24868499.6389979</v>
      </c>
      <c r="H66" s="8" t="n">
        <f aca="false">F66-J66</f>
        <v>24424154.7130959</v>
      </c>
      <c r="I66" s="8" t="n">
        <f aca="false">G66-K66</f>
        <v>23407513.1356285</v>
      </c>
      <c r="J66" s="163" t="n">
        <f aca="false">low_v2_m!J54</f>
        <v>1506171.65295806</v>
      </c>
      <c r="K66" s="163" t="n">
        <f aca="false">low_v2_m!K54</f>
        <v>1460986.50336932</v>
      </c>
      <c r="L66" s="8" t="n">
        <f aca="false">H66-I66</f>
        <v>1016641.57746736</v>
      </c>
      <c r="M66" s="8" t="n">
        <f aca="false">J66-K66</f>
        <v>45185.1495887418</v>
      </c>
      <c r="N66" s="163" t="n">
        <f aca="false">SUM(low_v5_m!C54:J54)</f>
        <v>4668248.0833129</v>
      </c>
      <c r="O66" s="5"/>
      <c r="P66" s="5"/>
      <c r="Q66" s="8" t="n">
        <f aca="false">I66*5.5017049523</f>
        <v>128781230.939315</v>
      </c>
      <c r="R66" s="8"/>
      <c r="S66" s="8"/>
      <c r="T66" s="5"/>
      <c r="U66" s="5"/>
      <c r="V66" s="8" t="n">
        <f aca="false">K66*5.5017049523</f>
        <v>8037916.68083046</v>
      </c>
      <c r="W66" s="8" t="n">
        <f aca="false">M66*5.5017049523</f>
        <v>248595.361262797</v>
      </c>
      <c r="X66" s="8" t="n">
        <f aca="false">N66*5.1890047538+L66*5.5017049523</f>
        <v>29816823.4976946</v>
      </c>
      <c r="Y66" s="8" t="n">
        <f aca="false">N66*5.1890047538</f>
        <v>24223561.4962284</v>
      </c>
      <c r="Z66" s="8" t="n">
        <f aca="false">L66*5.5017049523</f>
        <v>5593262.00146624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low_v2_m!D55+temporary_pension_bonus_low!B55</f>
        <v>26004036.3793166</v>
      </c>
      <c r="G67" s="165" t="n">
        <f aca="false">low_v2_m!E55+temporary_pension_bonus_low!B55</f>
        <v>24938848.5581776</v>
      </c>
      <c r="H67" s="67" t="n">
        <f aca="false">F67-J67</f>
        <v>24430915.7251328</v>
      </c>
      <c r="I67" s="67" t="n">
        <f aca="false">G67-K67</f>
        <v>23412921.5236193</v>
      </c>
      <c r="J67" s="165" t="n">
        <f aca="false">low_v2_m!J55</f>
        <v>1573120.65418386</v>
      </c>
      <c r="K67" s="165" t="n">
        <f aca="false">low_v2_m!K55</f>
        <v>1525927.03455834</v>
      </c>
      <c r="L67" s="67" t="n">
        <f aca="false">H67-I67</f>
        <v>1017994.2015135</v>
      </c>
      <c r="M67" s="67" t="n">
        <f aca="false">J67-K67</f>
        <v>47193.6196255162</v>
      </c>
      <c r="N67" s="165" t="n">
        <f aca="false">SUM(low_v5_m!C55:J55)</f>
        <v>3836665.329111</v>
      </c>
      <c r="O67" s="7"/>
      <c r="P67" s="7"/>
      <c r="Q67" s="67" t="n">
        <f aca="false">I67*5.5017049523</f>
        <v>128810986.294307</v>
      </c>
      <c r="R67" s="67"/>
      <c r="S67" s="67"/>
      <c r="T67" s="7"/>
      <c r="U67" s="7"/>
      <c r="V67" s="67" t="n">
        <f aca="false">K67*5.5017049523</f>
        <v>8395200.32287807</v>
      </c>
      <c r="W67" s="67" t="n">
        <f aca="false">M67*5.5017049523</f>
        <v>259645.370810665</v>
      </c>
      <c r="X67" s="67" t="n">
        <f aca="false">N67*5.1890047538+L67*5.5017049523</f>
        <v>25509178.3713761</v>
      </c>
      <c r="Y67" s="67" t="n">
        <f aca="false">N67*5.1890047538</f>
        <v>19908474.6314966</v>
      </c>
      <c r="Z67" s="67" t="n">
        <f aca="false">L67*5.5017049523</f>
        <v>5600703.7398795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low_v2_m!D56+temporary_pension_bonus_low!B56</f>
        <v>26165208.5800396</v>
      </c>
      <c r="G68" s="165" t="n">
        <f aca="false">low_v2_m!E56+temporary_pension_bonus_low!B56</f>
        <v>25093347.3020659</v>
      </c>
      <c r="H68" s="67" t="n">
        <f aca="false">F68-J68</f>
        <v>24525015.9901902</v>
      </c>
      <c r="I68" s="67" t="n">
        <f aca="false">G68-K68</f>
        <v>23502360.489912</v>
      </c>
      <c r="J68" s="165" t="n">
        <f aca="false">low_v2_m!J56</f>
        <v>1640192.58984941</v>
      </c>
      <c r="K68" s="165" t="n">
        <f aca="false">low_v2_m!K56</f>
        <v>1590986.81215393</v>
      </c>
      <c r="L68" s="67" t="n">
        <f aca="false">H68-I68</f>
        <v>1022655.50027816</v>
      </c>
      <c r="M68" s="67" t="n">
        <f aca="false">J68-K68</f>
        <v>49205.7776954826</v>
      </c>
      <c r="N68" s="165" t="n">
        <f aca="false">SUM(low_v5_m!C56:J56)</f>
        <v>3882703.39848689</v>
      </c>
      <c r="O68" s="7"/>
      <c r="P68" s="7"/>
      <c r="Q68" s="67" t="n">
        <f aca="false">I68*5.5017049523</f>
        <v>129303053.098089</v>
      </c>
      <c r="R68" s="67"/>
      <c r="S68" s="67"/>
      <c r="T68" s="7"/>
      <c r="U68" s="7"/>
      <c r="V68" s="67" t="n">
        <f aca="false">K68*5.5017049523</f>
        <v>8753140.02347126</v>
      </c>
      <c r="W68" s="67" t="n">
        <f aca="false">M68*5.5017049523</f>
        <v>270715.670829009</v>
      </c>
      <c r="X68" s="67" t="n">
        <f aca="false">N68*5.1890047538+L68*5.5017049523</f>
        <v>25773715.222721</v>
      </c>
      <c r="Y68" s="67" t="n">
        <f aca="false">N68*5.1890047538</f>
        <v>20147366.3923439</v>
      </c>
      <c r="Z68" s="67" t="n">
        <f aca="false">L68*5.5017049523</f>
        <v>5626348.83037717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low_v2_m!D57+temporary_pension_bonus_low!B57</f>
        <v>26446611.0058248</v>
      </c>
      <c r="G69" s="165" t="n">
        <f aca="false">low_v2_m!E57+temporary_pension_bonus_low!B57</f>
        <v>25362703.8210409</v>
      </c>
      <c r="H69" s="67" t="n">
        <f aca="false">F69-J69</f>
        <v>24732334.1042222</v>
      </c>
      <c r="I69" s="67" t="n">
        <f aca="false">G69-K69</f>
        <v>23699855.2264864</v>
      </c>
      <c r="J69" s="165" t="n">
        <f aca="false">low_v2_m!J57</f>
        <v>1714276.90160263</v>
      </c>
      <c r="K69" s="165" t="n">
        <f aca="false">low_v2_m!K57</f>
        <v>1662848.59455455</v>
      </c>
      <c r="L69" s="67" t="n">
        <f aca="false">H69-I69</f>
        <v>1032478.87773584</v>
      </c>
      <c r="M69" s="67" t="n">
        <f aca="false">J69-K69</f>
        <v>51428.3070480791</v>
      </c>
      <c r="N69" s="165" t="n">
        <f aca="false">SUM(low_v5_m!C57:J57)</f>
        <v>3891587.58731851</v>
      </c>
      <c r="O69" s="7"/>
      <c r="P69" s="7"/>
      <c r="Q69" s="67" t="n">
        <f aca="false">I69*5.5017049523</f>
        <v>130389610.868353</v>
      </c>
      <c r="R69" s="67"/>
      <c r="S69" s="67"/>
      <c r="T69" s="7"/>
      <c r="U69" s="7"/>
      <c r="V69" s="67" t="n">
        <f aca="false">K69*5.5017049523</f>
        <v>9148502.34758588</v>
      </c>
      <c r="W69" s="67" t="n">
        <f aca="false">M69*5.5017049523</f>
        <v>282943.371574822</v>
      </c>
      <c r="X69" s="67" t="n">
        <f aca="false">N69*5.1890047538+L69*5.5017049523</f>
        <v>25873860.6452092</v>
      </c>
      <c r="Y69" s="67" t="n">
        <f aca="false">N69*5.1890047538</f>
        <v>20193466.4904248</v>
      </c>
      <c r="Z69" s="67" t="n">
        <f aca="false">L69*5.5017049523</f>
        <v>5680394.15478443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low_v2_m!D58+temporary_pension_bonus_low!B58</f>
        <v>26682572.1436147</v>
      </c>
      <c r="G70" s="163" t="n">
        <f aca="false">low_v2_m!E58+temporary_pension_bonus_low!B58</f>
        <v>25588286.2465377</v>
      </c>
      <c r="H70" s="8" t="n">
        <f aca="false">F70-J70</f>
        <v>24929652.8006067</v>
      </c>
      <c r="I70" s="8" t="n">
        <f aca="false">G70-K70</f>
        <v>23887954.48382</v>
      </c>
      <c r="J70" s="163" t="n">
        <f aca="false">low_v2_m!J58</f>
        <v>1752919.34300796</v>
      </c>
      <c r="K70" s="163" t="n">
        <f aca="false">low_v2_m!K58</f>
        <v>1700331.76271772</v>
      </c>
      <c r="L70" s="8" t="n">
        <f aca="false">H70-I70</f>
        <v>1041698.31678668</v>
      </c>
      <c r="M70" s="8" t="n">
        <f aca="false">J70-K70</f>
        <v>52587.5802902386</v>
      </c>
      <c r="N70" s="163" t="n">
        <f aca="false">SUM(low_v5_m!C58:J58)</f>
        <v>4708979.44241594</v>
      </c>
      <c r="O70" s="5"/>
      <c r="P70" s="5"/>
      <c r="Q70" s="8" t="n">
        <f aca="false">I70*5.5017049523</f>
        <v>131424477.48395</v>
      </c>
      <c r="R70" s="8"/>
      <c r="S70" s="8"/>
      <c r="T70" s="5"/>
      <c r="U70" s="5"/>
      <c r="V70" s="8" t="n">
        <f aca="false">K70*5.5017049523</f>
        <v>9354723.67949706</v>
      </c>
      <c r="W70" s="8" t="n">
        <f aca="false">M70*5.5017049523</f>
        <v>289321.35091228</v>
      </c>
      <c r="X70" s="8" t="n">
        <f aca="false">N70*5.1890047538+L70*5.5017049523</f>
        <v>30166033.5005106</v>
      </c>
      <c r="Y70" s="8" t="n">
        <f aca="false">N70*5.1890047538</f>
        <v>24434916.7122428</v>
      </c>
      <c r="Z70" s="8" t="n">
        <f aca="false">L70*5.5017049523</f>
        <v>5731116.78826787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low_v2_m!D59+temporary_pension_bonus_low!B59</f>
        <v>26730139.5719674</v>
      </c>
      <c r="G71" s="165" t="n">
        <f aca="false">low_v2_m!E59+temporary_pension_bonus_low!B59</f>
        <v>25633792.2613084</v>
      </c>
      <c r="H71" s="67" t="n">
        <f aca="false">F71-J71</f>
        <v>24921876.4249971</v>
      </c>
      <c r="I71" s="67" t="n">
        <f aca="false">G71-K71</f>
        <v>23879777.0087472</v>
      </c>
      <c r="J71" s="165" t="n">
        <f aca="false">low_v2_m!J59</f>
        <v>1808263.14697036</v>
      </c>
      <c r="K71" s="165" t="n">
        <f aca="false">low_v2_m!K59</f>
        <v>1754015.25256124</v>
      </c>
      <c r="L71" s="67" t="n">
        <f aca="false">H71-I71</f>
        <v>1042099.4162499</v>
      </c>
      <c r="M71" s="67" t="n">
        <f aca="false">J71-K71</f>
        <v>54247.8944091108</v>
      </c>
      <c r="N71" s="165" t="n">
        <f aca="false">SUM(low_v5_m!C59:J59)</f>
        <v>3844597.57215756</v>
      </c>
      <c r="O71" s="7"/>
      <c r="P71" s="7"/>
      <c r="Q71" s="67" t="n">
        <f aca="false">I71*5.5017049523</f>
        <v>131379487.428844</v>
      </c>
      <c r="R71" s="67"/>
      <c r="S71" s="67"/>
      <c r="T71" s="7"/>
      <c r="U71" s="7"/>
      <c r="V71" s="67" t="n">
        <f aca="false">K71*5.5017049523</f>
        <v>9650074.40142594</v>
      </c>
      <c r="W71" s="67" t="n">
        <f aca="false">M71*5.5017049523</f>
        <v>298455.909322452</v>
      </c>
      <c r="X71" s="67" t="n">
        <f aca="false">N71*5.1890047538+L71*5.5017049523</f>
        <v>25682958.5975445</v>
      </c>
      <c r="Y71" s="67" t="n">
        <f aca="false">N71*5.1890047538</f>
        <v>19949635.0783735</v>
      </c>
      <c r="Z71" s="67" t="n">
        <f aca="false">L71*5.5017049523</f>
        <v>5733323.51917104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low_v2_m!D60+temporary_pension_bonus_low!B60</f>
        <v>26944649.513668</v>
      </c>
      <c r="G72" s="165" t="n">
        <f aca="false">low_v2_m!E60+temporary_pension_bonus_low!B60</f>
        <v>25838852.8407419</v>
      </c>
      <c r="H72" s="67" t="n">
        <f aca="false">F72-J72</f>
        <v>25056689.5295369</v>
      </c>
      <c r="I72" s="67" t="n">
        <f aca="false">G72-K72</f>
        <v>24007531.6561347</v>
      </c>
      <c r="J72" s="165" t="n">
        <f aca="false">low_v2_m!J60</f>
        <v>1887959.98413111</v>
      </c>
      <c r="K72" s="165" t="n">
        <f aca="false">low_v2_m!K60</f>
        <v>1831321.18460718</v>
      </c>
      <c r="L72" s="67" t="n">
        <f aca="false">H72-I72</f>
        <v>1049157.87340223</v>
      </c>
      <c r="M72" s="67" t="n">
        <f aca="false">J72-K72</f>
        <v>56638.7995239333</v>
      </c>
      <c r="N72" s="165" t="n">
        <f aca="false">SUM(low_v5_m!C60:J60)</f>
        <v>3899253.67954086</v>
      </c>
      <c r="O72" s="7"/>
      <c r="P72" s="7"/>
      <c r="Q72" s="67" t="n">
        <f aca="false">I72*5.5017049523</f>
        <v>132082355.805055</v>
      </c>
      <c r="R72" s="67"/>
      <c r="S72" s="67"/>
      <c r="T72" s="7"/>
      <c r="U72" s="7"/>
      <c r="V72" s="67" t="n">
        <f aca="false">K72*5.5017049523</f>
        <v>10075388.8306052</v>
      </c>
      <c r="W72" s="67" t="n">
        <f aca="false">M72*5.5017049523</f>
        <v>311609.963833151</v>
      </c>
      <c r="X72" s="67" t="n">
        <f aca="false">N72*5.1890047538+L72*5.5017049523</f>
        <v>26005402.9472513</v>
      </c>
      <c r="Y72" s="67" t="n">
        <f aca="false">N72*5.1890047538</f>
        <v>20233245.8794097</v>
      </c>
      <c r="Z72" s="67" t="n">
        <f aca="false">L72*5.5017049523</f>
        <v>5772157.06784161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low_v2_m!D61+temporary_pension_bonus_low!B61</f>
        <v>27010191.1588685</v>
      </c>
      <c r="G73" s="165" t="n">
        <f aca="false">low_v2_m!E61+temporary_pension_bonus_low!B61</f>
        <v>25902677.4306351</v>
      </c>
      <c r="H73" s="67" t="n">
        <f aca="false">F73-J73</f>
        <v>25062291.4076028</v>
      </c>
      <c r="I73" s="67" t="n">
        <f aca="false">G73-K73</f>
        <v>24013214.6719074</v>
      </c>
      <c r="J73" s="165" t="n">
        <f aca="false">low_v2_m!J61</f>
        <v>1947899.75126569</v>
      </c>
      <c r="K73" s="165" t="n">
        <f aca="false">low_v2_m!K61</f>
        <v>1889462.75872772</v>
      </c>
      <c r="L73" s="67" t="n">
        <f aca="false">H73-I73</f>
        <v>1049076.73569542</v>
      </c>
      <c r="M73" s="67" t="n">
        <f aca="false">J73-K73</f>
        <v>58436.9925379709</v>
      </c>
      <c r="N73" s="165" t="n">
        <f aca="false">SUM(low_v5_m!C61:J61)</f>
        <v>3867372.88102456</v>
      </c>
      <c r="O73" s="7"/>
      <c r="P73" s="7"/>
      <c r="Q73" s="67" t="n">
        <f aca="false">I73*5.5017049523</f>
        <v>132113622.081076</v>
      </c>
      <c r="R73" s="67"/>
      <c r="S73" s="67"/>
      <c r="T73" s="7"/>
      <c r="U73" s="7"/>
      <c r="V73" s="67" t="n">
        <f aca="false">K73*5.5017049523</f>
        <v>10395266.6168787</v>
      </c>
      <c r="W73" s="67" t="n">
        <f aca="false">M73*5.5017049523</f>
        <v>321503.091243673</v>
      </c>
      <c r="X73" s="67" t="n">
        <f aca="false">N73*5.1890047538+L73*5.5017049523</f>
        <v>25839526.9364718</v>
      </c>
      <c r="Y73" s="67" t="n">
        <f aca="false">N73*5.1890047538</f>
        <v>20067816.2643536</v>
      </c>
      <c r="Z73" s="67" t="n">
        <f aca="false">L73*5.5017049523</f>
        <v>5771710.67211822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low_v2_m!D62+temporary_pension_bonus_low!B62</f>
        <v>27273598.5751093</v>
      </c>
      <c r="G74" s="163" t="n">
        <f aca="false">low_v2_m!E62+temporary_pension_bonus_low!B62</f>
        <v>26154421.2040136</v>
      </c>
      <c r="H74" s="8" t="n">
        <f aca="false">F74-J74</f>
        <v>25300041.9162077</v>
      </c>
      <c r="I74" s="8" t="n">
        <f aca="false">G74-K74</f>
        <v>24240071.2448789</v>
      </c>
      <c r="J74" s="163" t="n">
        <f aca="false">low_v2_m!J62</f>
        <v>1973556.65890168</v>
      </c>
      <c r="K74" s="163" t="n">
        <f aca="false">low_v2_m!K62</f>
        <v>1914349.95913463</v>
      </c>
      <c r="L74" s="8" t="n">
        <f aca="false">H74-I74</f>
        <v>1059970.67132872</v>
      </c>
      <c r="M74" s="8" t="n">
        <f aca="false">J74-K74</f>
        <v>59206.6997670508</v>
      </c>
      <c r="N74" s="163" t="n">
        <f aca="false">SUM(low_v5_m!C62:J62)</f>
        <v>4636686.96414015</v>
      </c>
      <c r="O74" s="5"/>
      <c r="P74" s="5"/>
      <c r="Q74" s="8" t="n">
        <f aca="false">I74*5.5017049523</f>
        <v>133361720.012055</v>
      </c>
      <c r="R74" s="8"/>
      <c r="S74" s="8"/>
      <c r="T74" s="5"/>
      <c r="U74" s="5"/>
      <c r="V74" s="8" t="n">
        <f aca="false">K74*5.5017049523</f>
        <v>10532188.6506063</v>
      </c>
      <c r="W74" s="8" t="n">
        <f aca="false">M74*5.5017049523</f>
        <v>325737.793317723</v>
      </c>
      <c r="X74" s="8" t="n">
        <f aca="false">N74*5.1890047538+L74*5.5017049523</f>
        <v>29891436.5905477</v>
      </c>
      <c r="Y74" s="8" t="n">
        <f aca="false">N74*5.1890047538</f>
        <v>24059790.6988057</v>
      </c>
      <c r="Z74" s="8" t="n">
        <f aca="false">L74*5.5017049523</f>
        <v>5831645.89174197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low_v2_m!D63+temporary_pension_bonus_low!B63</f>
        <v>27395669.614147</v>
      </c>
      <c r="G75" s="165" t="n">
        <f aca="false">low_v2_m!E63+temporary_pension_bonus_low!B63</f>
        <v>26271113.2474568</v>
      </c>
      <c r="H75" s="67" t="n">
        <f aca="false">F75-J75</f>
        <v>25366254.8718279</v>
      </c>
      <c r="I75" s="67" t="n">
        <f aca="false">G75-K75</f>
        <v>24302580.9474072</v>
      </c>
      <c r="J75" s="165" t="n">
        <f aca="false">low_v2_m!J63</f>
        <v>2029414.74231913</v>
      </c>
      <c r="K75" s="165" t="n">
        <f aca="false">low_v2_m!K63</f>
        <v>1968532.30004956</v>
      </c>
      <c r="L75" s="67" t="n">
        <f aca="false">H75-I75</f>
        <v>1063673.92442069</v>
      </c>
      <c r="M75" s="67" t="n">
        <f aca="false">J75-K75</f>
        <v>60882.4422695742</v>
      </c>
      <c r="N75" s="165" t="n">
        <f aca="false">SUM(low_v5_m!C63:J63)</f>
        <v>3815179.07235752</v>
      </c>
      <c r="O75" s="7"/>
      <c r="P75" s="7"/>
      <c r="Q75" s="67" t="n">
        <f aca="false">I75*5.5017049523</f>
        <v>133705629.952022</v>
      </c>
      <c r="R75" s="67"/>
      <c r="S75" s="67"/>
      <c r="T75" s="7"/>
      <c r="U75" s="7"/>
      <c r="V75" s="67" t="n">
        <f aca="false">K75*5.5017049523</f>
        <v>10830283.9039452</v>
      </c>
      <c r="W75" s="67" t="n">
        <f aca="false">M75*5.5017049523</f>
        <v>334957.234142635</v>
      </c>
      <c r="X75" s="67" t="n">
        <f aca="false">N75*5.1890047538+L75*5.5017049523</f>
        <v>25649002.4406791</v>
      </c>
      <c r="Y75" s="67" t="n">
        <f aca="false">N75*5.1890047538</f>
        <v>19796982.3430614</v>
      </c>
      <c r="Z75" s="67" t="n">
        <f aca="false">L75*5.5017049523</f>
        <v>5852020.0976177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low_v2_m!D64+temporary_pension_bonus_low!B64</f>
        <v>27608553.9441688</v>
      </c>
      <c r="G76" s="165" t="n">
        <f aca="false">low_v2_m!E64+temporary_pension_bonus_low!B64</f>
        <v>26475082.3540399</v>
      </c>
      <c r="H76" s="67" t="n">
        <f aca="false">F76-J76</f>
        <v>25486534.9699993</v>
      </c>
      <c r="I76" s="67" t="n">
        <f aca="false">G76-K76</f>
        <v>24416723.9490955</v>
      </c>
      <c r="J76" s="165" t="n">
        <f aca="false">low_v2_m!J64</f>
        <v>2122018.9741695</v>
      </c>
      <c r="K76" s="165" t="n">
        <f aca="false">low_v2_m!K64</f>
        <v>2058358.40494441</v>
      </c>
      <c r="L76" s="67" t="n">
        <f aca="false">H76-I76</f>
        <v>1069811.02090381</v>
      </c>
      <c r="M76" s="67" t="n">
        <f aca="false">J76-K76</f>
        <v>63660.569225085</v>
      </c>
      <c r="N76" s="165" t="n">
        <f aca="false">SUM(low_v5_m!C64:J64)</f>
        <v>3796839.90946278</v>
      </c>
      <c r="O76" s="7"/>
      <c r="P76" s="7"/>
      <c r="Q76" s="67" t="n">
        <f aca="false">I76*5.5017049523</f>
        <v>134333611.069681</v>
      </c>
      <c r="R76" s="67"/>
      <c r="S76" s="67"/>
      <c r="T76" s="7"/>
      <c r="U76" s="7"/>
      <c r="V76" s="67" t="n">
        <f aca="false">K76*5.5017049523</f>
        <v>11324480.630091</v>
      </c>
      <c r="W76" s="67" t="n">
        <f aca="false">M76*5.5017049523</f>
        <v>350241.668971887</v>
      </c>
      <c r="X76" s="67" t="n">
        <f aca="false">N76*5.1890047538+L76*5.5017049523</f>
        <v>25587604.9313515</v>
      </c>
      <c r="Y76" s="67" t="n">
        <f aca="false">N76*5.1890047538</f>
        <v>19701820.3396199</v>
      </c>
      <c r="Z76" s="67" t="n">
        <f aca="false">L76*5.5017049523</f>
        <v>5885784.59173162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low_v2_m!D65+temporary_pension_bonus_low!B65</f>
        <v>27681113.8813313</v>
      </c>
      <c r="G77" s="165" t="n">
        <f aca="false">low_v2_m!E65+temporary_pension_bonus_low!B65</f>
        <v>26545027.3868552</v>
      </c>
      <c r="H77" s="67" t="n">
        <f aca="false">F77-J77</f>
        <v>25480290.1375664</v>
      </c>
      <c r="I77" s="67" t="n">
        <f aca="false">G77-K77</f>
        <v>24410228.3554033</v>
      </c>
      <c r="J77" s="165" t="n">
        <f aca="false">low_v2_m!J65</f>
        <v>2200823.74376486</v>
      </c>
      <c r="K77" s="165" t="n">
        <f aca="false">low_v2_m!K65</f>
        <v>2134799.03145191</v>
      </c>
      <c r="L77" s="67" t="n">
        <f aca="false">H77-I77</f>
        <v>1070061.78216311</v>
      </c>
      <c r="M77" s="67" t="n">
        <f aca="false">J77-K77</f>
        <v>66024.7123129456</v>
      </c>
      <c r="N77" s="165" t="n">
        <f aca="false">SUM(low_v5_m!C65:J65)</f>
        <v>3824493.10964879</v>
      </c>
      <c r="O77" s="7"/>
      <c r="P77" s="7"/>
      <c r="Q77" s="67" t="n">
        <f aca="false">I77*5.5017049523</f>
        <v>134297874.229696</v>
      </c>
      <c r="R77" s="67"/>
      <c r="S77" s="67"/>
      <c r="T77" s="7"/>
      <c r="U77" s="7"/>
      <c r="V77" s="67" t="n">
        <f aca="false">K77*5.5017049523</f>
        <v>11745034.4035042</v>
      </c>
      <c r="W77" s="67" t="n">
        <f aca="false">M77*5.5017049523</f>
        <v>363248.486706316</v>
      </c>
      <c r="X77" s="67" t="n">
        <f aca="false">N77*5.1890047538+L77*5.5017049523</f>
        <v>25732477.1330367</v>
      </c>
      <c r="Y77" s="67" t="n">
        <f aca="false">N77*5.1890047538</f>
        <v>19845312.9268429</v>
      </c>
      <c r="Z77" s="67" t="n">
        <f aca="false">L77*5.5017049523</f>
        <v>5887164.20619376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low_v2_m!D66+temporary_pension_bonus_low!B66</f>
        <v>27893642.0344642</v>
      </c>
      <c r="G78" s="163" t="n">
        <f aca="false">low_v2_m!E66+temporary_pension_bonus_low!B66</f>
        <v>26748821.341901</v>
      </c>
      <c r="H78" s="8" t="n">
        <f aca="false">F78-J78</f>
        <v>25574314.6457661</v>
      </c>
      <c r="I78" s="8" t="n">
        <f aca="false">G78-K78</f>
        <v>24499073.7748639</v>
      </c>
      <c r="J78" s="163" t="n">
        <f aca="false">low_v2_m!J66</f>
        <v>2319327.38869805</v>
      </c>
      <c r="K78" s="163" t="n">
        <f aca="false">low_v2_m!K66</f>
        <v>2249747.5670371</v>
      </c>
      <c r="L78" s="8" t="n">
        <f aca="false">H78-I78</f>
        <v>1075240.87090226</v>
      </c>
      <c r="M78" s="8" t="n">
        <f aca="false">J78-K78</f>
        <v>69579.8216609415</v>
      </c>
      <c r="N78" s="163" t="n">
        <f aca="false">SUM(low_v5_m!C66:J66)</f>
        <v>4672360.76720215</v>
      </c>
      <c r="O78" s="5"/>
      <c r="P78" s="5"/>
      <c r="Q78" s="8" t="n">
        <f aca="false">I78*5.5017049523</f>
        <v>134786675.513932</v>
      </c>
      <c r="R78" s="8"/>
      <c r="S78" s="8"/>
      <c r="T78" s="5"/>
      <c r="U78" s="5"/>
      <c r="V78" s="8" t="n">
        <f aca="false">K78*5.5017049523</f>
        <v>12377447.3309929</v>
      </c>
      <c r="W78" s="8" t="n">
        <f aca="false">M78*5.5017049523</f>
        <v>382807.649412152</v>
      </c>
      <c r="X78" s="8" t="n">
        <f aca="false">N78*5.1890047538+L78*5.5017049523</f>
        <v>30160560.2568389</v>
      </c>
      <c r="Y78" s="8" t="n">
        <f aca="false">N78*5.1890047538</f>
        <v>24244902.2324806</v>
      </c>
      <c r="Z78" s="8" t="n">
        <f aca="false">L78*5.5017049523</f>
        <v>5915658.02435832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low_v2_m!D67+temporary_pension_bonus_low!B67</f>
        <v>28109728.1366156</v>
      </c>
      <c r="G79" s="165" t="n">
        <f aca="false">low_v2_m!E67+temporary_pension_bonus_low!B67</f>
        <v>26955887.5168047</v>
      </c>
      <c r="H79" s="67" t="n">
        <f aca="false">F79-J79</f>
        <v>25727879.4264424</v>
      </c>
      <c r="I79" s="67" t="n">
        <f aca="false">G79-K79</f>
        <v>24645494.2679366</v>
      </c>
      <c r="J79" s="165" t="n">
        <f aca="false">low_v2_m!J67</f>
        <v>2381848.71017324</v>
      </c>
      <c r="K79" s="165" t="n">
        <f aca="false">low_v2_m!K67</f>
        <v>2310393.24886805</v>
      </c>
      <c r="L79" s="67" t="n">
        <f aca="false">H79-I79</f>
        <v>1082385.15850574</v>
      </c>
      <c r="M79" s="67" t="n">
        <f aca="false">J79-K79</f>
        <v>71455.4613051973</v>
      </c>
      <c r="N79" s="165" t="n">
        <f aca="false">SUM(low_v5_m!C67:J67)</f>
        <v>3830045.13242484</v>
      </c>
      <c r="O79" s="7"/>
      <c r="P79" s="7"/>
      <c r="Q79" s="67" t="n">
        <f aca="false">I79*5.5017049523</f>
        <v>135592237.865788</v>
      </c>
      <c r="R79" s="67"/>
      <c r="S79" s="67"/>
      <c r="T79" s="7"/>
      <c r="U79" s="7"/>
      <c r="V79" s="67" t="n">
        <f aca="false">K79*5.5017049523</f>
        <v>12711101.9790578</v>
      </c>
      <c r="W79" s="67" t="n">
        <f aca="false">M79*5.5017049523</f>
        <v>393126.865331685</v>
      </c>
      <c r="X79" s="67" t="n">
        <f aca="false">N79*5.1890047538+L79*5.5017049523</f>
        <v>25829086.1862681</v>
      </c>
      <c r="Y79" s="67" t="n">
        <f aca="false">N79*5.1890047538</f>
        <v>19874122.399421</v>
      </c>
      <c r="Z79" s="67" t="n">
        <f aca="false">L79*5.5017049523</f>
        <v>5954963.78684706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low_v2_m!D68+temporary_pension_bonus_low!B68</f>
        <v>28283601.5262589</v>
      </c>
      <c r="G80" s="165" t="n">
        <f aca="false">low_v2_m!E68+temporary_pension_bonus_low!B68</f>
        <v>27122803.0196809</v>
      </c>
      <c r="H80" s="67" t="n">
        <f aca="false">F80-J80</f>
        <v>25797392.9064662</v>
      </c>
      <c r="I80" s="67" t="n">
        <f aca="false">G80-K80</f>
        <v>24711180.658482</v>
      </c>
      <c r="J80" s="165" t="n">
        <f aca="false">low_v2_m!J68</f>
        <v>2486208.61979273</v>
      </c>
      <c r="K80" s="165" t="n">
        <f aca="false">low_v2_m!K68</f>
        <v>2411622.36119895</v>
      </c>
      <c r="L80" s="67" t="n">
        <f aca="false">H80-I80</f>
        <v>1086212.24798422</v>
      </c>
      <c r="M80" s="67" t="n">
        <f aca="false">J80-K80</f>
        <v>74586.2585937823</v>
      </c>
      <c r="N80" s="165" t="n">
        <f aca="false">SUM(low_v5_m!C68:J68)</f>
        <v>3863120.36409504</v>
      </c>
      <c r="O80" s="7"/>
      <c r="P80" s="7"/>
      <c r="Q80" s="67" t="n">
        <f aca="false">I80*5.5017049523</f>
        <v>135953625.00595</v>
      </c>
      <c r="R80" s="67"/>
      <c r="S80" s="67"/>
      <c r="T80" s="7"/>
      <c r="U80" s="7"/>
      <c r="V80" s="67" t="n">
        <f aca="false">K80*5.5017049523</f>
        <v>13268034.6876857</v>
      </c>
      <c r="W80" s="67" t="n">
        <f aca="false">M80*5.5017049523</f>
        <v>410351.588278941</v>
      </c>
      <c r="X80" s="67" t="n">
        <f aca="false">N80*5.1890047538+L80*5.5017049523</f>
        <v>26021769.2377745</v>
      </c>
      <c r="Y80" s="67" t="n">
        <f aca="false">N80*5.1890047538</f>
        <v>20045749.9337907</v>
      </c>
      <c r="Z80" s="67" t="n">
        <f aca="false">L80*5.5017049523</f>
        <v>5976019.30398372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low_v2_m!D69+temporary_pension_bonus_low!B69</f>
        <v>28350517.8271087</v>
      </c>
      <c r="G81" s="165" t="n">
        <f aca="false">low_v2_m!E69+temporary_pension_bonus_low!B69</f>
        <v>27186332.5491116</v>
      </c>
      <c r="H81" s="67" t="n">
        <f aca="false">F81-J81</f>
        <v>25804028.3049241</v>
      </c>
      <c r="I81" s="67" t="n">
        <f aca="false">G81-K81</f>
        <v>24716237.7125925</v>
      </c>
      <c r="J81" s="165" t="n">
        <f aca="false">low_v2_m!J69</f>
        <v>2546489.52218465</v>
      </c>
      <c r="K81" s="165" t="n">
        <f aca="false">low_v2_m!K69</f>
        <v>2470094.83651911</v>
      </c>
      <c r="L81" s="67" t="n">
        <f aca="false">H81-I81</f>
        <v>1087790.59233164</v>
      </c>
      <c r="M81" s="67" t="n">
        <f aca="false">J81-K81</f>
        <v>76394.6856655409</v>
      </c>
      <c r="N81" s="165" t="n">
        <f aca="false">SUM(low_v5_m!C69:J69)</f>
        <v>3858491.7535072</v>
      </c>
      <c r="O81" s="7"/>
      <c r="P81" s="7"/>
      <c r="Q81" s="67" t="n">
        <f aca="false">I81*5.5017049523</f>
        <v>135981447.425594</v>
      </c>
      <c r="R81" s="67"/>
      <c r="S81" s="67"/>
      <c r="T81" s="7"/>
      <c r="U81" s="7"/>
      <c r="V81" s="67" t="n">
        <f aca="false">K81*5.5017049523</f>
        <v>13589732.9947279</v>
      </c>
      <c r="W81" s="67" t="n">
        <f aca="false">M81*5.5017049523</f>
        <v>420301.020455508</v>
      </c>
      <c r="X81" s="67" t="n">
        <f aca="false">N81*5.1890047538+L81*5.5017049523</f>
        <v>26006434.9403433</v>
      </c>
      <c r="Y81" s="67" t="n">
        <f aca="false">N81*5.1890047538</f>
        <v>20021732.051447</v>
      </c>
      <c r="Z81" s="67" t="n">
        <f aca="false">L81*5.5017049523</f>
        <v>5984702.88889636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low_v2_m!D70+temporary_pension_bonus_low!B70</f>
        <v>28524751.1073891</v>
      </c>
      <c r="G82" s="163" t="n">
        <f aca="false">low_v2_m!E70+temporary_pension_bonus_low!B70</f>
        <v>27352284.4730889</v>
      </c>
      <c r="H82" s="8" t="n">
        <f aca="false">F82-J82</f>
        <v>25873140.8285758</v>
      </c>
      <c r="I82" s="8" t="n">
        <f aca="false">G82-K82</f>
        <v>24780222.5026399</v>
      </c>
      <c r="J82" s="163" t="n">
        <f aca="false">low_v2_m!J70</f>
        <v>2651610.27881335</v>
      </c>
      <c r="K82" s="163" t="n">
        <f aca="false">low_v2_m!K70</f>
        <v>2572061.97044895</v>
      </c>
      <c r="L82" s="8" t="n">
        <f aca="false">H82-I82</f>
        <v>1092918.32593583</v>
      </c>
      <c r="M82" s="8" t="n">
        <f aca="false">J82-K82</f>
        <v>79548.3083644011</v>
      </c>
      <c r="N82" s="163" t="n">
        <f aca="false">SUM(low_v5_m!C70:J70)</f>
        <v>4744669.87913834</v>
      </c>
      <c r="O82" s="5"/>
      <c r="P82" s="5"/>
      <c r="Q82" s="8" t="n">
        <f aca="false">I82*5.5017049523</f>
        <v>136333472.86187</v>
      </c>
      <c r="R82" s="8"/>
      <c r="S82" s="8"/>
      <c r="T82" s="5"/>
      <c r="U82" s="5"/>
      <c r="V82" s="8" t="n">
        <f aca="false">K82*5.5017049523</f>
        <v>14150726.0804415</v>
      </c>
      <c r="W82" s="8" t="n">
        <f aca="false">M82*5.5017049523</f>
        <v>437651.322075513</v>
      </c>
      <c r="X82" s="8" t="n">
        <f aca="false">N82*5.1890047538+L82*5.5017049523</f>
        <v>30633028.7243211</v>
      </c>
      <c r="Y82" s="8" t="n">
        <f aca="false">N82*5.1890047538</f>
        <v>24620114.5580605</v>
      </c>
      <c r="Z82" s="8" t="n">
        <f aca="false">L82*5.5017049523</f>
        <v>6012914.16626056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low_v2_m!D71+temporary_pension_bonus_low!B71</f>
        <v>28732330.1335256</v>
      </c>
      <c r="G83" s="165" t="n">
        <f aca="false">low_v2_m!E71+temporary_pension_bonus_low!B71</f>
        <v>27549851.5480763</v>
      </c>
      <c r="H83" s="67" t="n">
        <f aca="false">F83-J83</f>
        <v>26051265.9304977</v>
      </c>
      <c r="I83" s="67" t="n">
        <f aca="false">G83-K83</f>
        <v>24949219.2711391</v>
      </c>
      <c r="J83" s="165" t="n">
        <f aca="false">low_v2_m!J71</f>
        <v>2681064.20302798</v>
      </c>
      <c r="K83" s="165" t="n">
        <f aca="false">low_v2_m!K71</f>
        <v>2600632.27693714</v>
      </c>
      <c r="L83" s="67" t="n">
        <f aca="false">H83-I83</f>
        <v>1102046.65935854</v>
      </c>
      <c r="M83" s="67" t="n">
        <f aca="false">J83-K83</f>
        <v>80431.9260908389</v>
      </c>
      <c r="N83" s="165" t="n">
        <f aca="false">SUM(low_v5_m!C71:J71)</f>
        <v>3869409.33993831</v>
      </c>
      <c r="O83" s="7"/>
      <c r="P83" s="7"/>
      <c r="Q83" s="67" t="n">
        <f aca="false">I83*5.5017049523</f>
        <v>137263243.220045</v>
      </c>
      <c r="R83" s="67"/>
      <c r="S83" s="67"/>
      <c r="T83" s="7"/>
      <c r="U83" s="7"/>
      <c r="V83" s="67" t="n">
        <f aca="false">K83*5.5017049523</f>
        <v>14307911.4771363</v>
      </c>
      <c r="W83" s="67" t="n">
        <f aca="false">M83*5.5017049523</f>
        <v>442512.726096996</v>
      </c>
      <c r="X83" s="67" t="n">
        <f aca="false">N83*5.1890047538+L83*5.5017049523</f>
        <v>26141519.0227966</v>
      </c>
      <c r="Y83" s="67" t="n">
        <f aca="false">N83*5.1890047538</f>
        <v>20078383.459338</v>
      </c>
      <c r="Z83" s="67" t="n">
        <f aca="false">L83*5.5017049523</f>
        <v>6063135.56345852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low_v2_m!D72+temporary_pension_bonus_low!B72</f>
        <v>28866262.1969236</v>
      </c>
      <c r="G84" s="165" t="n">
        <f aca="false">low_v2_m!E72+temporary_pension_bonus_low!B72</f>
        <v>27678922.6087539</v>
      </c>
      <c r="H84" s="67" t="n">
        <f aca="false">F84-J84</f>
        <v>26133942.6779475</v>
      </c>
      <c r="I84" s="67" t="n">
        <f aca="false">G84-K84</f>
        <v>25028572.675347</v>
      </c>
      <c r="J84" s="165" t="n">
        <f aca="false">low_v2_m!J72</f>
        <v>2732319.51897619</v>
      </c>
      <c r="K84" s="165" t="n">
        <f aca="false">low_v2_m!K72</f>
        <v>2650349.93340691</v>
      </c>
      <c r="L84" s="67" t="n">
        <f aca="false">H84-I84</f>
        <v>1105370.00260041</v>
      </c>
      <c r="M84" s="67" t="n">
        <f aca="false">J84-K84</f>
        <v>81969.5855692853</v>
      </c>
      <c r="N84" s="165" t="n">
        <f aca="false">SUM(low_v5_m!C72:J72)</f>
        <v>3845222.21937269</v>
      </c>
      <c r="O84" s="7"/>
      <c r="P84" s="7"/>
      <c r="Q84" s="67" t="n">
        <f aca="false">I84*5.5017049523</f>
        <v>137699822.236957</v>
      </c>
      <c r="R84" s="67"/>
      <c r="S84" s="67"/>
      <c r="T84" s="7"/>
      <c r="U84" s="7"/>
      <c r="V84" s="67" t="n">
        <f aca="false">K84*5.5017049523</f>
        <v>14581443.3539527</v>
      </c>
      <c r="W84" s="67" t="n">
        <f aca="false">M84*5.5017049523</f>
        <v>450972.474864516</v>
      </c>
      <c r="X84" s="67" t="n">
        <f aca="false">N84*5.1890047538+L84*5.5017049523</f>
        <v>26034295.9931728</v>
      </c>
      <c r="Y84" s="67" t="n">
        <f aca="false">N84*5.1890047538</f>
        <v>19952876.3757423</v>
      </c>
      <c r="Z84" s="67" t="n">
        <f aca="false">L84*5.5017049523</f>
        <v>6081419.61743053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low_v2_m!D73+temporary_pension_bonus_low!B73</f>
        <v>28975962.9679908</v>
      </c>
      <c r="G85" s="165" t="n">
        <f aca="false">low_v2_m!E73+temporary_pension_bonus_low!B73</f>
        <v>27784083.8045995</v>
      </c>
      <c r="H85" s="67" t="n">
        <f aca="false">F85-J85</f>
        <v>26172162.1882242</v>
      </c>
      <c r="I85" s="67" t="n">
        <f aca="false">G85-K85</f>
        <v>25064397.048226</v>
      </c>
      <c r="J85" s="165" t="n">
        <f aca="false">low_v2_m!J73</f>
        <v>2803800.77976652</v>
      </c>
      <c r="K85" s="165" t="n">
        <f aca="false">low_v2_m!K73</f>
        <v>2719686.75637353</v>
      </c>
      <c r="L85" s="67" t="n">
        <f aca="false">H85-I85</f>
        <v>1107765.13999826</v>
      </c>
      <c r="M85" s="67" t="n">
        <f aca="false">J85-K85</f>
        <v>84114.0233929958</v>
      </c>
      <c r="N85" s="165" t="n">
        <f aca="false">SUM(low_v5_m!C73:J73)</f>
        <v>3801325.30205969</v>
      </c>
      <c r="O85" s="7"/>
      <c r="P85" s="7"/>
      <c r="Q85" s="67" t="n">
        <f aca="false">I85*5.5017049523</f>
        <v>137896917.366638</v>
      </c>
      <c r="R85" s="67"/>
      <c r="S85" s="67"/>
      <c r="T85" s="7"/>
      <c r="U85" s="7"/>
      <c r="V85" s="67" t="n">
        <f aca="false">K85*5.5017049523</f>
        <v>14962914.096245</v>
      </c>
      <c r="W85" s="67" t="n">
        <f aca="false">M85*5.5017049523</f>
        <v>462770.539059123</v>
      </c>
      <c r="X85" s="67" t="n">
        <f aca="false">N85*5.1890047538+L85*5.5017049523</f>
        <v>25819692.0198417</v>
      </c>
      <c r="Y85" s="67" t="n">
        <f aca="false">N85*5.1890047538</f>
        <v>19725095.063128</v>
      </c>
      <c r="Z85" s="67" t="n">
        <f aca="false">L85*5.5017049523</f>
        <v>6094596.95671373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low_v2_m!D74+temporary_pension_bonus_low!B74</f>
        <v>29031902.0278638</v>
      </c>
      <c r="G86" s="163" t="n">
        <f aca="false">low_v2_m!E74+temporary_pension_bonus_low!B74</f>
        <v>27838428.2941094</v>
      </c>
      <c r="H86" s="8" t="n">
        <f aca="false">F86-J86</f>
        <v>26193862.3302027</v>
      </c>
      <c r="I86" s="8" t="n">
        <f aca="false">G86-K86</f>
        <v>25085529.7873781</v>
      </c>
      <c r="J86" s="163" t="n">
        <f aca="false">low_v2_m!J74</f>
        <v>2838039.69766109</v>
      </c>
      <c r="K86" s="163" t="n">
        <f aca="false">low_v2_m!K74</f>
        <v>2752898.50673125</v>
      </c>
      <c r="L86" s="8" t="n">
        <f aca="false">H86-I86</f>
        <v>1108332.54282461</v>
      </c>
      <c r="M86" s="8" t="n">
        <f aca="false">J86-K86</f>
        <v>85141.1909298324</v>
      </c>
      <c r="N86" s="163" t="n">
        <f aca="false">SUM(low_v5_m!C74:J74)</f>
        <v>4495918.66119583</v>
      </c>
      <c r="O86" s="5"/>
      <c r="P86" s="5"/>
      <c r="Q86" s="8" t="n">
        <f aca="false">I86*5.5017049523</f>
        <v>138013183.462287</v>
      </c>
      <c r="R86" s="8"/>
      <c r="S86" s="8"/>
      <c r="T86" s="5"/>
      <c r="U86" s="5"/>
      <c r="V86" s="8" t="n">
        <f aca="false">K86*5.5017049523</f>
        <v>15145635.3476626</v>
      </c>
      <c r="W86" s="8" t="n">
        <f aca="false">M86*5.5017049523</f>
        <v>468421.711783379</v>
      </c>
      <c r="X86" s="8" t="n">
        <f aca="false">N86*5.1890047538+L86*5.5017049523</f>
        <v>29427061.9452967</v>
      </c>
      <c r="Y86" s="8" t="n">
        <f aca="false">N86*5.1890047538</f>
        <v>23329343.3056433</v>
      </c>
      <c r="Z86" s="8" t="n">
        <f aca="false">L86*5.5017049523</f>
        <v>6097718.63965343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low_v2_m!D75+temporary_pension_bonus_low!B75</f>
        <v>29122956.1021409</v>
      </c>
      <c r="G87" s="165" t="n">
        <f aca="false">low_v2_m!E75+temporary_pension_bonus_low!B75</f>
        <v>27925593.9277362</v>
      </c>
      <c r="H87" s="67" t="n">
        <f aca="false">F87-J87</f>
        <v>26220778.7193372</v>
      </c>
      <c r="I87" s="67" t="n">
        <f aca="false">G87-K87</f>
        <v>25110481.8664167</v>
      </c>
      <c r="J87" s="165" t="n">
        <f aca="false">low_v2_m!J75</f>
        <v>2902177.38280366</v>
      </c>
      <c r="K87" s="165" t="n">
        <f aca="false">low_v2_m!K75</f>
        <v>2815112.06131955</v>
      </c>
      <c r="L87" s="67" t="n">
        <f aca="false">H87-I87</f>
        <v>1110296.85292054</v>
      </c>
      <c r="M87" s="67" t="n">
        <f aca="false">J87-K87</f>
        <v>87065.3214841094</v>
      </c>
      <c r="N87" s="165" t="n">
        <f aca="false">SUM(low_v5_m!C75:J75)</f>
        <v>3737852.46401189</v>
      </c>
      <c r="O87" s="7"/>
      <c r="P87" s="7"/>
      <c r="Q87" s="67" t="n">
        <f aca="false">I87*5.5017049523</f>
        <v>138150462.439104</v>
      </c>
      <c r="R87" s="67"/>
      <c r="S87" s="67"/>
      <c r="T87" s="7"/>
      <c r="U87" s="7"/>
      <c r="V87" s="67" t="n">
        <f aca="false">K87*5.5017049523</f>
        <v>15487915.9690412</v>
      </c>
      <c r="W87" s="67" t="n">
        <f aca="false">M87*5.5017049523</f>
        <v>479007.710382716</v>
      </c>
      <c r="X87" s="67" t="n">
        <f aca="false">N87*5.1890047538+L87*5.5017049523</f>
        <v>25504259.8989968</v>
      </c>
      <c r="Y87" s="67" t="n">
        <f aca="false">N87*5.1890047538</f>
        <v>19395734.2047607</v>
      </c>
      <c r="Z87" s="67" t="n">
        <f aca="false">L87*5.5017049523</f>
        <v>6108525.69423606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low_v2_m!D76+temporary_pension_bonus_low!B76</f>
        <v>29243249.5064296</v>
      </c>
      <c r="G88" s="165" t="n">
        <f aca="false">low_v2_m!E76+temporary_pension_bonus_low!B76</f>
        <v>28040484.2612872</v>
      </c>
      <c r="H88" s="67" t="n">
        <f aca="false">F88-J88</f>
        <v>26322571.4668658</v>
      </c>
      <c r="I88" s="67" t="n">
        <f aca="false">G88-K88</f>
        <v>25207426.5629103</v>
      </c>
      <c r="J88" s="165" t="n">
        <f aca="false">low_v2_m!J76</f>
        <v>2920678.0395638</v>
      </c>
      <c r="K88" s="165" t="n">
        <f aca="false">low_v2_m!K76</f>
        <v>2833057.69837688</v>
      </c>
      <c r="L88" s="67" t="n">
        <f aca="false">H88-I88</f>
        <v>1115144.90395556</v>
      </c>
      <c r="M88" s="67" t="n">
        <f aca="false">J88-K88</f>
        <v>87620.3411869146</v>
      </c>
      <c r="N88" s="165" t="n">
        <f aca="false">SUM(low_v5_m!C76:J76)</f>
        <v>3680915.20076593</v>
      </c>
      <c r="O88" s="7"/>
      <c r="P88" s="7"/>
      <c r="Q88" s="67" t="n">
        <f aca="false">I88*5.5017049523</f>
        <v>138683823.555902</v>
      </c>
      <c r="R88" s="67"/>
      <c r="S88" s="67"/>
      <c r="T88" s="7"/>
      <c r="U88" s="7"/>
      <c r="V88" s="67" t="n">
        <f aca="false">K88*5.5017049523</f>
        <v>15586647.5693117</v>
      </c>
      <c r="W88" s="67" t="n">
        <f aca="false">M88*5.5017049523</f>
        <v>482061.265030264</v>
      </c>
      <c r="X88" s="67" t="n">
        <f aca="false">N88*5.1890047538+L88*5.5017049523</f>
        <v>25235484.7157335</v>
      </c>
      <c r="Y88" s="67" t="n">
        <f aca="false">N88*5.1890047538</f>
        <v>19100286.4751091</v>
      </c>
      <c r="Z88" s="67" t="n">
        <f aca="false">L88*5.5017049523</f>
        <v>6135198.24062441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low_v2_m!D77+temporary_pension_bonus_low!B77</f>
        <v>29375369.3566517</v>
      </c>
      <c r="G89" s="165" t="n">
        <f aca="false">low_v2_m!E77+temporary_pension_bonus_low!B77</f>
        <v>28167020.8361821</v>
      </c>
      <c r="H89" s="67" t="n">
        <f aca="false">F89-J89</f>
        <v>26367516.5023608</v>
      </c>
      <c r="I89" s="67" t="n">
        <f aca="false">G89-K89</f>
        <v>25249403.56752</v>
      </c>
      <c r="J89" s="165" t="n">
        <f aca="false">low_v2_m!J77</f>
        <v>3007852.85429082</v>
      </c>
      <c r="K89" s="165" t="n">
        <f aca="false">low_v2_m!K77</f>
        <v>2917617.2686621</v>
      </c>
      <c r="L89" s="67" t="n">
        <f aca="false">H89-I89</f>
        <v>1118112.93484083</v>
      </c>
      <c r="M89" s="67" t="n">
        <f aca="false">J89-K89</f>
        <v>90235.5856287251</v>
      </c>
      <c r="N89" s="165" t="n">
        <f aca="false">SUM(low_v5_m!C77:J77)</f>
        <v>3674368.17721571</v>
      </c>
      <c r="O89" s="7"/>
      <c r="P89" s="7"/>
      <c r="Q89" s="67" t="n">
        <f aca="false">I89*5.5017049523</f>
        <v>138914768.650046</v>
      </c>
      <c r="R89" s="67"/>
      <c r="S89" s="67"/>
      <c r="T89" s="7"/>
      <c r="U89" s="7"/>
      <c r="V89" s="67" t="n">
        <f aca="false">K89*5.5017049523</f>
        <v>16051869.3759143</v>
      </c>
      <c r="W89" s="67" t="n">
        <f aca="false">M89*5.5017049523</f>
        <v>496449.568327248</v>
      </c>
      <c r="X89" s="67" t="n">
        <f aca="false">N89*5.1890047538+L89*5.5017049523</f>
        <v>25217841.4096282</v>
      </c>
      <c r="Y89" s="67" t="n">
        <f aca="false">N89*5.1890047538</f>
        <v>19066313.9387838</v>
      </c>
      <c r="Z89" s="67" t="n">
        <f aca="false">L89*5.5017049523</f>
        <v>6151527.47084449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low_v2_m!D78+temporary_pension_bonus_low!B78</f>
        <v>29615694.3005298</v>
      </c>
      <c r="G90" s="163" t="n">
        <f aca="false">low_v2_m!E78+temporary_pension_bonus_low!B78</f>
        <v>28396918.0746313</v>
      </c>
      <c r="H90" s="8" t="n">
        <f aca="false">F90-J90</f>
        <v>26496219.535278</v>
      </c>
      <c r="I90" s="8" t="n">
        <f aca="false">G90-K90</f>
        <v>25371027.5523371</v>
      </c>
      <c r="J90" s="163" t="n">
        <f aca="false">low_v2_m!J78</f>
        <v>3119474.76525178</v>
      </c>
      <c r="K90" s="163" t="n">
        <f aca="false">low_v2_m!K78</f>
        <v>3025890.52229423</v>
      </c>
      <c r="L90" s="8" t="n">
        <f aca="false">H90-I90</f>
        <v>1125191.98294093</v>
      </c>
      <c r="M90" s="8" t="n">
        <f aca="false">J90-K90</f>
        <v>93584.2429575538</v>
      </c>
      <c r="N90" s="163" t="n">
        <f aca="false">SUM(low_v5_m!C78:J78)</f>
        <v>4476266.10883235</v>
      </c>
      <c r="O90" s="5"/>
      <c r="P90" s="5"/>
      <c r="Q90" s="8" t="n">
        <f aca="false">I90*5.5017049523</f>
        <v>139583907.929633</v>
      </c>
      <c r="R90" s="8"/>
      <c r="S90" s="8"/>
      <c r="T90" s="5"/>
      <c r="U90" s="5"/>
      <c r="V90" s="8" t="n">
        <f aca="false">K90*5.5017049523</f>
        <v>16647556.8716238</v>
      </c>
      <c r="W90" s="8" t="n">
        <f aca="false">M90*5.5017049523</f>
        <v>514872.89293682</v>
      </c>
      <c r="X90" s="8" t="n">
        <f aca="false">N90*5.1890047538+L90*5.5017049523</f>
        <v>29417840.4228393</v>
      </c>
      <c r="Y90" s="8" t="n">
        <f aca="false">N90*5.1890047538</f>
        <v>23227366.1180049</v>
      </c>
      <c r="Z90" s="8" t="n">
        <f aca="false">L90*5.5017049523</f>
        <v>6190474.3048344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low_v2_m!D79+temporary_pension_bonus_low!B79</f>
        <v>29790692.6641564</v>
      </c>
      <c r="G91" s="165" t="n">
        <f aca="false">low_v2_m!E79+temporary_pension_bonus_low!B79</f>
        <v>28564262.8259007</v>
      </c>
      <c r="H91" s="67" t="n">
        <f aca="false">F91-J91</f>
        <v>26637030.3735237</v>
      </c>
      <c r="I91" s="67" t="n">
        <f aca="false">G91-K91</f>
        <v>25505210.403987</v>
      </c>
      <c r="J91" s="165" t="n">
        <f aca="false">low_v2_m!J79</f>
        <v>3153662.29063263</v>
      </c>
      <c r="K91" s="165" t="n">
        <f aca="false">low_v2_m!K79</f>
        <v>3059052.42191365</v>
      </c>
      <c r="L91" s="67" t="n">
        <f aca="false">H91-I91</f>
        <v>1131819.9695367</v>
      </c>
      <c r="M91" s="67" t="n">
        <f aca="false">J91-K91</f>
        <v>94609.868718978</v>
      </c>
      <c r="N91" s="165" t="n">
        <f aca="false">SUM(low_v5_m!C79:J79)</f>
        <v>3714714.73459546</v>
      </c>
      <c r="O91" s="7"/>
      <c r="P91" s="7"/>
      <c r="Q91" s="67" t="n">
        <f aca="false">I91*5.5017049523</f>
        <v>140322142.389069</v>
      </c>
      <c r="R91" s="67"/>
      <c r="S91" s="67"/>
      <c r="T91" s="7"/>
      <c r="U91" s="7"/>
      <c r="V91" s="67" t="n">
        <f aca="false">K91*5.5017049523</f>
        <v>16830003.8589877</v>
      </c>
      <c r="W91" s="67" t="n">
        <f aca="false">M91*5.5017049523</f>
        <v>520515.583267654</v>
      </c>
      <c r="X91" s="67" t="n">
        <f aca="false">N91*5.1890047538+L91*5.5017049523</f>
        <v>25502611.9483388</v>
      </c>
      <c r="Y91" s="67" t="n">
        <f aca="false">N91*5.1890047538</f>
        <v>19275672.4168267</v>
      </c>
      <c r="Z91" s="67" t="n">
        <f aca="false">L91*5.5017049523</f>
        <v>6226939.53151207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low_v2_m!D80+temporary_pension_bonus_low!B80</f>
        <v>29875532.8989317</v>
      </c>
      <c r="G92" s="165" t="n">
        <f aca="false">low_v2_m!E80+temporary_pension_bonus_low!B80</f>
        <v>28646323.712782</v>
      </c>
      <c r="H92" s="67" t="n">
        <f aca="false">F92-J92</f>
        <v>26636623.1353898</v>
      </c>
      <c r="I92" s="67" t="n">
        <f aca="false">G92-K92</f>
        <v>25504581.2421464</v>
      </c>
      <c r="J92" s="165" t="n">
        <f aca="false">low_v2_m!J80</f>
        <v>3238909.76354193</v>
      </c>
      <c r="K92" s="165" t="n">
        <f aca="false">low_v2_m!K80</f>
        <v>3141742.47063567</v>
      </c>
      <c r="L92" s="67" t="n">
        <f aca="false">H92-I92</f>
        <v>1132041.89324339</v>
      </c>
      <c r="M92" s="67" t="n">
        <f aca="false">J92-K92</f>
        <v>97167.2929062583</v>
      </c>
      <c r="N92" s="165" t="n">
        <f aca="false">SUM(low_v5_m!C80:J80)</f>
        <v>3754568.39456866</v>
      </c>
      <c r="O92" s="7"/>
      <c r="P92" s="7"/>
      <c r="Q92" s="67" t="n">
        <f aca="false">I92*5.5017049523</f>
        <v>140318680.926254</v>
      </c>
      <c r="R92" s="67"/>
      <c r="S92" s="67"/>
      <c r="T92" s="7"/>
      <c r="U92" s="7"/>
      <c r="V92" s="67" t="n">
        <f aca="false">K92*5.5017049523</f>
        <v>17284940.1095475</v>
      </c>
      <c r="W92" s="67" t="n">
        <f aca="false">M92*5.5017049523</f>
        <v>534585.776583946</v>
      </c>
      <c r="X92" s="67" t="n">
        <f aca="false">N92*5.1890047538+L92*5.5017049523</f>
        <v>25710633.7381522</v>
      </c>
      <c r="Y92" s="67" t="n">
        <f aca="false">N92*5.1890047538</f>
        <v>19482473.247884</v>
      </c>
      <c r="Z92" s="67" t="n">
        <f aca="false">L92*5.5017049523</f>
        <v>6228160.49026823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low_v2_m!D81+temporary_pension_bonus_low!B81</f>
        <v>29981585.3443228</v>
      </c>
      <c r="G93" s="165" t="n">
        <f aca="false">low_v2_m!E81+temporary_pension_bonus_low!B81</f>
        <v>28748460.9754232</v>
      </c>
      <c r="H93" s="67" t="n">
        <f aca="false">F93-J93</f>
        <v>26650235.4764596</v>
      </c>
      <c r="I93" s="67" t="n">
        <f aca="false">G93-K93</f>
        <v>25517051.6035959</v>
      </c>
      <c r="J93" s="165" t="n">
        <f aca="false">low_v2_m!J81</f>
        <v>3331349.86786322</v>
      </c>
      <c r="K93" s="165" t="n">
        <f aca="false">low_v2_m!K81</f>
        <v>3231409.37182732</v>
      </c>
      <c r="L93" s="67" t="n">
        <f aca="false">H93-I93</f>
        <v>1133183.87286366</v>
      </c>
      <c r="M93" s="67" t="n">
        <f aca="false">J93-K93</f>
        <v>99940.4960358972</v>
      </c>
      <c r="N93" s="165" t="n">
        <f aca="false">SUM(low_v5_m!C81:J81)</f>
        <v>3725542.88243205</v>
      </c>
      <c r="O93" s="7"/>
      <c r="P93" s="7"/>
      <c r="Q93" s="67" t="n">
        <f aca="false">I93*5.5017049523</f>
        <v>140387289.175598</v>
      </c>
      <c r="R93" s="67"/>
      <c r="S93" s="67"/>
      <c r="T93" s="7"/>
      <c r="U93" s="7"/>
      <c r="V93" s="67" t="n">
        <f aca="false">K93*5.5017049523</f>
        <v>17778260.943891</v>
      </c>
      <c r="W93" s="67" t="n">
        <f aca="false">M93*5.5017049523</f>
        <v>549843.121976014</v>
      </c>
      <c r="X93" s="67" t="n">
        <f aca="false">N93*5.1890047538+L93*5.5017049523</f>
        <v>25566303.0526262</v>
      </c>
      <c r="Y93" s="67" t="n">
        <f aca="false">N93*5.1890047538</f>
        <v>19331859.7274257</v>
      </c>
      <c r="Z93" s="67" t="n">
        <f aca="false">L93*5.5017049523</f>
        <v>6234443.32520048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low_v2_m!D82+temporary_pension_bonus_low!B82</f>
        <v>30034389.3999806</v>
      </c>
      <c r="G94" s="163" t="n">
        <f aca="false">low_v2_m!E82+temporary_pension_bonus_low!B82</f>
        <v>28799470.1437849</v>
      </c>
      <c r="H94" s="8" t="n">
        <f aca="false">F94-J94</f>
        <v>26619216.0699742</v>
      </c>
      <c r="I94" s="8" t="n">
        <f aca="false">G94-K94</f>
        <v>25486752.0136787</v>
      </c>
      <c r="J94" s="163" t="n">
        <f aca="false">low_v2_m!J82</f>
        <v>3415173.3300064</v>
      </c>
      <c r="K94" s="163" t="n">
        <f aca="false">low_v2_m!K82</f>
        <v>3312718.13010621</v>
      </c>
      <c r="L94" s="8" t="n">
        <f aca="false">H94-I94</f>
        <v>1132464.05629542</v>
      </c>
      <c r="M94" s="8" t="n">
        <f aca="false">J94-K94</f>
        <v>102455.199900192</v>
      </c>
      <c r="N94" s="163" t="n">
        <f aca="false">SUM(low_v5_m!C82:J82)</f>
        <v>4473246.14321337</v>
      </c>
      <c r="O94" s="5"/>
      <c r="P94" s="5"/>
      <c r="Q94" s="8" t="n">
        <f aca="false">I94*5.5017049523</f>
        <v>140220589.771698</v>
      </c>
      <c r="R94" s="8"/>
      <c r="S94" s="8"/>
      <c r="T94" s="5"/>
      <c r="U94" s="5"/>
      <c r="V94" s="8" t="n">
        <f aca="false">K94*5.5017049523</f>
        <v>18225597.7419793</v>
      </c>
      <c r="W94" s="8" t="n">
        <f aca="false">M94*5.5017049523</f>
        <v>563678.280679771</v>
      </c>
      <c r="X94" s="8" t="n">
        <f aca="false">N94*5.1890047538+L94*5.5017049523</f>
        <v>29442178.608874</v>
      </c>
      <c r="Y94" s="8" t="n">
        <f aca="false">N94*5.1890047538</f>
        <v>23211695.5020517</v>
      </c>
      <c r="Z94" s="8" t="n">
        <f aca="false">L94*5.5017049523</f>
        <v>6230483.10682228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low_v2_m!D83+temporary_pension_bonus_low!B83</f>
        <v>30039445.8547327</v>
      </c>
      <c r="G95" s="165" t="n">
        <f aca="false">low_v2_m!E83+temporary_pension_bonus_low!B83</f>
        <v>28803863.0469991</v>
      </c>
      <c r="H95" s="67" t="n">
        <f aca="false">F95-J95</f>
        <v>26611323.1898762</v>
      </c>
      <c r="I95" s="67" t="n">
        <f aca="false">G95-K95</f>
        <v>25478584.0620883</v>
      </c>
      <c r="J95" s="165" t="n">
        <f aca="false">low_v2_m!J83</f>
        <v>3428122.66485646</v>
      </c>
      <c r="K95" s="165" t="n">
        <f aca="false">low_v2_m!K83</f>
        <v>3325278.98491076</v>
      </c>
      <c r="L95" s="67" t="n">
        <f aca="false">H95-I95</f>
        <v>1132739.12778792</v>
      </c>
      <c r="M95" s="67" t="n">
        <f aca="false">J95-K95</f>
        <v>102843.679945694</v>
      </c>
      <c r="N95" s="165" t="n">
        <f aca="false">SUM(low_v5_m!C83:J83)</f>
        <v>3691981.79878021</v>
      </c>
      <c r="O95" s="7"/>
      <c r="P95" s="7"/>
      <c r="Q95" s="67" t="n">
        <f aca="false">I95*5.5017049523</f>
        <v>140175652.111983</v>
      </c>
      <c r="R95" s="67"/>
      <c r="S95" s="67"/>
      <c r="T95" s="7"/>
      <c r="U95" s="7"/>
      <c r="V95" s="67" t="n">
        <f aca="false">K95*5.5017049523</f>
        <v>18294703.8590627</v>
      </c>
      <c r="W95" s="67" t="n">
        <f aca="false">M95*5.5017049523</f>
        <v>565815.58326998</v>
      </c>
      <c r="X95" s="67" t="n">
        <f aca="false">N95*5.1890047538+L95*5.5017049523</f>
        <v>25389707.5738284</v>
      </c>
      <c r="Y95" s="67" t="n">
        <f aca="false">N95*5.1890047538</f>
        <v>19157711.1048136</v>
      </c>
      <c r="Z95" s="67" t="n">
        <f aca="false">L95*5.5017049523</f>
        <v>6231996.46901477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low_v2_m!D84+temporary_pension_bonus_low!B84</f>
        <v>30201411.9853766</v>
      </c>
      <c r="G96" s="165" t="n">
        <f aca="false">low_v2_m!E84+temporary_pension_bonus_low!B84</f>
        <v>28959150.6716124</v>
      </c>
      <c r="H96" s="67" t="n">
        <f aca="false">F96-J96</f>
        <v>26674192.7111303</v>
      </c>
      <c r="I96" s="67" t="n">
        <f aca="false">G96-K96</f>
        <v>25537747.9755936</v>
      </c>
      <c r="J96" s="165" t="n">
        <f aca="false">low_v2_m!J84</f>
        <v>3527219.27424627</v>
      </c>
      <c r="K96" s="165" t="n">
        <f aca="false">low_v2_m!K84</f>
        <v>3421402.69601888</v>
      </c>
      <c r="L96" s="67" t="n">
        <f aca="false">H96-I96</f>
        <v>1136444.73553674</v>
      </c>
      <c r="M96" s="67" t="n">
        <f aca="false">J96-K96</f>
        <v>105816.578227388</v>
      </c>
      <c r="N96" s="165" t="n">
        <f aca="false">SUM(low_v5_m!C84:J84)</f>
        <v>3646213.70585938</v>
      </c>
      <c r="O96" s="7"/>
      <c r="P96" s="7"/>
      <c r="Q96" s="67" t="n">
        <f aca="false">I96*5.5017049523</f>
        <v>140501154.507912</v>
      </c>
      <c r="R96" s="67"/>
      <c r="S96" s="67"/>
      <c r="T96" s="7"/>
      <c r="U96" s="7"/>
      <c r="V96" s="67" t="n">
        <f aca="false">K96*5.5017049523</f>
        <v>18823548.1564996</v>
      </c>
      <c r="W96" s="67" t="n">
        <f aca="false">M96*5.5017049523</f>
        <v>582171.592469062</v>
      </c>
      <c r="X96" s="67" t="n">
        <f aca="false">N96*5.1890047538+L96*5.5017049523</f>
        <v>25172603.8825928</v>
      </c>
      <c r="Y96" s="67" t="n">
        <f aca="false">N96*5.1890047538</f>
        <v>18920220.253075</v>
      </c>
      <c r="Z96" s="67" t="n">
        <f aca="false">L96*5.5017049523</f>
        <v>6252383.62951776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low_v2_m!D85+temporary_pension_bonus_low!B85</f>
        <v>30379414.9942274</v>
      </c>
      <c r="G97" s="165" t="n">
        <f aca="false">low_v2_m!E85+temporary_pension_bonus_low!B85</f>
        <v>29130526.2312456</v>
      </c>
      <c r="H97" s="67" t="n">
        <f aca="false">F97-J97</f>
        <v>26794838.7091488</v>
      </c>
      <c r="I97" s="67" t="n">
        <f aca="false">G97-K97</f>
        <v>25653487.2347193</v>
      </c>
      <c r="J97" s="165" t="n">
        <f aca="false">low_v2_m!J85</f>
        <v>3584576.28507862</v>
      </c>
      <c r="K97" s="165" t="n">
        <f aca="false">low_v2_m!K85</f>
        <v>3477038.99652626</v>
      </c>
      <c r="L97" s="67" t="n">
        <f aca="false">H97-I97</f>
        <v>1141351.47442948</v>
      </c>
      <c r="M97" s="67" t="n">
        <f aca="false">J97-K97</f>
        <v>107537.288552358</v>
      </c>
      <c r="N97" s="165" t="n">
        <f aca="false">SUM(low_v5_m!C85:J85)</f>
        <v>3657855.94876695</v>
      </c>
      <c r="O97" s="7"/>
      <c r="P97" s="7"/>
      <c r="Q97" s="67" t="n">
        <f aca="false">I97*5.5017049523</f>
        <v>141137917.76302</v>
      </c>
      <c r="R97" s="67"/>
      <c r="S97" s="67"/>
      <c r="T97" s="7"/>
      <c r="U97" s="7"/>
      <c r="V97" s="67" t="n">
        <f aca="false">K97*5.5017049523</f>
        <v>19129642.6665288</v>
      </c>
      <c r="W97" s="67" t="n">
        <f aca="false">M97*5.5017049523</f>
        <v>591638.432985424</v>
      </c>
      <c r="X97" s="67" t="n">
        <f aca="false">N97*5.1890047538+L97*5.5017049523</f>
        <v>25260010.9660509</v>
      </c>
      <c r="Y97" s="67" t="n">
        <f aca="false">N97*5.1890047538</f>
        <v>18980631.9068673</v>
      </c>
      <c r="Z97" s="67" t="n">
        <f aca="false">L97*5.5017049523</f>
        <v>6279379.0591836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low_v2_m!D86+temporary_pension_bonus_low!B86</f>
        <v>30268830.2512653</v>
      </c>
      <c r="G98" s="163" t="n">
        <f aca="false">low_v2_m!E86+temporary_pension_bonus_low!B86</f>
        <v>29024565.3614949</v>
      </c>
      <c r="H98" s="8" t="n">
        <f aca="false">F98-J98</f>
        <v>26651323.5500435</v>
      </c>
      <c r="I98" s="8" t="n">
        <f aca="false">G98-K98</f>
        <v>25515583.8613098</v>
      </c>
      <c r="J98" s="163" t="n">
        <f aca="false">low_v2_m!J86</f>
        <v>3617506.70122173</v>
      </c>
      <c r="K98" s="163" t="n">
        <f aca="false">low_v2_m!K86</f>
        <v>3508981.50018508</v>
      </c>
      <c r="L98" s="8" t="n">
        <f aca="false">H98-I98</f>
        <v>1135739.68873374</v>
      </c>
      <c r="M98" s="8" t="n">
        <f aca="false">J98-K98</f>
        <v>108525.201036652</v>
      </c>
      <c r="N98" s="163" t="n">
        <f aca="false">SUM(low_v5_m!C86:J86)</f>
        <v>4320218.40102732</v>
      </c>
      <c r="O98" s="5"/>
      <c r="P98" s="5"/>
      <c r="Q98" s="8" t="n">
        <f aca="false">I98*5.5017049523</f>
        <v>140379214.090594</v>
      </c>
      <c r="R98" s="8"/>
      <c r="S98" s="8"/>
      <c r="T98" s="5"/>
      <c r="U98" s="5"/>
      <c r="V98" s="8" t="n">
        <f aca="false">K98*5.5017049523</f>
        <v>19305380.8970973</v>
      </c>
      <c r="W98" s="8" t="n">
        <f aca="false">M98*5.5017049523</f>
        <v>597073.635992699</v>
      </c>
      <c r="X98" s="8" t="n">
        <f aca="false">N98*5.1890047538+L98*5.5017049523</f>
        <v>28666138.4904151</v>
      </c>
      <c r="Y98" s="8" t="n">
        <f aca="false">N98*5.1890047538</f>
        <v>22417633.820385</v>
      </c>
      <c r="Z98" s="8" t="n">
        <f aca="false">L98*5.5017049523</f>
        <v>6248504.67003007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low_v2_m!D87+temporary_pension_bonus_low!B87</f>
        <v>30249461.3612341</v>
      </c>
      <c r="G99" s="165" t="n">
        <f aca="false">low_v2_m!E87+temporary_pension_bonus_low!B87</f>
        <v>29008163.0360617</v>
      </c>
      <c r="H99" s="67" t="n">
        <f aca="false">F99-J99</f>
        <v>26557202.3330609</v>
      </c>
      <c r="I99" s="67" t="n">
        <f aca="false">G99-K99</f>
        <v>25426671.7787337</v>
      </c>
      <c r="J99" s="165" t="n">
        <f aca="false">low_v2_m!J87</f>
        <v>3692259.02817315</v>
      </c>
      <c r="K99" s="165" t="n">
        <f aca="false">low_v2_m!K87</f>
        <v>3581491.25732796</v>
      </c>
      <c r="L99" s="67" t="n">
        <f aca="false">H99-I99</f>
        <v>1130530.55432723</v>
      </c>
      <c r="M99" s="67" t="n">
        <f aca="false">J99-K99</f>
        <v>110767.770845195</v>
      </c>
      <c r="N99" s="165" t="n">
        <f aca="false">SUM(low_v5_m!C87:J87)</f>
        <v>3652420.43388932</v>
      </c>
      <c r="O99" s="7"/>
      <c r="P99" s="7"/>
      <c r="Q99" s="67" t="n">
        <f aca="false">I99*5.5017049523</f>
        <v>139890046.045566</v>
      </c>
      <c r="R99" s="67"/>
      <c r="S99" s="67"/>
      <c r="T99" s="7"/>
      <c r="U99" s="7"/>
      <c r="V99" s="67" t="n">
        <f aca="false">K99*5.5017049523</f>
        <v>19704308.1870604</v>
      </c>
      <c r="W99" s="67" t="n">
        <f aca="false">M99*5.5017049523</f>
        <v>609411.59341424</v>
      </c>
      <c r="X99" s="67" t="n">
        <f aca="false">N99*5.1890047538+L99*5.5017049523</f>
        <v>25172272.5437965</v>
      </c>
      <c r="Y99" s="67" t="n">
        <f aca="false">N99*5.1890047538</f>
        <v>18952426.994328</v>
      </c>
      <c r="Z99" s="67" t="n">
        <f aca="false">L99*5.5017049523</f>
        <v>6219845.54946859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low_v2_m!D88+temporary_pension_bonus_low!B88</f>
        <v>30343560.5697231</v>
      </c>
      <c r="G100" s="165" t="n">
        <f aca="false">low_v2_m!E88+temporary_pension_bonus_low!B88</f>
        <v>29098301.3146677</v>
      </c>
      <c r="H100" s="67" t="n">
        <f aca="false">F100-J100</f>
        <v>26608306.734931</v>
      </c>
      <c r="I100" s="67" t="n">
        <f aca="false">G100-K100</f>
        <v>25475105.0949193</v>
      </c>
      <c r="J100" s="165" t="n">
        <f aca="false">low_v2_m!J88</f>
        <v>3735253.83479209</v>
      </c>
      <c r="K100" s="165" t="n">
        <f aca="false">low_v2_m!K88</f>
        <v>3623196.21974833</v>
      </c>
      <c r="L100" s="67" t="n">
        <f aca="false">H100-I100</f>
        <v>1133201.64001164</v>
      </c>
      <c r="M100" s="67" t="n">
        <f aca="false">J100-K100</f>
        <v>112057.615043764</v>
      </c>
      <c r="N100" s="165" t="n">
        <f aca="false">SUM(low_v5_m!C88:J88)</f>
        <v>3746339.2956957</v>
      </c>
      <c r="O100" s="7"/>
      <c r="P100" s="7"/>
      <c r="Q100" s="67" t="n">
        <f aca="false">I100*5.5017049523</f>
        <v>140156511.861081</v>
      </c>
      <c r="R100" s="67"/>
      <c r="S100" s="67"/>
      <c r="T100" s="7"/>
      <c r="U100" s="7"/>
      <c r="V100" s="67" t="n">
        <f aca="false">K100*5.5017049523</f>
        <v>19933756.585344</v>
      </c>
      <c r="W100" s="67" t="n">
        <f aca="false">M100*5.5017049523</f>
        <v>616507.935629206</v>
      </c>
      <c r="X100" s="67" t="n">
        <f aca="false">N100*5.1890047538+L100*5.5017049523</f>
        <v>25674313.4895192</v>
      </c>
      <c r="Y100" s="67" t="n">
        <f aca="false">N100*5.1890047538</f>
        <v>19439772.4147127</v>
      </c>
      <c r="Z100" s="67" t="n">
        <f aca="false">L100*5.5017049523</f>
        <v>6234541.07480651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low_v2_m!D89+temporary_pension_bonus_low!B89</f>
        <v>30487625.8014343</v>
      </c>
      <c r="G101" s="165" t="n">
        <f aca="false">low_v2_m!E89+temporary_pension_bonus_low!B89</f>
        <v>29235949.5565368</v>
      </c>
      <c r="H101" s="67" t="n">
        <f aca="false">F101-J101</f>
        <v>26682405.1733847</v>
      </c>
      <c r="I101" s="67" t="n">
        <f aca="false">G101-K101</f>
        <v>25544885.5473286</v>
      </c>
      <c r="J101" s="165" t="n">
        <f aca="false">low_v2_m!J89</f>
        <v>3805220.62804967</v>
      </c>
      <c r="K101" s="165" t="n">
        <f aca="false">low_v2_m!K89</f>
        <v>3691064.00920818</v>
      </c>
      <c r="L101" s="67" t="n">
        <f aca="false">H101-I101</f>
        <v>1137519.62605606</v>
      </c>
      <c r="M101" s="67" t="n">
        <f aca="false">J101-K101</f>
        <v>114156.61884149</v>
      </c>
      <c r="N101" s="165" t="n">
        <f aca="false">SUM(low_v5_m!C89:J89)</f>
        <v>3661132.99498909</v>
      </c>
      <c r="O101" s="7"/>
      <c r="P101" s="7"/>
      <c r="Q101" s="67" t="n">
        <f aca="false">I101*5.5017049523</f>
        <v>140540423.321674</v>
      </c>
      <c r="R101" s="67"/>
      <c r="S101" s="67"/>
      <c r="T101" s="7"/>
      <c r="U101" s="7"/>
      <c r="V101" s="67" t="n">
        <f aca="false">K101*5.5017049523</f>
        <v>20307145.1387169</v>
      </c>
      <c r="W101" s="67" t="n">
        <f aca="false">M101*5.5017049523</f>
        <v>628056.035218048</v>
      </c>
      <c r="X101" s="67" t="n">
        <f aca="false">N101*5.1890047538+L101*5.5017049523</f>
        <v>25255933.8753035</v>
      </c>
      <c r="Y101" s="67" t="n">
        <f aca="false">N101*5.1890047538</f>
        <v>18997636.5152924</v>
      </c>
      <c r="Z101" s="67" t="n">
        <f aca="false">L101*5.5017049523</f>
        <v>6258297.36001107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low_v2_m!D90+temporary_pension_bonus_low!B90</f>
        <v>30727506.8177552</v>
      </c>
      <c r="G102" s="163" t="n">
        <f aca="false">low_v2_m!E90+temporary_pension_bonus_low!B90</f>
        <v>29465187.096098</v>
      </c>
      <c r="H102" s="8" t="n">
        <f aca="false">F102-J102</f>
        <v>26839950.468461</v>
      </c>
      <c r="I102" s="8" t="n">
        <f aca="false">G102-K102</f>
        <v>25694257.4372826</v>
      </c>
      <c r="J102" s="163" t="n">
        <f aca="false">low_v2_m!J90</f>
        <v>3887556.34929424</v>
      </c>
      <c r="K102" s="163" t="n">
        <f aca="false">low_v2_m!K90</f>
        <v>3770929.65881541</v>
      </c>
      <c r="L102" s="8" t="n">
        <f aca="false">H102-I102</f>
        <v>1145693.03117843</v>
      </c>
      <c r="M102" s="8" t="n">
        <f aca="false">J102-K102</f>
        <v>116626.690478828</v>
      </c>
      <c r="N102" s="163" t="n">
        <f aca="false">SUM(low_v5_m!C90:J90)</f>
        <v>4472717.96447366</v>
      </c>
      <c r="O102" s="5"/>
      <c r="P102" s="5"/>
      <c r="Q102" s="8" t="n">
        <f aca="false">I102*5.5017049523</f>
        <v>141362223.388369</v>
      </c>
      <c r="R102" s="8"/>
      <c r="S102" s="8"/>
      <c r="T102" s="5"/>
      <c r="U102" s="5"/>
      <c r="V102" s="8" t="n">
        <f aca="false">K102*5.5017049523</f>
        <v>20746542.3786797</v>
      </c>
      <c r="W102" s="8" t="n">
        <f aca="false">M102*5.5017049523</f>
        <v>641645.640577726</v>
      </c>
      <c r="X102" s="8" t="n">
        <f aca="false">N102*5.1890047538+L102*5.5017049523</f>
        <v>29512219.8035104</v>
      </c>
      <c r="Y102" s="8" t="n">
        <f aca="false">N102*5.1890047538</f>
        <v>23208954.7800605</v>
      </c>
      <c r="Z102" s="8" t="n">
        <f aca="false">L102*5.5017049523</f>
        <v>6303265.02344995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low_v2_m!D91+temporary_pension_bonus_low!B91</f>
        <v>30919405.953483</v>
      </c>
      <c r="G103" s="165" t="n">
        <f aca="false">low_v2_m!E91+temporary_pension_bonus_low!B91</f>
        <v>29649806.3169645</v>
      </c>
      <c r="H103" s="67" t="n">
        <f aca="false">F103-J103</f>
        <v>26936276.7226501</v>
      </c>
      <c r="I103" s="67" t="n">
        <f aca="false">G103-K103</f>
        <v>25786170.9630565</v>
      </c>
      <c r="J103" s="165" t="n">
        <f aca="false">low_v2_m!J91</f>
        <v>3983129.23083294</v>
      </c>
      <c r="K103" s="165" t="n">
        <f aca="false">low_v2_m!K91</f>
        <v>3863635.35390795</v>
      </c>
      <c r="L103" s="67" t="n">
        <f aca="false">H103-I103</f>
        <v>1150105.75959353</v>
      </c>
      <c r="M103" s="67" t="n">
        <f aca="false">J103-K103</f>
        <v>119493.876924988</v>
      </c>
      <c r="N103" s="165" t="n">
        <f aca="false">SUM(low_v5_m!C91:J91)</f>
        <v>3745628.02486138</v>
      </c>
      <c r="O103" s="7"/>
      <c r="P103" s="7"/>
      <c r="Q103" s="67" t="n">
        <f aca="false">I103*5.5017049523</f>
        <v>141867904.488303</v>
      </c>
      <c r="R103" s="67"/>
      <c r="S103" s="67"/>
      <c r="T103" s="7"/>
      <c r="U103" s="7"/>
      <c r="V103" s="67" t="n">
        <f aca="false">K103*5.5017049523</f>
        <v>21256581.7604767</v>
      </c>
      <c r="W103" s="67" t="n">
        <f aca="false">M103*5.5017049523</f>
        <v>657420.054447733</v>
      </c>
      <c r="X103" s="67" t="n">
        <f aca="false">N103*5.1890047538+L103*5.5017049523</f>
        <v>25763624.1801967</v>
      </c>
      <c r="Y103" s="67" t="n">
        <f aca="false">N103*5.1890047538</f>
        <v>19436081.6269722</v>
      </c>
      <c r="Z103" s="67" t="n">
        <f aca="false">L103*5.5017049523</f>
        <v>6327542.55322449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low_v2_m!D92+temporary_pension_bonus_low!B92</f>
        <v>30975241.4023949</v>
      </c>
      <c r="G104" s="165" t="n">
        <f aca="false">low_v2_m!E92+temporary_pension_bonus_low!B92</f>
        <v>29704217.8900957</v>
      </c>
      <c r="H104" s="67" t="n">
        <f aca="false">F104-J104</f>
        <v>26924927.3899188</v>
      </c>
      <c r="I104" s="67" t="n">
        <f aca="false">G104-K104</f>
        <v>25775413.2979938</v>
      </c>
      <c r="J104" s="165" t="n">
        <f aca="false">low_v2_m!J92</f>
        <v>4050314.01247614</v>
      </c>
      <c r="K104" s="165" t="n">
        <f aca="false">low_v2_m!K92</f>
        <v>3928804.59210185</v>
      </c>
      <c r="L104" s="67" t="n">
        <f aca="false">H104-I104</f>
        <v>1149514.09192495</v>
      </c>
      <c r="M104" s="67" t="n">
        <f aca="false">J104-K104</f>
        <v>121509.420374284</v>
      </c>
      <c r="N104" s="165" t="n">
        <f aca="false">SUM(low_v5_m!C92:J92)</f>
        <v>3724554.39307851</v>
      </c>
      <c r="O104" s="7"/>
      <c r="P104" s="7"/>
      <c r="Q104" s="67" t="n">
        <f aca="false">I104*5.5017049523</f>
        <v>141808718.989152</v>
      </c>
      <c r="R104" s="67"/>
      <c r="S104" s="67"/>
      <c r="T104" s="7"/>
      <c r="U104" s="7"/>
      <c r="V104" s="67" t="n">
        <f aca="false">K104*5.5017049523</f>
        <v>21615123.6809857</v>
      </c>
      <c r="W104" s="67" t="n">
        <f aca="false">M104*5.5017049523</f>
        <v>668508.979824301</v>
      </c>
      <c r="X104" s="67" t="n">
        <f aca="false">N104*5.1890047538+L104*5.5017049523</f>
        <v>25651017.8237532</v>
      </c>
      <c r="Y104" s="67" t="n">
        <f aca="false">N104*5.1890047538</f>
        <v>19326730.4514711</v>
      </c>
      <c r="Z104" s="67" t="n">
        <f aca="false">L104*5.5017049523</f>
        <v>6324287.37228212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low_v2_m!D93+temporary_pension_bonus_low!B93</f>
        <v>31224460.6665314</v>
      </c>
      <c r="G105" s="165" t="n">
        <f aca="false">low_v2_m!E93+temporary_pension_bonus_low!B93</f>
        <v>29942953.7324384</v>
      </c>
      <c r="H105" s="67" t="n">
        <f aca="false">F105-J105</f>
        <v>27139085.4822376</v>
      </c>
      <c r="I105" s="67" t="n">
        <f aca="false">G105-K105</f>
        <v>25980139.8036734</v>
      </c>
      <c r="J105" s="165" t="n">
        <f aca="false">low_v2_m!J93</f>
        <v>4085375.18429382</v>
      </c>
      <c r="K105" s="165" t="n">
        <f aca="false">low_v2_m!K93</f>
        <v>3962813.92876501</v>
      </c>
      <c r="L105" s="67" t="n">
        <f aca="false">H105-I105</f>
        <v>1158945.67856425</v>
      </c>
      <c r="M105" s="67" t="n">
        <f aca="false">J105-K105</f>
        <v>122561.255528815</v>
      </c>
      <c r="N105" s="165" t="n">
        <f aca="false">SUM(low_v5_m!C93:J93)</f>
        <v>3714126.07793287</v>
      </c>
      <c r="O105" s="7"/>
      <c r="P105" s="7"/>
      <c r="Q105" s="67" t="n">
        <f aca="false">I105*5.5017049523</f>
        <v>142935063.819316</v>
      </c>
      <c r="R105" s="67"/>
      <c r="S105" s="67"/>
      <c r="T105" s="7"/>
      <c r="U105" s="7"/>
      <c r="V105" s="67" t="n">
        <f aca="false">K105*5.5017049523</f>
        <v>21802233.0169299</v>
      </c>
      <c r="W105" s="67" t="n">
        <f aca="false">M105*5.5017049523</f>
        <v>674295.866502988</v>
      </c>
      <c r="X105" s="67" t="n">
        <f aca="false">N105*5.1890047538+L105*5.5017049523</f>
        <v>25648795.0538098</v>
      </c>
      <c r="Y105" s="67" t="n">
        <f aca="false">N105*5.1890047538</f>
        <v>19272617.8746062</v>
      </c>
      <c r="Z105" s="67" t="n">
        <f aca="false">L105*5.5017049523</f>
        <v>6376177.1792036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low_v2_m!D94+temporary_pension_bonus_low!B94</f>
        <v>31247659.3655525</v>
      </c>
      <c r="G106" s="163" t="n">
        <f aca="false">low_v2_m!E94+temporary_pension_bonus_low!B94</f>
        <v>29966040.262117</v>
      </c>
      <c r="H106" s="8" t="n">
        <f aca="false">F106-J106</f>
        <v>27126652.5927841</v>
      </c>
      <c r="I106" s="8" t="n">
        <f aca="false">G106-K106</f>
        <v>25968663.6925317</v>
      </c>
      <c r="J106" s="163" t="n">
        <f aca="false">low_v2_m!J94</f>
        <v>4121006.77276836</v>
      </c>
      <c r="K106" s="163" t="n">
        <f aca="false">low_v2_m!K94</f>
        <v>3997376.56958531</v>
      </c>
      <c r="L106" s="8" t="n">
        <f aca="false">H106-I106</f>
        <v>1157988.90025241</v>
      </c>
      <c r="M106" s="8" t="n">
        <f aca="false">J106-K106</f>
        <v>123630.203183051</v>
      </c>
      <c r="N106" s="163" t="n">
        <f aca="false">SUM(low_v5_m!C94:J94)</f>
        <v>4474899.22833079</v>
      </c>
      <c r="O106" s="5"/>
      <c r="P106" s="5"/>
      <c r="Q106" s="8" t="n">
        <f aca="false">I106*5.5017049523</f>
        <v>142871925.641815</v>
      </c>
      <c r="R106" s="8"/>
      <c r="S106" s="8"/>
      <c r="T106" s="5"/>
      <c r="U106" s="5"/>
      <c r="V106" s="8" t="n">
        <f aca="false">K106*5.5017049523</f>
        <v>21992386.4690955</v>
      </c>
      <c r="W106" s="8" t="n">
        <f aca="false">M106*5.5017049523</f>
        <v>680176.901106048</v>
      </c>
      <c r="X106" s="8" t="n">
        <f aca="false">N106*5.1890047538+L106*5.5017049523</f>
        <v>29591186.6358115</v>
      </c>
      <c r="Y106" s="8" t="n">
        <f aca="false">N106*5.1890047538</f>
        <v>23220273.3685844</v>
      </c>
      <c r="Z106" s="8" t="n">
        <f aca="false">L106*5.5017049523</f>
        <v>6370913.26722709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low_v2_m!D95+temporary_pension_bonus_low!B95</f>
        <v>31309267.8933452</v>
      </c>
      <c r="G107" s="165" t="n">
        <f aca="false">low_v2_m!E95+temporary_pension_bonus_low!B95</f>
        <v>30025205.0983742</v>
      </c>
      <c r="H107" s="67" t="n">
        <f aca="false">F107-J107</f>
        <v>27107512.2313213</v>
      </c>
      <c r="I107" s="67" t="n">
        <f aca="false">G107-K107</f>
        <v>25949502.106211</v>
      </c>
      <c r="J107" s="165" t="n">
        <f aca="false">low_v2_m!J95</f>
        <v>4201755.6620239</v>
      </c>
      <c r="K107" s="165" t="n">
        <f aca="false">low_v2_m!K95</f>
        <v>4075702.99216319</v>
      </c>
      <c r="L107" s="67" t="n">
        <f aca="false">H107-I107</f>
        <v>1158010.1251103</v>
      </c>
      <c r="M107" s="67" t="n">
        <f aca="false">J107-K107</f>
        <v>126052.669860717</v>
      </c>
      <c r="N107" s="165" t="n">
        <f aca="false">SUM(low_v5_m!C95:J95)</f>
        <v>3739291.82136927</v>
      </c>
      <c r="O107" s="7"/>
      <c r="P107" s="7"/>
      <c r="Q107" s="67" t="n">
        <f aca="false">I107*5.5017049523</f>
        <v>142766504.24746</v>
      </c>
      <c r="R107" s="67"/>
      <c r="S107" s="67"/>
      <c r="T107" s="7"/>
      <c r="U107" s="7"/>
      <c r="V107" s="67" t="n">
        <f aca="false">K107*5.5017049523</f>
        <v>22423315.3360881</v>
      </c>
      <c r="W107" s="67" t="n">
        <f aca="false">M107*5.5017049523</f>
        <v>693504.598023343</v>
      </c>
      <c r="X107" s="67" t="n">
        <f aca="false">N107*5.1890047538+L107*5.5017049523</f>
        <v>25774233.0770635</v>
      </c>
      <c r="Y107" s="67" t="n">
        <f aca="false">N107*5.1890047538</f>
        <v>19403203.0369306</v>
      </c>
      <c r="Z107" s="67" t="n">
        <f aca="false">L107*5.5017049523</f>
        <v>6371030.04013289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low_v2_m!D96+temporary_pension_bonus_low!B96</f>
        <v>31349177.3280576</v>
      </c>
      <c r="G108" s="165" t="n">
        <f aca="false">low_v2_m!E96+temporary_pension_bonus_low!B96</f>
        <v>30065192.059032</v>
      </c>
      <c r="H108" s="67" t="n">
        <f aca="false">F108-J108</f>
        <v>27087181.2026047</v>
      </c>
      <c r="I108" s="67" t="n">
        <f aca="false">G108-K108</f>
        <v>25931055.8173427</v>
      </c>
      <c r="J108" s="165" t="n">
        <f aca="false">low_v2_m!J96</f>
        <v>4261996.12545295</v>
      </c>
      <c r="K108" s="165" t="n">
        <f aca="false">low_v2_m!K96</f>
        <v>4134136.24168936</v>
      </c>
      <c r="L108" s="67" t="n">
        <f aca="false">H108-I108</f>
        <v>1156125.38526201</v>
      </c>
      <c r="M108" s="67" t="n">
        <f aca="false">J108-K108</f>
        <v>127859.883763588</v>
      </c>
      <c r="N108" s="165" t="n">
        <f aca="false">SUM(low_v5_m!C96:J96)</f>
        <v>3699517.49599657</v>
      </c>
      <c r="O108" s="7"/>
      <c r="P108" s="7"/>
      <c r="Q108" s="67" t="n">
        <f aca="false">I108*5.5017049523</f>
        <v>142665018.208642</v>
      </c>
      <c r="R108" s="67"/>
      <c r="S108" s="67"/>
      <c r="T108" s="7"/>
      <c r="U108" s="7"/>
      <c r="V108" s="67" t="n">
        <f aca="false">K108*5.5017049523</f>
        <v>22744797.8343853</v>
      </c>
      <c r="W108" s="67" t="n">
        <f aca="false">M108*5.5017049523</f>
        <v>703447.355702635</v>
      </c>
      <c r="X108" s="67" t="n">
        <f aca="false">N108*5.1890047538+L108*5.5017049523</f>
        <v>25557474.6310682</v>
      </c>
      <c r="Y108" s="67" t="n">
        <f aca="false">N108*5.1890047538</f>
        <v>19196813.8734925</v>
      </c>
      <c r="Z108" s="67" t="n">
        <f aca="false">L108*5.5017049523</f>
        <v>6360660.75757576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low_v2_m!D97+temporary_pension_bonus_low!B97</f>
        <v>31497891.7564358</v>
      </c>
      <c r="G109" s="165" t="n">
        <f aca="false">low_v2_m!E97+temporary_pension_bonus_low!B97</f>
        <v>30207918.1976097</v>
      </c>
      <c r="H109" s="67" t="n">
        <f aca="false">F109-J109</f>
        <v>27171343.440004</v>
      </c>
      <c r="I109" s="67" t="n">
        <f aca="false">G109-K109</f>
        <v>26011166.3306709</v>
      </c>
      <c r="J109" s="165" t="n">
        <f aca="false">low_v2_m!J97</f>
        <v>4326548.31643179</v>
      </c>
      <c r="K109" s="165" t="n">
        <f aca="false">low_v2_m!K97</f>
        <v>4196751.86693883</v>
      </c>
      <c r="L109" s="67" t="n">
        <f aca="false">H109-I109</f>
        <v>1160177.10933314</v>
      </c>
      <c r="M109" s="67" t="n">
        <f aca="false">J109-K109</f>
        <v>129796.449492955</v>
      </c>
      <c r="N109" s="165" t="n">
        <f aca="false">SUM(low_v5_m!C97:J97)</f>
        <v>3682643.13591298</v>
      </c>
      <c r="O109" s="7"/>
      <c r="P109" s="7"/>
      <c r="Q109" s="67" t="n">
        <f aca="false">I109*5.5017049523</f>
        <v>143105762.616551</v>
      </c>
      <c r="R109" s="67"/>
      <c r="S109" s="67"/>
      <c r="T109" s="7"/>
      <c r="U109" s="7"/>
      <c r="V109" s="67" t="n">
        <f aca="false">K109*5.5017049523</f>
        <v>23089290.5299116</v>
      </c>
      <c r="W109" s="67" t="n">
        <f aca="false">M109*5.5017049523</f>
        <v>714101.768966345</v>
      </c>
      <c r="X109" s="67" t="n">
        <f aca="false">N109*5.1890047538+L109*5.5017049523</f>
        <v>25492204.8867646</v>
      </c>
      <c r="Y109" s="67" t="n">
        <f aca="false">N109*5.1890047538</f>
        <v>19109252.7388014</v>
      </c>
      <c r="Z109" s="67" t="n">
        <f aca="false">L109*5.5017049523</f>
        <v>6382952.14796323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low_v2_m!D98+temporary_pension_bonus_low!B98</f>
        <v>31757925.1464804</v>
      </c>
      <c r="G110" s="163" t="n">
        <f aca="false">low_v2_m!E98+temporary_pension_bonus_low!B98</f>
        <v>30457774.4187022</v>
      </c>
      <c r="H110" s="8" t="n">
        <f aca="false">F110-J110</f>
        <v>27330096.9564138</v>
      </c>
      <c r="I110" s="8" t="n">
        <f aca="false">G110-K110</f>
        <v>26162781.0743376</v>
      </c>
      <c r="J110" s="163" t="n">
        <f aca="false">low_v2_m!J98</f>
        <v>4427828.1900666</v>
      </c>
      <c r="K110" s="163" t="n">
        <f aca="false">low_v2_m!K98</f>
        <v>4294993.3443646</v>
      </c>
      <c r="L110" s="8" t="n">
        <f aca="false">H110-I110</f>
        <v>1167315.88207613</v>
      </c>
      <c r="M110" s="8" t="n">
        <f aca="false">J110-K110</f>
        <v>132834.845701999</v>
      </c>
      <c r="N110" s="163" t="n">
        <f aca="false">SUM(low_v5_m!C98:J98)</f>
        <v>4474362.22643589</v>
      </c>
      <c r="O110" s="5"/>
      <c r="P110" s="5"/>
      <c r="Q110" s="8" t="n">
        <f aca="false">I110*5.5017049523</f>
        <v>143939902.202624</v>
      </c>
      <c r="R110" s="8"/>
      <c r="S110" s="8"/>
      <c r="T110" s="5"/>
      <c r="U110" s="5"/>
      <c r="V110" s="8" t="n">
        <f aca="false">K110*5.5017049523</f>
        <v>23629786.1527862</v>
      </c>
      <c r="W110" s="8" t="n">
        <f aca="false">M110*5.5017049523</f>
        <v>730818.128436694</v>
      </c>
      <c r="X110" s="8" t="n">
        <f aca="false">N110*5.1890047538+L110*5.5017049523</f>
        <v>29639714.4325157</v>
      </c>
      <c r="Y110" s="8" t="n">
        <f aca="false">N110*5.1890047538</f>
        <v>23217486.863199</v>
      </c>
      <c r="Z110" s="8" t="n">
        <f aca="false">L110*5.5017049523</f>
        <v>6422227.56931666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low_v2_m!D99+temporary_pension_bonus_low!B99</f>
        <v>31838450.699593</v>
      </c>
      <c r="G111" s="165" t="n">
        <f aca="false">low_v2_m!E99+temporary_pension_bonus_low!B99</f>
        <v>30535917.0216055</v>
      </c>
      <c r="H111" s="67" t="n">
        <f aca="false">F111-J111</f>
        <v>27310039.3067537</v>
      </c>
      <c r="I111" s="67" t="n">
        <f aca="false">G111-K111</f>
        <v>26143357.9705513</v>
      </c>
      <c r="J111" s="165" t="n">
        <f aca="false">low_v2_m!J99</f>
        <v>4528411.39283931</v>
      </c>
      <c r="K111" s="165" t="n">
        <f aca="false">low_v2_m!K99</f>
        <v>4392559.05105413</v>
      </c>
      <c r="L111" s="67" t="n">
        <f aca="false">H111-I111</f>
        <v>1166681.33620238</v>
      </c>
      <c r="M111" s="67" t="n">
        <f aca="false">J111-K111</f>
        <v>135852.341785179</v>
      </c>
      <c r="N111" s="165" t="n">
        <f aca="false">SUM(low_v5_m!C99:J99)</f>
        <v>3670451.31342203</v>
      </c>
      <c r="O111" s="7"/>
      <c r="P111" s="7"/>
      <c r="Q111" s="67" t="n">
        <f aca="false">I111*5.5017049523</f>
        <v>143833042.016334</v>
      </c>
      <c r="R111" s="67"/>
      <c r="S111" s="67"/>
      <c r="T111" s="7"/>
      <c r="U111" s="7"/>
      <c r="V111" s="67" t="n">
        <f aca="false">K111*5.5017049523</f>
        <v>24166563.8844547</v>
      </c>
      <c r="W111" s="67" t="n">
        <f aca="false">M111*5.5017049523</f>
        <v>747419.501581074</v>
      </c>
      <c r="X111" s="67" t="n">
        <f aca="false">N111*5.1890047538+L111*5.5017049523</f>
        <v>25464725.799079</v>
      </c>
      <c r="Y111" s="67" t="n">
        <f aca="false">N111*5.1890047538</f>
        <v>19045989.3139384</v>
      </c>
      <c r="Z111" s="67" t="n">
        <f aca="false">L111*5.5017049523</f>
        <v>6418736.48514063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low_v2_m!D100+temporary_pension_bonus_low!B100</f>
        <v>31969181.0558322</v>
      </c>
      <c r="G112" s="165" t="n">
        <f aca="false">low_v2_m!E100+temporary_pension_bonus_low!B100</f>
        <v>30661056.0706842</v>
      </c>
      <c r="H112" s="67" t="n">
        <f aca="false">F112-J112</f>
        <v>27373895.350552</v>
      </c>
      <c r="I112" s="67" t="n">
        <f aca="false">G112-K112</f>
        <v>26203628.9365624</v>
      </c>
      <c r="J112" s="165" t="n">
        <f aca="false">low_v2_m!J100</f>
        <v>4595285.70528018</v>
      </c>
      <c r="K112" s="165" t="n">
        <f aca="false">low_v2_m!K100</f>
        <v>4457427.13412177</v>
      </c>
      <c r="L112" s="67" t="n">
        <f aca="false">H112-I112</f>
        <v>1170266.41398961</v>
      </c>
      <c r="M112" s="67" t="n">
        <f aca="false">J112-K112</f>
        <v>137858.571158405</v>
      </c>
      <c r="N112" s="165" t="n">
        <f aca="false">SUM(low_v5_m!C100:J100)</f>
        <v>3620354.18874665</v>
      </c>
      <c r="O112" s="7"/>
      <c r="P112" s="7"/>
      <c r="Q112" s="67" t="n">
        <f aca="false">I112*5.5017049523</f>
        <v>144164635.088517</v>
      </c>
      <c r="R112" s="67"/>
      <c r="S112" s="67"/>
      <c r="T112" s="7"/>
      <c r="U112" s="7"/>
      <c r="V112" s="67" t="n">
        <f aca="false">K112*5.5017049523</f>
        <v>24523448.9383142</v>
      </c>
      <c r="W112" s="67" t="n">
        <f aca="false">M112*5.5017049523</f>
        <v>758457.183659201</v>
      </c>
      <c r="X112" s="67" t="n">
        <f aca="false">N112*5.1890047538+L112*5.5017049523</f>
        <v>25224495.6212031</v>
      </c>
      <c r="Y112" s="67" t="n">
        <f aca="false">N112*5.1890047538</f>
        <v>18786035.0958461</v>
      </c>
      <c r="Z112" s="67" t="n">
        <f aca="false">L112*5.5017049523</f>
        <v>6438460.52535698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low_v2_m!D101+temporary_pension_bonus_low!B101</f>
        <v>32103400.5785054</v>
      </c>
      <c r="G113" s="165" t="n">
        <f aca="false">low_v2_m!E101+temporary_pension_bonus_low!B101</f>
        <v>30791559.7698246</v>
      </c>
      <c r="H113" s="67" t="n">
        <f aca="false">F113-J113</f>
        <v>27385692.5827383</v>
      </c>
      <c r="I113" s="67" t="n">
        <f aca="false">G113-K113</f>
        <v>26215383.0139305</v>
      </c>
      <c r="J113" s="165" t="n">
        <f aca="false">low_v2_m!J101</f>
        <v>4717707.9957671</v>
      </c>
      <c r="K113" s="165" t="n">
        <f aca="false">low_v2_m!K101</f>
        <v>4576176.75589409</v>
      </c>
      <c r="L113" s="67" t="n">
        <f aca="false">H113-I113</f>
        <v>1170309.56880777</v>
      </c>
      <c r="M113" s="67" t="n">
        <f aca="false">J113-K113</f>
        <v>141531.239873012</v>
      </c>
      <c r="N113" s="165" t="n">
        <f aca="false">SUM(low_v5_m!C101:J101)</f>
        <v>3742153.14240081</v>
      </c>
      <c r="O113" s="7"/>
      <c r="P113" s="7"/>
      <c r="Q113" s="67" t="n">
        <f aca="false">I113*5.5017049523</f>
        <v>144229302.554183</v>
      </c>
      <c r="R113" s="67"/>
      <c r="S113" s="67"/>
      <c r="T113" s="7"/>
      <c r="U113" s="7"/>
      <c r="V113" s="67" t="n">
        <f aca="false">K113*5.5017049523</f>
        <v>25176774.3205027</v>
      </c>
      <c r="W113" s="67" t="n">
        <f aca="false">M113*5.5017049523</f>
        <v>778663.123314507</v>
      </c>
      <c r="X113" s="67" t="n">
        <f aca="false">N113*5.1890047538+L113*5.5017049523</f>
        <v>25856748.3957992</v>
      </c>
      <c r="Y113" s="67" t="n">
        <f aca="false">N113*5.1890047538</f>
        <v>19418050.4453654</v>
      </c>
      <c r="Z113" s="67" t="n">
        <f aca="false">L113*5.5017049523</f>
        <v>6438697.95043378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low_v2_m!D102+temporary_pension_bonus_low!B102</f>
        <v>32178176.6821405</v>
      </c>
      <c r="G114" s="163" t="n">
        <f aca="false">low_v2_m!E102+temporary_pension_bonus_low!B102</f>
        <v>30863727.9581516</v>
      </c>
      <c r="H114" s="8" t="n">
        <f aca="false">F114-J114</f>
        <v>27380421.9370771</v>
      </c>
      <c r="I114" s="8" t="n">
        <f aca="false">G114-K114</f>
        <v>26209905.8554401</v>
      </c>
      <c r="J114" s="163" t="n">
        <f aca="false">low_v2_m!J102</f>
        <v>4797754.74506341</v>
      </c>
      <c r="K114" s="163" t="n">
        <f aca="false">low_v2_m!K102</f>
        <v>4653822.10271151</v>
      </c>
      <c r="L114" s="8" t="n">
        <f aca="false">H114-I114</f>
        <v>1170516.08163705</v>
      </c>
      <c r="M114" s="8" t="n">
        <f aca="false">J114-K114</f>
        <v>143932.642351903</v>
      </c>
      <c r="N114" s="163" t="n">
        <f aca="false">SUM(low_v5_m!C102:J102)</f>
        <v>4522708.11339944</v>
      </c>
      <c r="O114" s="5"/>
      <c r="P114" s="5"/>
      <c r="Q114" s="8" t="n">
        <f aca="false">I114*5.5017049523</f>
        <v>144199168.844191</v>
      </c>
      <c r="R114" s="8"/>
      <c r="S114" s="8"/>
      <c r="T114" s="5"/>
      <c r="U114" s="5"/>
      <c r="V114" s="8" t="n">
        <f aca="false">K114*5.5017049523</f>
        <v>25603956.1096111</v>
      </c>
      <c r="W114" s="8" t="n">
        <f aca="false">M114*5.5017049523</f>
        <v>791874.93122509</v>
      </c>
      <c r="X114" s="8" t="n">
        <f aca="false">N114*5.1890047538+L114*5.5017049523</f>
        <v>29908188.0235688</v>
      </c>
      <c r="Y114" s="8" t="n">
        <f aca="false">N114*5.1890047538</f>
        <v>23468353.9004795</v>
      </c>
      <c r="Z114" s="8" t="n">
        <f aca="false">L114*5.5017049523</f>
        <v>6439834.12308933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low_v2_m!D103+temporary_pension_bonus_low!B103</f>
        <v>32279454.6015438</v>
      </c>
      <c r="G115" s="165" t="n">
        <f aca="false">low_v2_m!E103+temporary_pension_bonus_low!B103</f>
        <v>30962125.7418523</v>
      </c>
      <c r="H115" s="67" t="n">
        <f aca="false">F115-J115</f>
        <v>27470337.8850381</v>
      </c>
      <c r="I115" s="67" t="n">
        <f aca="false">G115-K115</f>
        <v>26297282.5268419</v>
      </c>
      <c r="J115" s="165" t="n">
        <f aca="false">low_v2_m!J103</f>
        <v>4809116.71650564</v>
      </c>
      <c r="K115" s="165" t="n">
        <f aca="false">low_v2_m!K103</f>
        <v>4664843.21501047</v>
      </c>
      <c r="L115" s="67" t="n">
        <f aca="false">H115-I115</f>
        <v>1173055.35819628</v>
      </c>
      <c r="M115" s="67" t="n">
        <f aca="false">J115-K115</f>
        <v>144273.501495169</v>
      </c>
      <c r="N115" s="165" t="n">
        <f aca="false">SUM(low_v5_m!C103:J103)</f>
        <v>3684851.91324749</v>
      </c>
      <c r="O115" s="7"/>
      <c r="P115" s="7"/>
      <c r="Q115" s="67" t="n">
        <f aca="false">I115*5.5017049523</f>
        <v>144679889.509958</v>
      </c>
      <c r="R115" s="67"/>
      <c r="S115" s="67"/>
      <c r="T115" s="7"/>
      <c r="U115" s="7"/>
      <c r="V115" s="67" t="n">
        <f aca="false">K115*5.5017049523</f>
        <v>25664591.0177261</v>
      </c>
      <c r="W115" s="67" t="n">
        <f aca="false">M115*5.5017049523</f>
        <v>793750.237661635</v>
      </c>
      <c r="X115" s="67" t="n">
        <f aca="false">N115*5.1890047538+L115*5.5017049523</f>
        <v>25574518.5684008</v>
      </c>
      <c r="Y115" s="67" t="n">
        <f aca="false">N115*5.1890047538</f>
        <v>19120714.0948902</v>
      </c>
      <c r="Z115" s="67" t="n">
        <f aca="false">L115*5.5017049523</f>
        <v>6453804.47351055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low_v2_m!D104+temporary_pension_bonus_low!B104</f>
        <v>32215348.1545951</v>
      </c>
      <c r="G116" s="165" t="n">
        <f aca="false">low_v2_m!E104+temporary_pension_bonus_low!B104</f>
        <v>30900624.5313054</v>
      </c>
      <c r="H116" s="67" t="n">
        <f aca="false">F116-J116</f>
        <v>27376568.963507</v>
      </c>
      <c r="I116" s="67" t="n">
        <f aca="false">G116-K116</f>
        <v>26207008.71595</v>
      </c>
      <c r="J116" s="165" t="n">
        <f aca="false">low_v2_m!J104</f>
        <v>4838779.19108803</v>
      </c>
      <c r="K116" s="165" t="n">
        <f aca="false">low_v2_m!K104</f>
        <v>4693615.81535539</v>
      </c>
      <c r="L116" s="67" t="n">
        <f aca="false">H116-I116</f>
        <v>1169560.24755701</v>
      </c>
      <c r="M116" s="67" t="n">
        <f aca="false">J116-K116</f>
        <v>145163.375732643</v>
      </c>
      <c r="N116" s="165" t="n">
        <f aca="false">SUM(low_v5_m!C104:J104)</f>
        <v>3598524.056947</v>
      </c>
      <c r="O116" s="7"/>
      <c r="P116" s="7"/>
      <c r="Q116" s="67" t="n">
        <f aca="false">I116*5.5017049523</f>
        <v>144183229.637512</v>
      </c>
      <c r="R116" s="67"/>
      <c r="S116" s="67"/>
      <c r="T116" s="7"/>
      <c r="U116" s="7"/>
      <c r="V116" s="67" t="n">
        <f aca="false">K116*5.5017049523</f>
        <v>25822889.3755343</v>
      </c>
      <c r="W116" s="67" t="n">
        <f aca="false">M116*5.5017049523</f>
        <v>798646.063160865</v>
      </c>
      <c r="X116" s="67" t="n">
        <f aca="false">N116*5.1890047538+L116*5.5017049523</f>
        <v>25107333.8441593</v>
      </c>
      <c r="Y116" s="67" t="n">
        <f aca="false">N116*5.1890047538</f>
        <v>18672758.4381616</v>
      </c>
      <c r="Z116" s="67" t="n">
        <f aca="false">L116*5.5017049523</f>
        <v>6434575.40599764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low_v2_m!D105+temporary_pension_bonus_low!B105</f>
        <v>32366390.7936481</v>
      </c>
      <c r="G117" s="165" t="n">
        <f aca="false">low_v2_m!E105+temporary_pension_bonus_low!B105</f>
        <v>31044424.1106</v>
      </c>
      <c r="H117" s="67" t="n">
        <f aca="false">F117-J117</f>
        <v>27515101.2320677</v>
      </c>
      <c r="I117" s="67" t="n">
        <f aca="false">G117-K117</f>
        <v>26338673.2358669</v>
      </c>
      <c r="J117" s="165" t="n">
        <f aca="false">low_v2_m!J105</f>
        <v>4851289.56158049</v>
      </c>
      <c r="K117" s="165" t="n">
        <f aca="false">low_v2_m!K105</f>
        <v>4705750.87473308</v>
      </c>
      <c r="L117" s="67" t="n">
        <f aca="false">H117-I117</f>
        <v>1176427.99620071</v>
      </c>
      <c r="M117" s="67" t="n">
        <f aca="false">J117-K117</f>
        <v>145538.686847414</v>
      </c>
      <c r="N117" s="165" t="n">
        <f aca="false">SUM(low_v5_m!C105:J105)</f>
        <v>3679847.03561419</v>
      </c>
      <c r="O117" s="7"/>
      <c r="P117" s="7"/>
      <c r="Q117" s="67" t="n">
        <f aca="false">I117*5.5017049523</f>
        <v>144907608.978781</v>
      </c>
      <c r="R117" s="67"/>
      <c r="S117" s="67"/>
      <c r="T117" s="7"/>
      <c r="U117" s="7"/>
      <c r="V117" s="67" t="n">
        <f aca="false">K117*5.5017049523</f>
        <v>25889652.891809</v>
      </c>
      <c r="W117" s="67" t="n">
        <f aca="false">M117*5.5017049523</f>
        <v>800710.914179656</v>
      </c>
      <c r="X117" s="67" t="n">
        <f aca="false">N117*5.1890047538+L117*5.5017049523</f>
        <v>25567103.4937807</v>
      </c>
      <c r="Y117" s="67" t="n">
        <f aca="false">N117*5.1890047538</f>
        <v>19094743.7610589</v>
      </c>
      <c r="Z117" s="67" t="n">
        <f aca="false">L117*5.5017049523</f>
        <v>6472359.73272184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984375" defaultRowHeight="12.8" zeroHeight="false" outlineLevelRow="0" outlineLevelCol="0"/>
  <cols>
    <col collapsed="false" customWidth="true" hidden="false" outlineLevel="0" max="7" min="6" style="111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1" width="17.35"/>
    <col collapsed="false" customWidth="true" hidden="false" outlineLevel="0" max="11" min="11" style="111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1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1"/>
      <c r="AC1" s="141"/>
      <c r="AD1" s="141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1"/>
      <c r="AC2" s="141"/>
      <c r="AD2" s="141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50.2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8.54461501749204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9.02283265534899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9.43861666170495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9.00202144484866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central_v2_m!B2+temporary_pension_bonus_central!B2</f>
        <v>17739542.6683295</v>
      </c>
      <c r="G14" s="162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central_v2_m!J2</f>
        <v>0</v>
      </c>
      <c r="K14" s="163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central_v2_m!B3+temporary_pension_bonus_central!B3</f>
        <v>20424458.4543804</v>
      </c>
      <c r="G15" s="164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central_v2_m!J3</f>
        <v>0</v>
      </c>
      <c r="K15" s="165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central_v2_m!B4+temporary_pension_bonus_central!B4</f>
        <v>19770972.3841794</v>
      </c>
      <c r="G16" s="164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central_v2_m!J4</f>
        <v>0</v>
      </c>
      <c r="K16" s="165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SUM(central_v5_m!C4:J4)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central_v2_m!B5+temporary_pension_bonus_central!B5</f>
        <v>21368066.5344648</v>
      </c>
      <c r="G17" s="164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central_v2_m!J5</f>
        <v>0</v>
      </c>
      <c r="K17" s="165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SUM(central_v5_m!C5:J5)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central_v2_m!B6+temporary_pension_bonus_central!B6</f>
        <v>18728958.0861916</v>
      </c>
      <c r="G18" s="162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central_v2_m!J6</f>
        <v>0</v>
      </c>
      <c r="K18" s="163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SUM(central_v5_m!C6:J6)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central_v2_m!B7+temporary_pension_bonus_central!B7</f>
        <v>19344977.1486059</v>
      </c>
      <c r="G19" s="164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central_v2_m!J7</f>
        <v>0</v>
      </c>
      <c r="K19" s="165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SUM(central_v5_m!C7:J7)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central_v2_m!D8+temporary_pension_bonus_central!B8</f>
        <v>18490578.4951819</v>
      </c>
      <c r="G20" s="165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central_v2_m!J8</f>
        <v>0</v>
      </c>
      <c r="K20" s="165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SUM(central_v5_m!C8:J8)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central_v2_m!D9+temporary_pension_bonus_central!B9</f>
        <v>20206487.8241814</v>
      </c>
      <c r="G21" s="165" t="n">
        <f aca="false">central_v2_m!E9+temporary_pension_bonus_central!B9</f>
        <v>19407540.7231197</v>
      </c>
      <c r="H21" s="67" t="n">
        <f aca="false">F21-J21</f>
        <v>20187754.0112131</v>
      </c>
      <c r="I21" s="67" t="n">
        <f aca="false">G21-K21</f>
        <v>19389368.9245404</v>
      </c>
      <c r="J21" s="165" t="n">
        <f aca="false">central_v2_m!J9</f>
        <v>18733.8129683629</v>
      </c>
      <c r="K21" s="165" t="n">
        <f aca="false">central_v2_m!K9</f>
        <v>18171.7985793121</v>
      </c>
      <c r="L21" s="67" t="n">
        <f aca="false">H21-I21</f>
        <v>798385.086672675</v>
      </c>
      <c r="M21" s="67" t="n">
        <f aca="false">J21-K21</f>
        <v>562.014389050884</v>
      </c>
      <c r="N21" s="165" t="n">
        <f aca="false">SUM(central_v5_m!C9:J9)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106674587.034116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4392479.18518952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central_v2_m!D10+temporary_pension_bonus_central!B10</f>
        <v>19442559.2610444</v>
      </c>
      <c r="G22" s="163" t="n">
        <f aca="false">central_v2_m!E10+temporary_pension_bonus_central!B10</f>
        <v>18671668.2828259</v>
      </c>
      <c r="H22" s="8" t="n">
        <f aca="false">F22-J22</f>
        <v>19390189.5303602</v>
      </c>
      <c r="I22" s="8" t="n">
        <f aca="false">G22-K22</f>
        <v>18620869.6440622</v>
      </c>
      <c r="J22" s="163" t="n">
        <f aca="false">central_v2_m!J10</f>
        <v>52369.7306842421</v>
      </c>
      <c r="K22" s="163" t="n">
        <f aca="false">central_v2_m!K10</f>
        <v>50798.6387637148</v>
      </c>
      <c r="L22" s="8" t="n">
        <f aca="false">H22-I22</f>
        <v>769319.886297975</v>
      </c>
      <c r="M22" s="8" t="n">
        <f aca="false">J22-K22</f>
        <v>1571.09192052727</v>
      </c>
      <c r="N22" s="163" t="n">
        <f aca="false">SUM(central_v5_m!C10:J10)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central_v2_m!D11+temporary_pension_bonus_central!B11</f>
        <v>20770363.7669549</v>
      </c>
      <c r="G23" s="165" t="n">
        <f aca="false">central_v2_m!E11+temporary_pension_bonus_central!B11</f>
        <v>19945387.4704532</v>
      </c>
      <c r="H23" s="67" t="n">
        <f aca="false">F23-J23</f>
        <v>20671124.2633376</v>
      </c>
      <c r="I23" s="67" t="n">
        <f aca="false">G23-K23</f>
        <v>19849125.1519444</v>
      </c>
      <c r="J23" s="165" t="n">
        <f aca="false">central_v2_m!J11</f>
        <v>99239.5036172691</v>
      </c>
      <c r="K23" s="165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SUM(central_v5_m!C11:J11)</f>
        <v>3867366.74910504</v>
      </c>
      <c r="O23" s="166" t="n">
        <v>118311548.494431</v>
      </c>
      <c r="P23" s="7"/>
      <c r="Q23" s="67" t="n">
        <f aca="false">I23*5.5017049523</f>
        <v>109204030.147275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central_v2_m!D12+temporary_pension_bonus_central!B12</f>
        <v>19946339.4687234</v>
      </c>
      <c r="G24" s="165" t="n">
        <f aca="false">central_v2_m!E12+temporary_pension_bonus_central!B12</f>
        <v>19153514.1092787</v>
      </c>
      <c r="H24" s="67" t="n">
        <f aca="false">F24-J24</f>
        <v>19829109.5009065</v>
      </c>
      <c r="I24" s="67" t="n">
        <f aca="false">G24-K24</f>
        <v>19039801.0404963</v>
      </c>
      <c r="J24" s="165" t="n">
        <f aca="false">central_v2_m!J12</f>
        <v>117229.967816862</v>
      </c>
      <c r="K24" s="165" t="n">
        <f aca="false">central_v2_m!K12</f>
        <v>113713.068782356</v>
      </c>
      <c r="L24" s="67" t="n">
        <f aca="false">H24-I24</f>
        <v>789308.460410208</v>
      </c>
      <c r="M24" s="67" t="n">
        <f aca="false">J24-K24</f>
        <v>3516.89903450584</v>
      </c>
      <c r="N24" s="165" t="n">
        <f aca="false">SUM(central_v5_m!C12:J12)</f>
        <v>3510870.42223416</v>
      </c>
      <c r="O24" s="166" t="n">
        <v>103254577.736778</v>
      </c>
      <c r="P24" s="7"/>
      <c r="Q24" s="67" t="n">
        <f aca="false">I24*5.5017049523</f>
        <v>104751367.675305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</v>
      </c>
      <c r="Y24" s="67" t="n">
        <f aca="false">N24*5.1890047538</f>
        <v>18217923.3109489</v>
      </c>
      <c r="Z24" s="67" t="n">
        <f aca="false">L24*5.5017049523</f>
        <v>4342542.26553113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central_v2_m!D13+temporary_pension_bonus_central!B13</f>
        <v>21733835.2916421</v>
      </c>
      <c r="G25" s="165" t="n">
        <f aca="false">central_v2_m!E13+temporary_pension_bonus_central!B13</f>
        <v>20868135.4316093</v>
      </c>
      <c r="H25" s="67" t="n">
        <f aca="false">F25-J25</f>
        <v>21571114.1132176</v>
      </c>
      <c r="I25" s="67" t="n">
        <f aca="false">G25-K25</f>
        <v>20710295.8885375</v>
      </c>
      <c r="J25" s="165" t="n">
        <f aca="false">central_v2_m!J13</f>
        <v>162721.178424523</v>
      </c>
      <c r="K25" s="165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SUM(central_v5_m!C13:J13)</f>
        <v>3990735.76895413</v>
      </c>
      <c r="O25" s="168" t="n">
        <v>124728426.724285</v>
      </c>
      <c r="Q25" s="67" t="n">
        <f aca="false">I25*5.5017049523</f>
        <v>113941937.453565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central_v2_m!D14+temporary_pension_bonus_central!B14</f>
        <v>20218888.9531108</v>
      </c>
      <c r="G26" s="163" t="n">
        <f aca="false">central_v2_m!E14+temporary_pension_bonus_central!B14</f>
        <v>19414223.1621779</v>
      </c>
      <c r="H26" s="8" t="n">
        <f aca="false">F26-J26</f>
        <v>20043363.9902803</v>
      </c>
      <c r="I26" s="8" t="n">
        <f aca="false">G26-K26</f>
        <v>19243963.9482324</v>
      </c>
      <c r="J26" s="163" t="n">
        <f aca="false">central_v2_m!J14</f>
        <v>175524.962830442</v>
      </c>
      <c r="K26" s="163" t="n">
        <f aca="false">central_v2_m!K14</f>
        <v>170259.213945529</v>
      </c>
      <c r="L26" s="8" t="n">
        <f aca="false">H26-I26</f>
        <v>799400.042047981</v>
      </c>
      <c r="M26" s="8" t="n">
        <f aca="false">J26-K26</f>
        <v>5265.74888491325</v>
      </c>
      <c r="N26" s="163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central_v2_m!D15+temporary_pension_bonus_central!B15</f>
        <v>20296024.1848376</v>
      </c>
      <c r="G27" s="165" t="n">
        <f aca="false">central_v2_m!E15+temporary_pension_bonus_central!B15</f>
        <v>19500116.3075919</v>
      </c>
      <c r="H27" s="67" t="n">
        <f aca="false">F27-J27</f>
        <v>20093281.5342004</v>
      </c>
      <c r="I27" s="67" t="n">
        <f aca="false">G27-K27</f>
        <v>19303455.9364738</v>
      </c>
      <c r="J27" s="165" t="n">
        <f aca="false">central_v2_m!J15</f>
        <v>202742.650637218</v>
      </c>
      <c r="K27" s="165" t="n">
        <f aca="false">central_v2_m!K15</f>
        <v>196660.371118102</v>
      </c>
      <c r="L27" s="67" t="n">
        <f aca="false">H27-I27</f>
        <v>789825.597726557</v>
      </c>
      <c r="M27" s="67" t="n">
        <f aca="false">J27-K27</f>
        <v>6082.27951911654</v>
      </c>
      <c r="N27" s="165" t="n">
        <f aca="false">SUM(central_v5_m!C15:J15)</f>
        <v>3588608.991979</v>
      </c>
      <c r="O27" s="7"/>
      <c r="P27" s="7"/>
      <c r="Q27" s="67" t="n">
        <f aca="false">I27*5.5017049523</f>
        <v>106201919.122203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22966696.5213739</v>
      </c>
      <c r="Y27" s="67" t="n">
        <f aca="false">N27*5.1890047538</f>
        <v>18621309.1189084</v>
      </c>
      <c r="Z27" s="67" t="n">
        <f aca="false">L27*5.5017049523</f>
        <v>4345387.40246551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central_v2_m!D16+temporary_pension_bonus_central!B16</f>
        <v>18996972.1123844</v>
      </c>
      <c r="G28" s="165" t="n">
        <f aca="false">central_v2_m!E16+temporary_pension_bonus_central!B16</f>
        <v>18240826.5509977</v>
      </c>
      <c r="H28" s="67" t="n">
        <f aca="false">F28-J28</f>
        <v>18774109.8030382</v>
      </c>
      <c r="I28" s="67" t="n">
        <f aca="false">G28-K28</f>
        <v>18024650.1109319</v>
      </c>
      <c r="J28" s="165" t="n">
        <f aca="false">central_v2_m!J16</f>
        <v>222862.309346122</v>
      </c>
      <c r="K28" s="165" t="n">
        <f aca="false">central_v2_m!K16</f>
        <v>216176.440065739</v>
      </c>
      <c r="L28" s="67" t="n">
        <f aca="false">H28-I28</f>
        <v>749459.69210631</v>
      </c>
      <c r="M28" s="67" t="n">
        <f aca="false">J28-K28</f>
        <v>6685.86928038366</v>
      </c>
      <c r="N28" s="165" t="n">
        <f aca="false">SUM(central_v5_m!C16:J16)</f>
        <v>3273414.78527882</v>
      </c>
      <c r="O28" s="7"/>
      <c r="P28" s="7"/>
      <c r="Q28" s="67" t="n">
        <f aca="false">I28*5.5017049523</f>
        <v>99166306.778789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21109070.9815815</v>
      </c>
      <c r="Y28" s="67" t="n">
        <f aca="false">N28*5.1890047538</f>
        <v>16985764.881971</v>
      </c>
      <c r="Z28" s="67" t="n">
        <f aca="false">L28*5.5017049523</f>
        <v>4123306.09961052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central_v2_m!D17+temporary_pension_bonus_central!B17</f>
        <v>17389518.3454194</v>
      </c>
      <c r="G29" s="165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16475112.3661771</v>
      </c>
      <c r="J29" s="165" t="n">
        <f aca="false">central_v2_m!J17</f>
        <v>230971.30147243</v>
      </c>
      <c r="K29" s="165" t="n">
        <f aca="false">central_v2_m!K17</f>
        <v>224042.162428257</v>
      </c>
      <c r="L29" s="67" t="n">
        <f aca="false">H29-I29</f>
        <v>683434.677769858</v>
      </c>
      <c r="M29" s="67" t="n">
        <f aca="false">J29-K29</f>
        <v>6929.13904417286</v>
      </c>
      <c r="N29" s="165" t="n">
        <f aca="false">SUM(central_v5_m!C17:J17)</f>
        <v>3038125.44366606</v>
      </c>
      <c r="O29" s="7"/>
      <c r="P29" s="7"/>
      <c r="Q29" s="67" t="n">
        <f aca="false">I29*5.5017049523</f>
        <v>90641207.2946955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3760055.95125998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central_v2_m!D18+temporary_pension_bonus_central!B18</f>
        <v>17226658.2022372</v>
      </c>
      <c r="G30" s="163" t="n">
        <f aca="false">central_v2_m!E18+temporary_pension_bonus_central!B18</f>
        <v>16542084.4846852</v>
      </c>
      <c r="H30" s="8" t="n">
        <f aca="false">F30-J30</f>
        <v>17031067.6351747</v>
      </c>
      <c r="I30" s="8" t="n">
        <f aca="false">G30-K30</f>
        <v>16352361.6346345</v>
      </c>
      <c r="J30" s="163" t="n">
        <f aca="false">central_v2_m!J18</f>
        <v>195590.56706249</v>
      </c>
      <c r="K30" s="163" t="n">
        <f aca="false">central_v2_m!K18</f>
        <v>189722.850050615</v>
      </c>
      <c r="L30" s="8" t="n">
        <f aca="false">H30-I30</f>
        <v>678706.000540193</v>
      </c>
      <c r="M30" s="8" t="n">
        <f aca="false">J30-K30</f>
        <v>5867.71701187466</v>
      </c>
      <c r="N30" s="163" t="n">
        <f aca="false">SUM(central_v5_m!C18:J18)</f>
        <v>3559515.16025303</v>
      </c>
      <c r="O30" s="5"/>
      <c r="P30" s="5"/>
      <c r="Q30" s="8" t="n">
        <f aca="false">I30*5.5017049523</f>
        <v>89965868.9870694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32282.4477429258</v>
      </c>
      <c r="X30" s="8" t="n">
        <f aca="false">N30*5.1890047538+L30*5.5017049523</f>
        <v>22204381.2521038</v>
      </c>
      <c r="Y30" s="8" t="n">
        <f aca="false">N30*5.1890047538</f>
        <v>18470341.0877761</v>
      </c>
      <c r="Z30" s="8" t="n">
        <f aca="false">L30*5.5017049523</f>
        <v>3734040.16432771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central_v2_m!D19+temporary_pension_bonus_central!B19</f>
        <v>17407059.9259479</v>
      </c>
      <c r="G31" s="165" t="n">
        <f aca="false">central_v2_m!E19+temporary_pension_bonus_central!B19</f>
        <v>16714205.9965882</v>
      </c>
      <c r="H31" s="67" t="n">
        <f aca="false">F31-J31</f>
        <v>17217559.6938856</v>
      </c>
      <c r="I31" s="67" t="n">
        <f aca="false">G31-K31</f>
        <v>16530390.7714878</v>
      </c>
      <c r="J31" s="165" t="n">
        <f aca="false">central_v2_m!J19</f>
        <v>189500.232062337</v>
      </c>
      <c r="K31" s="165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5685.00696187012</v>
      </c>
      <c r="N31" s="165" t="n">
        <f aca="false">SUM(central_v5_m!C19:J19)</f>
        <v>3292886.12995688</v>
      </c>
      <c r="O31" s="7"/>
      <c r="P31" s="7"/>
      <c r="Q31" s="67" t="n">
        <f aca="false">I31*5.5017049523</f>
        <v>90945332.7709485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31277.2309559808</v>
      </c>
      <c r="X31" s="67" t="n">
        <f aca="false">N31*5.1890047538+L31*5.5017049523</f>
        <v>20867402.445491</v>
      </c>
      <c r="Y31" s="67" t="n">
        <f aca="false">N31*5.1890047538</f>
        <v>17086801.7820683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central_v2_m!D20+temporary_pension_bonus_central!B20</f>
        <v>17887101.6652211</v>
      </c>
      <c r="G32" s="165" t="n">
        <f aca="false">central_v2_m!E20+temporary_pension_bonus_central!B20</f>
        <v>17173139.8729212</v>
      </c>
      <c r="H32" s="67" t="n">
        <f aca="false">F32-J32</f>
        <v>17682536.0060018</v>
      </c>
      <c r="I32" s="67" t="n">
        <f aca="false">G32-K32</f>
        <v>16974711.1834784</v>
      </c>
      <c r="J32" s="165" t="n">
        <f aca="false">central_v2_m!J20</f>
        <v>204565.659219298</v>
      </c>
      <c r="K32" s="165" t="n">
        <f aca="false">central_v2_m!K20</f>
        <v>198428.689442719</v>
      </c>
      <c r="L32" s="67" t="n">
        <f aca="false">H32-I32</f>
        <v>707824.822523333</v>
      </c>
      <c r="M32" s="67" t="n">
        <f aca="false">J32-K32</f>
        <v>6136.969776579</v>
      </c>
      <c r="N32" s="165" t="n">
        <f aca="false">SUM(central_v5_m!C20:J20)</f>
        <v>3222133.25828741</v>
      </c>
      <c r="O32" s="7"/>
      <c r="P32" s="7"/>
      <c r="Q32" s="67" t="n">
        <f aca="false">I32*5.5017049523</f>
        <v>93389852.5820055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3894243.33143749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central_v2_m!D21+temporary_pension_bonus_central!B21</f>
        <v>17591672.1891006</v>
      </c>
      <c r="G33" s="165" t="n">
        <f aca="false">central_v2_m!E21+temporary_pension_bonus_central!B21</f>
        <v>16889905.5327718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central_v2_m!J21</f>
        <v>222675.54785813</v>
      </c>
      <c r="K33" s="165" t="n">
        <f aca="false">central_v2_m!K21</f>
        <v>215995.281422386</v>
      </c>
      <c r="L33" s="67" t="n">
        <f aca="false">H33-I33</f>
        <v>695086.389893016</v>
      </c>
      <c r="M33" s="67" t="n">
        <f aca="false">J33-K33</f>
        <v>6680.26643574389</v>
      </c>
      <c r="N33" s="165" t="n">
        <f aca="false">SUM(central_v5_m!C21:J21)</f>
        <v>3292135.92902713</v>
      </c>
      <c r="O33" s="7"/>
      <c r="P33" s="7"/>
      <c r="Q33" s="67" t="n">
        <f aca="false">I33*5.5017049523</f>
        <v>91734934.604055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3824160.23355073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central_v2_m!D22+temporary_pension_bonus_central!B22</f>
        <v>20095224.7181322</v>
      </c>
      <c r="G34" s="163" t="n">
        <f aca="false">central_v2_m!E22+temporary_pension_bonus_central!B22</f>
        <v>19376654.8133415</v>
      </c>
      <c r="H34" s="8" t="n">
        <f aca="false">F34-J34</f>
        <v>19851271.0622272</v>
      </c>
      <c r="I34" s="8" t="n">
        <f aca="false">G34-K34</f>
        <v>19140019.7671137</v>
      </c>
      <c r="J34" s="163" t="n">
        <f aca="false">central_v2_m!J22</f>
        <v>243953.655904946</v>
      </c>
      <c r="K34" s="163" t="n">
        <f aca="false">central_v2_m!K22</f>
        <v>236635.046227797</v>
      </c>
      <c r="L34" s="8" t="n">
        <f aca="false">H34-I34</f>
        <v>711251.295113541</v>
      </c>
      <c r="M34" s="8" t="n">
        <f aca="false">J34-K34</f>
        <v>7318.6096771484</v>
      </c>
      <c r="N34" s="163" t="n">
        <f aca="false">SUM(central_v5_m!C22:J22)</f>
        <v>3802902.90237035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1301896.20571921</v>
      </c>
      <c r="W34" s="8" t="n">
        <f aca="false">M34*5.5017049523</f>
        <v>40264.8311047181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central_v2_m!D23+temporary_pension_bonus_central!B23</f>
        <v>18610237.5887717</v>
      </c>
      <c r="G35" s="165" t="n">
        <f aca="false">central_v2_m!E23+temporary_pension_bonus_central!B23</f>
        <v>17878263.5942546</v>
      </c>
      <c r="H35" s="67" t="n">
        <f aca="false">F35-J35</f>
        <v>18320088.0541979</v>
      </c>
      <c r="I35" s="67" t="n">
        <f aca="false">G35-K35</f>
        <v>17596818.545718</v>
      </c>
      <c r="J35" s="165" t="n">
        <f aca="false">central_v2_m!J23</f>
        <v>290149.534573841</v>
      </c>
      <c r="K35" s="165" t="n">
        <f aca="false">central_v2_m!K23</f>
        <v>281445.048536625</v>
      </c>
      <c r="L35" s="67" t="n">
        <f aca="false">H35-I35</f>
        <v>723269.508479882</v>
      </c>
      <c r="M35" s="67" t="n">
        <f aca="false">J35-K35</f>
        <v>8704.48603721522</v>
      </c>
      <c r="N35" s="165" t="n">
        <f aca="false">SUM(central_v5_m!C23:J23)</f>
        <v>2991866.80200637</v>
      </c>
      <c r="O35" s="7"/>
      <c r="P35" s="7"/>
      <c r="Q35" s="67" t="n">
        <f aca="false">I35*5.5017049523</f>
        <v>96812503.7377012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19504026.4949988</v>
      </c>
      <c r="Y35" s="67" t="n">
        <f aca="false">N35*5.1890047538</f>
        <v>15524811.0583475</v>
      </c>
      <c r="Z35" s="67" t="n">
        <f aca="false">L35*5.5017049523</f>
        <v>3979215.43665135</v>
      </c>
      <c r="AA35" s="67" t="n">
        <f aca="false">IFE_cost_central!B23*3</f>
        <v>1998888.56253</v>
      </c>
      <c r="AB35" s="67" t="n">
        <f aca="false">AA35*$AC$13</f>
        <v>17994037.7057578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central_v2_m!D24+temporary_pension_bonus_central!B24</f>
        <v>18503955.0572491</v>
      </c>
      <c r="G36" s="165" t="n">
        <f aca="false">central_v2_m!E24+temporary_pension_bonus_central!B24</f>
        <v>17774187.4804278</v>
      </c>
      <c r="H36" s="67" t="n">
        <f aca="false">F36-J36</f>
        <v>18234118.2774611</v>
      </c>
      <c r="I36" s="67" t="n">
        <f aca="false">G36-K36</f>
        <v>17512445.8040334</v>
      </c>
      <c r="J36" s="165" t="n">
        <f aca="false">central_v2_m!J24</f>
        <v>269836.779788004</v>
      </c>
      <c r="K36" s="165" t="n">
        <f aca="false">central_v2_m!K24</f>
        <v>261741.676394364</v>
      </c>
      <c r="L36" s="67" t="n">
        <f aca="false">H36-I36</f>
        <v>721672.473427665</v>
      </c>
      <c r="M36" s="67" t="n">
        <f aca="false">J36-K36</f>
        <v>8095.10339364008</v>
      </c>
      <c r="N36" s="165" t="n">
        <f aca="false">SUM(central_v5_m!C24:J24)</f>
        <v>3135598.39887769</v>
      </c>
      <c r="O36" s="7"/>
      <c r="P36" s="7"/>
      <c r="Q36" s="67" t="n">
        <f aca="false">I36*5.5017049523</f>
        <v>96348309.806936</v>
      </c>
      <c r="R36" s="67"/>
      <c r="S36" s="67"/>
      <c r="T36" s="7"/>
      <c r="U36" s="7"/>
      <c r="V36" s="67" t="n">
        <f aca="false">K36*5.5017049523</f>
        <v>1440025.47724218</v>
      </c>
      <c r="W36" s="67" t="n">
        <f aca="false">M36*5.5017049523</f>
        <v>44536.8704301702</v>
      </c>
      <c r="X36" s="67" t="n">
        <f aca="false">N36*5.1890047538+L36*5.5017049523</f>
        <v>20241064.0187796</v>
      </c>
      <c r="Y36" s="67" t="n">
        <f aca="false">N36*5.1890047538</f>
        <v>16270634.997784</v>
      </c>
      <c r="Z36" s="67" t="n">
        <f aca="false">L36*5.5017049523</f>
        <v>3970429.02099557</v>
      </c>
      <c r="AA36" s="67" t="n">
        <f aca="false">IFE_cost_central!B24*3</f>
        <v>2697300.53362</v>
      </c>
      <c r="AB36" s="67" t="n">
        <f aca="false">AA36*$AC$13</f>
        <v>24281157.246849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central_v2_m!D25+temporary_pension_bonus_central!B25</f>
        <v>18061886.223385</v>
      </c>
      <c r="G37" s="165" t="n">
        <f aca="false">central_v2_m!E25+temporary_pension_bonus_central!B25</f>
        <v>17346999.4965381</v>
      </c>
      <c r="H37" s="67" t="n">
        <f aca="false">F37-J37</f>
        <v>17776291.6090964</v>
      </c>
      <c r="I37" s="67" t="n">
        <f aca="false">G37-K37</f>
        <v>17069972.7206782</v>
      </c>
      <c r="J37" s="165" t="n">
        <f aca="false">central_v2_m!J25</f>
        <v>285594.6142886</v>
      </c>
      <c r="K37" s="165" t="n">
        <f aca="false">central_v2_m!K25</f>
        <v>277026.775859942</v>
      </c>
      <c r="L37" s="67" t="n">
        <f aca="false">H37-I37</f>
        <v>706318.88841819</v>
      </c>
      <c r="M37" s="67" t="n">
        <f aca="false">J37-K37</f>
        <v>8567.83842865797</v>
      </c>
      <c r="N37" s="165" t="n">
        <f aca="false">SUM(central_v5_m!C25:J25)</f>
        <v>3074031.82642317</v>
      </c>
      <c r="O37" s="7"/>
      <c r="P37" s="7"/>
      <c r="Q37" s="67" t="n">
        <f aca="false">I37*5.5017049523</f>
        <v>93913953.4529811</v>
      </c>
      <c r="R37" s="67"/>
      <c r="S37" s="67"/>
      <c r="T37" s="7"/>
      <c r="U37" s="7"/>
      <c r="V37" s="67" t="n">
        <f aca="false">K37*5.5017049523</f>
        <v>1524119.58466834</v>
      </c>
      <c r="W37" s="67" t="n">
        <f aca="false">M37*5.5017049523</f>
        <v>47137.7191134538</v>
      </c>
      <c r="X37" s="67" t="n">
        <f aca="false">N37*5.1890047538+L37*5.5017049523</f>
        <v>19837123.8869557</v>
      </c>
      <c r="Y37" s="67" t="n">
        <f aca="false">N37*5.1890047538</f>
        <v>15951165.7606423</v>
      </c>
      <c r="Z37" s="67" t="n">
        <f aca="false">L37*5.5017049523</f>
        <v>3885958.12631339</v>
      </c>
      <c r="AA37" s="67" t="n">
        <f aca="false">IFE_cost_central!B25*3</f>
        <v>815709.92895</v>
      </c>
      <c r="AB37" s="67" t="n">
        <f aca="false">AA37*$AC$13</f>
        <v>7343038.27318388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central_v2_m!D26+temporary_pension_bonus_central!B26</f>
        <v>17323557.4881549</v>
      </c>
      <c r="G38" s="163" t="n">
        <f aca="false">central_v2_m!E26+temporary_pension_bonus_central!B26</f>
        <v>16635887.1222547</v>
      </c>
      <c r="H38" s="8" t="n">
        <f aca="false">F38-J38</f>
        <v>17044118.685091</v>
      </c>
      <c r="I38" s="8" t="n">
        <f aca="false">G38-K38</f>
        <v>16364831.4832827</v>
      </c>
      <c r="J38" s="163" t="n">
        <f aca="false">central_v2_m!J26</f>
        <v>279438.803063927</v>
      </c>
      <c r="K38" s="163" t="n">
        <f aca="false">central_v2_m!K26</f>
        <v>271055.638972009</v>
      </c>
      <c r="L38" s="8" t="n">
        <f aca="false">H38-I38</f>
        <v>679287.201808274</v>
      </c>
      <c r="M38" s="8" t="n">
        <f aca="false">J38-K38</f>
        <v>8383.1640919178</v>
      </c>
      <c r="N38" s="163" t="n">
        <f aca="false">SUM(central_v5_m!C26:J26)</f>
        <v>3469530.0296195</v>
      </c>
      <c r="O38" s="5"/>
      <c r="P38" s="5"/>
      <c r="Q38" s="8" t="n">
        <f aca="false">I38*5.5017049523</f>
        <v>90034474.4151316</v>
      </c>
      <c r="R38" s="8"/>
      <c r="S38" s="8"/>
      <c r="T38" s="5"/>
      <c r="U38" s="5"/>
      <c r="V38" s="8" t="n">
        <f aca="false">K38*5.5017049523</f>
        <v>1491268.15128114</v>
      </c>
      <c r="W38" s="8" t="n">
        <f aca="false">M38*5.5017049523</f>
        <v>46121.6954004477</v>
      </c>
      <c r="X38" s="8" t="n">
        <f aca="false">N38*5.1890047538+L38*5.5017049523</f>
        <v>21740645.57937</v>
      </c>
      <c r="Y38" s="8" t="n">
        <f aca="false">N38*5.1890047538</f>
        <v>18003407.8171474</v>
      </c>
      <c r="Z38" s="8" t="n">
        <f aca="false">L38*5.5017049523</f>
        <v>3737237.76222259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central_v2_m!D27+temporary_pension_bonus_central!B27</f>
        <v>17472812.954195</v>
      </c>
      <c r="G39" s="165" t="n">
        <f aca="false">central_v2_m!E27+temporary_pension_bonus_central!B27</f>
        <v>16777028.8557949</v>
      </c>
      <c r="H39" s="67" t="n">
        <f aca="false">F39-J39</f>
        <v>17168132.6511134</v>
      </c>
      <c r="I39" s="67" t="n">
        <f aca="false">G39-K39</f>
        <v>16481488.9618057</v>
      </c>
      <c r="J39" s="165" t="n">
        <f aca="false">central_v2_m!J27</f>
        <v>304680.303081601</v>
      </c>
      <c r="K39" s="165" t="n">
        <f aca="false">central_v2_m!K27</f>
        <v>295539.893989153</v>
      </c>
      <c r="L39" s="67" t="n">
        <f aca="false">H39-I39</f>
        <v>686643.689307712</v>
      </c>
      <c r="M39" s="67" t="n">
        <f aca="false">J39-K39</f>
        <v>9140.40909244801</v>
      </c>
      <c r="N39" s="165" t="n">
        <f aca="false">SUM(central_v5_m!C27:J27)</f>
        <v>2853153.72381821</v>
      </c>
      <c r="O39" s="7"/>
      <c r="P39" s="7"/>
      <c r="Q39" s="67" t="n">
        <f aca="false">I39*5.5017049523</f>
        <v>90676289.4424443</v>
      </c>
      <c r="R39" s="67"/>
      <c r="S39" s="67"/>
      <c r="T39" s="7"/>
      <c r="U39" s="7"/>
      <c r="V39" s="67" t="n">
        <f aca="false">K39*5.5017049523</f>
        <v>1625973.29836234</v>
      </c>
      <c r="W39" s="67" t="n">
        <f aca="false">M39*5.5017049523</f>
        <v>50287.8339699692</v>
      </c>
      <c r="X39" s="67" t="n">
        <f aca="false">N39*5.1890047538+L39*5.5017049523</f>
        <v>18582739.2221446</v>
      </c>
      <c r="Y39" s="67" t="n">
        <f aca="false">N39*5.1890047538</f>
        <v>14805028.2362149</v>
      </c>
      <c r="Z39" s="67" t="n">
        <f aca="false">L39*5.5017049523</f>
        <v>3777710.98592978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central_v2_m!D28+temporary_pension_bonus_central!B28</f>
        <v>17984436.0706218</v>
      </c>
      <c r="G40" s="165" t="n">
        <f aca="false">central_v2_m!E28+temporary_pension_bonus_central!B28</f>
        <v>17267247.9945147</v>
      </c>
      <c r="H40" s="67" t="n">
        <f aca="false">F40-J40</f>
        <v>17644338.8816807</v>
      </c>
      <c r="I40" s="67" t="n">
        <f aca="false">G40-K40</f>
        <v>16937353.7212419</v>
      </c>
      <c r="J40" s="165" t="n">
        <f aca="false">central_v2_m!J28</f>
        <v>340097.188941055</v>
      </c>
      <c r="K40" s="165" t="n">
        <f aca="false">central_v2_m!K28</f>
        <v>329894.273272823</v>
      </c>
      <c r="L40" s="67" t="n">
        <f aca="false">H40-I40</f>
        <v>706985.160438821</v>
      </c>
      <c r="M40" s="67" t="n">
        <f aca="false">J40-K40</f>
        <v>10202.9156682316</v>
      </c>
      <c r="N40" s="165" t="n">
        <f aca="false">SUM(central_v5_m!C28:J28)</f>
        <v>2905810.99700658</v>
      </c>
      <c r="O40" s="7"/>
      <c r="P40" s="7"/>
      <c r="Q40" s="67" t="n">
        <f aca="false">I40*5.5017049523</f>
        <v>93184322.8470134</v>
      </c>
      <c r="R40" s="67"/>
      <c r="S40" s="67"/>
      <c r="T40" s="7"/>
      <c r="U40" s="7"/>
      <c r="V40" s="67" t="n">
        <f aca="false">K40*5.5017049523</f>
        <v>1814980.9570005</v>
      </c>
      <c r="W40" s="67" t="n">
        <f aca="false">M40*5.5017049523</f>
        <v>56133.4316598091</v>
      </c>
      <c r="X40" s="67" t="n">
        <f aca="false">N40*5.1890047538+L40*5.5017049523</f>
        <v>18967890.8355003</v>
      </c>
      <c r="Y40" s="67" t="n">
        <f aca="false">N40*5.1890047538</f>
        <v>15078267.0771114</v>
      </c>
      <c r="Z40" s="67" t="n">
        <f aca="false">L40*5.5017049523</f>
        <v>3889623.75838887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central_v2_m!D29+temporary_pension_bonus_central!B29</f>
        <v>18667818.476733</v>
      </c>
      <c r="G41" s="165" t="n">
        <f aca="false">central_v2_m!E29+temporary_pension_bonus_central!B29</f>
        <v>17921626.0899409</v>
      </c>
      <c r="H41" s="67" t="n">
        <f aca="false">F41-J41</f>
        <v>18294914.339757</v>
      </c>
      <c r="I41" s="67" t="n">
        <f aca="false">G41-K41</f>
        <v>17559909.0770742</v>
      </c>
      <c r="J41" s="165" t="n">
        <f aca="false">central_v2_m!J29</f>
        <v>372904.13697604</v>
      </c>
      <c r="K41" s="165" t="n">
        <f aca="false">central_v2_m!K29</f>
        <v>361717.012866759</v>
      </c>
      <c r="L41" s="67" t="n">
        <f aca="false">H41-I41</f>
        <v>735005.262682825</v>
      </c>
      <c r="M41" s="67" t="n">
        <f aca="false">J41-K41</f>
        <v>11187.1241092812</v>
      </c>
      <c r="N41" s="165" t="n">
        <f aca="false">SUM(central_v5_m!C29:J29)</f>
        <v>3020590.26724235</v>
      </c>
      <c r="O41" s="7"/>
      <c r="P41" s="7"/>
      <c r="Q41" s="67" t="n">
        <f aca="false">I41*5.5017049523</f>
        <v>96609438.7312767</v>
      </c>
      <c r="R41" s="67"/>
      <c r="S41" s="67"/>
      <c r="T41" s="7"/>
      <c r="U41" s="7"/>
      <c r="V41" s="67" t="n">
        <f aca="false">K41*5.5017049523</f>
        <v>1990060.28102021</v>
      </c>
      <c r="W41" s="67" t="n">
        <f aca="false">M41*5.5017049523</f>
        <v>61548.2561140273</v>
      </c>
      <c r="X41" s="67" t="n">
        <f aca="false">N41*5.1890047538+L41*5.5017049523</f>
        <v>19717639.3496713</v>
      </c>
      <c r="Y41" s="67" t="n">
        <f aca="false">N41*5.1890047538</f>
        <v>15673857.2560026</v>
      </c>
      <c r="Z41" s="67" t="n">
        <f aca="false">L41*5.5017049523</f>
        <v>4043782.09366866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central_v2_m!D30+temporary_pension_bonus_central!B30</f>
        <v>19068895.097701</v>
      </c>
      <c r="G42" s="163" t="n">
        <f aca="false">central_v2_m!E30+temporary_pension_bonus_central!B30</f>
        <v>18306162.8965375</v>
      </c>
      <c r="H42" s="8" t="n">
        <f aca="false">F42-J42</f>
        <v>18667325.8056475</v>
      </c>
      <c r="I42" s="8" t="n">
        <f aca="false">G42-K42</f>
        <v>17916640.6832456</v>
      </c>
      <c r="J42" s="163" t="n">
        <f aca="false">central_v2_m!J30</f>
        <v>401569.292053508</v>
      </c>
      <c r="K42" s="163" t="n">
        <f aca="false">central_v2_m!K30</f>
        <v>389522.213291902</v>
      </c>
      <c r="L42" s="8" t="n">
        <f aca="false">H42-I42</f>
        <v>750685.122401904</v>
      </c>
      <c r="M42" s="8" t="n">
        <f aca="false">J42-K42</f>
        <v>12047.0787616052</v>
      </c>
      <c r="N42" s="163" t="n">
        <f aca="false">SUM(central_v5_m!C30:J30)</f>
        <v>3722490.7301135</v>
      </c>
      <c r="O42" s="5"/>
      <c r="P42" s="5"/>
      <c r="Q42" s="8" t="n">
        <f aca="false">I42*5.5017049523</f>
        <v>98572070.775592</v>
      </c>
      <c r="R42" s="8"/>
      <c r="S42" s="8"/>
      <c r="T42" s="5"/>
      <c r="U42" s="5"/>
      <c r="V42" s="8" t="n">
        <f aca="false">K42*5.5017049523</f>
        <v>2143036.28989892</v>
      </c>
      <c r="W42" s="8" t="n">
        <f aca="false">M42*5.5017049523</f>
        <v>66279.4728834715</v>
      </c>
      <c r="X42" s="8" t="n">
        <f aca="false">N42*5.1890047538+L42*5.5017049523</f>
        <v>23446070.1500719</v>
      </c>
      <c r="Y42" s="8" t="n">
        <f aca="false">N42*5.1890047538</f>
        <v>19316022.0945354</v>
      </c>
      <c r="Z42" s="8" t="n">
        <f aca="false">L42*5.5017049523</f>
        <v>4130048.05553649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central_v2_m!D31+temporary_pension_bonus_central!B31</f>
        <v>19549185.894712</v>
      </c>
      <c r="G43" s="165" t="n">
        <f aca="false">central_v2_m!E31+temporary_pension_bonus_central!B31</f>
        <v>18766120.219606</v>
      </c>
      <c r="H43" s="67" t="n">
        <f aca="false">F43-J43</f>
        <v>19132686.4325298</v>
      </c>
      <c r="I43" s="67" t="n">
        <f aca="false">G43-K43</f>
        <v>18362115.7412893</v>
      </c>
      <c r="J43" s="165" t="n">
        <f aca="false">central_v2_m!J31</f>
        <v>416499.462182245</v>
      </c>
      <c r="K43" s="165" t="n">
        <f aca="false">central_v2_m!K31</f>
        <v>404004.478316778</v>
      </c>
      <c r="L43" s="67" t="n">
        <f aca="false">H43-I43</f>
        <v>770570.691240508</v>
      </c>
      <c r="M43" s="67" t="n">
        <f aca="false">J43-K43</f>
        <v>12494.9838654675</v>
      </c>
      <c r="N43" s="165" t="n">
        <f aca="false">SUM(central_v5_m!C31:J31)</f>
        <v>3143052.32717763</v>
      </c>
      <c r="O43" s="7"/>
      <c r="P43" s="7"/>
      <c r="Q43" s="67" t="n">
        <f aca="false">I43*5.5017049523</f>
        <v>101022943.108557</v>
      </c>
      <c r="R43" s="67"/>
      <c r="S43" s="67"/>
      <c r="T43" s="7"/>
      <c r="U43" s="7"/>
      <c r="V43" s="67" t="n">
        <f aca="false">K43*5.5017049523</f>
        <v>2222713.43910679</v>
      </c>
      <c r="W43" s="67" t="n">
        <f aca="false">M43*5.5017049523</f>
        <v>68743.714611551</v>
      </c>
      <c r="X43" s="67" t="n">
        <f aca="false">N43*5.1890047538+L43*5.5017049523</f>
        <v>20548766.055262</v>
      </c>
      <c r="Y43" s="67" t="n">
        <f aca="false">N43*5.1890047538</f>
        <v>16309313.4671669</v>
      </c>
      <c r="Z43" s="67" t="n">
        <f aca="false">L43*5.5017049523</f>
        <v>4239452.58809514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central_v2_m!D32+temporary_pension_bonus_central!B32</f>
        <v>20046256.9771149</v>
      </c>
      <c r="G44" s="165" t="n">
        <f aca="false">central_v2_m!E32+temporary_pension_bonus_central!B32</f>
        <v>19241775.6763795</v>
      </c>
      <c r="H44" s="67" t="n">
        <f aca="false">F44-J44</f>
        <v>19607726.1595594</v>
      </c>
      <c r="I44" s="67" t="n">
        <f aca="false">G44-K44</f>
        <v>18816400.7833507</v>
      </c>
      <c r="J44" s="165" t="n">
        <f aca="false">central_v2_m!J32</f>
        <v>438530.817555507</v>
      </c>
      <c r="K44" s="165" t="n">
        <f aca="false">central_v2_m!K32</f>
        <v>425374.893028841</v>
      </c>
      <c r="L44" s="67" t="n">
        <f aca="false">H44-I44</f>
        <v>791325.376208685</v>
      </c>
      <c r="M44" s="67" t="n">
        <f aca="false">J44-K44</f>
        <v>13155.9245266652</v>
      </c>
      <c r="N44" s="165" t="n">
        <f aca="false">SUM(central_v5_m!C32:J32)</f>
        <v>3252781.90165632</v>
      </c>
      <c r="O44" s="7"/>
      <c r="P44" s="7"/>
      <c r="Q44" s="67" t="n">
        <f aca="false">I44*5.5017049523</f>
        <v>103522285.374222</v>
      </c>
      <c r="R44" s="67"/>
      <c r="S44" s="67"/>
      <c r="T44" s="7"/>
      <c r="U44" s="7"/>
      <c r="V44" s="67" t="n">
        <f aca="false">K44*5.5017049523</f>
        <v>2340287.15556086</v>
      </c>
      <c r="W44" s="67" t="n">
        <f aca="false">M44*5.5017049523</f>
        <v>72380.0151204389</v>
      </c>
      <c r="X44" s="67" t="n">
        <f aca="false">N44*5.1890047538+L44*5.5017049523</f>
        <v>21232339.4919372</v>
      </c>
      <c r="Y44" s="67" t="n">
        <f aca="false">N44*5.1890047538</f>
        <v>16878700.7507693</v>
      </c>
      <c r="Z44" s="67" t="n">
        <f aca="false">L44*5.5017049523</f>
        <v>4353638.74116799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central_v2_m!D33+temporary_pension_bonus_central!B33</f>
        <v>20603700.6184963</v>
      </c>
      <c r="G45" s="165" t="n">
        <f aca="false">central_v2_m!E33+temporary_pension_bonus_central!B33</f>
        <v>19775003.529169</v>
      </c>
      <c r="H45" s="67" t="n">
        <f aca="false">F45-J45</f>
        <v>20142358.9224886</v>
      </c>
      <c r="I45" s="67" t="n">
        <f aca="false">G45-K45</f>
        <v>19327502.0840415</v>
      </c>
      <c r="J45" s="165" t="n">
        <f aca="false">central_v2_m!J33</f>
        <v>461341.696007743</v>
      </c>
      <c r="K45" s="165" t="n">
        <f aca="false">central_v2_m!K33</f>
        <v>447501.445127511</v>
      </c>
      <c r="L45" s="67" t="n">
        <f aca="false">H45-I45</f>
        <v>814856.838447072</v>
      </c>
      <c r="M45" s="67" t="n">
        <f aca="false">J45-K45</f>
        <v>13840.2508802323</v>
      </c>
      <c r="N45" s="165" t="n">
        <f aca="false">SUM(central_v5_m!C33:J33)</f>
        <v>3274728.21264646</v>
      </c>
      <c r="O45" s="7"/>
      <c r="P45" s="7"/>
      <c r="Q45" s="67" t="n">
        <f aca="false">I45*5.5017049523</f>
        <v>106334213.93136</v>
      </c>
      <c r="R45" s="67"/>
      <c r="S45" s="67"/>
      <c r="T45" s="7"/>
      <c r="U45" s="7"/>
      <c r="V45" s="67" t="n">
        <f aca="false">K45*5.5017049523</f>
        <v>2462020.91681943</v>
      </c>
      <c r="W45" s="67" t="n">
        <f aca="false">M45*5.5017049523</f>
        <v>76144.9768088486</v>
      </c>
      <c r="X45" s="67" t="n">
        <f aca="false">N45*5.1890047538+L45*5.5017049523</f>
        <v>21475682.1663252</v>
      </c>
      <c r="Y45" s="67" t="n">
        <f aca="false">N45*5.1890047538</f>
        <v>16992580.2628254</v>
      </c>
      <c r="Z45" s="67" t="n">
        <f aca="false">L45*5.5017049523</f>
        <v>4483101.90349978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central_v2_m!D34+temporary_pension_bonus_central!B34</f>
        <v>21097396.2128927</v>
      </c>
      <c r="G46" s="163" t="n">
        <f aca="false">central_v2_m!E34+temporary_pension_bonus_central!B34</f>
        <v>20247765.2804966</v>
      </c>
      <c r="H46" s="8" t="n">
        <f aca="false">F46-J46</f>
        <v>20606071.7458102</v>
      </c>
      <c r="I46" s="8" t="n">
        <f aca="false">G46-K46</f>
        <v>19771180.5474266</v>
      </c>
      <c r="J46" s="163" t="n">
        <f aca="false">central_v2_m!J34</f>
        <v>491324.467082467</v>
      </c>
      <c r="K46" s="163" t="n">
        <f aca="false">central_v2_m!K34</f>
        <v>476584.733069993</v>
      </c>
      <c r="L46" s="8" t="n">
        <f aca="false">H46-I46</f>
        <v>834891.198383559</v>
      </c>
      <c r="M46" s="8" t="n">
        <f aca="false">J46-K46</f>
        <v>14739.734012474</v>
      </c>
      <c r="N46" s="163" t="n">
        <f aca="false">SUM(central_v5_m!C34:J34)</f>
        <v>4047009.4922818</v>
      </c>
      <c r="O46" s="5"/>
      <c r="P46" s="5"/>
      <c r="Q46" s="8" t="n">
        <f aca="false">I46*5.5017049523</f>
        <v>108775201.930595</v>
      </c>
      <c r="R46" s="8"/>
      <c r="S46" s="8"/>
      <c r="T46" s="5"/>
      <c r="U46" s="5"/>
      <c r="V46" s="8" t="n">
        <f aca="false">K46*5.5017049523</f>
        <v>2622028.58612175</v>
      </c>
      <c r="W46" s="8" t="n">
        <f aca="false">M46*5.5017049523</f>
        <v>81093.6676120127</v>
      </c>
      <c r="X46" s="8" t="n">
        <f aca="false">N46*5.1890047538+L46*5.5017049523</f>
        <v>25593276.5349025</v>
      </c>
      <c r="Y46" s="8" t="n">
        <f aca="false">N46*5.1890047538</f>
        <v>20999951.494124</v>
      </c>
      <c r="Z46" s="8" t="n">
        <f aca="false">L46*5.5017049523</f>
        <v>4593325.04077851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central_v2_m!D35+temporary_pension_bonus_central!B35</f>
        <v>21564952.2727058</v>
      </c>
      <c r="G47" s="165" t="n">
        <f aca="false">central_v2_m!E35+temporary_pension_bonus_central!B35</f>
        <v>20695421.3358463</v>
      </c>
      <c r="H47" s="67" t="n">
        <f aca="false">F47-J47</f>
        <v>21041620.009368</v>
      </c>
      <c r="I47" s="67" t="n">
        <f aca="false">G47-K47</f>
        <v>20187789.0404086</v>
      </c>
      <c r="J47" s="165" t="n">
        <f aca="false">central_v2_m!J35</f>
        <v>523332.263337827</v>
      </c>
      <c r="K47" s="165" t="n">
        <f aca="false">central_v2_m!K35</f>
        <v>507632.295437693</v>
      </c>
      <c r="L47" s="67" t="n">
        <f aca="false">H47-I47</f>
        <v>853830.968959343</v>
      </c>
      <c r="M47" s="67" t="n">
        <f aca="false">J47-K47</f>
        <v>15699.9679001349</v>
      </c>
      <c r="N47" s="165" t="n">
        <f aca="false">SUM(central_v5_m!C35:J35)</f>
        <v>3381913.84695064</v>
      </c>
      <c r="O47" s="7"/>
      <c r="P47" s="7"/>
      <c r="Q47" s="67" t="n">
        <f aca="false">I47*5.5017049523</f>
        <v>111067258.939604</v>
      </c>
      <c r="R47" s="67"/>
      <c r="S47" s="67"/>
      <c r="T47" s="7"/>
      <c r="U47" s="7"/>
      <c r="V47" s="67" t="n">
        <f aca="false">K47*5.5017049523</f>
        <v>2792843.11375697</v>
      </c>
      <c r="W47" s="67" t="n">
        <f aca="false">M47*5.5017049523</f>
        <v>86376.591147123</v>
      </c>
      <c r="X47" s="67" t="n">
        <f aca="false">N47*5.1890047538+L47*5.5017049523</f>
        <v>22246293.0991197</v>
      </c>
      <c r="Y47" s="67" t="n">
        <f aca="false">N47*5.1890047538</f>
        <v>17548767.0287689</v>
      </c>
      <c r="Z47" s="67" t="n">
        <f aca="false">L47*5.5017049523</f>
        <v>4697526.07035072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central_v2_m!D36+temporary_pension_bonus_central!B36</f>
        <v>21964777.3389717</v>
      </c>
      <c r="G48" s="165" t="n">
        <f aca="false">central_v2_m!E36+temporary_pension_bonus_central!B36</f>
        <v>21078675.0260857</v>
      </c>
      <c r="H48" s="67" t="n">
        <f aca="false">F48-J48</f>
        <v>21454508.0006596</v>
      </c>
      <c r="I48" s="67" t="n">
        <f aca="false">G48-K48</f>
        <v>20583713.7679229</v>
      </c>
      <c r="J48" s="165" t="n">
        <f aca="false">central_v2_m!J36</f>
        <v>510269.338312103</v>
      </c>
      <c r="K48" s="165" t="n">
        <f aca="false">central_v2_m!K36</f>
        <v>494961.25816274</v>
      </c>
      <c r="L48" s="67" t="n">
        <f aca="false">H48-I48</f>
        <v>870794.232736684</v>
      </c>
      <c r="M48" s="67" t="n">
        <f aca="false">J48-K48</f>
        <v>15308.0801493631</v>
      </c>
      <c r="N48" s="165" t="n">
        <f aca="false">SUM(central_v5_m!C36:J36)</f>
        <v>3549190.06477527</v>
      </c>
      <c r="O48" s="7"/>
      <c r="P48" s="7"/>
      <c r="Q48" s="67" t="n">
        <f aca="false">I48*5.5017049523</f>
        <v>113245519.973707</v>
      </c>
      <c r="R48" s="67"/>
      <c r="S48" s="67"/>
      <c r="T48" s="7"/>
      <c r="U48" s="7"/>
      <c r="V48" s="67" t="n">
        <f aca="false">K48*5.5017049523</f>
        <v>2723130.80523058</v>
      </c>
      <c r="W48" s="67" t="n">
        <f aca="false">M48*5.5017049523</f>
        <v>84220.5403679565</v>
      </c>
      <c r="X48" s="67" t="n">
        <f aca="false">N48*5.1890047538+L48*5.5017049523</f>
        <v>23207617.0609403</v>
      </c>
      <c r="Y48" s="67" t="n">
        <f aca="false">N48*5.1890047538</f>
        <v>18416764.1182586</v>
      </c>
      <c r="Z48" s="67" t="n">
        <f aca="false">L48*5.5017049523</f>
        <v>4790852.9426817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central_v2_m!D37+temporary_pension_bonus_central!B37</f>
        <v>22370613.3157386</v>
      </c>
      <c r="G49" s="165" t="n">
        <f aca="false">central_v2_m!E37+temporary_pension_bonus_central!B37</f>
        <v>21466359.0010527</v>
      </c>
      <c r="H49" s="67" t="n">
        <f aca="false">F49-J49</f>
        <v>21841012.3742208</v>
      </c>
      <c r="I49" s="67" t="n">
        <f aca="false">G49-K49</f>
        <v>20952646.0877804</v>
      </c>
      <c r="J49" s="165" t="n">
        <f aca="false">central_v2_m!J37</f>
        <v>529600.941517832</v>
      </c>
      <c r="K49" s="165" t="n">
        <f aca="false">central_v2_m!K37</f>
        <v>513712.913272297</v>
      </c>
      <c r="L49" s="67" t="n">
        <f aca="false">H49-I49</f>
        <v>888366.286440425</v>
      </c>
      <c r="M49" s="67" t="n">
        <f aca="false">J49-K49</f>
        <v>15888.028245535</v>
      </c>
      <c r="N49" s="165" t="n">
        <f aca="false">SUM(central_v5_m!C37:J37)</f>
        <v>3592589.56507838</v>
      </c>
      <c r="O49" s="7"/>
      <c r="P49" s="7"/>
      <c r="Q49" s="67" t="n">
        <f aca="false">I49*5.5017049523</f>
        <v>115275276.744931</v>
      </c>
      <c r="R49" s="67"/>
      <c r="S49" s="67"/>
      <c r="T49" s="7"/>
      <c r="U49" s="7"/>
      <c r="V49" s="67" t="n">
        <f aca="false">K49*5.5017049523</f>
        <v>2826296.87901066</v>
      </c>
      <c r="W49" s="67" t="n">
        <f aca="false">M49*5.5017049523</f>
        <v>87411.2436807421</v>
      </c>
      <c r="X49" s="67" t="n">
        <f aca="false">N49*5.1890047538+L49*5.5017049523</f>
        <v>23529493.5292096</v>
      </c>
      <c r="Y49" s="67" t="n">
        <f aca="false">N49*5.1890047538</f>
        <v>18641964.331644</v>
      </c>
      <c r="Z49" s="67" t="n">
        <f aca="false">L49*5.5017049523</f>
        <v>4887529.19756564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central_v2_m!D38+temporary_pension_bonus_central!B38</f>
        <v>22722450.3304129</v>
      </c>
      <c r="G50" s="163" t="n">
        <f aca="false">central_v2_m!E38+temporary_pension_bonus_central!B38</f>
        <v>21802698.8471769</v>
      </c>
      <c r="H50" s="8" t="n">
        <f aca="false">F50-J50</f>
        <v>22158327.9608869</v>
      </c>
      <c r="I50" s="8" t="n">
        <f aca="false">G50-K50</f>
        <v>21255500.1487367</v>
      </c>
      <c r="J50" s="163" t="n">
        <f aca="false">central_v2_m!J38</f>
        <v>564122.369525985</v>
      </c>
      <c r="K50" s="163" t="n">
        <f aca="false">central_v2_m!K38</f>
        <v>547198.698440206</v>
      </c>
      <c r="L50" s="8" t="n">
        <f aca="false">H50-I50</f>
        <v>902827.812150188</v>
      </c>
      <c r="M50" s="8" t="n">
        <f aca="false">J50-K50</f>
        <v>16923.6710857797</v>
      </c>
      <c r="N50" s="163" t="n">
        <f aca="false">SUM(central_v5_m!C38:J38)</f>
        <v>4414687.83181257</v>
      </c>
      <c r="O50" s="5"/>
      <c r="P50" s="5"/>
      <c r="Q50" s="8" t="n">
        <f aca="false">I50*5.5017049523</f>
        <v>116941490.431918</v>
      </c>
      <c r="R50" s="8"/>
      <c r="S50" s="8"/>
      <c r="T50" s="5"/>
      <c r="U50" s="5"/>
      <c r="V50" s="8" t="n">
        <f aca="false">K50*5.5017049523</f>
        <v>3010525.78910059</v>
      </c>
      <c r="W50" s="8" t="n">
        <f aca="false">M50*5.5017049523</f>
        <v>93109.0450237303</v>
      </c>
      <c r="X50" s="8" t="n">
        <f aca="false">N50*5.1890047538+L50*5.5017049523</f>
        <v>27874928.3909993</v>
      </c>
      <c r="Y50" s="8" t="n">
        <f aca="false">N50*5.1890047538</f>
        <v>22907836.1458184</v>
      </c>
      <c r="Z50" s="8" t="n">
        <f aca="false">L50*5.5017049523</f>
        <v>4967092.24518086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central_v2_m!D39+temporary_pension_bonus_central!B39</f>
        <v>22989727.5086846</v>
      </c>
      <c r="G51" s="165" t="n">
        <f aca="false">central_v2_m!E39+temporary_pension_bonus_central!B39</f>
        <v>22057885.098571</v>
      </c>
      <c r="H51" s="67" t="n">
        <f aca="false">F51-J51</f>
        <v>22393666.053069</v>
      </c>
      <c r="I51" s="67" t="n">
        <f aca="false">G51-K51</f>
        <v>21479705.4866238</v>
      </c>
      <c r="J51" s="165" t="n">
        <f aca="false">central_v2_m!J39</f>
        <v>596061.455615659</v>
      </c>
      <c r="K51" s="165" t="n">
        <f aca="false">central_v2_m!K39</f>
        <v>578179.611947189</v>
      </c>
      <c r="L51" s="67" t="n">
        <f aca="false">H51-I51</f>
        <v>913960.566445127</v>
      </c>
      <c r="M51" s="67" t="n">
        <f aca="false">J51-K51</f>
        <v>17881.8436684698</v>
      </c>
      <c r="N51" s="165" t="n">
        <f aca="false">SUM(central_v5_m!C39:J39)</f>
        <v>3664669.86690128</v>
      </c>
      <c r="O51" s="7"/>
      <c r="P51" s="7"/>
      <c r="Q51" s="67" t="n">
        <f aca="false">I51*5.5017049523</f>
        <v>118175002.049704</v>
      </c>
      <c r="R51" s="67"/>
      <c r="S51" s="67"/>
      <c r="T51" s="7"/>
      <c r="U51" s="7"/>
      <c r="V51" s="67" t="n">
        <f aca="false">K51*5.5017049523</f>
        <v>3180973.63436874</v>
      </c>
      <c r="W51" s="67" t="n">
        <f aca="false">M51*5.5017049523</f>
        <v>98380.6278670748</v>
      </c>
      <c r="X51" s="67" t="n">
        <f aca="false">N51*5.1890047538+L51*5.5017049523</f>
        <v>24044330.7350764</v>
      </c>
      <c r="Y51" s="67" t="n">
        <f aca="false">N51*5.1890047538</f>
        <v>19015989.3604584</v>
      </c>
      <c r="Z51" s="67" t="n">
        <f aca="false">L51*5.5017049523</f>
        <v>5028341.37461807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central_v2_m!D40+temporary_pension_bonus_central!B40</f>
        <v>23378955.7154574</v>
      </c>
      <c r="G52" s="165" t="n">
        <f aca="false">central_v2_m!E40+temporary_pension_bonus_central!B40</f>
        <v>22429728.9131151</v>
      </c>
      <c r="H52" s="67" t="n">
        <f aca="false">F52-J52</f>
        <v>22756308.5033225</v>
      </c>
      <c r="I52" s="67" t="n">
        <f aca="false">G52-K52</f>
        <v>21825761.1173442</v>
      </c>
      <c r="J52" s="165" t="n">
        <f aca="false">central_v2_m!J40</f>
        <v>622647.212134947</v>
      </c>
      <c r="K52" s="165" t="n">
        <f aca="false">central_v2_m!K40</f>
        <v>603967.795770898</v>
      </c>
      <c r="L52" s="67" t="n">
        <f aca="false">H52-I52</f>
        <v>930547.385978274</v>
      </c>
      <c r="M52" s="67" t="n">
        <f aca="false">J52-K52</f>
        <v>18679.4163640485</v>
      </c>
      <c r="N52" s="165" t="n">
        <f aca="false">SUM(central_v5_m!C40:J40)</f>
        <v>3766729.36186962</v>
      </c>
      <c r="O52" s="7"/>
      <c r="P52" s="7"/>
      <c r="Q52" s="67" t="n">
        <f aca="false">I52*5.5017049523</f>
        <v>120078898.027009</v>
      </c>
      <c r="R52" s="67"/>
      <c r="S52" s="67"/>
      <c r="T52" s="7"/>
      <c r="U52" s="7"/>
      <c r="V52" s="67" t="n">
        <f aca="false">K52*5.5017049523</f>
        <v>3322852.61302247</v>
      </c>
      <c r="W52" s="67" t="n">
        <f aca="false">M52*5.5017049523</f>
        <v>102768.637516159</v>
      </c>
      <c r="X52" s="67" t="n">
        <f aca="false">N52*5.1890047538+L52*5.5017049523</f>
        <v>24665173.726806</v>
      </c>
      <c r="Y52" s="67" t="n">
        <f aca="false">N52*5.1890047538</f>
        <v>19545576.5650195</v>
      </c>
      <c r="Z52" s="67" t="n">
        <f aca="false">L52*5.5017049523</f>
        <v>5119597.16178649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central_v2_m!D41+temporary_pension_bonus_central!B41</f>
        <v>23850437.0482139</v>
      </c>
      <c r="G53" s="165" t="n">
        <f aca="false">central_v2_m!E41+temporary_pension_bonus_central!B41</f>
        <v>22880142.8141195</v>
      </c>
      <c r="H53" s="67" t="n">
        <f aca="false">F53-J53</f>
        <v>23125797.2339436</v>
      </c>
      <c r="I53" s="67" t="n">
        <f aca="false">G53-K53</f>
        <v>22177242.1942773</v>
      </c>
      <c r="J53" s="165" t="n">
        <f aca="false">central_v2_m!J41</f>
        <v>724639.814270335</v>
      </c>
      <c r="K53" s="165" t="n">
        <f aca="false">central_v2_m!K41</f>
        <v>702900.619842225</v>
      </c>
      <c r="L53" s="67" t="n">
        <f aca="false">H53-I53</f>
        <v>948555.039666269</v>
      </c>
      <c r="M53" s="67" t="n">
        <f aca="false">J53-K53</f>
        <v>21739.1944281101</v>
      </c>
      <c r="N53" s="165" t="n">
        <f aca="false">SUM(central_v5_m!C41:J41)</f>
        <v>3783129.00517302</v>
      </c>
      <c r="O53" s="7"/>
      <c r="P53" s="7"/>
      <c r="Q53" s="67" t="n">
        <f aca="false">I53*5.5017049523</f>
        <v>122012643.208612</v>
      </c>
      <c r="R53" s="67"/>
      <c r="S53" s="67"/>
      <c r="T53" s="7"/>
      <c r="U53" s="7"/>
      <c r="V53" s="67" t="n">
        <f aca="false">K53*5.5017049523</f>
        <v>3867151.82116071</v>
      </c>
      <c r="W53" s="67" t="n">
        <f aca="false">M53*5.5017049523</f>
        <v>119602.633644146</v>
      </c>
      <c r="X53" s="67" t="n">
        <f aca="false">N53*5.1890047538+L53*5.5017049523</f>
        <v>24849344.3513425</v>
      </c>
      <c r="Y53" s="67" t="n">
        <f aca="false">N53*5.1890047538</f>
        <v>19630674.3920815</v>
      </c>
      <c r="Z53" s="67" t="n">
        <f aca="false">L53*5.5017049523</f>
        <v>5218669.95926103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central_v2_m!D42+temporary_pension_bonus_central!B42</f>
        <v>24264214.1629805</v>
      </c>
      <c r="G54" s="163" t="n">
        <f aca="false">central_v2_m!E42+temporary_pension_bonus_central!B42</f>
        <v>23275911.6347226</v>
      </c>
      <c r="H54" s="8" t="n">
        <f aca="false">F54-J54</f>
        <v>23470541.61607</v>
      </c>
      <c r="I54" s="8" t="n">
        <f aca="false">G54-K54</f>
        <v>22506049.2642194</v>
      </c>
      <c r="J54" s="163" t="n">
        <f aca="false">central_v2_m!J42</f>
        <v>793672.546910466</v>
      </c>
      <c r="K54" s="163" t="n">
        <f aca="false">central_v2_m!K42</f>
        <v>769862.370503152</v>
      </c>
      <c r="L54" s="8" t="n">
        <f aca="false">H54-I54</f>
        <v>964492.351850618</v>
      </c>
      <c r="M54" s="8" t="n">
        <f aca="false">J54-K54</f>
        <v>23810.176407314</v>
      </c>
      <c r="N54" s="163" t="n">
        <f aca="false">SUM(central_v5_m!C42:J42)</f>
        <v>4726039.16085359</v>
      </c>
      <c r="O54" s="5"/>
      <c r="P54" s="5"/>
      <c r="Q54" s="8" t="n">
        <f aca="false">I54*5.5017049523</f>
        <v>123821642.693664</v>
      </c>
      <c r="R54" s="8"/>
      <c r="S54" s="8"/>
      <c r="T54" s="5"/>
      <c r="U54" s="5"/>
      <c r="V54" s="8" t="n">
        <f aca="false">K54*5.5017049523</f>
        <v>4235555.61638661</v>
      </c>
      <c r="W54" s="8" t="n">
        <f aca="false">M54*5.5017049523</f>
        <v>130996.565455256</v>
      </c>
      <c r="X54" s="8" t="n">
        <f aca="false">N54*5.1890047538+L54*5.5017049523</f>
        <v>29829792.0209463</v>
      </c>
      <c r="Y54" s="8" t="n">
        <f aca="false">N54*5.1890047538</f>
        <v>24523439.6723143</v>
      </c>
      <c r="Z54" s="8" t="n">
        <f aca="false">L54*5.5017049523</f>
        <v>5306352.34863202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central_v2_m!D43+temporary_pension_bonus_central!B43</f>
        <v>24759892.1117777</v>
      </c>
      <c r="G55" s="165" t="n">
        <f aca="false">central_v2_m!E43+temporary_pension_bonus_central!B43</f>
        <v>23750457.2299865</v>
      </c>
      <c r="H55" s="67" t="n">
        <f aca="false">F55-J55</f>
        <v>23896229.744458</v>
      </c>
      <c r="I55" s="67" t="n">
        <f aca="false">G55-K55</f>
        <v>22912704.7336864</v>
      </c>
      <c r="J55" s="165" t="n">
        <f aca="false">central_v2_m!J43</f>
        <v>863662.367319688</v>
      </c>
      <c r="K55" s="165" t="n">
        <f aca="false">central_v2_m!K43</f>
        <v>837752.496300098</v>
      </c>
      <c r="L55" s="67" t="n">
        <f aca="false">H55-I55</f>
        <v>983525.010771621</v>
      </c>
      <c r="M55" s="67" t="n">
        <f aca="false">J55-K55</f>
        <v>25909.8710195906</v>
      </c>
      <c r="N55" s="165" t="n">
        <f aca="false">SUM(central_v5_m!C43:J43)</f>
        <v>3899204.10032223</v>
      </c>
      <c r="O55" s="7"/>
      <c r="P55" s="7"/>
      <c r="Q55" s="67" t="n">
        <f aca="false">I55*5.5017049523</f>
        <v>126058941.10391</v>
      </c>
      <c r="R55" s="67"/>
      <c r="S55" s="67"/>
      <c r="T55" s="7"/>
      <c r="U55" s="7"/>
      <c r="V55" s="67" t="n">
        <f aca="false">K55*5.5017049523</f>
        <v>4609067.05769594</v>
      </c>
      <c r="W55" s="67" t="n">
        <f aca="false">M55*5.5017049523</f>
        <v>142548.465701936</v>
      </c>
      <c r="X55" s="67" t="n">
        <f aca="false">N55*5.1890047538+L55*5.5017049523</f>
        <v>25644053.0350816</v>
      </c>
      <c r="Y55" s="67" t="n">
        <f aca="false">N55*5.1890047538</f>
        <v>20232988.6126085</v>
      </c>
      <c r="Z55" s="67" t="n">
        <f aca="false">L55*5.5017049523</f>
        <v>5411064.42247314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central_v2_m!D44+temporary_pension_bonus_central!B44</f>
        <v>25249008.4684155</v>
      </c>
      <c r="G56" s="165" t="n">
        <f aca="false">central_v2_m!E44+temporary_pension_bonus_central!B44</f>
        <v>24218032.3095502</v>
      </c>
      <c r="H56" s="67" t="n">
        <f aca="false">F56-J56</f>
        <v>24301032.0700708</v>
      </c>
      <c r="I56" s="67" t="n">
        <f aca="false">G56-K56</f>
        <v>23298495.2031558</v>
      </c>
      <c r="J56" s="165" t="n">
        <f aca="false">central_v2_m!J44</f>
        <v>947976.398344676</v>
      </c>
      <c r="K56" s="165" t="n">
        <f aca="false">central_v2_m!K44</f>
        <v>919537.106394336</v>
      </c>
      <c r="L56" s="67" t="n">
        <f aca="false">H56-I56</f>
        <v>1002536.86691498</v>
      </c>
      <c r="M56" s="67" t="n">
        <f aca="false">J56-K56</f>
        <v>28439.2919503405</v>
      </c>
      <c r="N56" s="165" t="n">
        <f aca="false">SUM(central_v5_m!C44:J44)</f>
        <v>3900162.58700328</v>
      </c>
      <c r="O56" s="7"/>
      <c r="P56" s="7"/>
      <c r="Q56" s="67" t="n">
        <f aca="false">I56*5.5017049523</f>
        <v>128181446.44034</v>
      </c>
      <c r="R56" s="67"/>
      <c r="S56" s="67"/>
      <c r="T56" s="7"/>
      <c r="U56" s="7"/>
      <c r="V56" s="67" t="n">
        <f aca="false">K56*5.5017049523</f>
        <v>5059021.85207333</v>
      </c>
      <c r="W56" s="67" t="n">
        <f aca="false">M56*5.5017049523</f>
        <v>156464.593363094</v>
      </c>
      <c r="X56" s="67" t="n">
        <f aca="false">N56*5.1890047538+L56*5.5017049523</f>
        <v>25753624.2501224</v>
      </c>
      <c r="Y56" s="67" t="n">
        <f aca="false">N56*5.1890047538</f>
        <v>20237962.2045529</v>
      </c>
      <c r="Z56" s="67" t="n">
        <f aca="false">L56*5.5017049523</f>
        <v>5515662.04556947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central_v2_m!D45+temporary_pension_bonus_central!B45</f>
        <v>25506460.6239104</v>
      </c>
      <c r="G57" s="165" t="n">
        <f aca="false">central_v2_m!E45+temporary_pension_bonus_central!B45</f>
        <v>24463552.2420896</v>
      </c>
      <c r="H57" s="67" t="n">
        <f aca="false">F57-J57</f>
        <v>24510257.8383801</v>
      </c>
      <c r="I57" s="67" t="n">
        <f aca="false">G57-K57</f>
        <v>23497235.5401252</v>
      </c>
      <c r="J57" s="165" t="n">
        <f aca="false">central_v2_m!J45</f>
        <v>996202.785530318</v>
      </c>
      <c r="K57" s="165" t="n">
        <f aca="false">central_v2_m!K45</f>
        <v>966316.701964409</v>
      </c>
      <c r="L57" s="67" t="n">
        <f aca="false">H57-I57</f>
        <v>1013022.29825491</v>
      </c>
      <c r="M57" s="67" t="n">
        <f aca="false">J57-K57</f>
        <v>29886.0835659095</v>
      </c>
      <c r="N57" s="165" t="n">
        <f aca="false">SUM(central_v5_m!C45:J45)</f>
        <v>3917660.00620669</v>
      </c>
      <c r="O57" s="7"/>
      <c r="P57" s="7"/>
      <c r="Q57" s="67" t="n">
        <f aca="false">I57*5.5017049523</f>
        <v>129274857.136466</v>
      </c>
      <c r="R57" s="67"/>
      <c r="S57" s="67"/>
      <c r="T57" s="7"/>
      <c r="U57" s="7"/>
      <c r="V57" s="67" t="n">
        <f aca="false">K57*5.5017049523</f>
        <v>5316389.38468779</v>
      </c>
      <c r="W57" s="67" t="n">
        <f aca="false">M57*5.5017049523</f>
        <v>164424.413959416</v>
      </c>
      <c r="X57" s="67" t="n">
        <f aca="false">N57*5.1890047538+L57*5.5017049523</f>
        <v>25902106.191078</v>
      </c>
      <c r="Y57" s="67" t="n">
        <f aca="false">N57*5.1890047538</f>
        <v>20328756.3959786</v>
      </c>
      <c r="Z57" s="67" t="n">
        <f aca="false">L57*5.5017049523</f>
        <v>5573349.79509935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central_v2_m!D46+temporary_pension_bonus_central!B46</f>
        <v>25892238.1695572</v>
      </c>
      <c r="G58" s="163" t="n">
        <f aca="false">central_v2_m!E46+temporary_pension_bonus_central!B46</f>
        <v>24833631.3644637</v>
      </c>
      <c r="H58" s="8" t="n">
        <f aca="false">F58-J58</f>
        <v>24778681.3864948</v>
      </c>
      <c r="I58" s="8" t="n">
        <f aca="false">G58-K58</f>
        <v>23753481.2848932</v>
      </c>
      <c r="J58" s="163" t="n">
        <f aca="false">central_v2_m!J46</f>
        <v>1113556.78306239</v>
      </c>
      <c r="K58" s="163" t="n">
        <f aca="false">central_v2_m!K46</f>
        <v>1080150.07957051</v>
      </c>
      <c r="L58" s="8" t="n">
        <f aca="false">H58-I58</f>
        <v>1025200.10160158</v>
      </c>
      <c r="M58" s="8" t="n">
        <f aca="false">J58-K58</f>
        <v>33406.7034918717</v>
      </c>
      <c r="N58" s="163" t="n">
        <f aca="false">SUM(central_v5_m!C46:J46)</f>
        <v>4766744.86110688</v>
      </c>
      <c r="O58" s="5"/>
      <c r="P58" s="5"/>
      <c r="Q58" s="8" t="n">
        <f aca="false">I58*5.5017049523</f>
        <v>130684645.619462</v>
      </c>
      <c r="R58" s="8"/>
      <c r="S58" s="8"/>
      <c r="T58" s="5"/>
      <c r="U58" s="5"/>
      <c r="V58" s="8" t="n">
        <f aca="false">K58*5.5017049523</f>
        <v>5942667.04200034</v>
      </c>
      <c r="W58" s="8" t="n">
        <f aca="false">M58*5.5017049523</f>
        <v>183793.826041248</v>
      </c>
      <c r="X58" s="8" t="n">
        <f aca="false">N58*5.1890047538+L58*5.5017049523</f>
        <v>30375010.2205152</v>
      </c>
      <c r="Y58" s="8" t="n">
        <f aca="false">N58*5.1890047538</f>
        <v>24734661.7444353</v>
      </c>
      <c r="Z58" s="8" t="n">
        <f aca="false">L58*5.5017049523</f>
        <v>5640348.47607987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central_v2_m!D47+temporary_pension_bonus_central!B47</f>
        <v>26225960.6549071</v>
      </c>
      <c r="G59" s="165" t="n">
        <f aca="false">central_v2_m!E47+temporary_pension_bonus_central!B47</f>
        <v>25154427.3487506</v>
      </c>
      <c r="H59" s="67" t="n">
        <f aca="false">F59-J59</f>
        <v>24994507.2900095</v>
      </c>
      <c r="I59" s="67" t="n">
        <f aca="false">G59-K59</f>
        <v>23959917.5847999</v>
      </c>
      <c r="J59" s="165" t="n">
        <f aca="false">central_v2_m!J47</f>
        <v>1231453.36489766</v>
      </c>
      <c r="K59" s="165" t="n">
        <f aca="false">central_v2_m!K47</f>
        <v>1194509.76395073</v>
      </c>
      <c r="L59" s="67" t="n">
        <f aca="false">H59-I59</f>
        <v>1034589.70520957</v>
      </c>
      <c r="M59" s="67" t="n">
        <f aca="false">J59-K59</f>
        <v>36943.60094693</v>
      </c>
      <c r="N59" s="165" t="n">
        <f aca="false">SUM(central_v5_m!C47:J47)</f>
        <v>3936916.95585319</v>
      </c>
      <c r="O59" s="7"/>
      <c r="P59" s="7"/>
      <c r="Q59" s="67" t="n">
        <f aca="false">I59*5.5017049523</f>
        <v>131820397.232994</v>
      </c>
      <c r="R59" s="67"/>
      <c r="S59" s="67"/>
      <c r="T59" s="7"/>
      <c r="U59" s="7"/>
      <c r="V59" s="67" t="n">
        <f aca="false">K59*5.5017049523</f>
        <v>6571840.28389841</v>
      </c>
      <c r="W59" s="67" t="n">
        <f aca="false">M59*5.5017049523</f>
        <v>203252.79228552</v>
      </c>
      <c r="X59" s="67" t="n">
        <f aca="false">N59*5.1890047538+L59*5.5017049523</f>
        <v>26120688.1039881</v>
      </c>
      <c r="Y59" s="67" t="n">
        <f aca="false">N59*5.1890047538</f>
        <v>20428680.799238</v>
      </c>
      <c r="Z59" s="67" t="n">
        <f aca="false">L59*5.5017049523</f>
        <v>5692007.3047501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central_v2_m!D48+temporary_pension_bonus_central!B48</f>
        <v>26465212.8647625</v>
      </c>
      <c r="G60" s="165" t="n">
        <f aca="false">central_v2_m!E48+temporary_pension_bonus_central!B48</f>
        <v>25383827.7514132</v>
      </c>
      <c r="H60" s="67" t="n">
        <f aca="false">F60-J60</f>
        <v>25192008.6902575</v>
      </c>
      <c r="I60" s="67" t="n">
        <f aca="false">G60-K60</f>
        <v>24148819.7021434</v>
      </c>
      <c r="J60" s="165" t="n">
        <f aca="false">central_v2_m!J48</f>
        <v>1273204.17450493</v>
      </c>
      <c r="K60" s="165" t="n">
        <f aca="false">central_v2_m!K48</f>
        <v>1235008.04926978</v>
      </c>
      <c r="L60" s="67" t="n">
        <f aca="false">H60-I60</f>
        <v>1043188.98811415</v>
      </c>
      <c r="M60" s="67" t="n">
        <f aca="false">J60-K60</f>
        <v>38196.1252351478</v>
      </c>
      <c r="N60" s="165" t="n">
        <f aca="false">SUM(central_v5_m!C48:J48)</f>
        <v>3966171.40781461</v>
      </c>
      <c r="O60" s="7"/>
      <c r="P60" s="7"/>
      <c r="Q60" s="67" t="n">
        <f aca="false">I60*5.5017049523</f>
        <v>132859680.947482</v>
      </c>
      <c r="R60" s="67"/>
      <c r="S60" s="67"/>
      <c r="T60" s="7"/>
      <c r="U60" s="7"/>
      <c r="V60" s="67" t="n">
        <f aca="false">K60*5.5017049523</f>
        <v>6794649.9007979</v>
      </c>
      <c r="W60" s="67" t="n">
        <f aca="false">M60*5.5017049523</f>
        <v>210143.811364884</v>
      </c>
      <c r="X60" s="67" t="n">
        <f aca="false">N60*5.1890047538+L60*5.5017049523</f>
        <v>26319800.3116281</v>
      </c>
      <c r="Y60" s="67" t="n">
        <f aca="false">N60*5.1890047538</f>
        <v>20580482.2895357</v>
      </c>
      <c r="Z60" s="67" t="n">
        <f aca="false">L60*5.5017049523</f>
        <v>5739318.02209244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central_v2_m!D49+temporary_pension_bonus_central!B49</f>
        <v>26543502.0326099</v>
      </c>
      <c r="G61" s="165" t="n">
        <f aca="false">central_v2_m!E49+temporary_pension_bonus_central!B49</f>
        <v>25459815.5719028</v>
      </c>
      <c r="H61" s="67" t="n">
        <f aca="false">F61-J61</f>
        <v>25227496.958053</v>
      </c>
      <c r="I61" s="67" t="n">
        <f aca="false">G61-K61</f>
        <v>24183290.6495826</v>
      </c>
      <c r="J61" s="165" t="n">
        <f aca="false">central_v2_m!J49</f>
        <v>1316005.0745569</v>
      </c>
      <c r="K61" s="165" t="n">
        <f aca="false">central_v2_m!K49</f>
        <v>1276524.92232019</v>
      </c>
      <c r="L61" s="67" t="n">
        <f aca="false">H61-I61</f>
        <v>1044206.30847046</v>
      </c>
      <c r="M61" s="67" t="n">
        <f aca="false">J61-K61</f>
        <v>39480.152236707</v>
      </c>
      <c r="N61" s="165" t="n">
        <f aca="false">SUM(central_v5_m!C49:J49)</f>
        <v>3907910.39226247</v>
      </c>
      <c r="O61" s="7"/>
      <c r="P61" s="7"/>
      <c r="Q61" s="67" t="n">
        <f aca="false">I61*5.5017049523</f>
        <v>133049329.929719</v>
      </c>
      <c r="R61" s="67"/>
      <c r="S61" s="67"/>
      <c r="T61" s="7"/>
      <c r="U61" s="7"/>
      <c r="V61" s="67" t="n">
        <f aca="false">K61*5.5017049523</f>
        <v>7023063.48686337</v>
      </c>
      <c r="W61" s="67" t="n">
        <f aca="false">M61*5.5017049523</f>
        <v>217208.149078249</v>
      </c>
      <c r="X61" s="67" t="n">
        <f aca="false">N61*5.1890047538+L61*5.5017049523</f>
        <v>26023080.6214092</v>
      </c>
      <c r="Y61" s="67" t="n">
        <f aca="false">N61*5.1890047538</f>
        <v>20278165.6028744</v>
      </c>
      <c r="Z61" s="67" t="n">
        <f aca="false">L61*5.5017049523</f>
        <v>5744915.01853484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central_v2_m!D50+temporary_pension_bonus_central!B50</f>
        <v>26852903.9798332</v>
      </c>
      <c r="G62" s="163" t="n">
        <f aca="false">central_v2_m!E50+temporary_pension_bonus_central!B50</f>
        <v>25757153.8903963</v>
      </c>
      <c r="H62" s="8" t="n">
        <f aca="false">F62-J62</f>
        <v>25447702.7030348</v>
      </c>
      <c r="I62" s="8" t="n">
        <f aca="false">G62-K62</f>
        <v>24394108.6519019</v>
      </c>
      <c r="J62" s="163" t="n">
        <f aca="false">central_v2_m!J50</f>
        <v>1405201.2767984</v>
      </c>
      <c r="K62" s="163" t="n">
        <f aca="false">central_v2_m!K50</f>
        <v>1363045.23849445</v>
      </c>
      <c r="L62" s="8" t="n">
        <f aca="false">H62-I62</f>
        <v>1053594.0511329</v>
      </c>
      <c r="M62" s="8" t="n">
        <f aca="false">J62-K62</f>
        <v>42156.0383039517</v>
      </c>
      <c r="N62" s="163" t="n">
        <f aca="false">SUM(central_v5_m!C50:J50)</f>
        <v>4761584.3570528</v>
      </c>
      <c r="O62" s="5"/>
      <c r="P62" s="5"/>
      <c r="Q62" s="8" t="n">
        <f aca="false">I62*5.5017049523</f>
        <v>134209188.377113</v>
      </c>
      <c r="R62" s="8"/>
      <c r="S62" s="8"/>
      <c r="T62" s="5"/>
      <c r="U62" s="5"/>
      <c r="V62" s="8" t="n">
        <f aca="false">K62*5.5017049523</f>
        <v>7499072.73883386</v>
      </c>
      <c r="W62" s="8" t="n">
        <f aca="false">M62*5.5017049523</f>
        <v>231930.0847062</v>
      </c>
      <c r="X62" s="8" t="n">
        <f aca="false">N62*5.1890047538+L62*5.5017049523</f>
        <v>30504447.4731983</v>
      </c>
      <c r="Y62" s="8" t="n">
        <f aca="false">N62*5.1890047538</f>
        <v>24707883.8643667</v>
      </c>
      <c r="Z62" s="8" t="n">
        <f aca="false">L62*5.5017049523</f>
        <v>5796563.60883167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central_v2_m!D51+temporary_pension_bonus_central!B51</f>
        <v>27292241.4280717</v>
      </c>
      <c r="G63" s="165" t="n">
        <f aca="false">central_v2_m!E51+temporary_pension_bonus_central!B51</f>
        <v>26179072.2789458</v>
      </c>
      <c r="H63" s="67" t="n">
        <f aca="false">F63-J63</f>
        <v>25780274.7021624</v>
      </c>
      <c r="I63" s="67" t="n">
        <f aca="false">G63-K63</f>
        <v>24712464.5548138</v>
      </c>
      <c r="J63" s="165" t="n">
        <f aca="false">central_v2_m!J51</f>
        <v>1511966.7259093</v>
      </c>
      <c r="K63" s="165" t="n">
        <f aca="false">central_v2_m!K51</f>
        <v>1466607.72413202</v>
      </c>
      <c r="L63" s="67" t="n">
        <f aca="false">H63-I63</f>
        <v>1067810.14734858</v>
      </c>
      <c r="M63" s="67" t="n">
        <f aca="false">J63-K63</f>
        <v>45359.0017772787</v>
      </c>
      <c r="N63" s="165" t="n">
        <f aca="false">SUM(central_v5_m!C51:J51)</f>
        <v>4026985.69524555</v>
      </c>
      <c r="O63" s="7"/>
      <c r="P63" s="7"/>
      <c r="Q63" s="67" t="n">
        <f aca="false">I63*5.5017049523</f>
        <v>135960688.624757</v>
      </c>
      <c r="R63" s="67"/>
      <c r="S63" s="67"/>
      <c r="T63" s="7"/>
      <c r="U63" s="7"/>
      <c r="V63" s="67" t="n">
        <f aca="false">K63*5.5017049523</f>
        <v>8068842.97893857</v>
      </c>
      <c r="W63" s="67" t="n">
        <f aca="false">M63*5.5017049523</f>
        <v>249551.844709439</v>
      </c>
      <c r="X63" s="67" t="n">
        <f aca="false">N63*5.1890047538+L63*5.5017049523</f>
        <v>26770824.2918976</v>
      </c>
      <c r="Y63" s="67" t="n">
        <f aca="false">N63*5.1890047538</f>
        <v>20896047.9161138</v>
      </c>
      <c r="Z63" s="67" t="n">
        <f aca="false">L63*5.5017049523</f>
        <v>5874776.37578389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central_v2_m!D52+temporary_pension_bonus_central!B52</f>
        <v>27655094.5426819</v>
      </c>
      <c r="G64" s="165" t="n">
        <f aca="false">central_v2_m!E52+temporary_pension_bonus_central!B52</f>
        <v>26526312.4948254</v>
      </c>
      <c r="H64" s="67" t="n">
        <f aca="false">F64-J64</f>
        <v>26076798.6000046</v>
      </c>
      <c r="I64" s="67" t="n">
        <f aca="false">G64-K64</f>
        <v>24995365.4304284</v>
      </c>
      <c r="J64" s="165" t="n">
        <f aca="false">central_v2_m!J52</f>
        <v>1578295.94267733</v>
      </c>
      <c r="K64" s="165" t="n">
        <f aca="false">central_v2_m!K52</f>
        <v>1530947.06439701</v>
      </c>
      <c r="L64" s="67" t="n">
        <f aca="false">H64-I64</f>
        <v>1081433.16957622</v>
      </c>
      <c r="M64" s="67" t="n">
        <f aca="false">J64-K64</f>
        <v>47348.8782803202</v>
      </c>
      <c r="N64" s="165" t="n">
        <f aca="false">SUM(central_v5_m!C52:J52)</f>
        <v>4003747.0494602</v>
      </c>
      <c r="O64" s="7"/>
      <c r="P64" s="7"/>
      <c r="Q64" s="67" t="n">
        <f aca="false">I64*5.5017049523</f>
        <v>137517125.773136</v>
      </c>
      <c r="R64" s="67"/>
      <c r="S64" s="67"/>
      <c r="T64" s="7"/>
      <c r="U64" s="7"/>
      <c r="V64" s="67" t="n">
        <f aca="false">K64*5.5017049523</f>
        <v>8422819.04590218</v>
      </c>
      <c r="W64" s="67" t="n">
        <f aca="false">M64*5.5017049523</f>
        <v>260499.558120688</v>
      </c>
      <c r="X64" s="67" t="n">
        <f aca="false">N64*5.1890047538+L64*5.5017049523</f>
        <v>26725188.6973006</v>
      </c>
      <c r="Y64" s="67" t="n">
        <f aca="false">N64*5.1890047538</f>
        <v>20775462.4726617</v>
      </c>
      <c r="Z64" s="67" t="n">
        <f aca="false">L64*5.5017049523</f>
        <v>5949726.22463896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central_v2_m!D53+temporary_pension_bonus_central!B53</f>
        <v>27903639.4942385</v>
      </c>
      <c r="G65" s="165" t="n">
        <f aca="false">central_v2_m!E53+temporary_pension_bonus_central!B53</f>
        <v>26764205.3432043</v>
      </c>
      <c r="H65" s="67" t="n">
        <f aca="false">F65-J65</f>
        <v>26264621.3102174</v>
      </c>
      <c r="I65" s="67" t="n">
        <f aca="false">G65-K65</f>
        <v>25174357.7047039</v>
      </c>
      <c r="J65" s="165" t="n">
        <f aca="false">central_v2_m!J53</f>
        <v>1639018.18402102</v>
      </c>
      <c r="K65" s="165" t="n">
        <f aca="false">central_v2_m!K53</f>
        <v>1589847.63850039</v>
      </c>
      <c r="L65" s="67" t="n">
        <f aca="false">H65-I65</f>
        <v>1090263.60551349</v>
      </c>
      <c r="M65" s="67" t="n">
        <f aca="false">J65-K65</f>
        <v>49170.5455206304</v>
      </c>
      <c r="N65" s="165" t="n">
        <f aca="false">SUM(central_v5_m!C53:J53)</f>
        <v>4077406.01880863</v>
      </c>
      <c r="O65" s="7"/>
      <c r="P65" s="7"/>
      <c r="Q65" s="67" t="n">
        <f aca="false">I65*5.5017049523</f>
        <v>138501888.454941</v>
      </c>
      <c r="R65" s="67"/>
      <c r="S65" s="67"/>
      <c r="T65" s="7"/>
      <c r="U65" s="7"/>
      <c r="V65" s="67" t="n">
        <f aca="false">K65*5.5017049523</f>
        <v>8746872.62614003</v>
      </c>
      <c r="W65" s="67" t="n">
        <f aca="false">M65*5.5017049523</f>
        <v>270521.833798145</v>
      </c>
      <c r="X65" s="67" t="n">
        <f aca="false">N65*5.1890047538+L65*5.5017049523</f>
        <v>27155987.8925367</v>
      </c>
      <c r="Y65" s="67" t="n">
        <f aca="false">N65*5.1890047538</f>
        <v>21157679.2147707</v>
      </c>
      <c r="Z65" s="67" t="n">
        <f aca="false">L65*5.5017049523</f>
        <v>5998308.67776605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central_v2_m!D54+temporary_pension_bonus_central!B54</f>
        <v>28069038.5364365</v>
      </c>
      <c r="G66" s="163" t="n">
        <f aca="false">central_v2_m!E54+temporary_pension_bonus_central!B54</f>
        <v>26922785.5499091</v>
      </c>
      <c r="H66" s="8" t="n">
        <f aca="false">F66-J66</f>
        <v>26368381.1838216</v>
      </c>
      <c r="I66" s="8" t="n">
        <f aca="false">G66-K66</f>
        <v>25273147.9178727</v>
      </c>
      <c r="J66" s="163" t="n">
        <f aca="false">central_v2_m!J54</f>
        <v>1700657.35261486</v>
      </c>
      <c r="K66" s="163" t="n">
        <f aca="false">central_v2_m!K54</f>
        <v>1649637.63203641</v>
      </c>
      <c r="L66" s="8" t="n">
        <f aca="false">H66-I66</f>
        <v>1095233.26594893</v>
      </c>
      <c r="M66" s="8" t="n">
        <f aca="false">J66-K66</f>
        <v>51019.7205784458</v>
      </c>
      <c r="N66" s="163" t="n">
        <f aca="false">SUM(central_v5_m!C54:J54)</f>
        <v>4993158.43302862</v>
      </c>
      <c r="O66" s="5"/>
      <c r="P66" s="5"/>
      <c r="Q66" s="8" t="n">
        <f aca="false">I66*5.5017049523</f>
        <v>139045403.059971</v>
      </c>
      <c r="R66" s="8"/>
      <c r="S66" s="8"/>
      <c r="T66" s="5"/>
      <c r="U66" s="5"/>
      <c r="V66" s="8" t="n">
        <f aca="false">K66*5.5017049523</f>
        <v>9075819.52967517</v>
      </c>
      <c r="W66" s="8" t="n">
        <f aca="false">M66*5.5017049523</f>
        <v>280695.449371398</v>
      </c>
      <c r="X66" s="8" t="n">
        <f aca="false">N66*5.1890047538+L66*5.5017049523</f>
        <v>31935173.128657</v>
      </c>
      <c r="Y66" s="8" t="n">
        <f aca="false">N66*5.1890047538</f>
        <v>25909522.8454621</v>
      </c>
      <c r="Z66" s="8" t="n">
        <f aca="false">L66*5.5017049523</f>
        <v>6025650.28319493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central_v2_m!D55+temporary_pension_bonus_central!B55</f>
        <v>28297560.6335304</v>
      </c>
      <c r="G67" s="165" t="n">
        <f aca="false">central_v2_m!E55+temporary_pension_bonus_central!B55</f>
        <v>27141304.4541931</v>
      </c>
      <c r="H67" s="67" t="n">
        <f aca="false">F67-J67</f>
        <v>26511171.4258129</v>
      </c>
      <c r="I67" s="67" t="n">
        <f aca="false">G67-K67</f>
        <v>25408506.9227071</v>
      </c>
      <c r="J67" s="165" t="n">
        <f aca="false">central_v2_m!J55</f>
        <v>1786389.20771751</v>
      </c>
      <c r="K67" s="165" t="n">
        <f aca="false">central_v2_m!K55</f>
        <v>1732797.53148599</v>
      </c>
      <c r="L67" s="67" t="n">
        <f aca="false">H67-I67</f>
        <v>1102664.50310572</v>
      </c>
      <c r="M67" s="67" t="n">
        <f aca="false">J67-K67</f>
        <v>53591.6762315258</v>
      </c>
      <c r="N67" s="165" t="n">
        <f aca="false">SUM(central_v5_m!C55:J55)</f>
        <v>4102518.3833464</v>
      </c>
      <c r="O67" s="7"/>
      <c r="P67" s="7"/>
      <c r="Q67" s="67" t="n">
        <f aca="false">I67*5.5017049523</f>
        <v>139790108.367207</v>
      </c>
      <c r="R67" s="67"/>
      <c r="S67" s="67"/>
      <c r="T67" s="7"/>
      <c r="U67" s="7"/>
      <c r="V67" s="67" t="n">
        <f aca="false">K67*5.5017049523</f>
        <v>9533340.76030967</v>
      </c>
      <c r="W67" s="67" t="n">
        <f aca="false">M67*5.5017049523</f>
        <v>294845.590525044</v>
      </c>
      <c r="X67" s="67" t="n">
        <f aca="false">N67*5.1890047538+L67*5.5017049523</f>
        <v>27354522.1511986</v>
      </c>
      <c r="Y67" s="67" t="n">
        <f aca="false">N67*5.1890047538</f>
        <v>21287987.3937364</v>
      </c>
      <c r="Z67" s="67" t="n">
        <f aca="false">L67*5.5017049523</f>
        <v>6066534.75746217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central_v2_m!D56+temporary_pension_bonus_central!B56</f>
        <v>28530872.877373</v>
      </c>
      <c r="G68" s="165" t="n">
        <f aca="false">central_v2_m!E56+temporary_pension_bonus_central!B56</f>
        <v>27365487.7802737</v>
      </c>
      <c r="H68" s="67" t="n">
        <f aca="false">F68-J68</f>
        <v>26679544.6718792</v>
      </c>
      <c r="I68" s="67" t="n">
        <f aca="false">G68-K68</f>
        <v>25569699.4209448</v>
      </c>
      <c r="J68" s="165" t="n">
        <f aca="false">central_v2_m!J56</f>
        <v>1851328.20549377</v>
      </c>
      <c r="K68" s="165" t="n">
        <f aca="false">central_v2_m!K56</f>
        <v>1795788.35932896</v>
      </c>
      <c r="L68" s="67" t="n">
        <f aca="false">H68-I68</f>
        <v>1109845.25093439</v>
      </c>
      <c r="M68" s="67" t="n">
        <f aca="false">J68-K68</f>
        <v>55539.8461648133</v>
      </c>
      <c r="N68" s="165" t="n">
        <f aca="false">SUM(central_v5_m!C56:J56)</f>
        <v>4170893.5038048</v>
      </c>
      <c r="O68" s="7"/>
      <c r="P68" s="7"/>
      <c r="Q68" s="67" t="n">
        <f aca="false">I68*5.5017049523</f>
        <v>140676941.933034</v>
      </c>
      <c r="R68" s="67"/>
      <c r="S68" s="67"/>
      <c r="T68" s="7"/>
      <c r="U68" s="7"/>
      <c r="V68" s="67" t="n">
        <f aca="false">K68*5.5017049523</f>
        <v>9879897.70980284</v>
      </c>
      <c r="W68" s="67" t="n">
        <f aca="false">M68*5.5017049523</f>
        <v>305563.846694933</v>
      </c>
      <c r="X68" s="67" t="n">
        <f aca="false">N68*5.1890047538+L68*5.5017049523</f>
        <v>27748827.332189</v>
      </c>
      <c r="Y68" s="67" t="n">
        <f aca="false">N68*5.1890047538</f>
        <v>21642786.2188367</v>
      </c>
      <c r="Z68" s="67" t="n">
        <f aca="false">L68*5.5017049523</f>
        <v>6106041.11335238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central_v2_m!D57+temporary_pension_bonus_central!B57</f>
        <v>28861347.9535388</v>
      </c>
      <c r="G69" s="165" t="n">
        <f aca="false">central_v2_m!E57+temporary_pension_bonus_central!B57</f>
        <v>27682345.3686177</v>
      </c>
      <c r="H69" s="67" t="n">
        <f aca="false">F69-J69</f>
        <v>26888027.5425889</v>
      </c>
      <c r="I69" s="67" t="n">
        <f aca="false">G69-K69</f>
        <v>25768224.5699963</v>
      </c>
      <c r="J69" s="165" t="n">
        <f aca="false">central_v2_m!J57</f>
        <v>1973320.4109499</v>
      </c>
      <c r="K69" s="165" t="n">
        <f aca="false">central_v2_m!K57</f>
        <v>1914120.7986214</v>
      </c>
      <c r="L69" s="67" t="n">
        <f aca="false">H69-I69</f>
        <v>1119802.97259261</v>
      </c>
      <c r="M69" s="67" t="n">
        <f aca="false">J69-K69</f>
        <v>59199.6123284972</v>
      </c>
      <c r="N69" s="165" t="n">
        <f aca="false">SUM(central_v5_m!C57:J57)</f>
        <v>4138870.79338179</v>
      </c>
      <c r="O69" s="7"/>
      <c r="P69" s="7"/>
      <c r="Q69" s="67" t="n">
        <f aca="false">I69*5.5017049523</f>
        <v>141769168.728727</v>
      </c>
      <c r="R69" s="67"/>
      <c r="S69" s="67"/>
      <c r="T69" s="7"/>
      <c r="U69" s="7"/>
      <c r="V69" s="67" t="n">
        <f aca="false">K69*5.5017049523</f>
        <v>10530927.8770758</v>
      </c>
      <c r="W69" s="67" t="n">
        <f aca="false">M69*5.5017049523</f>
        <v>325698.800321933</v>
      </c>
      <c r="X69" s="67" t="n">
        <f aca="false">N69*5.1890047538+L69*5.5017049523</f>
        <v>27637445.7821351</v>
      </c>
      <c r="Y69" s="67" t="n">
        <f aca="false">N69*5.1890047538</f>
        <v>21476620.2222221</v>
      </c>
      <c r="Z69" s="67" t="n">
        <f aca="false">L69*5.5017049523</f>
        <v>6160825.55991305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central_v2_m!D58+temporary_pension_bonus_central!B58</f>
        <v>29202660.8444574</v>
      </c>
      <c r="G70" s="163" t="n">
        <f aca="false">central_v2_m!E58+temporary_pension_bonus_central!B58</f>
        <v>28009791.9673685</v>
      </c>
      <c r="H70" s="8" t="n">
        <f aca="false">F70-J70</f>
        <v>27152687.6210258</v>
      </c>
      <c r="I70" s="8" t="n">
        <f aca="false">G70-K70</f>
        <v>26021317.9406399</v>
      </c>
      <c r="J70" s="163" t="n">
        <f aca="false">central_v2_m!J58</f>
        <v>2049973.22343154</v>
      </c>
      <c r="K70" s="163" t="n">
        <f aca="false">central_v2_m!K58</f>
        <v>1988474.02672859</v>
      </c>
      <c r="L70" s="8" t="n">
        <f aca="false">H70-I70</f>
        <v>1131369.68038591</v>
      </c>
      <c r="M70" s="8" t="n">
        <f aca="false">J70-K70</f>
        <v>61499.196702946</v>
      </c>
      <c r="N70" s="163" t="n">
        <f aca="false">SUM(central_v5_m!C58:J58)</f>
        <v>5057623.72898933</v>
      </c>
      <c r="O70" s="5"/>
      <c r="P70" s="5"/>
      <c r="Q70" s="8" t="n">
        <f aca="false">I70*5.5017049523</f>
        <v>143161613.779392</v>
      </c>
      <c r="R70" s="8"/>
      <c r="S70" s="8"/>
      <c r="T70" s="5"/>
      <c r="U70" s="5"/>
      <c r="V70" s="8" t="n">
        <f aca="false">K70*5.5017049523</f>
        <v>10939997.4003726</v>
      </c>
      <c r="W70" s="8" t="n">
        <f aca="false">M70*5.5017049523</f>
        <v>338350.43506307</v>
      </c>
      <c r="X70" s="8" t="n">
        <f aca="false">N70*5.1890047538+L70*5.5017049523</f>
        <v>32468495.7461185</v>
      </c>
      <c r="Y70" s="8" t="n">
        <f aca="false">N70*5.1890047538</f>
        <v>26244033.5726573</v>
      </c>
      <c r="Z70" s="8" t="n">
        <f aca="false">L70*5.5017049523</f>
        <v>6224462.17346123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central_v2_m!D59+temporary_pension_bonus_central!B59</f>
        <v>29325038.8931566</v>
      </c>
      <c r="G71" s="165" t="n">
        <f aca="false">central_v2_m!E59+temporary_pension_bonus_central!B59</f>
        <v>28127012.4764014</v>
      </c>
      <c r="H71" s="67" t="n">
        <f aca="false">F71-J71</f>
        <v>27195569.7198933</v>
      </c>
      <c r="I71" s="67" t="n">
        <f aca="false">G71-K71</f>
        <v>26061427.3783361</v>
      </c>
      <c r="J71" s="165" t="n">
        <f aca="false">central_v2_m!J59</f>
        <v>2129469.17326327</v>
      </c>
      <c r="K71" s="165" t="n">
        <f aca="false">central_v2_m!K59</f>
        <v>2065585.09806537</v>
      </c>
      <c r="L71" s="67" t="n">
        <f aca="false">H71-I71</f>
        <v>1134142.34155723</v>
      </c>
      <c r="M71" s="67" t="n">
        <f aca="false">J71-K71</f>
        <v>63884.0751978983</v>
      </c>
      <c r="N71" s="165" t="n">
        <f aca="false">SUM(central_v5_m!C59:J59)</f>
        <v>4160219.28620729</v>
      </c>
      <c r="O71" s="7"/>
      <c r="P71" s="7"/>
      <c r="Q71" s="67" t="n">
        <f aca="false">I71*5.5017049523</f>
        <v>143382284.071398</v>
      </c>
      <c r="R71" s="67"/>
      <c r="S71" s="67"/>
      <c r="T71" s="7"/>
      <c r="U71" s="7"/>
      <c r="V71" s="67" t="n">
        <f aca="false">K71*5.5017049523</f>
        <v>11364239.7634233</v>
      </c>
      <c r="W71" s="67" t="n">
        <f aca="false">M71*5.5017049523</f>
        <v>351471.332889383</v>
      </c>
      <c r="X71" s="67" t="n">
        <f aca="false">N71*5.1890047538+L71*5.5017049523</f>
        <v>27827114.1901386</v>
      </c>
      <c r="Y71" s="67" t="n">
        <f aca="false">N71*5.1890047538</f>
        <v>21587397.6529801</v>
      </c>
      <c r="Z71" s="67" t="n">
        <f aca="false">L71*5.5017049523</f>
        <v>6239716.53715854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central_v2_m!D60+temporary_pension_bonus_central!B60</f>
        <v>29492448.2456532</v>
      </c>
      <c r="G72" s="165" t="n">
        <f aca="false">central_v2_m!E60+temporary_pension_bonus_central!B60</f>
        <v>28288734.0474682</v>
      </c>
      <c r="H72" s="67" t="n">
        <f aca="false">F72-J72</f>
        <v>27249088.3925748</v>
      </c>
      <c r="I72" s="67" t="n">
        <f aca="false">G72-K72</f>
        <v>26112674.9899821</v>
      </c>
      <c r="J72" s="165" t="n">
        <f aca="false">central_v2_m!J60</f>
        <v>2243359.85307848</v>
      </c>
      <c r="K72" s="165" t="n">
        <f aca="false">central_v2_m!K60</f>
        <v>2176059.05748612</v>
      </c>
      <c r="L72" s="67" t="n">
        <f aca="false">H72-I72</f>
        <v>1136413.40259265</v>
      </c>
      <c r="M72" s="67" t="n">
        <f aca="false">J72-K72</f>
        <v>67300.7955923546</v>
      </c>
      <c r="N72" s="165" t="n">
        <f aca="false">SUM(central_v5_m!C60:J60)</f>
        <v>4200289.0777621</v>
      </c>
      <c r="O72" s="7"/>
      <c r="P72" s="7"/>
      <c r="Q72" s="67" t="n">
        <f aca="false">I72*5.5017049523</f>
        <v>143664233.310185</v>
      </c>
      <c r="R72" s="67"/>
      <c r="S72" s="67"/>
      <c r="T72" s="7"/>
      <c r="U72" s="7"/>
      <c r="V72" s="67" t="n">
        <f aca="false">K72*5.5017049523</f>
        <v>11972034.8930687</v>
      </c>
      <c r="W72" s="67" t="n">
        <f aca="false">M72*5.5017049523</f>
        <v>370269.120404187</v>
      </c>
      <c r="X72" s="67" t="n">
        <f aca="false">N72*5.1890047538+L72*5.5017049523</f>
        <v>28047531.2367458</v>
      </c>
      <c r="Y72" s="67" t="n">
        <f aca="false">N72*5.1890047538</f>
        <v>21795319.9918418</v>
      </c>
      <c r="Z72" s="67" t="n">
        <f aca="false">L72*5.5017049523</f>
        <v>6252211.24490408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central_v2_m!D61+temporary_pension_bonus_central!B61</f>
        <v>29620633.6498908</v>
      </c>
      <c r="G73" s="165" t="n">
        <f aca="false">central_v2_m!E61+temporary_pension_bonus_central!B61</f>
        <v>28411707.0023702</v>
      </c>
      <c r="H73" s="67" t="n">
        <f aca="false">F73-J73</f>
        <v>27328339.6760178</v>
      </c>
      <c r="I73" s="67" t="n">
        <f aca="false">G73-K73</f>
        <v>26188181.8477134</v>
      </c>
      <c r="J73" s="165" t="n">
        <f aca="false">central_v2_m!J61</f>
        <v>2292293.973873</v>
      </c>
      <c r="K73" s="165" t="n">
        <f aca="false">central_v2_m!K61</f>
        <v>2223525.15465681</v>
      </c>
      <c r="L73" s="67" t="n">
        <f aca="false">H73-I73</f>
        <v>1140157.82830441</v>
      </c>
      <c r="M73" s="67" t="n">
        <f aca="false">J73-K73</f>
        <v>68768.8192161899</v>
      </c>
      <c r="N73" s="165" t="n">
        <f aca="false">SUM(central_v5_m!C61:J61)</f>
        <v>4188555.87644554</v>
      </c>
      <c r="O73" s="7"/>
      <c r="P73" s="7"/>
      <c r="Q73" s="67" t="n">
        <f aca="false">I73*5.5017049523</f>
        <v>144079649.763298</v>
      </c>
      <c r="R73" s="67"/>
      <c r="S73" s="67"/>
      <c r="T73" s="7"/>
      <c r="U73" s="7"/>
      <c r="V73" s="67" t="n">
        <f aca="false">K73*5.5017049523</f>
        <v>12233179.354939</v>
      </c>
      <c r="W73" s="67" t="n">
        <f aca="false">M73*5.5017049523</f>
        <v>378345.753245535</v>
      </c>
      <c r="X73" s="67" t="n">
        <f aca="false">N73*5.1890047538+L73*5.5017049523</f>
        <v>28007248.3248188</v>
      </c>
      <c r="Y73" s="67" t="n">
        <f aca="false">N73*5.1890047538</f>
        <v>21734436.3544328</v>
      </c>
      <c r="Z73" s="67" t="n">
        <f aca="false">L73*5.5017049523</f>
        <v>6272811.97038599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central_v2_m!D62+temporary_pension_bonus_central!B62</f>
        <v>29836189.4551879</v>
      </c>
      <c r="G74" s="163" t="n">
        <f aca="false">central_v2_m!E62+temporary_pension_bonus_central!B62</f>
        <v>28618043.4102621</v>
      </c>
      <c r="H74" s="8" t="n">
        <f aca="false">F74-J74</f>
        <v>27499974.0918265</v>
      </c>
      <c r="I74" s="8" t="n">
        <f aca="false">G74-K74</f>
        <v>26351914.5078016</v>
      </c>
      <c r="J74" s="163" t="n">
        <f aca="false">central_v2_m!J62</f>
        <v>2336215.36336141</v>
      </c>
      <c r="K74" s="163" t="n">
        <f aca="false">central_v2_m!K62</f>
        <v>2266128.90246057</v>
      </c>
      <c r="L74" s="8" t="n">
        <f aca="false">H74-I74</f>
        <v>1148059.58402489</v>
      </c>
      <c r="M74" s="8" t="n">
        <f aca="false">J74-K74</f>
        <v>70086.4609008427</v>
      </c>
      <c r="N74" s="163" t="n">
        <f aca="false">SUM(central_v5_m!C62:J62)</f>
        <v>5063793.97480094</v>
      </c>
      <c r="O74" s="5"/>
      <c r="P74" s="5"/>
      <c r="Q74" s="8" t="n">
        <f aca="false">I74*5.5017049523</f>
        <v>144980458.550158</v>
      </c>
      <c r="R74" s="8"/>
      <c r="S74" s="8"/>
      <c r="T74" s="5"/>
      <c r="U74" s="5"/>
      <c r="V74" s="8" t="n">
        <f aca="false">K74*5.5017049523</f>
        <v>12467572.6052175</v>
      </c>
      <c r="W74" s="8" t="n">
        <f aca="false">M74*5.5017049523</f>
        <v>385595.029027346</v>
      </c>
      <c r="X74" s="8" t="n">
        <f aca="false">N74*5.1890047538+L74*5.5017049523</f>
        <v>32592336.1064711</v>
      </c>
      <c r="Y74" s="8" t="n">
        <f aca="false">N74*5.1890047538</f>
        <v>26276051.0075059</v>
      </c>
      <c r="Z74" s="8" t="n">
        <f aca="false">L74*5.5017049523</f>
        <v>6316285.0989652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central_v2_m!D63+temporary_pension_bonus_central!B63</f>
        <v>30039945.6674891</v>
      </c>
      <c r="G75" s="165" t="n">
        <f aca="false">central_v2_m!E63+temporary_pension_bonus_central!B63</f>
        <v>28812447.638602</v>
      </c>
      <c r="H75" s="67" t="n">
        <f aca="false">F75-J75</f>
        <v>27629720.6240901</v>
      </c>
      <c r="I75" s="67" t="n">
        <f aca="false">G75-K75</f>
        <v>26474529.346505</v>
      </c>
      <c r="J75" s="165" t="n">
        <f aca="false">central_v2_m!J63</f>
        <v>2410225.04339905</v>
      </c>
      <c r="K75" s="165" t="n">
        <f aca="false">central_v2_m!K63</f>
        <v>2337918.29209708</v>
      </c>
      <c r="L75" s="67" t="n">
        <f aca="false">H75-I75</f>
        <v>1155191.27758514</v>
      </c>
      <c r="M75" s="67" t="n">
        <f aca="false">J75-K75</f>
        <v>72306.7513019713</v>
      </c>
      <c r="N75" s="165" t="n">
        <f aca="false">SUM(central_v5_m!C63:J63)</f>
        <v>4076388.26665876</v>
      </c>
      <c r="O75" s="7"/>
      <c r="P75" s="7"/>
      <c r="Q75" s="67" t="n">
        <f aca="false">I75*5.5017049523</f>
        <v>145655049.215478</v>
      </c>
      <c r="R75" s="67"/>
      <c r="S75" s="67"/>
      <c r="T75" s="7"/>
      <c r="U75" s="7"/>
      <c r="V75" s="67" t="n">
        <f aca="false">K75*5.5017049523</f>
        <v>12862536.6457032</v>
      </c>
      <c r="W75" s="67" t="n">
        <f aca="false">M75*5.5017049523</f>
        <v>397810.41172278</v>
      </c>
      <c r="X75" s="67" t="n">
        <f aca="false">N75*5.1890047538+L75*5.5017049523</f>
        <v>27507919.6667708</v>
      </c>
      <c r="Y75" s="67" t="n">
        <f aca="false">N75*5.1890047538</f>
        <v>21152398.0940268</v>
      </c>
      <c r="Z75" s="67" t="n">
        <f aca="false">L75*5.5017049523</f>
        <v>6355521.57274394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central_v2_m!D64+temporary_pension_bonus_central!B64</f>
        <v>30296411.687667</v>
      </c>
      <c r="G76" s="165" t="n">
        <f aca="false">central_v2_m!E64+temporary_pension_bonus_central!B64</f>
        <v>29057405.6177951</v>
      </c>
      <c r="H76" s="67" t="n">
        <f aca="false">F76-J76</f>
        <v>27849154.6438615</v>
      </c>
      <c r="I76" s="67" t="n">
        <f aca="false">G76-K76</f>
        <v>26683566.2853037</v>
      </c>
      <c r="J76" s="165" t="n">
        <f aca="false">central_v2_m!J64</f>
        <v>2447257.04380558</v>
      </c>
      <c r="K76" s="165" t="n">
        <f aca="false">central_v2_m!K64</f>
        <v>2373839.33249141</v>
      </c>
      <c r="L76" s="67" t="n">
        <f aca="false">H76-I76</f>
        <v>1165588.35855778</v>
      </c>
      <c r="M76" s="67" t="n">
        <f aca="false">J76-K76</f>
        <v>73417.7113141674</v>
      </c>
      <c r="N76" s="165" t="n">
        <f aca="false">SUM(central_v5_m!C64:J64)</f>
        <v>4208912.01518539</v>
      </c>
      <c r="O76" s="7"/>
      <c r="P76" s="7"/>
      <c r="Q76" s="67" t="n">
        <f aca="false">I76*5.5017049523</f>
        <v>146805108.776881</v>
      </c>
      <c r="R76" s="67"/>
      <c r="S76" s="67"/>
      <c r="T76" s="7"/>
      <c r="U76" s="7"/>
      <c r="V76" s="67" t="n">
        <f aca="false">K76*5.5017049523</f>
        <v>13060163.6115325</v>
      </c>
      <c r="W76" s="67" t="n">
        <f aca="false">M76*5.5017049523</f>
        <v>403922.585923686</v>
      </c>
      <c r="X76" s="67" t="n">
        <f aca="false">N76*5.1890047538+L76*5.5017049523</f>
        <v>28252787.6997435</v>
      </c>
      <c r="Y76" s="67" t="n">
        <f aca="false">N76*5.1890047538</f>
        <v>21840064.4551229</v>
      </c>
      <c r="Z76" s="67" t="n">
        <f aca="false">L76*5.5017049523</f>
        <v>6412723.24462054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central_v2_m!D65+temporary_pension_bonus_central!B65</f>
        <v>30541973.1258279</v>
      </c>
      <c r="G77" s="165" t="n">
        <f aca="false">central_v2_m!E65+temporary_pension_bonus_central!B65</f>
        <v>29292830.0144912</v>
      </c>
      <c r="H77" s="67" t="n">
        <f aca="false">F77-J77</f>
        <v>27996792.744594</v>
      </c>
      <c r="I77" s="67" t="n">
        <f aca="false">G77-K77</f>
        <v>26824005.0446943</v>
      </c>
      <c r="J77" s="165" t="n">
        <f aca="false">central_v2_m!J65</f>
        <v>2545180.38123396</v>
      </c>
      <c r="K77" s="165" t="n">
        <f aca="false">central_v2_m!K65</f>
        <v>2468824.96979694</v>
      </c>
      <c r="L77" s="67" t="n">
        <f aca="false">H77-I77</f>
        <v>1172787.69989973</v>
      </c>
      <c r="M77" s="67" t="n">
        <f aca="false">J77-K77</f>
        <v>76355.4114370188</v>
      </c>
      <c r="N77" s="165" t="n">
        <f aca="false">SUM(central_v5_m!C65:J65)</f>
        <v>4238584.71294486</v>
      </c>
      <c r="O77" s="7"/>
      <c r="P77" s="7"/>
      <c r="Q77" s="67" t="n">
        <f aca="false">I77*5.5017049523</f>
        <v>147577761.394915</v>
      </c>
      <c r="R77" s="67"/>
      <c r="S77" s="67"/>
      <c r="T77" s="7"/>
      <c r="U77" s="7"/>
      <c r="V77" s="67" t="n">
        <f aca="false">K77*5.5017049523</f>
        <v>13582746.5626937</v>
      </c>
      <c r="W77" s="67" t="n">
        <f aca="false">M77*5.5017049523</f>
        <v>420084.94523795</v>
      </c>
      <c r="X77" s="67" t="n">
        <f aca="false">N77*5.1890047538+L77*5.5017049523</f>
        <v>28446368.1213897</v>
      </c>
      <c r="Y77" s="67" t="n">
        <f aca="false">N77*5.1890047538</f>
        <v>21994036.2248549</v>
      </c>
      <c r="Z77" s="67" t="n">
        <f aca="false">L77*5.5017049523</f>
        <v>6452331.89653485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central_v2_m!D66+temporary_pension_bonus_central!B66</f>
        <v>30837580.0354486</v>
      </c>
      <c r="G78" s="163" t="n">
        <f aca="false">central_v2_m!E66+temporary_pension_bonus_central!B66</f>
        <v>29576208.3173979</v>
      </c>
      <c r="H78" s="8" t="n">
        <f aca="false">F78-J78</f>
        <v>28191036.0763362</v>
      </c>
      <c r="I78" s="8" t="n">
        <f aca="false">G78-K78</f>
        <v>27009060.6770589</v>
      </c>
      <c r="J78" s="163" t="n">
        <f aca="false">central_v2_m!J66</f>
        <v>2646543.95911236</v>
      </c>
      <c r="K78" s="163" t="n">
        <f aca="false">central_v2_m!K66</f>
        <v>2567147.64033899</v>
      </c>
      <c r="L78" s="8" t="n">
        <f aca="false">H78-I78</f>
        <v>1181975.39927728</v>
      </c>
      <c r="M78" s="8" t="n">
        <f aca="false">J78-K78</f>
        <v>79396.3187733712</v>
      </c>
      <c r="N78" s="163" t="n">
        <f aca="false">SUM(central_v5_m!C66:J66)</f>
        <v>5113721.72587414</v>
      </c>
      <c r="O78" s="5"/>
      <c r="P78" s="5"/>
      <c r="Q78" s="8" t="n">
        <f aca="false">I78*5.5017049523</f>
        <v>148595882.883946</v>
      </c>
      <c r="R78" s="8"/>
      <c r="S78" s="8"/>
      <c r="T78" s="5"/>
      <c r="U78" s="5"/>
      <c r="V78" s="8" t="n">
        <f aca="false">K78*5.5017049523</f>
        <v>14123688.8861383</v>
      </c>
      <c r="W78" s="8" t="n">
        <f aca="false">M78*5.5017049523</f>
        <v>436815.120189846</v>
      </c>
      <c r="X78" s="8" t="n">
        <f aca="false">N78*5.1890047538+L78*5.5017049523</f>
        <v>33038006.2528718</v>
      </c>
      <c r="Y78" s="8" t="n">
        <f aca="false">N78*5.1890047538</f>
        <v>26535126.3451712</v>
      </c>
      <c r="Z78" s="8" t="n">
        <f aca="false">L78*5.5017049523</f>
        <v>6502879.90770059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central_v2_m!D67+temporary_pension_bonus_central!B67</f>
        <v>31036059.9858127</v>
      </c>
      <c r="G79" s="165" t="n">
        <f aca="false">central_v2_m!E67+temporary_pension_bonus_central!B67</f>
        <v>29766591.9413674</v>
      </c>
      <c r="H79" s="67" t="n">
        <f aca="false">F79-J79</f>
        <v>28334422.4142051</v>
      </c>
      <c r="I79" s="67" t="n">
        <f aca="false">G79-K79</f>
        <v>27146003.496908</v>
      </c>
      <c r="J79" s="165" t="n">
        <f aca="false">central_v2_m!J67</f>
        <v>2701637.57160763</v>
      </c>
      <c r="K79" s="165" t="n">
        <f aca="false">central_v2_m!K67</f>
        <v>2620588.4444594</v>
      </c>
      <c r="L79" s="67" t="n">
        <f aca="false">H79-I79</f>
        <v>1188418.91729711</v>
      </c>
      <c r="M79" s="67" t="n">
        <f aca="false">J79-K79</f>
        <v>81049.1271482292</v>
      </c>
      <c r="N79" s="165" t="n">
        <f aca="false">SUM(central_v5_m!C67:J67)</f>
        <v>4137740.55137896</v>
      </c>
      <c r="O79" s="7"/>
      <c r="P79" s="7"/>
      <c r="Q79" s="67" t="n">
        <f aca="false">I79*5.5017049523</f>
        <v>149349301.874092</v>
      </c>
      <c r="R79" s="67"/>
      <c r="S79" s="67"/>
      <c r="T79" s="7"/>
      <c r="U79" s="7"/>
      <c r="V79" s="67" t="n">
        <f aca="false">K79*5.5017049523</f>
        <v>14417704.4228224</v>
      </c>
      <c r="W79" s="67" t="n">
        <f aca="false">M79*5.5017049523</f>
        <v>445908.384211005</v>
      </c>
      <c r="X79" s="67" t="n">
        <f aca="false">N79*5.1890047538+L79*5.5017049523</f>
        <v>28009085.633797</v>
      </c>
      <c r="Y79" s="67" t="n">
        <f aca="false">N79*5.1890047538</f>
        <v>21470755.3910965</v>
      </c>
      <c r="Z79" s="67" t="n">
        <f aca="false">L79*5.5017049523</f>
        <v>6538330.24270051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central_v2_m!D68+temporary_pension_bonus_central!B68</f>
        <v>31291061.2886066</v>
      </c>
      <c r="G80" s="165" t="n">
        <f aca="false">central_v2_m!E68+temporary_pension_bonus_central!B68</f>
        <v>30011085.2494404</v>
      </c>
      <c r="H80" s="67" t="n">
        <f aca="false">F80-J80</f>
        <v>28508861.4529273</v>
      </c>
      <c r="I80" s="67" t="n">
        <f aca="false">G80-K80</f>
        <v>27312351.4088315</v>
      </c>
      <c r="J80" s="165" t="n">
        <f aca="false">central_v2_m!J68</f>
        <v>2782199.83567928</v>
      </c>
      <c r="K80" s="165" t="n">
        <f aca="false">central_v2_m!K68</f>
        <v>2698733.84060891</v>
      </c>
      <c r="L80" s="67" t="n">
        <f aca="false">H80-I80</f>
        <v>1196510.04409581</v>
      </c>
      <c r="M80" s="67" t="n">
        <f aca="false">J80-K80</f>
        <v>83465.9950703783</v>
      </c>
      <c r="N80" s="165" t="n">
        <f aca="false">SUM(central_v5_m!C68:J68)</f>
        <v>4097959.13471177</v>
      </c>
      <c r="O80" s="7"/>
      <c r="P80" s="7"/>
      <c r="Q80" s="67" t="n">
        <f aca="false">I80*5.5017049523</f>
        <v>150264499.004926</v>
      </c>
      <c r="R80" s="67"/>
      <c r="S80" s="67"/>
      <c r="T80" s="7"/>
      <c r="U80" s="7"/>
      <c r="V80" s="67" t="n">
        <f aca="false">K80*5.5017049523</f>
        <v>14847637.3358176</v>
      </c>
      <c r="W80" s="67" t="n">
        <f aca="false">M80*5.5017049523</f>
        <v>459205.278427348</v>
      </c>
      <c r="X80" s="67" t="n">
        <f aca="false">N80*5.1890047538+L80*5.5017049523</f>
        <v>27847174.6659761</v>
      </c>
      <c r="Y80" s="67" t="n">
        <f aca="false">N80*5.1890047538</f>
        <v>21264329.4308975</v>
      </c>
      <c r="Z80" s="67" t="n">
        <f aca="false">L80*5.5017049523</f>
        <v>6582845.23507859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central_v2_m!D69+temporary_pension_bonus_central!B69</f>
        <v>31471682.7130236</v>
      </c>
      <c r="G81" s="165" t="n">
        <f aca="false">central_v2_m!E69+temporary_pension_bonus_central!B69</f>
        <v>30182613.4170453</v>
      </c>
      <c r="H81" s="67" t="n">
        <f aca="false">F81-J81</f>
        <v>28658172.9464793</v>
      </c>
      <c r="I81" s="67" t="n">
        <f aca="false">G81-K81</f>
        <v>27453508.9434973</v>
      </c>
      <c r="J81" s="165" t="n">
        <f aca="false">central_v2_m!J69</f>
        <v>2813509.76654431</v>
      </c>
      <c r="K81" s="165" t="n">
        <f aca="false">central_v2_m!K69</f>
        <v>2729104.47354798</v>
      </c>
      <c r="L81" s="67" t="n">
        <f aca="false">H81-I81</f>
        <v>1204664.002982</v>
      </c>
      <c r="M81" s="67" t="n">
        <f aca="false">J81-K81</f>
        <v>84405.2929963297</v>
      </c>
      <c r="N81" s="165" t="n">
        <f aca="false">SUM(central_v5_m!C69:J69)</f>
        <v>4162501.95931231</v>
      </c>
      <c r="O81" s="7"/>
      <c r="P81" s="7"/>
      <c r="Q81" s="67" t="n">
        <f aca="false">I81*5.5017049523</f>
        <v>151041106.112452</v>
      </c>
      <c r="R81" s="67"/>
      <c r="S81" s="67"/>
      <c r="T81" s="7"/>
      <c r="U81" s="7"/>
      <c r="V81" s="67" t="n">
        <f aca="false">K81*5.5017049523</f>
        <v>15014727.597463</v>
      </c>
      <c r="W81" s="67" t="n">
        <f aca="false">M81*5.5017049523</f>
        <v>464373.01847824</v>
      </c>
      <c r="X81" s="67" t="n">
        <f aca="false">N81*5.1890047538+L81*5.5017049523</f>
        <v>28226948.365637</v>
      </c>
      <c r="Y81" s="67" t="n">
        <f aca="false">N81*5.1890047538</f>
        <v>21599242.4545734</v>
      </c>
      <c r="Z81" s="67" t="n">
        <f aca="false">L81*5.5017049523</f>
        <v>6627705.91106362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central_v2_m!D70+temporary_pension_bonus_central!B70</f>
        <v>31685532.1492092</v>
      </c>
      <c r="G82" s="163" t="n">
        <f aca="false">central_v2_m!E70+temporary_pension_bonus_central!B70</f>
        <v>30388148.1739343</v>
      </c>
      <c r="H82" s="8" t="n">
        <f aca="false">F82-J82</f>
        <v>28793618.3703204</v>
      </c>
      <c r="I82" s="8" t="n">
        <f aca="false">G82-K82</f>
        <v>27582991.8084122</v>
      </c>
      <c r="J82" s="163" t="n">
        <f aca="false">central_v2_m!J70</f>
        <v>2891913.77888875</v>
      </c>
      <c r="K82" s="163" t="n">
        <f aca="false">central_v2_m!K70</f>
        <v>2805156.36552209</v>
      </c>
      <c r="L82" s="8" t="n">
        <f aca="false">H82-I82</f>
        <v>1210626.56190825</v>
      </c>
      <c r="M82" s="8" t="n">
        <f aca="false">J82-K82</f>
        <v>86757.4133666623</v>
      </c>
      <c r="N82" s="163" t="n">
        <f aca="false">SUM(central_v5_m!C70:J70)</f>
        <v>5057806.62701698</v>
      </c>
      <c r="O82" s="5"/>
      <c r="P82" s="5"/>
      <c r="Q82" s="8" t="n">
        <f aca="false">I82*5.5017049523</f>
        <v>151753482.631592</v>
      </c>
      <c r="R82" s="8"/>
      <c r="S82" s="8"/>
      <c r="T82" s="5"/>
      <c r="U82" s="5"/>
      <c r="V82" s="8" t="n">
        <f aca="false">K82*5.5017049523</f>
        <v>15433142.6681687</v>
      </c>
      <c r="W82" s="8" t="n">
        <f aca="false">M82*5.5017049523</f>
        <v>477313.690768104</v>
      </c>
      <c r="X82" s="8" t="n">
        <f aca="false">N82*5.1890047538+L82*5.5017049523</f>
        <v>32905492.7824288</v>
      </c>
      <c r="Y82" s="8" t="n">
        <f aca="false">N82*5.1890047538</f>
        <v>26244982.6313922</v>
      </c>
      <c r="Z82" s="8" t="n">
        <f aca="false">L82*5.5017049523</f>
        <v>6660510.15103656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central_v2_m!D71+temporary_pension_bonus_central!B71</f>
        <v>31903034.1381544</v>
      </c>
      <c r="G83" s="165" t="n">
        <f aca="false">central_v2_m!E71+temporary_pension_bonus_central!B71</f>
        <v>30596106.6852376</v>
      </c>
      <c r="H83" s="67" t="n">
        <f aca="false">F83-J83</f>
        <v>28912964.2738</v>
      </c>
      <c r="I83" s="67" t="n">
        <f aca="false">G83-K83</f>
        <v>27695738.9168138</v>
      </c>
      <c r="J83" s="165" t="n">
        <f aca="false">central_v2_m!J71</f>
        <v>2990069.86435446</v>
      </c>
      <c r="K83" s="165" t="n">
        <f aca="false">central_v2_m!K71</f>
        <v>2900367.76842383</v>
      </c>
      <c r="L83" s="67" t="n">
        <f aca="false">H83-I83</f>
        <v>1217225.35698622</v>
      </c>
      <c r="M83" s="67" t="n">
        <f aca="false">J83-K83</f>
        <v>89702.0959306341</v>
      </c>
      <c r="N83" s="165" t="n">
        <f aca="false">SUM(central_v5_m!C71:J71)</f>
        <v>4095426.11607152</v>
      </c>
      <c r="O83" s="7"/>
      <c r="P83" s="7"/>
      <c r="Q83" s="67" t="n">
        <f aca="false">I83*5.5017049523</f>
        <v>152373783.956242</v>
      </c>
      <c r="R83" s="67"/>
      <c r="S83" s="67"/>
      <c r="T83" s="7"/>
      <c r="U83" s="7"/>
      <c r="V83" s="67" t="n">
        <f aca="false">K83*5.5017049523</f>
        <v>15956967.7150287</v>
      </c>
      <c r="W83" s="67" t="n">
        <f aca="false">M83*5.5017049523</f>
        <v>493514.465413259</v>
      </c>
      <c r="X83" s="67" t="n">
        <f aca="false">N83*5.1890047538+L83*5.5017049523</f>
        <v>27948000.359728</v>
      </c>
      <c r="Y83" s="67" t="n">
        <f aca="false">N83*5.1890047538</f>
        <v>21251185.5851318</v>
      </c>
      <c r="Z83" s="67" t="n">
        <f aca="false">L83*5.5017049523</f>
        <v>6696814.77459621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central_v2_m!D72+temporary_pension_bonus_central!B72</f>
        <v>32065428.3924784</v>
      </c>
      <c r="G84" s="165" t="n">
        <f aca="false">central_v2_m!E72+temporary_pension_bonus_central!B72</f>
        <v>30751243.7774394</v>
      </c>
      <c r="H84" s="67" t="n">
        <f aca="false">F84-J84</f>
        <v>29002247.5818466</v>
      </c>
      <c r="I84" s="67" t="n">
        <f aca="false">G84-K84</f>
        <v>27779958.3911266</v>
      </c>
      <c r="J84" s="165" t="n">
        <f aca="false">central_v2_m!J72</f>
        <v>3063180.81063183</v>
      </c>
      <c r="K84" s="165" t="n">
        <f aca="false">central_v2_m!K72</f>
        <v>2971285.38631288</v>
      </c>
      <c r="L84" s="67" t="n">
        <f aca="false">H84-I84</f>
        <v>1222289.19072006</v>
      </c>
      <c r="M84" s="67" t="n">
        <f aca="false">J84-K84</f>
        <v>91895.4243189543</v>
      </c>
      <c r="N84" s="165" t="n">
        <f aca="false">SUM(central_v5_m!C72:J72)</f>
        <v>4151505.02397819</v>
      </c>
      <c r="O84" s="7"/>
      <c r="P84" s="7"/>
      <c r="Q84" s="67" t="n">
        <f aca="false">I84*5.5017049523</f>
        <v>152837134.655149</v>
      </c>
      <c r="R84" s="67"/>
      <c r="S84" s="67"/>
      <c r="T84" s="7"/>
      <c r="U84" s="7"/>
      <c r="V84" s="67" t="n">
        <f aca="false">K84*5.5017049523</f>
        <v>16347135.5245742</v>
      </c>
      <c r="W84" s="67" t="n">
        <f aca="false">M84*5.5017049523</f>
        <v>505581.511069301</v>
      </c>
      <c r="X84" s="67" t="n">
        <f aca="false">N84*5.1890047538+L84*5.5017049523</f>
        <v>28266853.7985747</v>
      </c>
      <c r="Y84" s="67" t="n">
        <f aca="false">N84*5.1890047538</f>
        <v>21542179.3048474</v>
      </c>
      <c r="Z84" s="67" t="n">
        <f aca="false">L84*5.5017049523</f>
        <v>6724674.49372731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central_v2_m!D73+temporary_pension_bonus_central!B73</f>
        <v>32193839.6282207</v>
      </c>
      <c r="G85" s="165" t="n">
        <f aca="false">central_v2_m!E73+temporary_pension_bonus_central!B73</f>
        <v>30874751.5905933</v>
      </c>
      <c r="H85" s="67" t="n">
        <f aca="false">F85-J85</f>
        <v>29061537.5440379</v>
      </c>
      <c r="I85" s="67" t="n">
        <f aca="false">G85-K85</f>
        <v>27836418.568936</v>
      </c>
      <c r="J85" s="165" t="n">
        <f aca="false">central_v2_m!J73</f>
        <v>3132302.08418281</v>
      </c>
      <c r="K85" s="165" t="n">
        <f aca="false">central_v2_m!K73</f>
        <v>3038333.02165732</v>
      </c>
      <c r="L85" s="67" t="n">
        <f aca="false">H85-I85</f>
        <v>1225118.97510192</v>
      </c>
      <c r="M85" s="67" t="n">
        <f aca="false">J85-K85</f>
        <v>93969.0625254838</v>
      </c>
      <c r="N85" s="165" t="n">
        <f aca="false">SUM(central_v5_m!C73:J73)</f>
        <v>4064633.15189841</v>
      </c>
      <c r="O85" s="7"/>
      <c r="P85" s="7"/>
      <c r="Q85" s="67" t="n">
        <f aca="false">I85*5.5017049523</f>
        <v>153147761.895011</v>
      </c>
      <c r="R85" s="67"/>
      <c r="S85" s="67"/>
      <c r="T85" s="7"/>
      <c r="U85" s="7"/>
      <c r="V85" s="67" t="n">
        <f aca="false">K85*5.5017049523</f>
        <v>16716011.8319887</v>
      </c>
      <c r="W85" s="67" t="n">
        <f aca="false">M85*5.5017049523</f>
        <v>516990.056659442</v>
      </c>
      <c r="X85" s="67" t="n">
        <f aca="false">N85*5.1890047538+L85*5.5017049523</f>
        <v>27831643.8801289</v>
      </c>
      <c r="Y85" s="67" t="n">
        <f aca="false">N85*5.1890047538</f>
        <v>21091400.7476539</v>
      </c>
      <c r="Z85" s="67" t="n">
        <f aca="false">L85*5.5017049523</f>
        <v>6740243.13247494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central_v2_m!D74+temporary_pension_bonus_central!B74</f>
        <v>32245771.5416189</v>
      </c>
      <c r="G86" s="163" t="n">
        <f aca="false">central_v2_m!E74+temporary_pension_bonus_central!B74</f>
        <v>30926312.763121</v>
      </c>
      <c r="H86" s="8" t="n">
        <f aca="false">F86-J86</f>
        <v>29026360.8005705</v>
      </c>
      <c r="I86" s="8" t="n">
        <f aca="false">G86-K86</f>
        <v>27803484.344304</v>
      </c>
      <c r="J86" s="163" t="n">
        <f aca="false">central_v2_m!J74</f>
        <v>3219410.74104846</v>
      </c>
      <c r="K86" s="163" t="n">
        <f aca="false">central_v2_m!K74</f>
        <v>3122828.41881701</v>
      </c>
      <c r="L86" s="8" t="n">
        <f aca="false">H86-I86</f>
        <v>1222876.45626649</v>
      </c>
      <c r="M86" s="8" t="n">
        <f aca="false">J86-K86</f>
        <v>96582.3222314548</v>
      </c>
      <c r="N86" s="163" t="n">
        <f aca="false">SUM(central_v5_m!C74:J74)</f>
        <v>4959180.92046469</v>
      </c>
      <c r="O86" s="5"/>
      <c r="P86" s="5"/>
      <c r="Q86" s="8" t="n">
        <f aca="false">I86*5.5017049523</f>
        <v>152966567.508253</v>
      </c>
      <c r="R86" s="8"/>
      <c r="S86" s="8"/>
      <c r="T86" s="5"/>
      <c r="U86" s="5"/>
      <c r="V86" s="8" t="n">
        <f aca="false">K86*5.5017049523</f>
        <v>17180880.5769887</v>
      </c>
      <c r="W86" s="8" t="n">
        <f aca="false">M86*5.5017049523</f>
        <v>531367.440525429</v>
      </c>
      <c r="X86" s="8" t="n">
        <f aca="false">N86*5.1890047538+L86*5.5017049523</f>
        <v>32461118.8267379</v>
      </c>
      <c r="Y86" s="8" t="n">
        <f aca="false">N86*5.1890047538</f>
        <v>25733213.3712455</v>
      </c>
      <c r="Z86" s="8" t="n">
        <f aca="false">L86*5.5017049523</f>
        <v>6727905.45549242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central_v2_m!D75+temporary_pension_bonus_central!B75</f>
        <v>32510146.8008909</v>
      </c>
      <c r="G87" s="165" t="n">
        <f aca="false">central_v2_m!E75+temporary_pension_bonus_central!B75</f>
        <v>31179417.6048083</v>
      </c>
      <c r="H87" s="67" t="n">
        <f aca="false">F87-J87</f>
        <v>29253264.9089575</v>
      </c>
      <c r="I87" s="67" t="n">
        <f aca="false">G87-K87</f>
        <v>28020242.169633</v>
      </c>
      <c r="J87" s="165" t="n">
        <f aca="false">central_v2_m!J75</f>
        <v>3256881.89193335</v>
      </c>
      <c r="K87" s="165" t="n">
        <f aca="false">central_v2_m!K75</f>
        <v>3159175.43517535</v>
      </c>
      <c r="L87" s="67" t="n">
        <f aca="false">H87-I87</f>
        <v>1233022.73932455</v>
      </c>
      <c r="M87" s="67" t="n">
        <f aca="false">J87-K87</f>
        <v>97706.4567580004</v>
      </c>
      <c r="N87" s="165" t="n">
        <f aca="false">SUM(central_v5_m!C75:J75)</f>
        <v>4184632.9412892</v>
      </c>
      <c r="O87" s="7"/>
      <c r="P87" s="7"/>
      <c r="Q87" s="67" t="n">
        <f aca="false">I87*5.5017049523</f>
        <v>154159105.109315</v>
      </c>
      <c r="R87" s="67"/>
      <c r="S87" s="67"/>
      <c r="T87" s="7"/>
      <c r="U87" s="7"/>
      <c r="V87" s="67" t="n">
        <f aca="false">K87*5.5017049523</f>
        <v>17380851.1368887</v>
      </c>
      <c r="W87" s="67" t="n">
        <f aca="false">M87*5.5017049523</f>
        <v>537552.097017177</v>
      </c>
      <c r="X87" s="67" t="n">
        <f aca="false">N87*5.1890047538+L87*5.5017049523</f>
        <v>28497807.5364981</v>
      </c>
      <c r="Y87" s="67" t="n">
        <f aca="false">N87*5.1890047538</f>
        <v>21714080.2252577</v>
      </c>
      <c r="Z87" s="67" t="n">
        <f aca="false">L87*5.5017049523</f>
        <v>6783727.31124042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central_v2_m!D76+temporary_pension_bonus_central!B76</f>
        <v>32709898.5810167</v>
      </c>
      <c r="G88" s="165" t="n">
        <f aca="false">central_v2_m!E76+temporary_pension_bonus_central!B76</f>
        <v>31369388.837478</v>
      </c>
      <c r="H88" s="67" t="n">
        <f aca="false">F88-J88</f>
        <v>29371405.0872652</v>
      </c>
      <c r="I88" s="67" t="n">
        <f aca="false">G88-K88</f>
        <v>28131050.148539</v>
      </c>
      <c r="J88" s="165" t="n">
        <f aca="false">central_v2_m!J76</f>
        <v>3338493.49375155</v>
      </c>
      <c r="K88" s="165" t="n">
        <f aca="false">central_v2_m!K76</f>
        <v>3238338.688939</v>
      </c>
      <c r="L88" s="67" t="n">
        <f aca="false">H88-I88</f>
        <v>1240354.93872623</v>
      </c>
      <c r="M88" s="67" t="n">
        <f aca="false">J88-K88</f>
        <v>100154.804812547</v>
      </c>
      <c r="N88" s="165" t="n">
        <f aca="false">SUM(central_v5_m!C76:J76)</f>
        <v>4146590.94409416</v>
      </c>
      <c r="O88" s="7"/>
      <c r="P88" s="7"/>
      <c r="Q88" s="67" t="n">
        <f aca="false">I88*5.5017049523</f>
        <v>154768737.915616</v>
      </c>
      <c r="R88" s="67"/>
      <c r="S88" s="67"/>
      <c r="T88" s="7"/>
      <c r="U88" s="7"/>
      <c r="V88" s="67" t="n">
        <f aca="false">K88*5.5017049523</f>
        <v>17816384.0021604</v>
      </c>
      <c r="W88" s="67" t="n">
        <f aca="false">M88*5.5017049523</f>
        <v>551022.185633829</v>
      </c>
      <c r="X88" s="67" t="n">
        <f aca="false">N88*5.1890047538+L88*5.5017049523</f>
        <v>28340747.0299685</v>
      </c>
      <c r="Y88" s="67" t="n">
        <f aca="false">N88*5.1890047538</f>
        <v>21516680.1209686</v>
      </c>
      <c r="Z88" s="67" t="n">
        <f aca="false">L88*5.5017049523</f>
        <v>6824066.90899987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central_v2_m!D77+temporary_pension_bonus_central!B77</f>
        <v>32913991.0129116</v>
      </c>
      <c r="G89" s="165" t="n">
        <f aca="false">central_v2_m!E77+temporary_pension_bonus_central!B77</f>
        <v>31565010.8030185</v>
      </c>
      <c r="H89" s="67" t="n">
        <f aca="false">F89-J89</f>
        <v>29509283.6501713</v>
      </c>
      <c r="I89" s="67" t="n">
        <f aca="false">G89-K89</f>
        <v>28262444.6611604</v>
      </c>
      <c r="J89" s="165" t="n">
        <f aca="false">central_v2_m!J77</f>
        <v>3404707.3627403</v>
      </c>
      <c r="K89" s="165" t="n">
        <f aca="false">central_v2_m!K77</f>
        <v>3302566.1418581</v>
      </c>
      <c r="L89" s="67" t="n">
        <f aca="false">H89-I89</f>
        <v>1246838.98901087</v>
      </c>
      <c r="M89" s="67" t="n">
        <f aca="false">J89-K89</f>
        <v>102141.220882208</v>
      </c>
      <c r="N89" s="165" t="n">
        <f aca="false">SUM(central_v5_m!C77:J77)</f>
        <v>4077565.37847176</v>
      </c>
      <c r="O89" s="7"/>
      <c r="P89" s="7"/>
      <c r="Q89" s="67" t="n">
        <f aca="false">I89*5.5017049523</f>
        <v>155491631.756411</v>
      </c>
      <c r="R89" s="67"/>
      <c r="S89" s="67"/>
      <c r="T89" s="7"/>
      <c r="U89" s="7"/>
      <c r="V89" s="67" t="n">
        <f aca="false">K89*5.5017049523</f>
        <v>18169744.497959</v>
      </c>
      <c r="W89" s="67" t="n">
        <f aca="false">M89*5.5017049523</f>
        <v>561950.860761612</v>
      </c>
      <c r="X89" s="67" t="n">
        <f aca="false">N89*5.1890047538+L89*5.5017049523</f>
        <v>28018246.3733821</v>
      </c>
      <c r="Y89" s="67" t="n">
        <f aca="false">N89*5.1890047538</f>
        <v>21158506.1328203</v>
      </c>
      <c r="Z89" s="67" t="n">
        <f aca="false">L89*5.5017049523</f>
        <v>6859740.24056183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central_v2_m!D78+temporary_pension_bonus_central!B78</f>
        <v>33059710.0914356</v>
      </c>
      <c r="G90" s="163" t="n">
        <f aca="false">central_v2_m!E78+temporary_pension_bonus_central!B78</f>
        <v>31706436.2929272</v>
      </c>
      <c r="H90" s="8" t="n">
        <f aca="false">F90-J90</f>
        <v>29534432.4421341</v>
      </c>
      <c r="I90" s="8" t="n">
        <f aca="false">G90-K90</f>
        <v>28286916.9731048</v>
      </c>
      <c r="J90" s="163" t="n">
        <f aca="false">central_v2_m!J78</f>
        <v>3525277.64930148</v>
      </c>
      <c r="K90" s="163" t="n">
        <f aca="false">central_v2_m!K78</f>
        <v>3419519.31982244</v>
      </c>
      <c r="L90" s="8" t="n">
        <f aca="false">H90-I90</f>
        <v>1247515.46902934</v>
      </c>
      <c r="M90" s="8" t="n">
        <f aca="false">J90-K90</f>
        <v>105758.329479045</v>
      </c>
      <c r="N90" s="163" t="n">
        <f aca="false">SUM(central_v5_m!C78:J78)</f>
        <v>5029435.83458567</v>
      </c>
      <c r="O90" s="5"/>
      <c r="P90" s="5"/>
      <c r="Q90" s="8" t="n">
        <f aca="false">I90*5.5017049523</f>
        <v>155626271.19623</v>
      </c>
      <c r="R90" s="8"/>
      <c r="S90" s="8"/>
      <c r="T90" s="5"/>
      <c r="U90" s="5"/>
      <c r="V90" s="8" t="n">
        <f aca="false">K90*5.5017049523</f>
        <v>18813186.3763526</v>
      </c>
      <c r="W90" s="8" t="n">
        <f aca="false">M90*5.5017049523</f>
        <v>581851.125041836</v>
      </c>
      <c r="X90" s="8" t="n">
        <f aca="false">N90*5.1890047538+L90*5.5017049523</f>
        <v>32961228.4886266</v>
      </c>
      <c r="Y90" s="8" t="n">
        <f aca="false">N90*5.1890047538</f>
        <v>26097766.4545971</v>
      </c>
      <c r="Z90" s="8" t="n">
        <f aca="false">L90*5.5017049523</f>
        <v>6863462.03402956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central_v2_m!D79+temporary_pension_bonus_central!B79</f>
        <v>33196237.8500173</v>
      </c>
      <c r="G91" s="165" t="n">
        <f aca="false">central_v2_m!E79+temporary_pension_bonus_central!B79</f>
        <v>31837081.386089</v>
      </c>
      <c r="H91" s="67" t="n">
        <f aca="false">F91-J91</f>
        <v>29646131.1535524</v>
      </c>
      <c r="I91" s="67" t="n">
        <f aca="false">G91-K91</f>
        <v>28393477.890518</v>
      </c>
      <c r="J91" s="165" t="n">
        <f aca="false">central_v2_m!J79</f>
        <v>3550106.69646491</v>
      </c>
      <c r="K91" s="165" t="n">
        <f aca="false">central_v2_m!K79</f>
        <v>3443603.49557096</v>
      </c>
      <c r="L91" s="67" t="n">
        <f aca="false">H91-I91</f>
        <v>1252653.26303435</v>
      </c>
      <c r="M91" s="67" t="n">
        <f aca="false">J91-K91</f>
        <v>106503.200893948</v>
      </c>
      <c r="N91" s="165" t="n">
        <f aca="false">SUM(central_v5_m!C79:J79)</f>
        <v>4133227.02881903</v>
      </c>
      <c r="O91" s="7"/>
      <c r="P91" s="7"/>
      <c r="Q91" s="67" t="n">
        <f aca="false">I91*5.5017049523</f>
        <v>156212537.923284</v>
      </c>
      <c r="R91" s="67"/>
      <c r="S91" s="67"/>
      <c r="T91" s="7"/>
      <c r="U91" s="7"/>
      <c r="V91" s="67" t="n">
        <f aca="false">K91*5.5017049523</f>
        <v>18945690.4053404</v>
      </c>
      <c r="W91" s="67" t="n">
        <f aca="false">M91*5.5017049523</f>
        <v>585949.187794037</v>
      </c>
      <c r="X91" s="67" t="n">
        <f aca="false">N91*5.1890047538+L91*5.5017049523</f>
        <v>28339063.3618274</v>
      </c>
      <c r="Y91" s="67" t="n">
        <f aca="false">N91*5.1890047538</f>
        <v>21447334.7010766</v>
      </c>
      <c r="Z91" s="67" t="n">
        <f aca="false">L91*5.5017049523</f>
        <v>6891728.66075085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central_v2_m!D80+temporary_pension_bonus_central!B80</f>
        <v>33344521.6781934</v>
      </c>
      <c r="G92" s="165" t="n">
        <f aca="false">central_v2_m!E80+temporary_pension_bonus_central!B80</f>
        <v>31979684.6305273</v>
      </c>
      <c r="H92" s="67" t="n">
        <f aca="false">F92-J92</f>
        <v>29682620.2766135</v>
      </c>
      <c r="I92" s="67" t="n">
        <f aca="false">G92-K92</f>
        <v>28427640.2709948</v>
      </c>
      <c r="J92" s="165" t="n">
        <f aca="false">central_v2_m!J80</f>
        <v>3661901.40157987</v>
      </c>
      <c r="K92" s="165" t="n">
        <f aca="false">central_v2_m!K80</f>
        <v>3552044.35953247</v>
      </c>
      <c r="L92" s="67" t="n">
        <f aca="false">H92-I92</f>
        <v>1254980.00561872</v>
      </c>
      <c r="M92" s="67" t="n">
        <f aca="false">J92-K92</f>
        <v>109857.042047397</v>
      </c>
      <c r="N92" s="165" t="n">
        <f aca="false">SUM(central_v5_m!C80:J80)</f>
        <v>4171569.62725292</v>
      </c>
      <c r="O92" s="7"/>
      <c r="P92" s="7"/>
      <c r="Q92" s="67" t="n">
        <f aca="false">I92*5.5017049523</f>
        <v>156400489.261135</v>
      </c>
      <c r="R92" s="67"/>
      <c r="S92" s="67"/>
      <c r="T92" s="7"/>
      <c r="U92" s="7"/>
      <c r="V92" s="67" t="n">
        <f aca="false">K92*5.5017049523</f>
        <v>19542300.0436291</v>
      </c>
      <c r="W92" s="67" t="n">
        <f aca="false">M92*5.5017049523</f>
        <v>604401.032277192</v>
      </c>
      <c r="X92" s="67" t="n">
        <f aca="false">N92*5.1890047538+L92*5.5017049523</f>
        <v>28550824.3385731</v>
      </c>
      <c r="Y92" s="67" t="n">
        <f aca="false">N92*5.1890047538</f>
        <v>21646294.6266231</v>
      </c>
      <c r="Z92" s="67" t="n">
        <f aca="false">L92*5.5017049523</f>
        <v>6904529.71195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central_v2_m!D81+temporary_pension_bonus_central!B81</f>
        <v>33535953.7335936</v>
      </c>
      <c r="G93" s="165" t="n">
        <f aca="false">central_v2_m!E81+temporary_pension_bonus_central!B81</f>
        <v>32163814.626119</v>
      </c>
      <c r="H93" s="67" t="n">
        <f aca="false">F93-J93</f>
        <v>29761645.2448627</v>
      </c>
      <c r="I93" s="67" t="n">
        <f aca="false">G93-K93</f>
        <v>28502735.39205</v>
      </c>
      <c r="J93" s="165" t="n">
        <f aca="false">central_v2_m!J81</f>
        <v>3774308.4887309</v>
      </c>
      <c r="K93" s="165" t="n">
        <f aca="false">central_v2_m!K81</f>
        <v>3661079.23406898</v>
      </c>
      <c r="L93" s="67" t="n">
        <f aca="false">H93-I93</f>
        <v>1258909.85281267</v>
      </c>
      <c r="M93" s="67" t="n">
        <f aca="false">J93-K93</f>
        <v>113229.254661927</v>
      </c>
      <c r="N93" s="165" t="n">
        <f aca="false">SUM(central_v5_m!C81:J81)</f>
        <v>4249941.39579098</v>
      </c>
      <c r="O93" s="7"/>
      <c r="P93" s="7"/>
      <c r="Q93" s="67" t="n">
        <f aca="false">I93*5.5017049523</f>
        <v>156813640.460538</v>
      </c>
      <c r="R93" s="67"/>
      <c r="S93" s="67"/>
      <c r="T93" s="7"/>
      <c r="U93" s="7"/>
      <c r="V93" s="67" t="n">
        <f aca="false">K93*5.5017049523</f>
        <v>20142177.75284</v>
      </c>
      <c r="W93" s="67" t="n">
        <f aca="false">M93*5.5017049523</f>
        <v>622953.951118759</v>
      </c>
      <c r="X93" s="67" t="n">
        <f aca="false">N93*5.1890047538+L93*5.5017049523</f>
        <v>28979116.6778495</v>
      </c>
      <c r="Y93" s="67" t="n">
        <f aca="false">N93*5.1890047538</f>
        <v>22052966.1061308</v>
      </c>
      <c r="Z93" s="67" t="n">
        <f aca="false">L93*5.5017049523</f>
        <v>6926150.57171871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central_v2_m!D82+temporary_pension_bonus_central!B82</f>
        <v>33620533.9888647</v>
      </c>
      <c r="G94" s="163" t="n">
        <f aca="false">central_v2_m!E82+temporary_pension_bonus_central!B82</f>
        <v>32246537.7450776</v>
      </c>
      <c r="H94" s="8" t="n">
        <f aca="false">F94-J94</f>
        <v>29782795.8648881</v>
      </c>
      <c r="I94" s="8" t="n">
        <f aca="false">G94-K94</f>
        <v>28523931.7648202</v>
      </c>
      <c r="J94" s="163" t="n">
        <f aca="false">central_v2_m!J82</f>
        <v>3837738.12397662</v>
      </c>
      <c r="K94" s="163" t="n">
        <f aca="false">central_v2_m!K82</f>
        <v>3722605.98025733</v>
      </c>
      <c r="L94" s="8" t="n">
        <f aca="false">H94-I94</f>
        <v>1258864.10006782</v>
      </c>
      <c r="M94" s="8" t="n">
        <f aca="false">J94-K94</f>
        <v>115132.143719298</v>
      </c>
      <c r="N94" s="163" t="n">
        <f aca="false">SUM(central_v5_m!C82:J82)</f>
        <v>5083823.70207755</v>
      </c>
      <c r="O94" s="5"/>
      <c r="P94" s="5"/>
      <c r="Q94" s="8" t="n">
        <f aca="false">I94*5.5017049523</f>
        <v>156930256.649579</v>
      </c>
      <c r="R94" s="8"/>
      <c r="S94" s="8"/>
      <c r="T94" s="5"/>
      <c r="U94" s="5"/>
      <c r="V94" s="8" t="n">
        <f aca="false">K94*5.5017049523</f>
        <v>20480679.7570433</v>
      </c>
      <c r="W94" s="8" t="n">
        <f aca="false">M94*5.5017049523</f>
        <v>633423.085269379</v>
      </c>
      <c r="X94" s="8" t="n">
        <f aca="false">N94*5.1890047538+L94*5.5017049523</f>
        <v>33305884.2111773</v>
      </c>
      <c r="Y94" s="8" t="n">
        <f aca="false">N94*5.1890047538</f>
        <v>26379985.3575615</v>
      </c>
      <c r="Z94" s="8" t="n">
        <f aca="false">L94*5.5017049523</f>
        <v>6925898.85361579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central_v2_m!D83+temporary_pension_bonus_central!B83</f>
        <v>33758783.9572505</v>
      </c>
      <c r="G95" s="165" t="n">
        <f aca="false">central_v2_m!E83+temporary_pension_bonus_central!B83</f>
        <v>32379317.2802754</v>
      </c>
      <c r="H95" s="67" t="n">
        <f aca="false">F95-J95</f>
        <v>29856989.1367669</v>
      </c>
      <c r="I95" s="67" t="n">
        <f aca="false">G95-K95</f>
        <v>28594576.3044062</v>
      </c>
      <c r="J95" s="165" t="n">
        <f aca="false">central_v2_m!J83</f>
        <v>3901794.82048363</v>
      </c>
      <c r="K95" s="165" t="n">
        <f aca="false">central_v2_m!K83</f>
        <v>3784740.97586912</v>
      </c>
      <c r="L95" s="67" t="n">
        <f aca="false">H95-I95</f>
        <v>1262412.83236067</v>
      </c>
      <c r="M95" s="67" t="n">
        <f aca="false">J95-K95</f>
        <v>117053.844614509</v>
      </c>
      <c r="N95" s="165" t="n">
        <f aca="false">SUM(central_v5_m!C83:J83)</f>
        <v>4262007.81432017</v>
      </c>
      <c r="O95" s="7"/>
      <c r="P95" s="7"/>
      <c r="Q95" s="67" t="n">
        <f aca="false">I95*5.5017049523</f>
        <v>157318922.062872</v>
      </c>
      <c r="R95" s="67"/>
      <c r="S95" s="67"/>
      <c r="T95" s="7"/>
      <c r="U95" s="7"/>
      <c r="V95" s="67" t="n">
        <f aca="false">K95*5.5017049523</f>
        <v>20822528.1701119</v>
      </c>
      <c r="W95" s="67" t="n">
        <f aca="false">M95*5.5017049523</f>
        <v>643995.716601399</v>
      </c>
      <c r="X95" s="67" t="n">
        <f aca="false">N95*5.1890047538+L95*5.5017049523</f>
        <v>29061001.7408859</v>
      </c>
      <c r="Y95" s="67" t="n">
        <f aca="false">N95*5.1890047538</f>
        <v>22115578.8092401</v>
      </c>
      <c r="Z95" s="67" t="n">
        <f aca="false">L95*5.5017049523</f>
        <v>6945422.93164579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central_v2_m!D84+temporary_pension_bonus_central!B84</f>
        <v>33878409.5568367</v>
      </c>
      <c r="G96" s="165" t="n">
        <f aca="false">central_v2_m!E84+temporary_pension_bonus_central!B84</f>
        <v>32494243.8624245</v>
      </c>
      <c r="H96" s="67" t="n">
        <f aca="false">F96-J96</f>
        <v>29927339.256</v>
      </c>
      <c r="I96" s="67" t="n">
        <f aca="false">G96-K96</f>
        <v>28661705.6706129</v>
      </c>
      <c r="J96" s="165" t="n">
        <f aca="false">central_v2_m!J84</f>
        <v>3951070.30083671</v>
      </c>
      <c r="K96" s="165" t="n">
        <f aca="false">central_v2_m!K84</f>
        <v>3832538.19181161</v>
      </c>
      <c r="L96" s="67" t="n">
        <f aca="false">H96-I96</f>
        <v>1265633.58538712</v>
      </c>
      <c r="M96" s="67" t="n">
        <f aca="false">J96-K96</f>
        <v>118532.109025102</v>
      </c>
      <c r="N96" s="165" t="n">
        <f aca="false">SUM(central_v5_m!C84:J84)</f>
        <v>4241328.12468044</v>
      </c>
      <c r="O96" s="7"/>
      <c r="P96" s="7"/>
      <c r="Q96" s="67" t="n">
        <f aca="false">I96*5.5017049523</f>
        <v>157688248.029376</v>
      </c>
      <c r="R96" s="67"/>
      <c r="S96" s="67"/>
      <c r="T96" s="7"/>
      <c r="U96" s="7"/>
      <c r="V96" s="67" t="n">
        <f aca="false">K96*5.5017049523</f>
        <v>21085494.3497688</v>
      </c>
      <c r="W96" s="67" t="n">
        <f aca="false">M96*5.5017049523</f>
        <v>652128.691229965</v>
      </c>
      <c r="X96" s="67" t="n">
        <f aca="false">N96*5.1890047538+L96*5.5017049523</f>
        <v>28971414.3659139</v>
      </c>
      <c r="Y96" s="67" t="n">
        <f aca="false">N96*5.1890047538</f>
        <v>22008271.8013924</v>
      </c>
      <c r="Z96" s="67" t="n">
        <f aca="false">L96*5.5017049523</f>
        <v>6963142.56452151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central_v2_m!D85+temporary_pension_bonus_central!B85</f>
        <v>34002814.5392609</v>
      </c>
      <c r="G97" s="165" t="n">
        <f aca="false">central_v2_m!E85+temporary_pension_bonus_central!B85</f>
        <v>32615089.0895246</v>
      </c>
      <c r="H97" s="67" t="n">
        <f aca="false">F97-J97</f>
        <v>29947239.052833</v>
      </c>
      <c r="I97" s="67" t="n">
        <f aca="false">G97-K97</f>
        <v>28681180.8676895</v>
      </c>
      <c r="J97" s="165" t="n">
        <f aca="false">central_v2_m!J85</f>
        <v>4055575.48642795</v>
      </c>
      <c r="K97" s="165" t="n">
        <f aca="false">central_v2_m!K85</f>
        <v>3933908.22183511</v>
      </c>
      <c r="L97" s="67" t="n">
        <f aca="false">H97-I97</f>
        <v>1266058.1851435</v>
      </c>
      <c r="M97" s="67" t="n">
        <f aca="false">J97-K97</f>
        <v>121667.264592839</v>
      </c>
      <c r="N97" s="165" t="n">
        <f aca="false">SUM(central_v5_m!C85:J85)</f>
        <v>4206417.68617026</v>
      </c>
      <c r="O97" s="7"/>
      <c r="P97" s="7"/>
      <c r="Q97" s="67" t="n">
        <f aca="false">I97*5.5017049523</f>
        <v>157795394.817579</v>
      </c>
      <c r="R97" s="67"/>
      <c r="S97" s="67"/>
      <c r="T97" s="7"/>
      <c r="U97" s="7"/>
      <c r="V97" s="67" t="n">
        <f aca="false">K97*5.5017049523</f>
        <v>21643202.3459639</v>
      </c>
      <c r="W97" s="67" t="n">
        <f aca="false">M97*5.5017049523</f>
        <v>669377.392143216</v>
      </c>
      <c r="X97" s="67" t="n">
        <f aca="false">N97*5.1890047538+L97*5.5017049523</f>
        <v>28792599.9571098</v>
      </c>
      <c r="Y97" s="67" t="n">
        <f aca="false">N97*5.1890047538</f>
        <v>21827121.3700059</v>
      </c>
      <c r="Z97" s="67" t="n">
        <f aca="false">L97*5.5017049523</f>
        <v>6965478.58710397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central_v2_m!D86+temporary_pension_bonus_central!B86</f>
        <v>34081672.6271396</v>
      </c>
      <c r="G98" s="163" t="n">
        <f aca="false">central_v2_m!E86+temporary_pension_bonus_central!B86</f>
        <v>32691562.9062764</v>
      </c>
      <c r="H98" s="8" t="n">
        <f aca="false">F98-J98</f>
        <v>29995948.1442746</v>
      </c>
      <c r="I98" s="8" t="n">
        <f aca="false">G98-K98</f>
        <v>28728410.1578973</v>
      </c>
      <c r="J98" s="163" t="n">
        <f aca="false">central_v2_m!J86</f>
        <v>4085724.48286507</v>
      </c>
      <c r="K98" s="163" t="n">
        <f aca="false">central_v2_m!K86</f>
        <v>3963152.74837912</v>
      </c>
      <c r="L98" s="8" t="n">
        <f aca="false">H98-I98</f>
        <v>1267537.98637724</v>
      </c>
      <c r="M98" s="8" t="n">
        <f aca="false">J98-K98</f>
        <v>122571.734485952</v>
      </c>
      <c r="N98" s="163" t="n">
        <f aca="false">SUM(central_v5_m!C86:J86)</f>
        <v>5059124.70916805</v>
      </c>
      <c r="O98" s="5"/>
      <c r="P98" s="5"/>
      <c r="Q98" s="8" t="n">
        <f aca="false">I98*5.5017049523</f>
        <v>158055236.437409</v>
      </c>
      <c r="R98" s="8"/>
      <c r="S98" s="8"/>
      <c r="T98" s="5"/>
      <c r="U98" s="5"/>
      <c r="V98" s="8" t="n">
        <f aca="false">K98*5.5017049523</f>
        <v>21804097.1024788</v>
      </c>
      <c r="W98" s="8" t="n">
        <f aca="false">M98*5.5017049523</f>
        <v>674353.518633364</v>
      </c>
      <c r="X98" s="8" t="n">
        <f aca="false">N98*5.1890047538+L98*5.5017049523</f>
        <v>33225442.1828201</v>
      </c>
      <c r="Y98" s="8" t="n">
        <f aca="false">N98*5.1890047538</f>
        <v>26251822.1659401</v>
      </c>
      <c r="Z98" s="8" t="n">
        <f aca="false">L98*5.5017049523</f>
        <v>6973620.01688001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central_v2_m!D87+temporary_pension_bonus_central!B87</f>
        <v>34252761.1114728</v>
      </c>
      <c r="G99" s="165" t="n">
        <f aca="false">central_v2_m!E87+temporary_pension_bonus_central!B87</f>
        <v>32856178.9513876</v>
      </c>
      <c r="H99" s="67" t="n">
        <f aca="false">F99-J99</f>
        <v>30098254.0316892</v>
      </c>
      <c r="I99" s="67" t="n">
        <f aca="false">G99-K99</f>
        <v>28826307.0839974</v>
      </c>
      <c r="J99" s="165" t="n">
        <f aca="false">central_v2_m!J87</f>
        <v>4154507.07978363</v>
      </c>
      <c r="K99" s="165" t="n">
        <f aca="false">central_v2_m!K87</f>
        <v>4029871.86739012</v>
      </c>
      <c r="L99" s="67" t="n">
        <f aca="false">H99-I99</f>
        <v>1271946.94769175</v>
      </c>
      <c r="M99" s="67" t="n">
        <f aca="false">J99-K99</f>
        <v>124635.212393508</v>
      </c>
      <c r="N99" s="165" t="n">
        <f aca="false">SUM(central_v5_m!C87:J87)</f>
        <v>4236280.78256398</v>
      </c>
      <c r="O99" s="7"/>
      <c r="P99" s="7"/>
      <c r="Q99" s="67" t="n">
        <f aca="false">I99*5.5017049523</f>
        <v>158593836.440549</v>
      </c>
      <c r="R99" s="67"/>
      <c r="S99" s="67"/>
      <c r="T99" s="7"/>
      <c r="U99" s="7"/>
      <c r="V99" s="67" t="n">
        <f aca="false">K99*5.5017049523</f>
        <v>22171166.0099547</v>
      </c>
      <c r="W99" s="67" t="n">
        <f aca="false">M99*5.5017049523</f>
        <v>685706.165256327</v>
      </c>
      <c r="X99" s="67" t="n">
        <f aca="false">N99*5.1890047538+L99*5.5017049523</f>
        <v>28979957.9403346</v>
      </c>
      <c r="Y99" s="67" t="n">
        <f aca="false">N99*5.1890047538</f>
        <v>21982081.119156</v>
      </c>
      <c r="Z99" s="67" t="n">
        <f aca="false">L99*5.5017049523</f>
        <v>6997876.82117857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central_v2_m!D88+temporary_pension_bonus_central!B88</f>
        <v>34347650.3632516</v>
      </c>
      <c r="G100" s="165" t="n">
        <f aca="false">central_v2_m!E88+temporary_pension_bonus_central!B88</f>
        <v>32948743.690263</v>
      </c>
      <c r="H100" s="67" t="n">
        <f aca="false">F100-J100</f>
        <v>30125211.6020866</v>
      </c>
      <c r="I100" s="67" t="n">
        <f aca="false">G100-K100</f>
        <v>28852978.091933</v>
      </c>
      <c r="J100" s="165" t="n">
        <f aca="false">central_v2_m!J88</f>
        <v>4222438.761165</v>
      </c>
      <c r="K100" s="165" t="n">
        <f aca="false">central_v2_m!K88</f>
        <v>4095765.59833005</v>
      </c>
      <c r="L100" s="67" t="n">
        <f aca="false">H100-I100</f>
        <v>1272233.51015361</v>
      </c>
      <c r="M100" s="67" t="n">
        <f aca="false">J100-K100</f>
        <v>126673.16283495</v>
      </c>
      <c r="N100" s="165" t="n">
        <f aca="false">SUM(central_v5_m!C88:J88)</f>
        <v>4266858.09698023</v>
      </c>
      <c r="O100" s="7"/>
      <c r="P100" s="7"/>
      <c r="Q100" s="67" t="n">
        <f aca="false">I100*5.5017049523</f>
        <v>158740572.456991</v>
      </c>
      <c r="R100" s="67"/>
      <c r="S100" s="67"/>
      <c r="T100" s="7"/>
      <c r="U100" s="7"/>
      <c r="V100" s="67" t="n">
        <f aca="false">K100*5.5017049523</f>
        <v>22533693.8757924</v>
      </c>
      <c r="W100" s="67" t="n">
        <f aca="false">M100*5.5017049523</f>
        <v>696918.36729255</v>
      </c>
      <c r="X100" s="67" t="n">
        <f aca="false">N100*5.1890047538+L100*5.5017049523</f>
        <v>29140200.3523146</v>
      </c>
      <c r="Y100" s="67" t="n">
        <f aca="false">N100*5.1890047538</f>
        <v>22140746.9490204</v>
      </c>
      <c r="Z100" s="67" t="n">
        <f aca="false">L100*5.5017049523</f>
        <v>6999453.40329413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central_v2_m!D89+temporary_pension_bonus_central!B89</f>
        <v>34566792.6595292</v>
      </c>
      <c r="G101" s="165" t="n">
        <f aca="false">central_v2_m!E89+temporary_pension_bonus_central!B89</f>
        <v>33160052.9719534</v>
      </c>
      <c r="H101" s="67" t="n">
        <f aca="false">F101-J101</f>
        <v>30265659.0896908</v>
      </c>
      <c r="I101" s="67" t="n">
        <f aca="false">G101-K101</f>
        <v>28987953.4092102</v>
      </c>
      <c r="J101" s="165" t="n">
        <f aca="false">central_v2_m!J89</f>
        <v>4301133.56983839</v>
      </c>
      <c r="K101" s="165" t="n">
        <f aca="false">central_v2_m!K89</f>
        <v>4172099.56274324</v>
      </c>
      <c r="L101" s="67" t="n">
        <f aca="false">H101-I101</f>
        <v>1277705.68048063</v>
      </c>
      <c r="M101" s="67" t="n">
        <f aca="false">J101-K101</f>
        <v>129034.007095152</v>
      </c>
      <c r="N101" s="165" t="n">
        <f aca="false">SUM(central_v5_m!C89:J89)</f>
        <v>4214318.80893022</v>
      </c>
      <c r="O101" s="7"/>
      <c r="P101" s="7"/>
      <c r="Q101" s="67" t="n">
        <f aca="false">I101*5.5017049523</f>
        <v>159483166.828493</v>
      </c>
      <c r="R101" s="67"/>
      <c r="S101" s="67"/>
      <c r="T101" s="7"/>
      <c r="U101" s="7"/>
      <c r="V101" s="67" t="n">
        <f aca="false">K101*5.5017049523</f>
        <v>22953660.8258332</v>
      </c>
      <c r="W101" s="67" t="n">
        <f aca="false">M101*5.5017049523</f>
        <v>709907.035850511</v>
      </c>
      <c r="X101" s="67" t="n">
        <f aca="false">N101*5.1890047538+L101*5.5017049523</f>
        <v>28897680.0034498</v>
      </c>
      <c r="Y101" s="67" t="n">
        <f aca="false">N101*5.1890047538</f>
        <v>21868120.3335677</v>
      </c>
      <c r="Z101" s="67" t="n">
        <f aca="false">L101*5.5017049523</f>
        <v>7029559.66988214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central_v2_m!D90+temporary_pension_bonus_central!B90</f>
        <v>34835388.1267199</v>
      </c>
      <c r="G102" s="163" t="n">
        <f aca="false">central_v2_m!E90+temporary_pension_bonus_central!B90</f>
        <v>33418239.1231729</v>
      </c>
      <c r="H102" s="8" t="n">
        <f aca="false">F102-J102</f>
        <v>30392878.395808</v>
      </c>
      <c r="I102" s="8" t="n">
        <f aca="false">G102-K102</f>
        <v>29109004.6841883</v>
      </c>
      <c r="J102" s="163" t="n">
        <f aca="false">central_v2_m!J90</f>
        <v>4442509.7309119</v>
      </c>
      <c r="K102" s="163" t="n">
        <f aca="false">central_v2_m!K90</f>
        <v>4309234.43898454</v>
      </c>
      <c r="L102" s="8" t="n">
        <f aca="false">H102-I102</f>
        <v>1283873.71161969</v>
      </c>
      <c r="M102" s="8" t="n">
        <f aca="false">J102-K102</f>
        <v>133275.291927357</v>
      </c>
      <c r="N102" s="163" t="n">
        <f aca="false">SUM(central_v5_m!C90:J90)</f>
        <v>5077762.43060572</v>
      </c>
      <c r="O102" s="5"/>
      <c r="P102" s="5"/>
      <c r="Q102" s="8" t="n">
        <f aca="false">I102*5.5017049523</f>
        <v>160149155.227523</v>
      </c>
      <c r="R102" s="8"/>
      <c r="S102" s="8"/>
      <c r="T102" s="5"/>
      <c r="U102" s="5"/>
      <c r="V102" s="8" t="n">
        <f aca="false">K102*5.5017049523</f>
        <v>23708136.453583</v>
      </c>
      <c r="W102" s="8" t="n">
        <f aca="false">M102*5.5017049523</f>
        <v>733241.333615969</v>
      </c>
      <c r="X102" s="8" t="n">
        <f aca="false">N102*5.1890047538+L102*5.5017049523</f>
        <v>33412027.7484259</v>
      </c>
      <c r="Y102" s="8" t="n">
        <f aca="false">N102*5.1890047538</f>
        <v>26348533.3910801</v>
      </c>
      <c r="Z102" s="8" t="n">
        <f aca="false">L102*5.5017049523</f>
        <v>7063494.35734581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central_v2_m!D91+temporary_pension_bonus_central!B91</f>
        <v>35057608.2929</v>
      </c>
      <c r="G103" s="165" t="n">
        <f aca="false">central_v2_m!E91+temporary_pension_bonus_central!B91</f>
        <v>33632156.615256</v>
      </c>
      <c r="H103" s="67" t="n">
        <f aca="false">F103-J103</f>
        <v>30467230.2035715</v>
      </c>
      <c r="I103" s="67" t="n">
        <f aca="false">G103-K103</f>
        <v>29179489.8686074</v>
      </c>
      <c r="J103" s="165" t="n">
        <f aca="false">central_v2_m!J91</f>
        <v>4590378.08932845</v>
      </c>
      <c r="K103" s="165" t="n">
        <f aca="false">central_v2_m!K91</f>
        <v>4452666.74664859</v>
      </c>
      <c r="L103" s="67" t="n">
        <f aca="false">H103-I103</f>
        <v>1287740.33496415</v>
      </c>
      <c r="M103" s="67" t="n">
        <f aca="false">J103-K103</f>
        <v>137711.342679854</v>
      </c>
      <c r="N103" s="165" t="n">
        <f aca="false">SUM(central_v5_m!C91:J91)</f>
        <v>4306369.55487312</v>
      </c>
      <c r="O103" s="7"/>
      <c r="P103" s="7"/>
      <c r="Q103" s="67" t="n">
        <f aca="false">I103*5.5017049523</f>
        <v>160536943.915705</v>
      </c>
      <c r="R103" s="67"/>
      <c r="S103" s="67"/>
      <c r="T103" s="7"/>
      <c r="U103" s="7"/>
      <c r="V103" s="67" t="n">
        <f aca="false">K103*5.5017049523</f>
        <v>24497258.6909781</v>
      </c>
      <c r="W103" s="67" t="n">
        <f aca="false">M103*5.5017049523</f>
        <v>757647.176009638</v>
      </c>
      <c r="X103" s="67" t="n">
        <f aca="false">N103*5.1890047538+L103*5.5017049523</f>
        <v>29430539.470005</v>
      </c>
      <c r="Y103" s="67" t="n">
        <f aca="false">N103*5.1890047538</f>
        <v>22345772.0918562</v>
      </c>
      <c r="Z103" s="67" t="n">
        <f aca="false">L103*5.5017049523</f>
        <v>7084767.37814872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central_v2_m!D92+temporary_pension_bonus_central!B92</f>
        <v>35182240.8477607</v>
      </c>
      <c r="G104" s="165" t="n">
        <f aca="false">central_v2_m!E92+temporary_pension_bonus_central!B92</f>
        <v>33751884.8134724</v>
      </c>
      <c r="H104" s="67" t="n">
        <f aca="false">F104-J104</f>
        <v>30525410.3138295</v>
      </c>
      <c r="I104" s="67" t="n">
        <f aca="false">G104-K104</f>
        <v>29234759.1955591</v>
      </c>
      <c r="J104" s="165" t="n">
        <f aca="false">central_v2_m!J92</f>
        <v>4656830.53393123</v>
      </c>
      <c r="K104" s="165" t="n">
        <f aca="false">central_v2_m!K92</f>
        <v>4517125.6179133</v>
      </c>
      <c r="L104" s="67" t="n">
        <f aca="false">H104-I104</f>
        <v>1290651.11827036</v>
      </c>
      <c r="M104" s="67" t="n">
        <f aca="false">J104-K104</f>
        <v>139704.916017937</v>
      </c>
      <c r="N104" s="165" t="n">
        <f aca="false">SUM(central_v5_m!C92:J92)</f>
        <v>4203529.47427368</v>
      </c>
      <c r="O104" s="7"/>
      <c r="P104" s="7"/>
      <c r="Q104" s="67" t="n">
        <f aca="false">I104*5.5017049523</f>
        <v>160841019.445506</v>
      </c>
      <c r="R104" s="67"/>
      <c r="S104" s="67"/>
      <c r="T104" s="7"/>
      <c r="U104" s="7"/>
      <c r="V104" s="67" t="n">
        <f aca="false">K104*5.5017049523</f>
        <v>24851892.3822348</v>
      </c>
      <c r="W104" s="67" t="n">
        <f aca="false">M104*5.5017049523</f>
        <v>768615.228316537</v>
      </c>
      <c r="X104" s="67" t="n">
        <f aca="false">N104*5.1890047538+L104*5.5017049523</f>
        <v>28912916.0738241</v>
      </c>
      <c r="Y104" s="67" t="n">
        <f aca="false">N104*5.1890047538</f>
        <v>21812134.4247445</v>
      </c>
      <c r="Z104" s="67" t="n">
        <f aca="false">L104*5.5017049523</f>
        <v>7100781.64907957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central_v2_m!D93+temporary_pension_bonus_central!B93</f>
        <v>35385347.5170524</v>
      </c>
      <c r="G105" s="165" t="n">
        <f aca="false">central_v2_m!E93+temporary_pension_bonus_central!B93</f>
        <v>33946765.0577059</v>
      </c>
      <c r="H105" s="67" t="n">
        <f aca="false">F105-J105</f>
        <v>30692092.1193711</v>
      </c>
      <c r="I105" s="67" t="n">
        <f aca="false">G105-K105</f>
        <v>29394307.3219551</v>
      </c>
      <c r="J105" s="165" t="n">
        <f aca="false">central_v2_m!J93</f>
        <v>4693255.39768128</v>
      </c>
      <c r="K105" s="165" t="n">
        <f aca="false">central_v2_m!K93</f>
        <v>4552457.73575084</v>
      </c>
      <c r="L105" s="67" t="n">
        <f aca="false">H105-I105</f>
        <v>1297784.797416</v>
      </c>
      <c r="M105" s="67" t="n">
        <f aca="false">J105-K105</f>
        <v>140797.661930437</v>
      </c>
      <c r="N105" s="165" t="n">
        <f aca="false">SUM(central_v5_m!C93:J93)</f>
        <v>4215474.22637686</v>
      </c>
      <c r="O105" s="7"/>
      <c r="P105" s="7"/>
      <c r="Q105" s="67" t="n">
        <f aca="false">I105*5.5017049523</f>
        <v>161718806.162629</v>
      </c>
      <c r="R105" s="67"/>
      <c r="S105" s="67"/>
      <c r="T105" s="7"/>
      <c r="U105" s="7"/>
      <c r="V105" s="67" t="n">
        <f aca="false">K105*5.5017049523</f>
        <v>25046279.2699168</v>
      </c>
      <c r="W105" s="67" t="n">
        <f aca="false">M105*5.5017049523</f>
        <v>774627.193914948</v>
      </c>
      <c r="X105" s="67" t="n">
        <f aca="false">N105*5.1890047538+L105*5.5017049523</f>
        <v>29014144.8471541</v>
      </c>
      <c r="Y105" s="67" t="n">
        <f aca="false">N105*5.1890047538</f>
        <v>21874115.8001909</v>
      </c>
      <c r="Z105" s="67" t="n">
        <f aca="false">L105*5.5017049523</f>
        <v>7140029.04696325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central_v2_m!D94+temporary_pension_bonus_central!B94</f>
        <v>35517664.7786411</v>
      </c>
      <c r="G106" s="163" t="n">
        <f aca="false">central_v2_m!E94+temporary_pension_bonus_central!B94</f>
        <v>34074688.2590739</v>
      </c>
      <c r="H106" s="8" t="n">
        <f aca="false">F106-J106</f>
        <v>30736992.2329331</v>
      </c>
      <c r="I106" s="8" t="n">
        <f aca="false">G106-K106</f>
        <v>29437435.8897372</v>
      </c>
      <c r="J106" s="163" t="n">
        <f aca="false">central_v2_m!J94</f>
        <v>4780672.54570797</v>
      </c>
      <c r="K106" s="163" t="n">
        <f aca="false">central_v2_m!K94</f>
        <v>4637252.36933673</v>
      </c>
      <c r="L106" s="8" t="n">
        <f aca="false">H106-I106</f>
        <v>1299556.34319594</v>
      </c>
      <c r="M106" s="8" t="n">
        <f aca="false">J106-K106</f>
        <v>143420.176371239</v>
      </c>
      <c r="N106" s="163" t="n">
        <f aca="false">SUM(central_v5_m!C94:J94)</f>
        <v>5093848.0669294</v>
      </c>
      <c r="O106" s="5"/>
      <c r="P106" s="5"/>
      <c r="Q106" s="8" t="n">
        <f aca="false">I106*5.5017049523</f>
        <v>161956086.817581</v>
      </c>
      <c r="R106" s="8"/>
      <c r="S106" s="8"/>
      <c r="T106" s="5"/>
      <c r="U106" s="5"/>
      <c r="V106" s="8" t="n">
        <f aca="false">K106*5.5017049523</f>
        <v>25512794.3254448</v>
      </c>
      <c r="W106" s="8" t="n">
        <f aca="false">M106*5.5017049523</f>
        <v>789055.494601386</v>
      </c>
      <c r="X106" s="8" t="n">
        <f aca="false">N106*5.1890047538+L106*5.5017049523</f>
        <v>33581777.4035856</v>
      </c>
      <c r="Y106" s="8" t="n">
        <f aca="false">N106*5.1890047538</f>
        <v>26432001.8344316</v>
      </c>
      <c r="Z106" s="8" t="n">
        <f aca="false">L106*5.5017049523</f>
        <v>7149775.56915397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central_v2_m!D95+temporary_pension_bonus_central!B95</f>
        <v>35575378.9555537</v>
      </c>
      <c r="G107" s="165" t="n">
        <f aca="false">central_v2_m!E95+temporary_pension_bonus_central!B95</f>
        <v>34129934.1478917</v>
      </c>
      <c r="H107" s="67" t="n">
        <f aca="false">F107-J107</f>
        <v>30751535.9122458</v>
      </c>
      <c r="I107" s="67" t="n">
        <f aca="false">G107-K107</f>
        <v>29450806.3958831</v>
      </c>
      <c r="J107" s="165" t="n">
        <f aca="false">central_v2_m!J95</f>
        <v>4823843.04330787</v>
      </c>
      <c r="K107" s="165" t="n">
        <f aca="false">central_v2_m!K95</f>
        <v>4679127.75200864</v>
      </c>
      <c r="L107" s="67" t="n">
        <f aca="false">H107-I107</f>
        <v>1300729.51636272</v>
      </c>
      <c r="M107" s="67" t="n">
        <f aca="false">J107-K107</f>
        <v>144715.291299236</v>
      </c>
      <c r="N107" s="165" t="n">
        <f aca="false">SUM(central_v5_m!C95:J95)</f>
        <v>4152939.64010383</v>
      </c>
      <c r="O107" s="7"/>
      <c r="P107" s="7"/>
      <c r="Q107" s="67" t="n">
        <f aca="false">I107*5.5017049523</f>
        <v>162029647.397458</v>
      </c>
      <c r="R107" s="67"/>
      <c r="S107" s="67"/>
      <c r="T107" s="7"/>
      <c r="U107" s="7"/>
      <c r="V107" s="67" t="n">
        <f aca="false">K107*5.5017049523</f>
        <v>25743180.3256703</v>
      </c>
      <c r="W107" s="67" t="n">
        <f aca="false">M107*5.5017049523</f>
        <v>796180.834814544</v>
      </c>
      <c r="X107" s="67" t="n">
        <f aca="false">N107*5.1890047538+L107*5.5017049523</f>
        <v>28705853.5565188</v>
      </c>
      <c r="Y107" s="67" t="n">
        <f aca="false">N107*5.1890047538</f>
        <v>21549623.5347432</v>
      </c>
      <c r="Z107" s="67" t="n">
        <f aca="false">L107*5.5017049523</f>
        <v>7156230.02177558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central_v2_m!D96+temporary_pension_bonus_central!B96</f>
        <v>35720633.0601109</v>
      </c>
      <c r="G108" s="165" t="n">
        <f aca="false">central_v2_m!E96+temporary_pension_bonus_central!B96</f>
        <v>34271306.7735243</v>
      </c>
      <c r="H108" s="67" t="n">
        <f aca="false">F108-J108</f>
        <v>30763102.9186563</v>
      </c>
      <c r="I108" s="67" t="n">
        <f aca="false">G108-K108</f>
        <v>29462502.5363134</v>
      </c>
      <c r="J108" s="165" t="n">
        <f aca="false">central_v2_m!J96</f>
        <v>4957530.14145454</v>
      </c>
      <c r="K108" s="165" t="n">
        <f aca="false">central_v2_m!K96</f>
        <v>4808804.2372109</v>
      </c>
      <c r="L108" s="67" t="n">
        <f aca="false">H108-I108</f>
        <v>1300600.38234289</v>
      </c>
      <c r="M108" s="67" t="n">
        <f aca="false">J108-K108</f>
        <v>148725.904243636</v>
      </c>
      <c r="N108" s="165" t="n">
        <f aca="false">SUM(central_v5_m!C96:J96)</f>
        <v>4208387.65006411</v>
      </c>
      <c r="O108" s="7"/>
      <c r="P108" s="7"/>
      <c r="Q108" s="67" t="n">
        <f aca="false">I108*5.5017049523</f>
        <v>162093996.111187</v>
      </c>
      <c r="R108" s="67"/>
      <c r="S108" s="67"/>
      <c r="T108" s="7"/>
      <c r="U108" s="7"/>
      <c r="V108" s="67" t="n">
        <f aca="false">K108*5.5017049523</f>
        <v>26456622.0865044</v>
      </c>
      <c r="W108" s="67" t="n">
        <f aca="false">M108*5.5017049523</f>
        <v>818246.043912508</v>
      </c>
      <c r="X108" s="67" t="n">
        <f aca="false">N108*5.1890047538+L108*5.5017049523</f>
        <v>28992863.086515</v>
      </c>
      <c r="Y108" s="67" t="n">
        <f aca="false">N108*5.1890047538</f>
        <v>21837343.5220159</v>
      </c>
      <c r="Z108" s="67" t="n">
        <f aca="false">L108*5.5017049523</f>
        <v>7155519.56449913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central_v2_m!D97+temporary_pension_bonus_central!B97</f>
        <v>35975334.7654762</v>
      </c>
      <c r="G109" s="165" t="n">
        <f aca="false">central_v2_m!E97+temporary_pension_bonus_central!B97</f>
        <v>34516378.8191703</v>
      </c>
      <c r="H109" s="67" t="n">
        <f aca="false">F109-J109</f>
        <v>30911208.7929309</v>
      </c>
      <c r="I109" s="67" t="n">
        <f aca="false">G109-K109</f>
        <v>29604176.6258013</v>
      </c>
      <c r="J109" s="165" t="n">
        <f aca="false">central_v2_m!J97</f>
        <v>5064125.97254534</v>
      </c>
      <c r="K109" s="165" t="n">
        <f aca="false">central_v2_m!K97</f>
        <v>4912202.19336898</v>
      </c>
      <c r="L109" s="67" t="n">
        <f aca="false">H109-I109</f>
        <v>1307032.16712955</v>
      </c>
      <c r="M109" s="67" t="n">
        <f aca="false">J109-K109</f>
        <v>151923.779176361</v>
      </c>
      <c r="N109" s="165" t="n">
        <f aca="false">SUM(central_v5_m!C97:J97)</f>
        <v>4239539.74147233</v>
      </c>
      <c r="O109" s="7"/>
      <c r="P109" s="7"/>
      <c r="Q109" s="67" t="n">
        <f aca="false">I109*5.5017049523</f>
        <v>162873445.150935</v>
      </c>
      <c r="R109" s="67"/>
      <c r="S109" s="67"/>
      <c r="T109" s="7"/>
      <c r="U109" s="7"/>
      <c r="V109" s="67" t="n">
        <f aca="false">K109*5.5017049523</f>
        <v>27025487.133957</v>
      </c>
      <c r="W109" s="67" t="n">
        <f aca="false">M109*5.5017049523</f>
        <v>835839.808266717</v>
      </c>
      <c r="X109" s="67" t="n">
        <f aca="false">N109*5.1890047538+L109*5.5017049523</f>
        <v>29189897.219136</v>
      </c>
      <c r="Y109" s="67" t="n">
        <f aca="false">N109*5.1890047538</f>
        <v>21998991.872424</v>
      </c>
      <c r="Z109" s="67" t="n">
        <f aca="false">L109*5.5017049523</f>
        <v>7190905.34671207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central_v2_m!D98+temporary_pension_bonus_central!B98</f>
        <v>36229433.5734001</v>
      </c>
      <c r="G110" s="163" t="n">
        <f aca="false">central_v2_m!E98+temporary_pension_bonus_central!B98</f>
        <v>34761540.1913049</v>
      </c>
      <c r="H110" s="8" t="n">
        <f aca="false">F110-J110</f>
        <v>31057680.3251717</v>
      </c>
      <c r="I110" s="8" t="n">
        <f aca="false">G110-K110</f>
        <v>29744939.5405234</v>
      </c>
      <c r="J110" s="163" t="n">
        <f aca="false">central_v2_m!J98</f>
        <v>5171753.24822837</v>
      </c>
      <c r="K110" s="163" t="n">
        <f aca="false">central_v2_m!K98</f>
        <v>5016600.65078152</v>
      </c>
      <c r="L110" s="8" t="n">
        <f aca="false">H110-I110</f>
        <v>1312740.7846483</v>
      </c>
      <c r="M110" s="8" t="n">
        <f aca="false">J110-K110</f>
        <v>155152.597446851</v>
      </c>
      <c r="N110" s="163" t="n">
        <f aca="false">SUM(central_v5_m!C98:J98)</f>
        <v>5130102.73112155</v>
      </c>
      <c r="O110" s="5"/>
      <c r="P110" s="5"/>
      <c r="Q110" s="8" t="n">
        <f aca="false">I110*5.5017049523</f>
        <v>163647881.175962</v>
      </c>
      <c r="R110" s="8"/>
      <c r="S110" s="8"/>
      <c r="T110" s="5"/>
      <c r="U110" s="5"/>
      <c r="V110" s="8" t="n">
        <f aca="false">K110*5.5017049523</f>
        <v>27599856.6441161</v>
      </c>
      <c r="W110" s="8" t="n">
        <f aca="false">M110*5.5017049523</f>
        <v>853603.813735551</v>
      </c>
      <c r="X110" s="8" t="n">
        <f aca="false">N110*5.1890047538+L110*5.5017049523</f>
        <v>33842439.9352578</v>
      </c>
      <c r="Y110" s="8" t="n">
        <f aca="false">N110*5.1890047538</f>
        <v>26620127.4592721</v>
      </c>
      <c r="Z110" s="8" t="n">
        <f aca="false">L110*5.5017049523</f>
        <v>7222312.47598574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central_v2_m!D99+temporary_pension_bonus_central!B99</f>
        <v>36506355.5030319</v>
      </c>
      <c r="G111" s="165" t="n">
        <f aca="false">central_v2_m!E99+temporary_pension_bonus_central!B99</f>
        <v>35028104.688872</v>
      </c>
      <c r="H111" s="67" t="n">
        <f aca="false">F111-J111</f>
        <v>31241631.9181513</v>
      </c>
      <c r="I111" s="67" t="n">
        <f aca="false">G111-K111</f>
        <v>29921322.8115378</v>
      </c>
      <c r="J111" s="165" t="n">
        <f aca="false">central_v2_m!J99</f>
        <v>5264723.58488064</v>
      </c>
      <c r="K111" s="165" t="n">
        <f aca="false">central_v2_m!K99</f>
        <v>5106781.87733422</v>
      </c>
      <c r="L111" s="67" t="n">
        <f aca="false">H111-I111</f>
        <v>1320309.1066135</v>
      </c>
      <c r="M111" s="67" t="n">
        <f aca="false">J111-K111</f>
        <v>157941.70754642</v>
      </c>
      <c r="N111" s="165" t="n">
        <f aca="false">SUM(central_v5_m!C99:J99)</f>
        <v>4277075.82174155</v>
      </c>
      <c r="O111" s="7"/>
      <c r="P111" s="7"/>
      <c r="Q111" s="67" t="n">
        <f aca="false">I111*5.5017049523</f>
        <v>164618289.891604</v>
      </c>
      <c r="R111" s="67"/>
      <c r="S111" s="67"/>
      <c r="T111" s="7"/>
      <c r="U111" s="7"/>
      <c r="V111" s="67" t="n">
        <f aca="false">K111*5.5017049523</f>
        <v>28096007.1448455</v>
      </c>
      <c r="W111" s="67" t="n">
        <f aca="false">M111*5.5017049523</f>
        <v>868948.674582859</v>
      </c>
      <c r="X111" s="67" t="n">
        <f aca="false">N111*5.1890047538+L111*5.5017049523</f>
        <v>29457717.9218022</v>
      </c>
      <c r="Y111" s="67" t="n">
        <f aca="false">N111*5.1890047538</f>
        <v>22193766.7713799</v>
      </c>
      <c r="Z111" s="67" t="n">
        <f aca="false">L111*5.5017049523</f>
        <v>7263951.15042229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central_v2_m!D100+temporary_pension_bonus_central!B100</f>
        <v>36689168.7107658</v>
      </c>
      <c r="G112" s="165" t="n">
        <f aca="false">central_v2_m!E100+temporary_pension_bonus_central!B100</f>
        <v>35204234.6985775</v>
      </c>
      <c r="H112" s="67" t="n">
        <f aca="false">F112-J112</f>
        <v>31350519.7249634</v>
      </c>
      <c r="I112" s="67" t="n">
        <f aca="false">G112-K112</f>
        <v>30025745.1823492</v>
      </c>
      <c r="J112" s="165" t="n">
        <f aca="false">central_v2_m!J100</f>
        <v>5338648.98580234</v>
      </c>
      <c r="K112" s="165" t="n">
        <f aca="false">central_v2_m!K100</f>
        <v>5178489.51622827</v>
      </c>
      <c r="L112" s="67" t="n">
        <f aca="false">H112-I112</f>
        <v>1324774.54261423</v>
      </c>
      <c r="M112" s="67" t="n">
        <f aca="false">J112-K112</f>
        <v>160159.469574071</v>
      </c>
      <c r="N112" s="165" t="n">
        <f aca="false">SUM(central_v5_m!C100:J100)</f>
        <v>4227156.94655469</v>
      </c>
      <c r="Q112" s="67" t="n">
        <f aca="false">I112*5.5017049523</f>
        <v>165192790.966228</v>
      </c>
      <c r="R112" s="67"/>
      <c r="S112" s="67"/>
      <c r="V112" s="67" t="n">
        <f aca="false">K112*5.5017049523</f>
        <v>28490521.4168667</v>
      </c>
      <c r="W112" s="67" t="n">
        <f aca="false">M112*5.5017049523</f>
        <v>881150.146913405</v>
      </c>
      <c r="X112" s="67" t="n">
        <f aca="false">N112*5.1890047538+L112*5.5017049523</f>
        <v>29223256.1525126</v>
      </c>
      <c r="Y112" s="67" t="n">
        <f aca="false">N112*5.1890047538</f>
        <v>21934737.4907309</v>
      </c>
      <c r="Z112" s="67" t="n">
        <f aca="false">L112*5.5017049523</f>
        <v>7288518.66178167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central_v2_m!D101+temporary_pension_bonus_central!B101</f>
        <v>36887017.11803</v>
      </c>
      <c r="G113" s="165" t="n">
        <f aca="false">central_v2_m!E101+temporary_pension_bonus_central!B101</f>
        <v>35395327.9194504</v>
      </c>
      <c r="H113" s="67" t="n">
        <f aca="false">F113-J113</f>
        <v>31453963.6679779</v>
      </c>
      <c r="I113" s="67" t="n">
        <f aca="false">G113-K113</f>
        <v>30125266.0728998</v>
      </c>
      <c r="J113" s="165" t="n">
        <f aca="false">central_v2_m!J101</f>
        <v>5433053.45005215</v>
      </c>
      <c r="K113" s="165" t="n">
        <f aca="false">central_v2_m!K101</f>
        <v>5270061.84655059</v>
      </c>
      <c r="L113" s="67" t="n">
        <f aca="false">H113-I113</f>
        <v>1328697.59507804</v>
      </c>
      <c r="M113" s="67" t="n">
        <f aca="false">J113-K113</f>
        <v>162991.603501565</v>
      </c>
      <c r="N113" s="165" t="n">
        <f aca="false">SUM(central_v5_m!C101:J101)</f>
        <v>4218822.25747209</v>
      </c>
      <c r="Q113" s="67" t="n">
        <f aca="false">I113*5.5017049523</f>
        <v>165740325.542628</v>
      </c>
      <c r="R113" s="67"/>
      <c r="S113" s="67"/>
      <c r="V113" s="67" t="n">
        <f aca="false">K113*5.5017049523</f>
        <v>28994325.3600946</v>
      </c>
      <c r="W113" s="67" t="n">
        <f aca="false">M113*5.5017049523</f>
        <v>896731.712167877</v>
      </c>
      <c r="X113" s="67" t="n">
        <f aca="false">N113*5.1890047538+L113*5.5017049523</f>
        <v>29201590.8884099</v>
      </c>
      <c r="Y113" s="67" t="n">
        <f aca="false">N113*5.1890047538</f>
        <v>21891488.7494599</v>
      </c>
      <c r="Z113" s="67" t="n">
        <f aca="false">L113*5.5017049523</f>
        <v>7310102.13894995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central_v2_m!D102+temporary_pension_bonus_central!B102</f>
        <v>37011339.7043328</v>
      </c>
      <c r="G114" s="163" t="n">
        <f aca="false">central_v2_m!E102+temporary_pension_bonus_central!B102</f>
        <v>35515606.0606091</v>
      </c>
      <c r="H114" s="8" t="n">
        <f aca="false">F114-J114</f>
        <v>31504921.9569044</v>
      </c>
      <c r="I114" s="8" t="n">
        <f aca="false">G114-K114</f>
        <v>30174380.8456035</v>
      </c>
      <c r="J114" s="163" t="n">
        <f aca="false">central_v2_m!J102</f>
        <v>5506417.74742839</v>
      </c>
      <c r="K114" s="163" t="n">
        <f aca="false">central_v2_m!K102</f>
        <v>5341225.21500553</v>
      </c>
      <c r="L114" s="8" t="n">
        <f aca="false">H114-I114</f>
        <v>1330541.11130088</v>
      </c>
      <c r="M114" s="8" t="n">
        <f aca="false">J114-K114</f>
        <v>165192.532422853</v>
      </c>
      <c r="N114" s="163" t="n">
        <f aca="false">SUM(central_v5_m!C102:J102)</f>
        <v>5077297.77095627</v>
      </c>
      <c r="O114" s="5"/>
      <c r="P114" s="5"/>
      <c r="Q114" s="8" t="n">
        <f aca="false">I114*5.5017049523</f>
        <v>166010540.530843</v>
      </c>
      <c r="R114" s="8"/>
      <c r="S114" s="8"/>
      <c r="T114" s="5"/>
      <c r="U114" s="5"/>
      <c r="V114" s="8" t="n">
        <f aca="false">K114*5.5017049523</f>
        <v>29385845.2167456</v>
      </c>
      <c r="W114" s="8" t="n">
        <f aca="false">M114*5.5017049523</f>
        <v>908840.573713787</v>
      </c>
      <c r="X114" s="8" t="n">
        <f aca="false">N114*5.1890047538+L114*5.5017049523</f>
        <v>33666366.891233</v>
      </c>
      <c r="Y114" s="8" t="n">
        <f aca="false">N114*5.1890047538</f>
        <v>26346122.2699502</v>
      </c>
      <c r="Z114" s="8" t="n">
        <f aca="false">L114*5.5017049523</f>
        <v>7320244.62128279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central_v2_m!D103+temporary_pension_bonus_central!B103</f>
        <v>37108468.3315731</v>
      </c>
      <c r="G115" s="165" t="n">
        <f aca="false">central_v2_m!E103+temporary_pension_bonus_central!B103</f>
        <v>35610688.1152447</v>
      </c>
      <c r="H115" s="67" t="n">
        <f aca="false">F115-J115</f>
        <v>31508840.4100249</v>
      </c>
      <c r="I115" s="67" t="n">
        <f aca="false">G115-K115</f>
        <v>30179049.031343</v>
      </c>
      <c r="J115" s="165" t="n">
        <f aca="false">central_v2_m!J103</f>
        <v>5599627.92154815</v>
      </c>
      <c r="K115" s="165" t="n">
        <f aca="false">central_v2_m!K103</f>
        <v>5431639.0839017</v>
      </c>
      <c r="L115" s="67" t="n">
        <f aca="false">H115-I115</f>
        <v>1329791.37868192</v>
      </c>
      <c r="M115" s="67" t="n">
        <f aca="false">J115-K115</f>
        <v>167988.837646445</v>
      </c>
      <c r="N115" s="165" t="n">
        <f aca="false">SUM(central_v5_m!C103:J103)</f>
        <v>4232478.67852176</v>
      </c>
      <c r="O115" s="7"/>
      <c r="P115" s="7"/>
      <c r="Q115" s="67" t="n">
        <f aca="false">I115*5.5017049523</f>
        <v>166036223.511444</v>
      </c>
      <c r="R115" s="67"/>
      <c r="S115" s="67"/>
      <c r="T115" s="7"/>
      <c r="U115" s="7"/>
      <c r="V115" s="67" t="n">
        <f aca="false">K115*5.5017049523</f>
        <v>29883275.6470082</v>
      </c>
      <c r="W115" s="67" t="n">
        <f aca="false">M115*5.5017049523</f>
        <v>924225.020010569</v>
      </c>
      <c r="X115" s="67" t="n">
        <f aca="false">N115*5.1890047538+L115*5.5017049523</f>
        <v>29278471.7968267</v>
      </c>
      <c r="Y115" s="67" t="n">
        <f aca="false">N115*5.1890047538</f>
        <v>21962351.9832065</v>
      </c>
      <c r="Z115" s="67" t="n">
        <f aca="false">L115*5.5017049523</f>
        <v>7316119.81362015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central_v2_m!D104+temporary_pension_bonus_central!B104</f>
        <v>37222587.0371908</v>
      </c>
      <c r="G116" s="165" t="n">
        <f aca="false">central_v2_m!E104+temporary_pension_bonus_central!B104</f>
        <v>35719332.2610807</v>
      </c>
      <c r="H116" s="67" t="n">
        <f aca="false">F116-J116</f>
        <v>31581527.2031572</v>
      </c>
      <c r="I116" s="67" t="n">
        <f aca="false">G116-K116</f>
        <v>30247504.2220682</v>
      </c>
      <c r="J116" s="165" t="n">
        <f aca="false">central_v2_m!J104</f>
        <v>5641059.83403357</v>
      </c>
      <c r="K116" s="165" t="n">
        <f aca="false">central_v2_m!K104</f>
        <v>5471828.03901257</v>
      </c>
      <c r="L116" s="67" t="n">
        <f aca="false">H116-I116</f>
        <v>1334022.98108906</v>
      </c>
      <c r="M116" s="67" t="n">
        <f aca="false">J116-K116</f>
        <v>169231.795021007</v>
      </c>
      <c r="N116" s="165" t="n">
        <f aca="false">SUM(central_v5_m!C104:J104)</f>
        <v>4186195.03230025</v>
      </c>
      <c r="O116" s="7"/>
      <c r="P116" s="7"/>
      <c r="Q116" s="67" t="n">
        <f aca="false">I116*5.5017049523</f>
        <v>166412843.773268</v>
      </c>
      <c r="R116" s="67"/>
      <c r="S116" s="67"/>
      <c r="T116" s="7"/>
      <c r="U116" s="7"/>
      <c r="V116" s="67" t="n">
        <f aca="false">K116*5.5017049523</f>
        <v>30104383.4203694</v>
      </c>
      <c r="W116" s="67" t="n">
        <f aca="false">M116*5.5017049523</f>
        <v>931063.404753692</v>
      </c>
      <c r="X116" s="67" t="n">
        <f aca="false">N116*5.1890047538+L116*5.5017049523</f>
        <v>29061586.7644796</v>
      </c>
      <c r="Y116" s="67" t="n">
        <f aca="false">N116*5.1890047538</f>
        <v>21722185.9229399</v>
      </c>
      <c r="Z116" s="67" t="n">
        <f aca="false">L116*5.5017049523</f>
        <v>7339400.84153971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central_v2_m!D105+temporary_pension_bonus_central!B105</f>
        <v>37432867.6811443</v>
      </c>
      <c r="G117" s="165" t="n">
        <f aca="false">central_v2_m!E105+temporary_pension_bonus_central!B105</f>
        <v>35921306.7742089</v>
      </c>
      <c r="H117" s="67" t="n">
        <f aca="false">F117-J117</f>
        <v>31717256.740764</v>
      </c>
      <c r="I117" s="67" t="n">
        <f aca="false">G117-K117</f>
        <v>30377164.1620401</v>
      </c>
      <c r="J117" s="165" t="n">
        <f aca="false">central_v2_m!J105</f>
        <v>5715610.94038028</v>
      </c>
      <c r="K117" s="165" t="n">
        <f aca="false">central_v2_m!K105</f>
        <v>5544142.61216887</v>
      </c>
      <c r="L117" s="67" t="n">
        <f aca="false">H117-I117</f>
        <v>1340092.57872397</v>
      </c>
      <c r="M117" s="67" t="n">
        <f aca="false">J117-K117</f>
        <v>171468.328211409</v>
      </c>
      <c r="N117" s="165" t="n">
        <f aca="false">SUM(central_v5_m!C105:J105)</f>
        <v>4251108.04801036</v>
      </c>
      <c r="O117" s="7"/>
      <c r="P117" s="7"/>
      <c r="Q117" s="67" t="n">
        <f aca="false">I117*5.5017049523</f>
        <v>167126194.507126</v>
      </c>
      <c r="R117" s="67"/>
      <c r="S117" s="67"/>
      <c r="T117" s="7"/>
      <c r="U117" s="7"/>
      <c r="V117" s="67" t="n">
        <f aca="false">K117*5.5017049523</f>
        <v>30502236.8656269</v>
      </c>
      <c r="W117" s="67" t="n">
        <f aca="false">M117*5.5017049523</f>
        <v>943368.150483311</v>
      </c>
      <c r="X117" s="67" t="n">
        <f aca="false">N117*5.1890047538+L117*5.5017049523</f>
        <v>29431813.8469493</v>
      </c>
      <c r="Y117" s="67" t="n">
        <f aca="false">N117*5.1890047538</f>
        <v>22059019.8700432</v>
      </c>
      <c r="Z117" s="67" t="n">
        <f aca="false">L117*5.5017049523</f>
        <v>7372793.97690617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E1" activeCellId="0" sqref="E1"/>
    </sheetView>
  </sheetViews>
  <sheetFormatPr defaultColWidth="9.3984375" defaultRowHeight="12.8" zeroHeight="false" outlineLevelRow="0" outlineLevelCol="0"/>
  <cols>
    <col collapsed="false" customWidth="true" hidden="false" outlineLevel="0" max="6" min="5" style="111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7"/>
      <c r="B9" s="176" t="n">
        <v>2015</v>
      </c>
      <c r="C9" s="7" t="n">
        <v>1</v>
      </c>
      <c r="D9" s="176" t="n">
        <v>161</v>
      </c>
      <c r="E9" s="165" t="n">
        <f aca="false">central_SIPA_income!B2</f>
        <v>18034497.499367</v>
      </c>
      <c r="F9" s="165" t="n">
        <f aca="false">central_SIPA_income!I2</f>
        <v>132278.052265445</v>
      </c>
      <c r="G9" s="67" t="n">
        <f aca="false">E9-F9*0.7</f>
        <v>17941902.8627812</v>
      </c>
      <c r="H9" s="9"/>
      <c r="I9" s="177"/>
      <c r="J9" s="67" t="n">
        <f aca="false">G9*3.8235866717</f>
        <v>68602420.6510662</v>
      </c>
      <c r="K9" s="9"/>
      <c r="L9" s="177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6" t="n">
        <v>2015</v>
      </c>
      <c r="C10" s="7" t="n">
        <v>2</v>
      </c>
      <c r="D10" s="176" t="n">
        <v>162</v>
      </c>
      <c r="E10" s="165" t="n">
        <f aca="false">central_SIPA_income!B3</f>
        <v>22385764.1527932</v>
      </c>
      <c r="F10" s="165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6" t="n">
        <v>2015</v>
      </c>
      <c r="C11" s="7" t="n">
        <v>3</v>
      </c>
      <c r="D11" s="176" t="n">
        <v>163</v>
      </c>
      <c r="E11" s="165" t="n">
        <f aca="false">central_SIPA_income!B4</f>
        <v>20234056.7711665</v>
      </c>
      <c r="F11" s="165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6" t="n">
        <v>2015</v>
      </c>
      <c r="C12" s="7" t="n">
        <v>4</v>
      </c>
      <c r="D12" s="176" t="n">
        <v>164</v>
      </c>
      <c r="E12" s="165" t="n">
        <f aca="false">central_SIPA_income!B5</f>
        <v>23483163.7309384</v>
      </c>
      <c r="F12" s="165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central_SIPA_income!B6</f>
        <v>19146816.254714</v>
      </c>
      <c r="F13" s="163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central_SIPA_income!B7</f>
        <v>21810280.3571705</v>
      </c>
      <c r="F14" s="165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central_SIPA_income!B8</f>
        <v>18980756.5787828</v>
      </c>
      <c r="F15" s="165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central_SIPA_income!B9</f>
        <v>22397188.7827913</v>
      </c>
      <c r="F16" s="165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central_SIPA_income!B10</f>
        <v>19615633.2382376</v>
      </c>
      <c r="F17" s="163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central_SIPA_income!B11</f>
        <v>23378790.7203935</v>
      </c>
      <c r="F18" s="165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central_SIPA_income!B12</f>
        <v>20578914.6776703</v>
      </c>
      <c r="F19" s="165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central_SIPA_income!B13</f>
        <v>24419598.4120469</v>
      </c>
      <c r="F20" s="165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central_SIPA_income!B14</f>
        <v>19446933.4382352</v>
      </c>
      <c r="F21" s="163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central_SIPA_income!B15</f>
        <v>21970032.2997489</v>
      </c>
      <c r="F22" s="165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central_SIPA_income!B16</f>
        <v>18061907.8282328</v>
      </c>
      <c r="F23" s="165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68737098.0666498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central_SIPA_income!B17</f>
        <v>19818011.5998267</v>
      </c>
      <c r="F24" s="165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central_SIPA_income!B18</f>
        <v>15851385.0013307</v>
      </c>
      <c r="F25" s="163" t="n">
        <f aca="false">central_SIPA_income!I18</f>
        <v>113588.720787943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central_SIPA_income!B19</f>
        <v>18844983.054924</v>
      </c>
      <c r="F26" s="165" t="n">
        <f aca="false">central_SIPA_income!I19</f>
        <v>109525.592719891</v>
      </c>
      <c r="G26" s="67" t="n">
        <f aca="false">E26-F26*0.7</f>
        <v>18768315.1400201</v>
      </c>
      <c r="H26" s="67" t="n">
        <v>1000</v>
      </c>
      <c r="I26" s="67"/>
      <c r="J26" s="67" t="n">
        <f aca="false">G26*3.8235866717</f>
        <v>71762279.6196462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central_SIPA_income!B20</f>
        <v>15710193.8603894</v>
      </c>
      <c r="F27" s="165" t="n">
        <f aca="false">central_SIPA_income!I20</f>
        <v>104871.150029721</v>
      </c>
      <c r="G27" s="67" t="n">
        <f aca="false">E27-F27*0.7</f>
        <v>15636784.0553686</v>
      </c>
      <c r="H27" s="67"/>
      <c r="I27" s="67"/>
      <c r="J27" s="67" t="n">
        <f aca="false">G27*3.8235866717</f>
        <v>59788599.1023585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central_SIPA_income!B21</f>
        <v>17901847.1373961</v>
      </c>
      <c r="F28" s="165" t="n">
        <f aca="false">central_SIPA_income!I21</f>
        <v>105328.863710973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central_SIPA_income!B22</f>
        <v>16312290.4430825</v>
      </c>
      <c r="F29" s="163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central_SIPA_income!B23</f>
        <v>18351401.3386881</v>
      </c>
      <c r="F30" s="165" t="n">
        <f aca="false">central_SIPA_income!I23</f>
        <v>81715.8946955766</v>
      </c>
      <c r="G30" s="67" t="n">
        <f aca="false">E30-F30*0.7</f>
        <v>18294200.2124012</v>
      </c>
      <c r="H30" s="67"/>
      <c r="I30" s="67"/>
      <c r="J30" s="67" t="n">
        <f aca="false">G30*3.8235866717</f>
        <v>69949460.1015486</v>
      </c>
      <c r="K30" s="9"/>
      <c r="L30" s="67"/>
      <c r="M30" s="67" t="n">
        <f aca="false">F30*2.511711692</f>
        <v>205246.768129121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central_SIPA_income!B24</f>
        <v>15295275.901569</v>
      </c>
      <c r="F31" s="165" t="n">
        <f aca="false">central_SIPA_income!I24</f>
        <v>94095.7351870997</v>
      </c>
      <c r="G31" s="67" t="n">
        <f aca="false">E31-F31*0.7</f>
        <v>15229408.886938</v>
      </c>
      <c r="H31" s="67"/>
      <c r="I31" s="67"/>
      <c r="J31" s="67" t="n">
        <f aca="false">G31*3.8235866717</f>
        <v>58230964.8379658</v>
      </c>
      <c r="K31" s="9"/>
      <c r="L31" s="67"/>
      <c r="M31" s="67" t="n">
        <f aca="false">F31*2.511711692</f>
        <v>236341.358236774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central_SIPA_income!B25</f>
        <v>17894894.8339775</v>
      </c>
      <c r="F32" s="165" t="n">
        <f aca="false">central_SIPA_income!I25</f>
        <v>97878.5075762177</v>
      </c>
      <c r="G32" s="67" t="n">
        <f aca="false">E32-F32*0.7</f>
        <v>17826379.8786741</v>
      </c>
      <c r="H32" s="67"/>
      <c r="I32" s="67"/>
      <c r="J32" s="67" t="n">
        <f aca="false">G32*3.8235866717</f>
        <v>68160708.5087595</v>
      </c>
      <c r="K32" s="9"/>
      <c r="L32" s="67"/>
      <c r="M32" s="67" t="n">
        <f aca="false">F32*2.511711692</f>
        <v>245842.591874696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central_SIPA_income!B26</f>
        <v>15637341.9179237</v>
      </c>
      <c r="F33" s="163" t="n">
        <f aca="false">central_SIPA_income!I26</f>
        <v>101891.52144728</v>
      </c>
      <c r="G33" s="8" t="n">
        <f aca="false">E33-F33*0.7</f>
        <v>15566017.8529106</v>
      </c>
      <c r="H33" s="8"/>
      <c r="I33" s="8"/>
      <c r="J33" s="8" t="n">
        <f aca="false">G33*3.8235866717</f>
        <v>59518018.3938332</v>
      </c>
      <c r="K33" s="6"/>
      <c r="L33" s="8"/>
      <c r="M33" s="8" t="n">
        <f aca="false">F33*2.511711692</f>
        <v>255922.125734801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central_SIPA_income!B27</f>
        <v>18717434.615922</v>
      </c>
      <c r="F34" s="165" t="n">
        <f aca="false">central_SIPA_income!I27</f>
        <v>98732.814322826</v>
      </c>
      <c r="G34" s="67" t="n">
        <f aca="false">E34-F34*0.7</f>
        <v>18648321.645896</v>
      </c>
      <c r="H34" s="67"/>
      <c r="I34" s="67"/>
      <c r="J34" s="67" t="n">
        <f aca="false">G34*3.8235866717</f>
        <v>71303474.0948226</v>
      </c>
      <c r="K34" s="9"/>
      <c r="L34" s="67"/>
      <c r="M34" s="67" t="n">
        <f aca="false">F34*2.511711692</f>
        <v>247988.364118707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central_SIPA_income!B28</f>
        <v>16746320.3810559</v>
      </c>
      <c r="F35" s="165" t="n">
        <f aca="false">central_SIPA_income!I28</f>
        <v>100847.089841758</v>
      </c>
      <c r="G35" s="67" t="n">
        <f aca="false">E35-F35*0.7</f>
        <v>16675727.4181667</v>
      </c>
      <c r="H35" s="67"/>
      <c r="I35" s="67"/>
      <c r="J35" s="67" t="n">
        <f aca="false">G35*3.8235866717</f>
        <v>63761089.0970044</v>
      </c>
      <c r="K35" s="9"/>
      <c r="L35" s="67"/>
      <c r="M35" s="67" t="n">
        <f aca="false">F35*2.511711692</f>
        <v>253298.814659717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central_SIPA_income!B29</f>
        <v>19861959.3947105</v>
      </c>
      <c r="F36" s="165" t="n">
        <f aca="false">central_SIPA_income!I29</f>
        <v>101457.403965258</v>
      </c>
      <c r="G36" s="67" t="n">
        <f aca="false">E36-F36*0.7</f>
        <v>19790939.2119348</v>
      </c>
      <c r="H36" s="67"/>
      <c r="I36" s="67"/>
      <c r="J36" s="67" t="n">
        <f aca="false">G36*3.8235866717</f>
        <v>75672371.3911787</v>
      </c>
      <c r="K36" s="9"/>
      <c r="L36" s="67"/>
      <c r="M36" s="67" t="n">
        <f aca="false">F36*2.511711692</f>
        <v>254831.747779507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central_SIPA_income!B30</f>
        <v>17674171.5058347</v>
      </c>
      <c r="F37" s="163" t="n">
        <f aca="false">central_SIPA_income!I30</f>
        <v>101908.005410349</v>
      </c>
      <c r="G37" s="8" t="n">
        <f aca="false">E37-F37*0.7</f>
        <v>17602835.9020474</v>
      </c>
      <c r="H37" s="8"/>
      <c r="I37" s="8"/>
      <c r="J37" s="8" t="n">
        <f aca="false">G37*3.8235866717</f>
        <v>67305968.7391907</v>
      </c>
      <c r="K37" s="6"/>
      <c r="L37" s="8"/>
      <c r="M37" s="8" t="n">
        <f aca="false">F37*2.511711692</f>
        <v>255963.528697572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central_SIPA_income!B31</f>
        <v>20645784.2637481</v>
      </c>
      <c r="F38" s="165" t="n">
        <f aca="false">central_SIPA_income!I31</f>
        <v>103538.82357403</v>
      </c>
      <c r="G38" s="67" t="n">
        <f aca="false">E38-F38*0.7</f>
        <v>20573307.0872463</v>
      </c>
      <c r="H38" s="67"/>
      <c r="I38" s="67"/>
      <c r="J38" s="67" t="n">
        <f aca="false">G38*3.8235866717</f>
        <v>78663822.771586</v>
      </c>
      <c r="K38" s="9"/>
      <c r="L38" s="67"/>
      <c r="M38" s="67" t="n">
        <f aca="false">F38*2.511711692</f>
        <v>260059.673746816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central_SIPA_income!B32</f>
        <v>18495395.2286656</v>
      </c>
      <c r="F39" s="165" t="n">
        <f aca="false">central_SIPA_income!I32</f>
        <v>101946.05424662</v>
      </c>
      <c r="G39" s="67" t="n">
        <f aca="false">E39-F39*0.7</f>
        <v>18424032.9906929</v>
      </c>
      <c r="H39" s="67"/>
      <c r="I39" s="67"/>
      <c r="J39" s="67" t="n">
        <f aca="false">G39*3.8235866717</f>
        <v>70445886.9821746</v>
      </c>
      <c r="K39" s="9"/>
      <c r="L39" s="67"/>
      <c r="M39" s="67" t="n">
        <f aca="false">F39*2.511711692</f>
        <v>256059.096404501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central_SIPA_income!B33</f>
        <v>21957117.4757097</v>
      </c>
      <c r="F40" s="165" t="n">
        <f aca="false">central_SIPA_income!I33</f>
        <v>103841.932415792</v>
      </c>
      <c r="G40" s="67" t="n">
        <f aca="false">E40-F40*0.7</f>
        <v>21884428.1230187</v>
      </c>
      <c r="H40" s="67"/>
      <c r="I40" s="67"/>
      <c r="J40" s="67" t="n">
        <f aca="false">G40*3.8235866717</f>
        <v>83677007.6889508</v>
      </c>
      <c r="K40" s="9"/>
      <c r="L40" s="67"/>
      <c r="M40" s="67" t="n">
        <f aca="false">F40*2.511711692</f>
        <v>260820.995768619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central_SIPA_income!B34</f>
        <v>19330632.0743026</v>
      </c>
      <c r="F41" s="163" t="n">
        <f aca="false">central_SIPA_income!I34</f>
        <v>109644.248525871</v>
      </c>
      <c r="G41" s="8" t="n">
        <f aca="false">E41-F41*0.7</f>
        <v>19253881.1003345</v>
      </c>
      <c r="H41" s="8"/>
      <c r="I41" s="8"/>
      <c r="J41" s="8" t="n">
        <f aca="false">G41*3.8235866717</f>
        <v>73618883.1537354</v>
      </c>
      <c r="K41" s="6"/>
      <c r="L41" s="8"/>
      <c r="M41" s="8" t="n">
        <f aca="false">F41*2.511711692</f>
        <v>275394.740982985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central_SIPA_income!B35</f>
        <v>22748304.4958745</v>
      </c>
      <c r="F42" s="165" t="n">
        <f aca="false">central_SIPA_income!I35</f>
        <v>108934.32910584</v>
      </c>
      <c r="G42" s="67" t="n">
        <f aca="false">E42-F42*0.7</f>
        <v>22672050.4655004</v>
      </c>
      <c r="H42" s="67"/>
      <c r="I42" s="67"/>
      <c r="J42" s="67" t="n">
        <f aca="false">G42*3.8235866717</f>
        <v>86688549.979997</v>
      </c>
      <c r="K42" s="9"/>
      <c r="L42" s="67"/>
      <c r="M42" s="67" t="n">
        <f aca="false">F42*2.511711692</f>
        <v>273611.628075314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central_SIPA_income!B36</f>
        <v>19830167.0829086</v>
      </c>
      <c r="F43" s="165" t="n">
        <f aca="false">central_SIPA_income!I36</f>
        <v>112821.037576477</v>
      </c>
      <c r="G43" s="67" t="n">
        <f aca="false">E43-F43*0.7</f>
        <v>19751192.3566051</v>
      </c>
      <c r="H43" s="67"/>
      <c r="I43" s="67"/>
      <c r="J43" s="67" t="n">
        <f aca="false">G43*3.8235866717</f>
        <v>75520395.8448981</v>
      </c>
      <c r="K43" s="9"/>
      <c r="L43" s="67"/>
      <c r="M43" s="67" t="n">
        <f aca="false">F43*2.511711692</f>
        <v>283373.919184409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central_SIPA_income!B37</f>
        <v>23261259.5714914</v>
      </c>
      <c r="F44" s="165" t="n">
        <f aca="false">central_SIPA_income!I37</f>
        <v>111546.311179715</v>
      </c>
      <c r="G44" s="67" t="n">
        <f aca="false">E44-F44*0.7</f>
        <v>23183177.1536656</v>
      </c>
      <c r="H44" s="67"/>
      <c r="I44" s="67"/>
      <c r="J44" s="67" t="n">
        <f aca="false">G44*3.8235866717</f>
        <v>88642887.1724157</v>
      </c>
      <c r="K44" s="9"/>
      <c r="L44" s="67"/>
      <c r="M44" s="67" t="n">
        <f aca="false">F44*2.511711692</f>
        <v>280172.17398956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central_SIPA_income!B38</f>
        <v>20574642.0367871</v>
      </c>
      <c r="F45" s="163" t="n">
        <f aca="false">central_SIPA_income!I38</f>
        <v>110125.123715287</v>
      </c>
      <c r="G45" s="8" t="n">
        <f aca="false">E45-F45*0.7</f>
        <v>20497554.4501864</v>
      </c>
      <c r="H45" s="8"/>
      <c r="I45" s="8"/>
      <c r="J45" s="8" t="n">
        <f aca="false">G45*3.8235866717</f>
        <v>78374175.9981778</v>
      </c>
      <c r="K45" s="6"/>
      <c r="L45" s="8"/>
      <c r="M45" s="8" t="n">
        <f aca="false">F45*2.511711692</f>
        <v>276602.560818632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central_SIPA_income!B39</f>
        <v>24042084.2888993</v>
      </c>
      <c r="F46" s="165" t="n">
        <f aca="false">central_SIPA_income!I39</f>
        <v>113714.027466609</v>
      </c>
      <c r="G46" s="67" t="n">
        <f aca="false">E46-F46*0.7</f>
        <v>23962484.4696727</v>
      </c>
      <c r="H46" s="67"/>
      <c r="I46" s="67"/>
      <c r="J46" s="67" t="n">
        <f aca="false">G46*3.8235866717</f>
        <v>91622636.2390587</v>
      </c>
      <c r="K46" s="9"/>
      <c r="L46" s="67"/>
      <c r="M46" s="67" t="n">
        <f aca="false">F46*2.511711692</f>
        <v>285616.852332291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central_SIPA_income!B40</f>
        <v>21203812.2097148</v>
      </c>
      <c r="F47" s="165" t="n">
        <f aca="false">central_SIPA_income!I40</f>
        <v>111264.091014249</v>
      </c>
      <c r="G47" s="67" t="n">
        <f aca="false">E47-F47*0.7</f>
        <v>21125927.3460049</v>
      </c>
      <c r="H47" s="67"/>
      <c r="I47" s="67"/>
      <c r="J47" s="67" t="n">
        <f aca="false">G47*3.8235866717</f>
        <v>80776814.2274868</v>
      </c>
      <c r="K47" s="9"/>
      <c r="L47" s="67"/>
      <c r="M47" s="67" t="n">
        <f aca="false">F47*2.511711692</f>
        <v>279463.318300242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central_SIPA_income!B41</f>
        <v>24617083.9171266</v>
      </c>
      <c r="F48" s="165" t="n">
        <f aca="false">central_SIPA_income!I41</f>
        <v>110499.52295669</v>
      </c>
      <c r="G48" s="67" t="n">
        <f aca="false">E48-F48*0.7</f>
        <v>24539734.2510569</v>
      </c>
      <c r="H48" s="67"/>
      <c r="I48" s="67"/>
      <c r="J48" s="67" t="n">
        <f aca="false">G48*3.8235866717</f>
        <v>93829800.8094012</v>
      </c>
      <c r="K48" s="9"/>
      <c r="L48" s="67"/>
      <c r="M48" s="67" t="n">
        <f aca="false">F48*2.511711692</f>
        <v>277542.943770741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central_SIPA_income!B42</f>
        <v>21527186.870175</v>
      </c>
      <c r="F49" s="163" t="n">
        <f aca="false">central_SIPA_income!I42</f>
        <v>114717.322831893</v>
      </c>
      <c r="G49" s="8" t="n">
        <f aca="false">E49-F49*0.7</f>
        <v>21446884.7441927</v>
      </c>
      <c r="H49" s="8"/>
      <c r="I49" s="8"/>
      <c r="J49" s="8" t="n">
        <f aca="false">G49*3.8235866717</f>
        <v>82004022.6573814</v>
      </c>
      <c r="K49" s="6"/>
      <c r="L49" s="8"/>
      <c r="M49" s="8" t="n">
        <f aca="false">F49*2.511711692</f>
        <v>288136.841031804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central_SIPA_income!B43</f>
        <v>25036193.115294</v>
      </c>
      <c r="F50" s="165" t="n">
        <f aca="false">central_SIPA_income!I43</f>
        <v>110994.222958868</v>
      </c>
      <c r="G50" s="67" t="n">
        <f aca="false">E50-F50*0.7</f>
        <v>24958497.1592228</v>
      </c>
      <c r="H50" s="67"/>
      <c r="I50" s="67"/>
      <c r="J50" s="67" t="n">
        <f aca="false">G50*3.8235866717</f>
        <v>95430977.0836667</v>
      </c>
      <c r="K50" s="9"/>
      <c r="L50" s="67"/>
      <c r="M50" s="67" t="n">
        <f aca="false">F50*2.511711692</f>
        <v>278785.487550242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central_SIPA_income!B44</f>
        <v>21973483.5159028</v>
      </c>
      <c r="F51" s="165" t="n">
        <f aca="false">central_SIPA_income!I44</f>
        <v>118102.585773738</v>
      </c>
      <c r="G51" s="67" t="n">
        <f aca="false">E51-F51*0.7</f>
        <v>21890811.7058612</v>
      </c>
      <c r="H51" s="67"/>
      <c r="I51" s="67"/>
      <c r="J51" s="67" t="n">
        <f aca="false">G51*3.8235866717</f>
        <v>83701415.8712252</v>
      </c>
      <c r="K51" s="9"/>
      <c r="L51" s="67"/>
      <c r="M51" s="67" t="n">
        <f aca="false">F51*2.511711692</f>
        <v>296639.645543331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central_SIPA_income!B45</f>
        <v>25645397.4808846</v>
      </c>
      <c r="F52" s="165" t="n">
        <f aca="false">central_SIPA_income!I45</f>
        <v>116846.524282328</v>
      </c>
      <c r="G52" s="67" t="n">
        <f aca="false">E52-F52*0.7</f>
        <v>25563604.9138869</v>
      </c>
      <c r="H52" s="67"/>
      <c r="I52" s="67"/>
      <c r="J52" s="67" t="n">
        <f aca="false">G52*3.8235866717</f>
        <v>97744659.0293427</v>
      </c>
      <c r="K52" s="9"/>
      <c r="L52" s="67"/>
      <c r="M52" s="67" t="n">
        <f aca="false">F52*2.511711692</f>
        <v>293484.781209485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central_SIPA_income!B46</f>
        <v>22500940.3531458</v>
      </c>
      <c r="F53" s="163" t="n">
        <f aca="false">central_SIPA_income!I46</f>
        <v>118129.401953244</v>
      </c>
      <c r="G53" s="8" t="n">
        <f aca="false">E53-F53*0.7</f>
        <v>22418249.7717785</v>
      </c>
      <c r="H53" s="8"/>
      <c r="I53" s="8"/>
      <c r="J53" s="8" t="n">
        <f aca="false">G53*3.8235866717</f>
        <v>85718121.030214</v>
      </c>
      <c r="K53" s="6"/>
      <c r="L53" s="8"/>
      <c r="M53" s="8" t="n">
        <f aca="false">F53*2.511711692</f>
        <v>296707.00005493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central_SIPA_income!B47</f>
        <v>26279870.7032127</v>
      </c>
      <c r="F54" s="165" t="n">
        <f aca="false">central_SIPA_income!I47</f>
        <v>114464.961875592</v>
      </c>
      <c r="G54" s="67" t="n">
        <f aca="false">E54-F54*0.7</f>
        <v>26199745.2298998</v>
      </c>
      <c r="H54" s="67"/>
      <c r="I54" s="67"/>
      <c r="J54" s="67" t="n">
        <f aca="false">G54*3.8235866717</f>
        <v>100176996.662981</v>
      </c>
      <c r="K54" s="9"/>
      <c r="L54" s="67"/>
      <c r="M54" s="67" t="n">
        <f aca="false">F54*2.511711692</f>
        <v>287502.983067258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central_SIPA_income!B48</f>
        <v>23054339.0438743</v>
      </c>
      <c r="F55" s="165" t="n">
        <f aca="false">central_SIPA_income!I48</f>
        <v>117335.189227532</v>
      </c>
      <c r="G55" s="67" t="n">
        <f aca="false">E55-F55*0.7</f>
        <v>22972204.411415</v>
      </c>
      <c r="H55" s="67"/>
      <c r="I55" s="67"/>
      <c r="J55" s="67" t="n">
        <f aca="false">G55*3.8235866717</f>
        <v>87836214.6070544</v>
      </c>
      <c r="K55" s="9"/>
      <c r="L55" s="67"/>
      <c r="M55" s="67" t="n">
        <f aca="false">F55*2.511711692</f>
        <v>294712.166665825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central_SIPA_income!B49</f>
        <v>26818819.0624537</v>
      </c>
      <c r="F56" s="165" t="n">
        <f aca="false">central_SIPA_income!I49</f>
        <v>114392.115849648</v>
      </c>
      <c r="G56" s="67" t="n">
        <f aca="false">E56-F56*0.7</f>
        <v>26738744.5813589</v>
      </c>
      <c r="H56" s="67"/>
      <c r="I56" s="67"/>
      <c r="J56" s="67" t="n">
        <f aca="false">G56*3.8235866717</f>
        <v>102237907.399275</v>
      </c>
      <c r="K56" s="9"/>
      <c r="L56" s="67"/>
      <c r="M56" s="67" t="n">
        <f aca="false">F56*2.511711692</f>
        <v>287320.01485218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central_SIPA_income!B50</f>
        <v>23783562.7318557</v>
      </c>
      <c r="F57" s="163" t="n">
        <f aca="false">central_SIPA_income!I50</f>
        <v>113451.702234754</v>
      </c>
      <c r="G57" s="8" t="n">
        <f aca="false">E57-F57*0.7</f>
        <v>23704146.5402914</v>
      </c>
      <c r="H57" s="8"/>
      <c r="I57" s="8"/>
      <c r="J57" s="8" t="n">
        <f aca="false">G57*3.8235866717</f>
        <v>90634858.7754819</v>
      </c>
      <c r="K57" s="6"/>
      <c r="L57" s="8"/>
      <c r="M57" s="8" t="n">
        <f aca="false">F57*2.511711692</f>
        <v>284957.966980334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central_SIPA_income!B51</f>
        <v>27426597.1091343</v>
      </c>
      <c r="F58" s="165" t="n">
        <f aca="false">central_SIPA_income!I51</f>
        <v>113260.266947608</v>
      </c>
      <c r="G58" s="67" t="n">
        <f aca="false">E58-F58*0.7</f>
        <v>27347314.9222709</v>
      </c>
      <c r="H58" s="67"/>
      <c r="I58" s="67"/>
      <c r="J58" s="67" t="n">
        <f aca="false">G58*3.8235866717</f>
        <v>104564828.843578</v>
      </c>
      <c r="K58" s="9"/>
      <c r="L58" s="67"/>
      <c r="M58" s="67" t="n">
        <f aca="false">F58*2.511711692</f>
        <v>284477.136731347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central_SIPA_income!B52</f>
        <v>24121625.4189205</v>
      </c>
      <c r="F59" s="165" t="n">
        <f aca="false">central_SIPA_income!I52</f>
        <v>115940.31231461</v>
      </c>
      <c r="G59" s="67" t="n">
        <f aca="false">E59-F59*0.7</f>
        <v>24040467.2003003</v>
      </c>
      <c r="H59" s="67"/>
      <c r="I59" s="67"/>
      <c r="J59" s="67" t="n">
        <f aca="false">G59*3.8235866717</f>
        <v>91920809.9685091</v>
      </c>
      <c r="K59" s="9"/>
      <c r="L59" s="67"/>
      <c r="M59" s="67" t="n">
        <f aca="false">F59*2.511711692</f>
        <v>291208.638014739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central_SIPA_income!B53</f>
        <v>27917876.808554</v>
      </c>
      <c r="F60" s="165" t="n">
        <f aca="false">central_SIPA_income!I53</f>
        <v>114113.039365513</v>
      </c>
      <c r="G60" s="67" t="n">
        <f aca="false">E60-F60*0.7</f>
        <v>27837997.6809982</v>
      </c>
      <c r="H60" s="67"/>
      <c r="I60" s="67"/>
      <c r="J60" s="67" t="n">
        <f aca="false">G60*3.8235866717</f>
        <v>106440996.89988</v>
      </c>
      <c r="K60" s="9"/>
      <c r="L60" s="67"/>
      <c r="M60" s="67" t="n">
        <f aca="false">F60*2.511711692</f>
        <v>286619.055184014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central_SIPA_income!B54</f>
        <v>24534911.0881921</v>
      </c>
      <c r="F61" s="163" t="n">
        <f aca="false">central_SIPA_income!I54</f>
        <v>117817.249998601</v>
      </c>
      <c r="G61" s="8" t="n">
        <f aca="false">E61-F61*0.7</f>
        <v>24452439.0131931</v>
      </c>
      <c r="H61" s="8"/>
      <c r="I61" s="8"/>
      <c r="J61" s="8" t="n">
        <f aca="false">G61*3.8235866717</f>
        <v>93496019.9014022</v>
      </c>
      <c r="K61" s="6"/>
      <c r="L61" s="8"/>
      <c r="M61" s="8" t="n">
        <f aca="false">F61*2.511711692</f>
        <v>295922.964340774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central_SIPA_income!B55</f>
        <v>28310741.8874242</v>
      </c>
      <c r="F62" s="165" t="n">
        <f aca="false">central_SIPA_income!I55</f>
        <v>122146.668888002</v>
      </c>
      <c r="G62" s="67" t="n">
        <f aca="false">E62-F62*0.7</f>
        <v>28225239.2192026</v>
      </c>
      <c r="H62" s="67"/>
      <c r="I62" s="67"/>
      <c r="J62" s="67" t="n">
        <f aca="false">G62*3.8235866717</f>
        <v>107921648.484087</v>
      </c>
      <c r="K62" s="9"/>
      <c r="L62" s="67"/>
      <c r="M62" s="67" t="n">
        <f aca="false">F62*2.511711692</f>
        <v>306797.216384847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central_SIPA_income!B56</f>
        <v>24769254.6358569</v>
      </c>
      <c r="F63" s="165" t="n">
        <f aca="false">central_SIPA_income!I56</f>
        <v>120391.281564545</v>
      </c>
      <c r="G63" s="67" t="n">
        <f aca="false">E63-F63*0.7</f>
        <v>24684980.7387617</v>
      </c>
      <c r="H63" s="67"/>
      <c r="I63" s="67"/>
      <c r="J63" s="67" t="n">
        <f aca="false">G63*3.8235866717</f>
        <v>94385163.3439004</v>
      </c>
      <c r="K63" s="9"/>
      <c r="L63" s="67"/>
      <c r="M63" s="67" t="n">
        <f aca="false">F63*2.511711692</f>
        <v>302388.189520533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central_SIPA_income!B57</f>
        <v>28781685.2793746</v>
      </c>
      <c r="F64" s="165" t="n">
        <f aca="false">central_SIPA_income!I57</f>
        <v>121363.117140097</v>
      </c>
      <c r="G64" s="67" t="n">
        <f aca="false">E64-F64*0.7</f>
        <v>28696731.0973765</v>
      </c>
      <c r="H64" s="67"/>
      <c r="I64" s="67"/>
      <c r="J64" s="67" t="n">
        <f aca="false">G64*3.8235866717</f>
        <v>109724438.545288</v>
      </c>
      <c r="K64" s="9"/>
      <c r="L64" s="67"/>
      <c r="M64" s="67" t="n">
        <f aca="false">F64*2.511711692</f>
        <v>304829.160298347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central_SIPA_income!B58</f>
        <v>25425773.4790145</v>
      </c>
      <c r="F65" s="163" t="n">
        <f aca="false">central_SIPA_income!I58</f>
        <v>123882.147517026</v>
      </c>
      <c r="G65" s="8" t="n">
        <f aca="false">E65-F65*0.7</f>
        <v>25339055.9757526</v>
      </c>
      <c r="H65" s="8"/>
      <c r="I65" s="8"/>
      <c r="J65" s="8" t="n">
        <f aca="false">G65*3.8235866717</f>
        <v>96886076.7023479</v>
      </c>
      <c r="K65" s="6"/>
      <c r="L65" s="8"/>
      <c r="M65" s="8" t="n">
        <f aca="false">F65*2.511711692</f>
        <v>311156.238348583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central_SIPA_income!B59</f>
        <v>29478149.992667</v>
      </c>
      <c r="F66" s="165" t="n">
        <f aca="false">central_SIPA_income!I59</f>
        <v>124276.904594047</v>
      </c>
      <c r="G66" s="67" t="n">
        <f aca="false">E66-F66*0.7</f>
        <v>29391156.1594512</v>
      </c>
      <c r="H66" s="67"/>
      <c r="I66" s="67"/>
      <c r="J66" s="67" t="n">
        <f aca="false">G66*3.8235866717</f>
        <v>112379632.957131</v>
      </c>
      <c r="K66" s="9"/>
      <c r="L66" s="67"/>
      <c r="M66" s="67" t="n">
        <f aca="false">F66*2.511711692</f>
        <v>312147.754314436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central_SIPA_income!B60</f>
        <v>25686501.2153838</v>
      </c>
      <c r="F67" s="165" t="n">
        <f aca="false">central_SIPA_income!I60</f>
        <v>124665.456066266</v>
      </c>
      <c r="G67" s="67" t="n">
        <f aca="false">E67-F67*0.7</f>
        <v>25599235.3961374</v>
      </c>
      <c r="H67" s="67"/>
      <c r="I67" s="67"/>
      <c r="J67" s="67" t="n">
        <f aca="false">G67*3.8235866717</f>
        <v>97880895.2663819</v>
      </c>
      <c r="K67" s="9"/>
      <c r="L67" s="67"/>
      <c r="M67" s="67" t="n">
        <f aca="false">F67*2.511711692</f>
        <v>313123.683590154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central_SIPA_income!B61</f>
        <v>29659887.415119</v>
      </c>
      <c r="F68" s="165" t="n">
        <f aca="false">central_SIPA_income!I61</f>
        <v>126252.958130448</v>
      </c>
      <c r="G68" s="67" t="n">
        <f aca="false">E68-F68*0.7</f>
        <v>29571510.3444277</v>
      </c>
      <c r="H68" s="67"/>
      <c r="I68" s="67"/>
      <c r="J68" s="67" t="n">
        <f aca="false">G68*3.8235866717</f>
        <v>113069232.814992</v>
      </c>
      <c r="K68" s="9"/>
      <c r="L68" s="67"/>
      <c r="M68" s="67" t="n">
        <f aca="false">F68*2.511711692</f>
        <v>317111.031085834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central_SIPA_income!B62</f>
        <v>26053588.626283</v>
      </c>
      <c r="F69" s="163" t="n">
        <f aca="false">central_SIPA_income!I62</f>
        <v>128112.367505024</v>
      </c>
      <c r="G69" s="8" t="n">
        <f aca="false">E69-F69*0.7</f>
        <v>25963909.9690295</v>
      </c>
      <c r="H69" s="8"/>
      <c r="I69" s="8"/>
      <c r="J69" s="8" t="n">
        <f aca="false">G69*3.8235866717</f>
        <v>99275260.1028</v>
      </c>
      <c r="K69" s="6"/>
      <c r="L69" s="8"/>
      <c r="M69" s="8" t="n">
        <f aca="false">F69*2.511711692</f>
        <v>321781.331352171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central_SIPA_income!B63</f>
        <v>30128873.3944346</v>
      </c>
      <c r="F70" s="165" t="n">
        <f aca="false">central_SIPA_income!I63</f>
        <v>124376.11786096</v>
      </c>
      <c r="G70" s="67" t="n">
        <f aca="false">E70-F70*0.7</f>
        <v>30041810.111932</v>
      </c>
      <c r="H70" s="67"/>
      <c r="I70" s="67"/>
      <c r="J70" s="67" t="n">
        <f aca="false">G70*3.8235866717</f>
        <v>114867464.737725</v>
      </c>
      <c r="K70" s="9"/>
      <c r="L70" s="67"/>
      <c r="M70" s="67" t="n">
        <f aca="false">F70*2.511711692</f>
        <v>312396.949436944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central_SIPA_income!B64</f>
        <v>26554724.19543</v>
      </c>
      <c r="F71" s="165" t="n">
        <f aca="false">central_SIPA_income!I64</f>
        <v>124040.631703174</v>
      </c>
      <c r="G71" s="67" t="n">
        <f aca="false">E71-F71*0.7</f>
        <v>26467895.7532378</v>
      </c>
      <c r="H71" s="67"/>
      <c r="I71" s="67"/>
      <c r="J71" s="67" t="n">
        <f aca="false">G71*3.8235866717</f>
        <v>101202293.430025</v>
      </c>
      <c r="K71" s="9"/>
      <c r="L71" s="67"/>
      <c r="M71" s="67" t="n">
        <f aca="false">F71*2.511711692</f>
        <v>311554.304931927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central_SIPA_income!B65</f>
        <v>30790679.3592648</v>
      </c>
      <c r="F72" s="165" t="n">
        <f aca="false">central_SIPA_income!I65</f>
        <v>123249.838451046</v>
      </c>
      <c r="G72" s="67" t="n">
        <f aca="false">E72-F72*0.7</f>
        <v>30704404.472349</v>
      </c>
      <c r="H72" s="67"/>
      <c r="I72" s="67"/>
      <c r="J72" s="67" t="n">
        <f aca="false">G72*3.8235866717</f>
        <v>117400951.70296</v>
      </c>
      <c r="K72" s="9"/>
      <c r="L72" s="67"/>
      <c r="M72" s="67" t="n">
        <f aca="false">F72*2.511711692</f>
        <v>309568.060274603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central_SIPA_income!B66</f>
        <v>27059711.9218972</v>
      </c>
      <c r="F73" s="163" t="n">
        <f aca="false">central_SIPA_income!I66</f>
        <v>123320.253109819</v>
      </c>
      <c r="G73" s="8" t="n">
        <f aca="false">E73-F73*0.7</f>
        <v>26973387.7447203</v>
      </c>
      <c r="H73" s="8"/>
      <c r="I73" s="8"/>
      <c r="J73" s="8" t="n">
        <f aca="false">G73*3.8235866717</f>
        <v>103135085.871309</v>
      </c>
      <c r="K73" s="6"/>
      <c r="L73" s="8"/>
      <c r="M73" s="8" t="n">
        <f aca="false">F73*2.511711692</f>
        <v>309744.921596331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central_SIPA_income!B67</f>
        <v>31203674.1299743</v>
      </c>
      <c r="F74" s="165" t="n">
        <f aca="false">central_SIPA_income!I67</f>
        <v>125111.928263009</v>
      </c>
      <c r="G74" s="67" t="n">
        <f aca="false">E74-F74*0.7</f>
        <v>31116095.7801902</v>
      </c>
      <c r="H74" s="67"/>
      <c r="I74" s="67"/>
      <c r="J74" s="67" t="n">
        <f aca="false">G74*3.8235866717</f>
        <v>118975089.100476</v>
      </c>
      <c r="K74" s="9"/>
      <c r="L74" s="67"/>
      <c r="M74" s="67" t="n">
        <f aca="false">F74*2.511711692</f>
        <v>314245.093026866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central_SIPA_income!B68</f>
        <v>27308415.6046601</v>
      </c>
      <c r="F75" s="165" t="n">
        <f aca="false">central_SIPA_income!I68</f>
        <v>123592.293903242</v>
      </c>
      <c r="G75" s="67" t="n">
        <f aca="false">E75-F75*0.7</f>
        <v>27221900.9989279</v>
      </c>
      <c r="H75" s="67"/>
      <c r="I75" s="67"/>
      <c r="J75" s="67" t="n">
        <f aca="false">G75*3.8235866717</f>
        <v>104085297.837838</v>
      </c>
      <c r="K75" s="9"/>
      <c r="L75" s="67"/>
      <c r="M75" s="67" t="n">
        <f aca="false">F75*2.511711692</f>
        <v>310428.209637874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central_SIPA_income!B69</f>
        <v>31637523.9226297</v>
      </c>
      <c r="F76" s="165" t="n">
        <f aca="false">central_SIPA_income!I69</f>
        <v>126275.043670751</v>
      </c>
      <c r="G76" s="67" t="n">
        <f aca="false">E76-F76*0.7</f>
        <v>31549131.3920601</v>
      </c>
      <c r="H76" s="67"/>
      <c r="I76" s="67"/>
      <c r="J76" s="67" t="n">
        <f aca="false">G76*3.8235866717</f>
        <v>120630838.294393</v>
      </c>
      <c r="K76" s="9"/>
      <c r="L76" s="67"/>
      <c r="M76" s="67" t="n">
        <f aca="false">F76*2.511711692</f>
        <v>317166.503595635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central_SIPA_income!B70</f>
        <v>27846721.8296279</v>
      </c>
      <c r="F77" s="163" t="n">
        <f aca="false">central_SIPA_income!I70</f>
        <v>123151.318620406</v>
      </c>
      <c r="G77" s="8" t="n">
        <f aca="false">E77-F77*0.7</f>
        <v>27760515.9065936</v>
      </c>
      <c r="H77" s="8"/>
      <c r="I77" s="8"/>
      <c r="J77" s="8" t="n">
        <f aca="false">G77*3.8235866717</f>
        <v>106144738.619967</v>
      </c>
      <c r="K77" s="6"/>
      <c r="L77" s="8"/>
      <c r="M77" s="8" t="n">
        <f aca="false">F77*2.511711692</f>
        <v>309320.606864091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central_SIPA_income!B71</f>
        <v>32124409.9023185</v>
      </c>
      <c r="F78" s="165" t="n">
        <f aca="false">central_SIPA_income!I71</f>
        <v>122517.386903482</v>
      </c>
      <c r="G78" s="67" t="n">
        <f aca="false">E78-F78*0.7</f>
        <v>32038647.731486</v>
      </c>
      <c r="H78" s="67"/>
      <c r="I78" s="67"/>
      <c r="J78" s="67" t="n">
        <f aca="false">G78*3.8235866717</f>
        <v>122502546.445401</v>
      </c>
      <c r="K78" s="9"/>
      <c r="L78" s="67"/>
      <c r="M78" s="67" t="n">
        <f aca="false">F78*2.511711692</f>
        <v>307728.353158764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central_SIPA_income!B72</f>
        <v>28103086.1542823</v>
      </c>
      <c r="F79" s="165" t="n">
        <f aca="false">central_SIPA_income!I72</f>
        <v>128324.455277424</v>
      </c>
      <c r="G79" s="67" t="n">
        <f aca="false">E79-F79*0.7</f>
        <v>28013259.0355881</v>
      </c>
      <c r="H79" s="67"/>
      <c r="I79" s="67"/>
      <c r="J79" s="67" t="n">
        <f aca="false">G79*3.8235866717</f>
        <v>107111123.879354</v>
      </c>
      <c r="K79" s="9"/>
      <c r="L79" s="67"/>
      <c r="M79" s="67" t="n">
        <f aca="false">F79*2.511711692</f>
        <v>322314.034689837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central_SIPA_income!B73</f>
        <v>32457386.4843532</v>
      </c>
      <c r="F80" s="165" t="n">
        <f aca="false">central_SIPA_income!I73</f>
        <v>129509.688084726</v>
      </c>
      <c r="G80" s="67" t="n">
        <f aca="false">E80-F80*0.7</f>
        <v>32366729.7026939</v>
      </c>
      <c r="H80" s="67"/>
      <c r="I80" s="67"/>
      <c r="J80" s="67" t="n">
        <f aca="false">G80*3.8235866717</f>
        <v>123756996.297737</v>
      </c>
      <c r="K80" s="9"/>
      <c r="L80" s="67"/>
      <c r="M80" s="67" t="n">
        <f aca="false">F80*2.511711692</f>
        <v>325290.997789679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central_SIPA_income!B74</f>
        <v>28249007.1476415</v>
      </c>
      <c r="F81" s="163" t="n">
        <f aca="false">central_SIPA_income!I74</f>
        <v>125427.931432188</v>
      </c>
      <c r="G81" s="8" t="n">
        <f aca="false">E81-F81*0.7</f>
        <v>28161207.595639</v>
      </c>
      <c r="H81" s="8"/>
      <c r="I81" s="8"/>
      <c r="J81" s="8" t="n">
        <f aca="false">G81*3.8235866717</f>
        <v>107676818.021662</v>
      </c>
      <c r="K81" s="6"/>
      <c r="L81" s="8"/>
      <c r="M81" s="8" t="n">
        <f aca="false">F81*2.511711692</f>
        <v>315038.801881601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central_SIPA_income!B75</f>
        <v>32738204.5378785</v>
      </c>
      <c r="F82" s="165" t="n">
        <f aca="false">central_SIPA_income!I75</f>
        <v>124947.523763548</v>
      </c>
      <c r="G82" s="67" t="n">
        <f aca="false">E82-F82*0.7</f>
        <v>32650741.271244</v>
      </c>
      <c r="H82" s="67"/>
      <c r="I82" s="67"/>
      <c r="J82" s="67" t="n">
        <f aca="false">G82*3.8235866717</f>
        <v>124842939.145854</v>
      </c>
      <c r="K82" s="9"/>
      <c r="L82" s="67"/>
      <c r="M82" s="67" t="n">
        <f aca="false">F82*2.511711692</f>
        <v>313832.156323351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central_SIPA_income!B76</f>
        <v>28628974.5165331</v>
      </c>
      <c r="F83" s="165" t="n">
        <f aca="false">central_SIPA_income!I76</f>
        <v>130662.837155689</v>
      </c>
      <c r="G83" s="67" t="n">
        <f aca="false">E83-F83*0.7</f>
        <v>28537510.5305241</v>
      </c>
      <c r="H83" s="67"/>
      <c r="I83" s="67"/>
      <c r="J83" s="67" t="n">
        <f aca="false">G83*3.8235866717</f>
        <v>109115644.90801</v>
      </c>
      <c r="K83" s="9"/>
      <c r="L83" s="67"/>
      <c r="M83" s="67" t="n">
        <f aca="false">F83*2.511711692</f>
        <v>328187.375793836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central_SIPA_income!B77</f>
        <v>33074017.5520991</v>
      </c>
      <c r="F84" s="165" t="n">
        <f aca="false">central_SIPA_income!I77</f>
        <v>127223.127173504</v>
      </c>
      <c r="G84" s="67" t="n">
        <f aca="false">E84-F84*0.7</f>
        <v>32984961.3630777</v>
      </c>
      <c r="H84" s="67"/>
      <c r="I84" s="67"/>
      <c r="J84" s="67" t="n">
        <f aca="false">G84*3.8235866717</f>
        <v>126120858.634403</v>
      </c>
      <c r="K84" s="9"/>
      <c r="L84" s="67"/>
      <c r="M84" s="67" t="n">
        <f aca="false">F84*2.511711692</f>
        <v>319547.816014494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central_SIPA_income!B78</f>
        <v>28903157.7845254</v>
      </c>
      <c r="F85" s="163" t="n">
        <f aca="false">central_SIPA_income!I78</f>
        <v>128812.331210237</v>
      </c>
      <c r="G85" s="8" t="n">
        <f aca="false">E85-F85*0.7</f>
        <v>28812989.1526782</v>
      </c>
      <c r="H85" s="8"/>
      <c r="I85" s="8"/>
      <c r="J85" s="8" t="n">
        <f aca="false">G85*3.8235866717</f>
        <v>110168961.296017</v>
      </c>
      <c r="K85" s="6"/>
      <c r="L85" s="8"/>
      <c r="M85" s="8" t="n">
        <f aca="false">F85*2.511711692</f>
        <v>323539.438374529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central_SIPA_income!B79</f>
        <v>33382087.9180435</v>
      </c>
      <c r="F86" s="165" t="n">
        <f aca="false">central_SIPA_income!I79</f>
        <v>127518.924037182</v>
      </c>
      <c r="G86" s="67" t="n">
        <f aca="false">E86-F86*0.7</f>
        <v>33292824.6712175</v>
      </c>
      <c r="H86" s="67"/>
      <c r="I86" s="67"/>
      <c r="J86" s="67" t="n">
        <f aca="false">G86*3.8235866717</f>
        <v>127298000.676112</v>
      </c>
      <c r="K86" s="9"/>
      <c r="L86" s="67"/>
      <c r="M86" s="67" t="n">
        <f aca="false">F86*2.511711692</f>
        <v>320290.77245545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central_SIPA_income!B80</f>
        <v>29249869.9459244</v>
      </c>
      <c r="F87" s="165" t="n">
        <f aca="false">central_SIPA_income!I80</f>
        <v>129639.948605336</v>
      </c>
      <c r="G87" s="67" t="n">
        <f aca="false">E87-F87*0.7</f>
        <v>29159121.9819006</v>
      </c>
      <c r="H87" s="67"/>
      <c r="I87" s="67"/>
      <c r="J87" s="67" t="n">
        <f aca="false">G87*3.8235866717</f>
        <v>111492430.16847</v>
      </c>
      <c r="K87" s="9"/>
      <c r="L87" s="67"/>
      <c r="M87" s="67" t="n">
        <f aca="false">F87*2.511711692</f>
        <v>325618.174662301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central_SIPA_income!B81</f>
        <v>33576225.980344</v>
      </c>
      <c r="F88" s="165" t="n">
        <f aca="false">central_SIPA_income!I81</f>
        <v>129994.784212361</v>
      </c>
      <c r="G88" s="67" t="n">
        <f aca="false">E88-F88*0.7</f>
        <v>33485229.6313953</v>
      </c>
      <c r="H88" s="67"/>
      <c r="I88" s="67"/>
      <c r="J88" s="67" t="n">
        <f aca="false">G88*3.8235866717</f>
        <v>128033677.717417</v>
      </c>
      <c r="K88" s="9"/>
      <c r="L88" s="67"/>
      <c r="M88" s="67" t="n">
        <f aca="false">F88*2.511711692</f>
        <v>326509.419405205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central_SIPA_income!B82</f>
        <v>29398915.3387836</v>
      </c>
      <c r="F89" s="163" t="n">
        <f aca="false">central_SIPA_income!I82</f>
        <v>133029.131508965</v>
      </c>
      <c r="G89" s="8" t="n">
        <f aca="false">E89-F89*0.7</f>
        <v>29305794.9467273</v>
      </c>
      <c r="H89" s="8"/>
      <c r="I89" s="8"/>
      <c r="J89" s="8" t="n">
        <f aca="false">G89*3.8235866717</f>
        <v>112053246.96188</v>
      </c>
      <c r="K89" s="6"/>
      <c r="L89" s="8"/>
      <c r="M89" s="8" t="n">
        <f aca="false">F89*2.511711692</f>
        <v>334130.824987673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central_SIPA_income!B83</f>
        <v>33977179.7138996</v>
      </c>
      <c r="F90" s="165" t="n">
        <f aca="false">central_SIPA_income!I83</f>
        <v>133175.570209928</v>
      </c>
      <c r="G90" s="67" t="n">
        <f aca="false">E90-F90*0.7</f>
        <v>33883956.8147526</v>
      </c>
      <c r="H90" s="67"/>
      <c r="I90" s="67"/>
      <c r="J90" s="67" t="n">
        <f aca="false">G90*3.8235866717</f>
        <v>129558245.661347</v>
      </c>
      <c r="K90" s="9"/>
      <c r="L90" s="67"/>
      <c r="M90" s="67" t="n">
        <f aca="false">F90*2.511711692</f>
        <v>334498.636785044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central_SIPA_income!B84</f>
        <v>29691949.1494722</v>
      </c>
      <c r="F91" s="165" t="n">
        <f aca="false">central_SIPA_income!I84</f>
        <v>134136.440349976</v>
      </c>
      <c r="G91" s="67" t="n">
        <f aca="false">E91-F91*0.7</f>
        <v>29598053.6412272</v>
      </c>
      <c r="H91" s="67"/>
      <c r="I91" s="67"/>
      <c r="J91" s="67" t="n">
        <f aca="false">G91*3.8235866717</f>
        <v>113170723.410858</v>
      </c>
      <c r="K91" s="9"/>
      <c r="L91" s="67"/>
      <c r="M91" s="67" t="n">
        <f aca="false">F91*2.511711692</f>
        <v>336912.065550296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central_SIPA_income!B85</f>
        <v>34450060.3601025</v>
      </c>
      <c r="F92" s="165" t="n">
        <f aca="false">central_SIPA_income!I85</f>
        <v>134913.804240388</v>
      </c>
      <c r="G92" s="67" t="n">
        <f aca="false">E92-F92*0.7</f>
        <v>34355620.6971342</v>
      </c>
      <c r="H92" s="67"/>
      <c r="I92" s="67"/>
      <c r="J92" s="67" t="n">
        <f aca="false">G92*3.8235866717</f>
        <v>131361693.395543</v>
      </c>
      <c r="K92" s="9"/>
      <c r="L92" s="67"/>
      <c r="M92" s="67" t="n">
        <f aca="false">F92*2.511711692</f>
        <v>338864.579522782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central_SIPA_income!B86</f>
        <v>30170904.5725285</v>
      </c>
      <c r="F93" s="163" t="n">
        <f aca="false">central_SIPA_income!I86</f>
        <v>133429.244171599</v>
      </c>
      <c r="G93" s="8" t="n">
        <f aca="false">E93-F93*0.7</f>
        <v>30077504.1016084</v>
      </c>
      <c r="H93" s="8"/>
      <c r="I93" s="8"/>
      <c r="J93" s="8" t="n">
        <f aca="false">G93*3.8235866717</f>
        <v>115003943.800912</v>
      </c>
      <c r="K93" s="6"/>
      <c r="L93" s="8"/>
      <c r="M93" s="8" t="n">
        <f aca="false">F93*2.511711692</f>
        <v>335135.792640529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central_SIPA_income!B87</f>
        <v>34906935.9440388</v>
      </c>
      <c r="F94" s="165" t="n">
        <f aca="false">central_SIPA_income!I87</f>
        <v>132910.631318967</v>
      </c>
      <c r="G94" s="67" t="n">
        <f aca="false">E94-F94*0.7</f>
        <v>34813898.5021155</v>
      </c>
      <c r="H94" s="67"/>
      <c r="I94" s="67"/>
      <c r="J94" s="67" t="n">
        <f aca="false">G94*3.8235866717</f>
        <v>133113958.302605</v>
      </c>
      <c r="K94" s="9"/>
      <c r="L94" s="67"/>
      <c r="M94" s="67" t="n">
        <f aca="false">F94*2.511711692</f>
        <v>333833.186674951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central_SIPA_income!B88</f>
        <v>30575396.3521258</v>
      </c>
      <c r="F95" s="165" t="n">
        <f aca="false">central_SIPA_income!I88</f>
        <v>131089.296899908</v>
      </c>
      <c r="G95" s="67" t="n">
        <f aca="false">E95-F95*0.7</f>
        <v>30483633.8442959</v>
      </c>
      <c r="H95" s="67"/>
      <c r="I95" s="67"/>
      <c r="J95" s="67" t="n">
        <f aca="false">G95*3.8235866717</f>
        <v>116556816.072033</v>
      </c>
      <c r="K95" s="9"/>
      <c r="L95" s="67"/>
      <c r="M95" s="67" t="n">
        <f aca="false">F95*2.511711692</f>
        <v>329258.519719559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central_SIPA_income!B89</f>
        <v>35274391.3813801</v>
      </c>
      <c r="F96" s="165" t="n">
        <f aca="false">central_SIPA_income!I89</f>
        <v>129340.66706719</v>
      </c>
      <c r="G96" s="67" t="n">
        <f aca="false">E96-F96*0.7</f>
        <v>35183852.9144331</v>
      </c>
      <c r="H96" s="67"/>
      <c r="I96" s="67"/>
      <c r="J96" s="67" t="n">
        <f aca="false">G96*3.8235866717</f>
        <v>134528511.06268</v>
      </c>
      <c r="K96" s="9"/>
      <c r="L96" s="67"/>
      <c r="M96" s="67" t="n">
        <f aca="false">F96*2.511711692</f>
        <v>324866.46572374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central_SIPA_income!B90</f>
        <v>30964386.4445509</v>
      </c>
      <c r="F97" s="163" t="n">
        <f aca="false">central_SIPA_income!I90</f>
        <v>128327.888175506</v>
      </c>
      <c r="G97" s="8" t="n">
        <f aca="false">E97-F97*0.7</f>
        <v>30874556.922828</v>
      </c>
      <c r="H97" s="8"/>
      <c r="I97" s="8"/>
      <c r="J97" s="8" t="n">
        <f aca="false">G97*3.8235866717</f>
        <v>118051544.344768</v>
      </c>
      <c r="K97" s="6"/>
      <c r="L97" s="8"/>
      <c r="M97" s="8" t="n">
        <f aca="false">F97*2.511711692</f>
        <v>322322.657140087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central_SIPA_income!B91</f>
        <v>35645234.0319257</v>
      </c>
      <c r="F98" s="165" t="n">
        <f aca="false">central_SIPA_income!I91</f>
        <v>129969.408668787</v>
      </c>
      <c r="G98" s="67" t="n">
        <f aca="false">E98-F98*0.7</f>
        <v>35554255.4458575</v>
      </c>
      <c r="H98" s="67"/>
      <c r="I98" s="67"/>
      <c r="J98" s="67" t="n">
        <f aca="false">G98*3.8235866717</f>
        <v>135944777.244998</v>
      </c>
      <c r="K98" s="9"/>
      <c r="L98" s="67"/>
      <c r="M98" s="67" t="n">
        <f aca="false">F98*2.511711692</f>
        <v>326445.683355718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central_SIPA_income!B92</f>
        <v>31194849.81204</v>
      </c>
      <c r="F99" s="165" t="n">
        <f aca="false">central_SIPA_income!I92</f>
        <v>131572.255967361</v>
      </c>
      <c r="G99" s="67" t="n">
        <f aca="false">E99-F99*0.7</f>
        <v>31102749.2328629</v>
      </c>
      <c r="H99" s="67"/>
      <c r="I99" s="67"/>
      <c r="J99" s="67" t="n">
        <f aca="false">G99*3.8235866717</f>
        <v>118924057.420002</v>
      </c>
      <c r="K99" s="9"/>
      <c r="L99" s="67"/>
      <c r="M99" s="67" t="n">
        <f aca="false">F99*2.511711692</f>
        <v>330471.573656037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central_SIPA_income!B93</f>
        <v>35936492.9872672</v>
      </c>
      <c r="F100" s="165" t="n">
        <f aca="false">central_SIPA_income!I93</f>
        <v>131075.27082118</v>
      </c>
      <c r="G100" s="67" t="n">
        <f aca="false">E100-F100*0.7</f>
        <v>35844740.2976924</v>
      </c>
      <c r="H100" s="67"/>
      <c r="I100" s="67"/>
      <c r="J100" s="67" t="n">
        <f aca="false">G100*3.8235866717</f>
        <v>137055471.252804</v>
      </c>
      <c r="K100" s="9"/>
      <c r="L100" s="67"/>
      <c r="M100" s="67" t="n">
        <f aca="false">F100*2.511711692</f>
        <v>329223.290253624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central_SIPA_income!B94</f>
        <v>31469823.613449</v>
      </c>
      <c r="F101" s="163" t="n">
        <f aca="false">central_SIPA_income!I94</f>
        <v>133336.980485135</v>
      </c>
      <c r="G101" s="8" t="n">
        <f aca="false">E101-F101*0.7</f>
        <v>31376487.7271094</v>
      </c>
      <c r="H101" s="8"/>
      <c r="I101" s="8"/>
      <c r="J101" s="8" t="n">
        <f aca="false">G101*3.8235866717</f>
        <v>119970720.278134</v>
      </c>
      <c r="K101" s="6"/>
      <c r="L101" s="8"/>
      <c r="M101" s="8" t="n">
        <f aca="false">F101*2.511711692</f>
        <v>334904.052860489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central_SIPA_income!B95</f>
        <v>36076744.6260115</v>
      </c>
      <c r="F102" s="165" t="n">
        <f aca="false">central_SIPA_income!I95</f>
        <v>130558.67668338</v>
      </c>
      <c r="G102" s="67" t="n">
        <f aca="false">E102-F102*0.7</f>
        <v>35985353.5523331</v>
      </c>
      <c r="H102" s="67"/>
      <c r="I102" s="67"/>
      <c r="J102" s="67" t="n">
        <f aca="false">G102*3.8235866717</f>
        <v>137593118.219113</v>
      </c>
      <c r="K102" s="9"/>
      <c r="L102" s="67"/>
      <c r="M102" s="67" t="n">
        <f aca="false">F102*2.511711692</f>
        <v>327925.754717694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central_SIPA_income!B96</f>
        <v>31497823.2892786</v>
      </c>
      <c r="F103" s="165" t="n">
        <f aca="false">central_SIPA_income!I96</f>
        <v>132687.57485449</v>
      </c>
      <c r="G103" s="67" t="n">
        <f aca="false">E103-F103*0.7</f>
        <v>31404941.9868805</v>
      </c>
      <c r="H103" s="67"/>
      <c r="I103" s="67"/>
      <c r="J103" s="67" t="n">
        <f aca="false">G103*3.8235866717</f>
        <v>120079517.606548</v>
      </c>
      <c r="K103" s="9"/>
      <c r="L103" s="67"/>
      <c r="M103" s="67" t="n">
        <f aca="false">F103*2.511711692</f>
        <v>333272.933145147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central_SIPA_income!B97</f>
        <v>36433528.6970439</v>
      </c>
      <c r="F104" s="165" t="n">
        <f aca="false">central_SIPA_income!I97</f>
        <v>133281.723447815</v>
      </c>
      <c r="G104" s="67" t="n">
        <f aca="false">E104-F104*0.7</f>
        <v>36340231.4906304</v>
      </c>
      <c r="H104" s="67"/>
      <c r="I104" s="67"/>
      <c r="J104" s="67" t="n">
        <f aca="false">G104*3.8235866717</f>
        <v>138950024.774067</v>
      </c>
      <c r="K104" s="9"/>
      <c r="L104" s="67"/>
      <c r="M104" s="67" t="n">
        <f aca="false">F104*2.511711692</f>
        <v>334765.263113787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central_SIPA_income!B98</f>
        <v>31959520.1259349</v>
      </c>
      <c r="F105" s="163" t="n">
        <f aca="false">central_SIPA_income!I98</f>
        <v>128202.372877385</v>
      </c>
      <c r="G105" s="8" t="n">
        <f aca="false">E105-F105*0.7</f>
        <v>31869778.4649208</v>
      </c>
      <c r="H105" s="8"/>
      <c r="I105" s="8"/>
      <c r="J105" s="8" t="n">
        <f aca="false">G105*3.8235866717</f>
        <v>121856860.168503</v>
      </c>
      <c r="K105" s="6"/>
      <c r="L105" s="8"/>
      <c r="M105" s="8" t="n">
        <f aca="false">F105*2.511711692</f>
        <v>322007.398898272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central_SIPA_income!B99</f>
        <v>36803049.120374</v>
      </c>
      <c r="F106" s="165" t="n">
        <f aca="false">central_SIPA_income!I99</f>
        <v>128203.804927904</v>
      </c>
      <c r="G106" s="67" t="n">
        <f aca="false">E106-F106*0.7</f>
        <v>36713306.4569245</v>
      </c>
      <c r="H106" s="67"/>
      <c r="I106" s="67"/>
      <c r="J106" s="67" t="n">
        <f aca="false">G106*3.8235866717</f>
        <v>140376509.242734</v>
      </c>
      <c r="K106" s="9"/>
      <c r="L106" s="67"/>
      <c r="M106" s="67" t="n">
        <f aca="false">F106*2.511711692</f>
        <v>322010.995796303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central_SIPA_income!B100</f>
        <v>32180705.9703365</v>
      </c>
      <c r="F107" s="165" t="n">
        <f aca="false">central_SIPA_income!I100</f>
        <v>130076.012184718</v>
      </c>
      <c r="G107" s="67" t="n">
        <f aca="false">E107-F107*0.7</f>
        <v>32089652.7618072</v>
      </c>
      <c r="H107" s="67"/>
      <c r="I107" s="67"/>
      <c r="J107" s="67" t="n">
        <f aca="false">G107*3.8235866717</f>
        <v>122697568.599527</v>
      </c>
      <c r="K107" s="9"/>
      <c r="L107" s="67"/>
      <c r="M107" s="67" t="n">
        <f aca="false">F107*2.511711692</f>
        <v>326713.440653089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central_SIPA_income!B101</f>
        <v>36954532.5224974</v>
      </c>
      <c r="F108" s="165" t="n">
        <f aca="false">central_SIPA_income!I101</f>
        <v>129089.642862603</v>
      </c>
      <c r="G108" s="67" t="n">
        <f aca="false">E108-F108*0.7</f>
        <v>36864169.7724935</v>
      </c>
      <c r="H108" s="67"/>
      <c r="I108" s="67"/>
      <c r="J108" s="67" t="n">
        <f aca="false">G108*3.8235866717</f>
        <v>140953348.205392</v>
      </c>
      <c r="K108" s="9"/>
      <c r="L108" s="67"/>
      <c r="M108" s="67" t="n">
        <f aca="false">F108*2.511711692</f>
        <v>324235.965294104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central_SIPA_income!B102</f>
        <v>32154954.6551465</v>
      </c>
      <c r="F109" s="163" t="n">
        <f aca="false">central_SIPA_income!I102</f>
        <v>130717.764284217</v>
      </c>
      <c r="G109" s="8" t="n">
        <f aca="false">E109-F109*0.7</f>
        <v>32063452.2201475</v>
      </c>
      <c r="H109" s="8"/>
      <c r="I109" s="8"/>
      <c r="J109" s="8" t="n">
        <f aca="false">G109*3.8235866717</f>
        <v>122597388.557646</v>
      </c>
      <c r="K109" s="6"/>
      <c r="L109" s="8"/>
      <c r="M109" s="8" t="n">
        <f aca="false">F109*2.511711692</f>
        <v>328325.336904767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central_SIPA_income!B103</f>
        <v>37041104.9136964</v>
      </c>
      <c r="F110" s="165" t="n">
        <f aca="false">central_SIPA_income!I103</f>
        <v>132524.662288361</v>
      </c>
      <c r="G110" s="67" t="n">
        <f aca="false">E110-F110*0.7</f>
        <v>36948337.6500945</v>
      </c>
      <c r="H110" s="67"/>
      <c r="I110" s="67"/>
      <c r="J110" s="67" t="n">
        <f aca="false">G110*3.8235866717</f>
        <v>141275171.380373</v>
      </c>
      <c r="K110" s="9"/>
      <c r="L110" s="67"/>
      <c r="M110" s="67" t="n">
        <f aca="false">F110*2.511711692</f>
        <v>332863.743748028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central_SIPA_income!B104</f>
        <v>32624844.4905795</v>
      </c>
      <c r="F111" s="165" t="n">
        <f aca="false">central_SIPA_income!I104</f>
        <v>127169.966709971</v>
      </c>
      <c r="G111" s="67" t="n">
        <f aca="false">E111-F111*0.7</f>
        <v>32535825.5138826</v>
      </c>
      <c r="H111" s="67"/>
      <c r="I111" s="67"/>
      <c r="J111" s="67" t="n">
        <f aca="false">G111*3.8235866717</f>
        <v>124403548.787638</v>
      </c>
      <c r="K111" s="9"/>
      <c r="L111" s="67"/>
      <c r="M111" s="67" t="n">
        <f aca="false">F111*2.511711692</f>
        <v>319414.292256686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central_SIPA_income!B105</f>
        <v>37589672.1445745</v>
      </c>
      <c r="F112" s="165" t="n">
        <f aca="false">central_SIPA_income!I105</f>
        <v>125893.146395926</v>
      </c>
      <c r="G112" s="67" t="n">
        <f aca="false">E112-F112*0.7</f>
        <v>37501546.9420973</v>
      </c>
      <c r="H112" s="67"/>
      <c r="I112" s="67"/>
      <c r="J112" s="67" t="n">
        <f aca="false">G112*3.8235866717</f>
        <v>143390415.055935</v>
      </c>
      <c r="K112" s="9"/>
      <c r="L112" s="67"/>
      <c r="M112" s="67" t="n">
        <f aca="false">F112*2.511711692</f>
        <v>316207.287745316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83" activePane="bottomRight" state="frozen"/>
      <selection pane="topLeft" activeCell="A1" activeCellId="0" sqref="A1"/>
      <selection pane="topRight" activeCell="C1" activeCellId="0" sqref="C1"/>
      <selection pane="bottomLeft" activeCell="A83" activeCellId="0" sqref="A83"/>
      <selection pane="bottomRight" activeCell="F101" activeCellId="0" sqref="F101"/>
    </sheetView>
  </sheetViews>
  <sheetFormatPr defaultColWidth="9.3984375" defaultRowHeight="12.8" zeroHeight="false" outlineLevelRow="0" outlineLevelCol="0"/>
  <cols>
    <col collapsed="false" customWidth="true" hidden="false" outlineLevel="0" max="5" min="5" style="111" width="20.48"/>
    <col collapsed="false" customWidth="true" hidden="false" outlineLevel="0" max="6" min="6" style="111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low_SIPA_income!B2</f>
        <v>18034497.499367</v>
      </c>
      <c r="F9" s="163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5" t="n">
        <f aca="false">low_SIPA_income!B3</f>
        <v>22385764.1527932</v>
      </c>
      <c r="F10" s="165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5" t="n">
        <f aca="false">low_SIPA_income!B4</f>
        <v>20234056.7711665</v>
      </c>
      <c r="F11" s="165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5" t="n">
        <f aca="false">low_SIPA_income!B5</f>
        <v>23483163.7309384</v>
      </c>
      <c r="F12" s="165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low_SIPA_income!B6</f>
        <v>19146816.254714</v>
      </c>
      <c r="F13" s="163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low_SIPA_income!B7</f>
        <v>21810280.3571705</v>
      </c>
      <c r="F14" s="165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low_SIPA_income!B8</f>
        <v>18980756.5787828</v>
      </c>
      <c r="F15" s="165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low_SIPA_income!B9</f>
        <v>22397188.7827913</v>
      </c>
      <c r="F16" s="165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low_SIPA_income!B10</f>
        <v>19615633.2382376</v>
      </c>
      <c r="F17" s="163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low_SIPA_income!B11</f>
        <v>23378790.7203935</v>
      </c>
      <c r="F18" s="165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low_SIPA_income!B12</f>
        <v>20578914.6776703</v>
      </c>
      <c r="F19" s="165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low_SIPA_income!B13</f>
        <v>24419598.4120469</v>
      </c>
      <c r="F20" s="165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low_SIPA_income!B14</f>
        <v>19446933.4382352</v>
      </c>
      <c r="F21" s="163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low_SIPA_income!B15</f>
        <v>21970032.2997489</v>
      </c>
      <c r="F22" s="165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low_SIPA_income!B16</f>
        <v>18061907.8282328</v>
      </c>
      <c r="F23" s="165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68737098.0666498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low_SIPA_income!B17</f>
        <v>19818011.5998267</v>
      </c>
      <c r="F24" s="165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low_SIPA_income!B18</f>
        <v>15851385.0013307</v>
      </c>
      <c r="F25" s="163" t="n">
        <f aca="false">low_SIPA_income!I18</f>
        <v>113588.720787943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low_SIPA_income!B19</f>
        <v>18844983.054924</v>
      </c>
      <c r="F26" s="165" t="n">
        <f aca="false">low_SIPA_income!I19</f>
        <v>109525.592719891</v>
      </c>
      <c r="G26" s="67" t="n">
        <f aca="false">E26-F26*0.7</f>
        <v>18768315.1400201</v>
      </c>
      <c r="H26" s="67" t="n">
        <v>1000</v>
      </c>
      <c r="I26" s="67"/>
      <c r="J26" s="67" t="n">
        <f aca="false">G26*3.8235866717</f>
        <v>71762279.6196462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low_SIPA_income!B20</f>
        <v>15710193.8603894</v>
      </c>
      <c r="F27" s="165" t="n">
        <f aca="false">low_SIPA_income!I20</f>
        <v>104871.150029721</v>
      </c>
      <c r="G27" s="67" t="n">
        <f aca="false">E27-F27*0.7</f>
        <v>15636784.0553686</v>
      </c>
      <c r="H27" s="67"/>
      <c r="I27" s="67"/>
      <c r="J27" s="67" t="n">
        <f aca="false">G27*3.8235866717</f>
        <v>59788599.1023585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low_SIPA_income!B21</f>
        <v>17902042.2470529</v>
      </c>
      <c r="F28" s="165" t="n">
        <f aca="false">low_SIPA_income!I21</f>
        <v>105328.863710973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low_SIPA_income!B22</f>
        <v>16304579.0432771</v>
      </c>
      <c r="F29" s="163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low_SIPA_income!B23</f>
        <v>18339122.9134433</v>
      </c>
      <c r="F30" s="165" t="n">
        <f aca="false">low_SIPA_income!I23</f>
        <v>81599.2914370304</v>
      </c>
      <c r="G30" s="67" t="n">
        <f aca="false">E30-F30*0.7</f>
        <v>18282003.4094374</v>
      </c>
      <c r="H30" s="67"/>
      <c r="I30" s="67"/>
      <c r="J30" s="67" t="n">
        <f aca="false">G30*3.8235866717</f>
        <v>69902824.5682988</v>
      </c>
      <c r="K30" s="9"/>
      <c r="L30" s="67"/>
      <c r="M30" s="67" t="n">
        <f aca="false">F30*2.511711692</f>
        <v>204953.894361305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low_SIPA_income!B24</f>
        <v>15295289.2956119</v>
      </c>
      <c r="F31" s="165" t="n">
        <f aca="false">low_SIPA_income!I24</f>
        <v>94277.1515327619</v>
      </c>
      <c r="G31" s="67" t="n">
        <f aca="false">E31-F31*0.7</f>
        <v>15229295.289539</v>
      </c>
      <c r="H31" s="67"/>
      <c r="I31" s="67"/>
      <c r="J31" s="67" t="n">
        <f aca="false">G31*3.8235866717</f>
        <v>58230530.4884648</v>
      </c>
      <c r="K31" s="9"/>
      <c r="L31" s="67"/>
      <c r="M31" s="67" t="n">
        <f aca="false">F31*2.511711692</f>
        <v>236797.023793294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low_SIPA_income!B25</f>
        <v>17904749.9164101</v>
      </c>
      <c r="F32" s="165" t="n">
        <f aca="false">low_SIPA_income!I25</f>
        <v>97885.9767205018</v>
      </c>
      <c r="G32" s="67" t="n">
        <f aca="false">E32-F32*0.7</f>
        <v>17836229.7327058</v>
      </c>
      <c r="H32" s="67"/>
      <c r="I32" s="67"/>
      <c r="J32" s="67" t="n">
        <f aca="false">G32*3.8235866717</f>
        <v>68198370.2793531</v>
      </c>
      <c r="K32" s="9"/>
      <c r="L32" s="67"/>
      <c r="M32" s="67" t="n">
        <f aca="false">F32*2.511711692</f>
        <v>245861.352211724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low_SIPA_income!B26</f>
        <v>15561193.1873886</v>
      </c>
      <c r="F33" s="163" t="n">
        <f aca="false">low_SIPA_income!I26</f>
        <v>102555.986975216</v>
      </c>
      <c r="G33" s="8" t="n">
        <f aca="false">E33-F33*0.7</f>
        <v>15489403.996506</v>
      </c>
      <c r="H33" s="8"/>
      <c r="I33" s="8"/>
      <c r="J33" s="8" t="n">
        <f aca="false">G33*3.8235866717</f>
        <v>59225078.673617</v>
      </c>
      <c r="K33" s="6"/>
      <c r="L33" s="8"/>
      <c r="M33" s="8" t="n">
        <f aca="false">F33*2.511711692</f>
        <v>257591.071570249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low_SIPA_income!B27</f>
        <v>18484980.6521627</v>
      </c>
      <c r="F34" s="165" t="n">
        <f aca="false">low_SIPA_income!I27</f>
        <v>98436.9455124983</v>
      </c>
      <c r="G34" s="67" t="n">
        <f aca="false">E34-F34*0.7</f>
        <v>18416074.7903039</v>
      </c>
      <c r="H34" s="67"/>
      <c r="I34" s="67"/>
      <c r="J34" s="67" t="n">
        <f aca="false">G34*3.8235866717</f>
        <v>70415458.1132365</v>
      </c>
      <c r="K34" s="9"/>
      <c r="L34" s="67"/>
      <c r="M34" s="67" t="n">
        <f aca="false">F34*2.511711692</f>
        <v>247245.226968509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low_SIPA_income!B28</f>
        <v>16417661.7444015</v>
      </c>
      <c r="F35" s="165" t="n">
        <f aca="false">low_SIPA_income!I28</f>
        <v>98246.0896766303</v>
      </c>
      <c r="G35" s="67" t="n">
        <f aca="false">E35-F35*0.7</f>
        <v>16348889.4816278</v>
      </c>
      <c r="H35" s="67"/>
      <c r="I35" s="67"/>
      <c r="J35" s="67" t="n">
        <f aca="false">G35*3.8235866717</f>
        <v>62511395.9190484</v>
      </c>
      <c r="K35" s="9"/>
      <c r="L35" s="67"/>
      <c r="M35" s="67" t="n">
        <f aca="false">F35*2.511711692</f>
        <v>246765.852134073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low_SIPA_income!B29</f>
        <v>19266467.1551836</v>
      </c>
      <c r="F36" s="165" t="n">
        <f aca="false">low_SIPA_income!I29</f>
        <v>98525.975370923</v>
      </c>
      <c r="G36" s="67" t="n">
        <f aca="false">E36-F36*0.7</f>
        <v>19197498.9724239</v>
      </c>
      <c r="H36" s="67"/>
      <c r="I36" s="67"/>
      <c r="J36" s="67" t="n">
        <f aca="false">G36*3.8235866717</f>
        <v>73403301.2009345</v>
      </c>
      <c r="K36" s="9"/>
      <c r="L36" s="67"/>
      <c r="M36" s="67" t="n">
        <f aca="false">F36*2.511711692</f>
        <v>247468.844304851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low_SIPA_income!B30</f>
        <v>17011601.8195457</v>
      </c>
      <c r="F37" s="163" t="n">
        <f aca="false">low_SIPA_income!I30</f>
        <v>97620.6631915205</v>
      </c>
      <c r="G37" s="8" t="n">
        <f aca="false">E37-F37*0.7</f>
        <v>16943267.3553116</v>
      </c>
      <c r="H37" s="8"/>
      <c r="I37" s="8"/>
      <c r="J37" s="8" t="n">
        <f aca="false">G37*3.8235866717</f>
        <v>64784051.2348193</v>
      </c>
      <c r="K37" s="6"/>
      <c r="L37" s="8"/>
      <c r="M37" s="8" t="n">
        <f aca="false">F37*2.511711692</f>
        <v>245194.961118936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low_SIPA_income!B31</f>
        <v>19706530.0725382</v>
      </c>
      <c r="F38" s="165" t="n">
        <f aca="false">low_SIPA_income!I31</f>
        <v>99823.0964703678</v>
      </c>
      <c r="G38" s="67" t="n">
        <f aca="false">E38-F38*0.7</f>
        <v>19636653.905009</v>
      </c>
      <c r="H38" s="67"/>
      <c r="I38" s="67"/>
      <c r="J38" s="67" t="n">
        <f aca="false">G38*3.8235866717</f>
        <v>75082448.147978</v>
      </c>
      <c r="K38" s="9"/>
      <c r="L38" s="67"/>
      <c r="M38" s="67" t="n">
        <f aca="false">F38*2.511711692</f>
        <v>250726.838536267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low_SIPA_income!B32</f>
        <v>17446563.9606056</v>
      </c>
      <c r="F39" s="165" t="n">
        <f aca="false">low_SIPA_income!I32</f>
        <v>98449.9856856988</v>
      </c>
      <c r="G39" s="67" t="n">
        <f aca="false">E39-F39*0.7</f>
        <v>17377648.9706256</v>
      </c>
      <c r="H39" s="67"/>
      <c r="I39" s="67"/>
      <c r="J39" s="67" t="n">
        <f aca="false">G39*3.8235866717</f>
        <v>66444946.9895652</v>
      </c>
      <c r="K39" s="9"/>
      <c r="L39" s="67"/>
      <c r="M39" s="67" t="n">
        <f aca="false">F39*2.511711692</f>
        <v>247277.980124002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low_SIPA_income!B33</f>
        <v>20294210.7011266</v>
      </c>
      <c r="F40" s="165" t="n">
        <f aca="false">low_SIPA_income!I33</f>
        <v>100601.975340486</v>
      </c>
      <c r="G40" s="67" t="n">
        <f aca="false">E40-F40*0.7</f>
        <v>20223789.3183883</v>
      </c>
      <c r="H40" s="67"/>
      <c r="I40" s="67"/>
      <c r="J40" s="67" t="n">
        <f aca="false">G40*3.8235866717</f>
        <v>77327411.2890582</v>
      </c>
      <c r="K40" s="9"/>
      <c r="L40" s="67"/>
      <c r="M40" s="67" t="n">
        <f aca="false">F40*2.511711692</f>
        <v>252683.157700993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low_SIPA_income!B34</f>
        <v>17925109.0677964</v>
      </c>
      <c r="F41" s="163" t="n">
        <f aca="false">low_SIPA_income!I34</f>
        <v>99726.3370924623</v>
      </c>
      <c r="G41" s="8" t="n">
        <f aca="false">E41-F41*0.7</f>
        <v>17855300.6318317</v>
      </c>
      <c r="H41" s="8"/>
      <c r="I41" s="8"/>
      <c r="J41" s="8" t="n">
        <f aca="false">G41*3.8235866717</f>
        <v>68271289.5150684</v>
      </c>
      <c r="K41" s="6"/>
      <c r="L41" s="8"/>
      <c r="M41" s="8" t="n">
        <f aca="false">F41*2.511711692</f>
        <v>250483.806875471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low_SIPA_income!B35</f>
        <v>20933166.7636051</v>
      </c>
      <c r="F42" s="165" t="n">
        <f aca="false">low_SIPA_income!I35</f>
        <v>101449.843692572</v>
      </c>
      <c r="G42" s="67" t="n">
        <f aca="false">E42-F42*0.7</f>
        <v>20862151.8730203</v>
      </c>
      <c r="H42" s="67"/>
      <c r="I42" s="67"/>
      <c r="J42" s="67" t="n">
        <f aca="false">G42*3.8235866717</f>
        <v>79768245.8446616</v>
      </c>
      <c r="K42" s="9"/>
      <c r="L42" s="67"/>
      <c r="M42" s="67" t="n">
        <f aca="false">F42*2.511711692</f>
        <v>254812.758554206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low_SIPA_income!B36</f>
        <v>18524227.1877039</v>
      </c>
      <c r="F43" s="165" t="n">
        <f aca="false">low_SIPA_income!I36</f>
        <v>103422.956210017</v>
      </c>
      <c r="G43" s="67" t="n">
        <f aca="false">E43-F43*0.7</f>
        <v>18451831.1183569</v>
      </c>
      <c r="H43" s="67"/>
      <c r="I43" s="67"/>
      <c r="J43" s="67" t="n">
        <f aca="false">G43*3.8235866717</f>
        <v>70552175.5326086</v>
      </c>
      <c r="K43" s="9"/>
      <c r="L43" s="67"/>
      <c r="M43" s="67" t="n">
        <f aca="false">F43*2.511711692</f>
        <v>259768.648333904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low_SIPA_income!B37</f>
        <v>21658698.3290308</v>
      </c>
      <c r="F44" s="165" t="n">
        <f aca="false">low_SIPA_income!I37</f>
        <v>101875.212191819</v>
      </c>
      <c r="G44" s="67" t="n">
        <f aca="false">E44-F44*0.7</f>
        <v>21587385.6804965</v>
      </c>
      <c r="H44" s="67"/>
      <c r="I44" s="67"/>
      <c r="J44" s="67" t="n">
        <f aca="false">G44*3.8235866717</f>
        <v>82541240.164794</v>
      </c>
      <c r="K44" s="9"/>
      <c r="L44" s="67"/>
      <c r="M44" s="67" t="n">
        <f aca="false">F44*2.511711692</f>
        <v>255881.161587174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low_SIPA_income!B38</f>
        <v>18960723.7619849</v>
      </c>
      <c r="F45" s="163" t="n">
        <f aca="false">low_SIPA_income!I38</f>
        <v>105959.411833819</v>
      </c>
      <c r="G45" s="8" t="n">
        <f aca="false">E45-F45*0.7</f>
        <v>18886552.1737012</v>
      </c>
      <c r="H45" s="8"/>
      <c r="I45" s="8"/>
      <c r="J45" s="8" t="n">
        <f aca="false">G45*3.8235866717</f>
        <v>72214369.1657306</v>
      </c>
      <c r="K45" s="6"/>
      <c r="L45" s="8"/>
      <c r="M45" s="8" t="n">
        <f aca="false">F45*2.511711692</f>
        <v>266139.493580445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low_SIPA_income!B39</f>
        <v>22042154.2671695</v>
      </c>
      <c r="F46" s="165" t="n">
        <f aca="false">low_SIPA_income!I39</f>
        <v>110677.187097951</v>
      </c>
      <c r="G46" s="67" t="n">
        <f aca="false">E46-F46*0.7</f>
        <v>21964680.236201</v>
      </c>
      <c r="H46" s="67"/>
      <c r="I46" s="67"/>
      <c r="J46" s="67" t="n">
        <f aca="false">G46*3.8235866717</f>
        <v>83983858.5992905</v>
      </c>
      <c r="K46" s="9"/>
      <c r="L46" s="67"/>
      <c r="M46" s="67" t="n">
        <f aca="false">F46*2.511711692</f>
        <v>277989.184871596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low_SIPA_income!B40</f>
        <v>19174927.2882013</v>
      </c>
      <c r="F47" s="165" t="n">
        <f aca="false">low_SIPA_income!I40</f>
        <v>109858.382392801</v>
      </c>
      <c r="G47" s="67" t="n">
        <f aca="false">E47-F47*0.7</f>
        <v>19098026.4205264</v>
      </c>
      <c r="H47" s="67"/>
      <c r="I47" s="67"/>
      <c r="J47" s="67" t="n">
        <f aca="false">G47*3.8235866717</f>
        <v>73022959.2772992</v>
      </c>
      <c r="K47" s="9"/>
      <c r="L47" s="67"/>
      <c r="M47" s="67" t="n">
        <f aca="false">F47*2.511711692</f>
        <v>275932.583520206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low_SIPA_income!B41</f>
        <v>22213095.9689256</v>
      </c>
      <c r="F48" s="165" t="n">
        <f aca="false">low_SIPA_income!I41</f>
        <v>106317.344916312</v>
      </c>
      <c r="G48" s="67" t="n">
        <f aca="false">E48-F48*0.7</f>
        <v>22138673.8274842</v>
      </c>
      <c r="H48" s="67"/>
      <c r="I48" s="67"/>
      <c r="J48" s="67" t="n">
        <f aca="false">G48*3.8235866717</f>
        <v>84649138.1758823</v>
      </c>
      <c r="K48" s="9"/>
      <c r="L48" s="67"/>
      <c r="M48" s="67" t="n">
        <f aca="false">F48*2.511711692</f>
        <v>267038.518288697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low_SIPA_income!B42</f>
        <v>19551274.7627426</v>
      </c>
      <c r="F49" s="163" t="n">
        <f aca="false">low_SIPA_income!I42</f>
        <v>109725.026834745</v>
      </c>
      <c r="G49" s="8" t="n">
        <f aca="false">E49-F49*0.7</f>
        <v>19474467.2439583</v>
      </c>
      <c r="H49" s="8"/>
      <c r="I49" s="8"/>
      <c r="J49" s="8" t="n">
        <f aca="false">G49*3.8235866717</f>
        <v>74462313.392457</v>
      </c>
      <c r="K49" s="6"/>
      <c r="L49" s="8"/>
      <c r="M49" s="8" t="n">
        <f aca="false">F49*2.511711692</f>
        <v>275597.632805842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low_SIPA_income!B43</f>
        <v>22694930.9870864</v>
      </c>
      <c r="F50" s="165" t="n">
        <f aca="false">low_SIPA_income!I43</f>
        <v>108132.329046844</v>
      </c>
      <c r="G50" s="67" t="n">
        <f aca="false">E50-F50*0.7</f>
        <v>22619238.3567536</v>
      </c>
      <c r="H50" s="67"/>
      <c r="I50" s="67"/>
      <c r="J50" s="67" t="n">
        <f aca="false">G50*3.8235866717</f>
        <v>86486618.3048885</v>
      </c>
      <c r="K50" s="9"/>
      <c r="L50" s="67"/>
      <c r="M50" s="67" t="n">
        <f aca="false">F50*2.511711692</f>
        <v>271597.23515015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low_SIPA_income!B44</f>
        <v>19973962.7497949</v>
      </c>
      <c r="F51" s="165" t="n">
        <f aca="false">low_SIPA_income!I44</f>
        <v>105776.074018349</v>
      </c>
      <c r="G51" s="67" t="n">
        <f aca="false">E51-F51*0.7</f>
        <v>19899919.4979821</v>
      </c>
      <c r="H51" s="67"/>
      <c r="I51" s="67"/>
      <c r="J51" s="67" t="n">
        <f aca="false">G51*3.8235866717</f>
        <v>76089066.9603873</v>
      </c>
      <c r="K51" s="9"/>
      <c r="L51" s="67"/>
      <c r="M51" s="67" t="n">
        <f aca="false">F51*2.511711692</f>
        <v>265679.001845745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low_SIPA_income!B45</f>
        <v>23255144.8698288</v>
      </c>
      <c r="F52" s="165" t="n">
        <f aca="false">low_SIPA_income!I45</f>
        <v>108022.714894406</v>
      </c>
      <c r="G52" s="67" t="n">
        <f aca="false">E52-F52*0.7</f>
        <v>23179528.9694027</v>
      </c>
      <c r="H52" s="67"/>
      <c r="I52" s="67"/>
      <c r="J52" s="67" t="n">
        <f aca="false">G52*3.8235866717</f>
        <v>88628938.0236923</v>
      </c>
      <c r="K52" s="9"/>
      <c r="L52" s="67"/>
      <c r="M52" s="67" t="n">
        <f aca="false">F52*2.511711692</f>
        <v>271321.916001862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low_SIPA_income!B46</f>
        <v>20158934.9562471</v>
      </c>
      <c r="F53" s="163" t="n">
        <f aca="false">low_SIPA_income!I46</f>
        <v>108605.356852053</v>
      </c>
      <c r="G53" s="8" t="n">
        <f aca="false">E53-F53*0.7</f>
        <v>20082911.2064506</v>
      </c>
      <c r="H53" s="8"/>
      <c r="I53" s="8"/>
      <c r="J53" s="8" t="n">
        <f aca="false">G53*3.8235866717</f>
        <v>76788751.6179193</v>
      </c>
      <c r="K53" s="6"/>
      <c r="L53" s="8"/>
      <c r="M53" s="8" t="n">
        <f aca="false">F53*2.511711692</f>
        <v>272785.344619134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low_SIPA_income!B47</f>
        <v>23276198.5452129</v>
      </c>
      <c r="F54" s="165" t="n">
        <f aca="false">low_SIPA_income!I47</f>
        <v>111215.432680002</v>
      </c>
      <c r="G54" s="67" t="n">
        <f aca="false">E54-F54*0.7</f>
        <v>23198347.7423369</v>
      </c>
      <c r="H54" s="67"/>
      <c r="I54" s="67"/>
      <c r="J54" s="67" t="n">
        <f aca="false">G54*3.8235866717</f>
        <v>88700893.233061</v>
      </c>
      <c r="K54" s="9"/>
      <c r="L54" s="67"/>
      <c r="M54" s="67" t="n">
        <f aca="false">F54*2.511711692</f>
        <v>279341.102593199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low_SIPA_income!B48</f>
        <v>20532238.8257973</v>
      </c>
      <c r="F55" s="165" t="n">
        <f aca="false">low_SIPA_income!I48</f>
        <v>111627.640503198</v>
      </c>
      <c r="G55" s="67" t="n">
        <f aca="false">E55-F55*0.7</f>
        <v>20454099.477445</v>
      </c>
      <c r="H55" s="67"/>
      <c r="I55" s="67"/>
      <c r="J55" s="67" t="n">
        <f aca="false">G55*3.8235866717</f>
        <v>78208022.1435847</v>
      </c>
      <c r="K55" s="9"/>
      <c r="L55" s="67"/>
      <c r="M55" s="67" t="n">
        <f aca="false">F55*2.511711692</f>
        <v>280376.449802255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low_SIPA_income!B49</f>
        <v>23830394.2300497</v>
      </c>
      <c r="F56" s="165" t="n">
        <f aca="false">low_SIPA_income!I49</f>
        <v>107791.024788633</v>
      </c>
      <c r="G56" s="67" t="n">
        <f aca="false">E56-F56*0.7</f>
        <v>23754940.5126976</v>
      </c>
      <c r="H56" s="67"/>
      <c r="I56" s="67"/>
      <c r="J56" s="67" t="n">
        <f aca="false">G56*3.8235866717</f>
        <v>90829073.931377</v>
      </c>
      <c r="K56" s="9"/>
      <c r="L56" s="67"/>
      <c r="M56" s="67" t="n">
        <f aca="false">F56*2.511711692</f>
        <v>270739.977254272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low_SIPA_income!B50</f>
        <v>20831746.946798</v>
      </c>
      <c r="F57" s="163" t="n">
        <f aca="false">low_SIPA_income!I50</f>
        <v>107420.087810916</v>
      </c>
      <c r="G57" s="8" t="n">
        <f aca="false">E57-F57*0.7</f>
        <v>20756552.8853304</v>
      </c>
      <c r="H57" s="8"/>
      <c r="I57" s="8"/>
      <c r="J57" s="8" t="n">
        <f aca="false">G57*3.8235866717</f>
        <v>79364478.9627855</v>
      </c>
      <c r="K57" s="6"/>
      <c r="L57" s="8"/>
      <c r="M57" s="8" t="n">
        <f aca="false">F57*2.511711692</f>
        <v>269808.290510345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low_SIPA_income!B51</f>
        <v>23975713.0116387</v>
      </c>
      <c r="F58" s="165" t="n">
        <f aca="false">low_SIPA_income!I51</f>
        <v>110158.641366578</v>
      </c>
      <c r="G58" s="67" t="n">
        <f aca="false">E58-F58*0.7</f>
        <v>23898601.9626821</v>
      </c>
      <c r="H58" s="67"/>
      <c r="I58" s="67"/>
      <c r="J58" s="67" t="n">
        <f aca="false">G58*3.8235866717</f>
        <v>91378375.9367749</v>
      </c>
      <c r="K58" s="9"/>
      <c r="L58" s="67"/>
      <c r="M58" s="67" t="n">
        <f aca="false">F58*2.511711692</f>
        <v>276686.747495268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low_SIPA_income!B52</f>
        <v>21006574.6278485</v>
      </c>
      <c r="F59" s="165" t="n">
        <f aca="false">low_SIPA_income!I52</f>
        <v>111291.505698114</v>
      </c>
      <c r="G59" s="67" t="n">
        <f aca="false">E59-F59*0.7</f>
        <v>20928670.5738598</v>
      </c>
      <c r="H59" s="67"/>
      <c r="I59" s="67"/>
      <c r="J59" s="67" t="n">
        <f aca="false">G59*3.8235866717</f>
        <v>80022585.8626103</v>
      </c>
      <c r="K59" s="9"/>
      <c r="L59" s="67"/>
      <c r="M59" s="67" t="n">
        <f aca="false">F59*2.511711692</f>
        <v>279532.176082236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low_SIPA_income!B53</f>
        <v>24376899.2515079</v>
      </c>
      <c r="F60" s="165" t="n">
        <f aca="false">low_SIPA_income!I53</f>
        <v>107745.641218239</v>
      </c>
      <c r="G60" s="67" t="n">
        <f aca="false">E60-F60*0.7</f>
        <v>24301477.3026552</v>
      </c>
      <c r="H60" s="67"/>
      <c r="I60" s="67"/>
      <c r="J60" s="67" t="n">
        <f aca="false">G60*3.8235866717</f>
        <v>92918804.7170524</v>
      </c>
      <c r="K60" s="9"/>
      <c r="L60" s="67"/>
      <c r="M60" s="67" t="n">
        <f aca="false">F60*2.511711692</f>
        <v>270625.986809888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low_SIPA_income!B54</f>
        <v>21479839.8111354</v>
      </c>
      <c r="F61" s="163" t="n">
        <f aca="false">low_SIPA_income!I54</f>
        <v>109782.644390706</v>
      </c>
      <c r="G61" s="8" t="n">
        <f aca="false">E61-F61*0.7</f>
        <v>21402991.9600619</v>
      </c>
      <c r="H61" s="8"/>
      <c r="I61" s="8"/>
      <c r="J61" s="8" t="n">
        <f aca="false">G61*3.8235866717</f>
        <v>81836194.792995</v>
      </c>
      <c r="K61" s="6"/>
      <c r="L61" s="8"/>
      <c r="M61" s="8" t="n">
        <f aca="false">F61*2.511711692</f>
        <v>275742.351494814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low_SIPA_income!B55</f>
        <v>24747066.734989</v>
      </c>
      <c r="F62" s="165" t="n">
        <f aca="false">low_SIPA_income!I55</f>
        <v>113896.642222634</v>
      </c>
      <c r="G62" s="67" t="n">
        <f aca="false">E62-F62*0.7</f>
        <v>24667339.0854331</v>
      </c>
      <c r="H62" s="67"/>
      <c r="I62" s="67"/>
      <c r="J62" s="67" t="n">
        <f aca="false">G62*3.8235866717</f>
        <v>94317708.9533666</v>
      </c>
      <c r="K62" s="9"/>
      <c r="L62" s="67"/>
      <c r="M62" s="67" t="n">
        <f aca="false">F62*2.511711692</f>
        <v>286075.52795013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low_SIPA_income!B56</f>
        <v>21822778.8360287</v>
      </c>
      <c r="F63" s="165" t="n">
        <f aca="false">low_SIPA_income!I56</f>
        <v>111786.132513619</v>
      </c>
      <c r="G63" s="67" t="n">
        <f aca="false">E63-F63*0.7</f>
        <v>21744528.5432691</v>
      </c>
      <c r="H63" s="67"/>
      <c r="I63" s="67"/>
      <c r="J63" s="67" t="n">
        <f aca="false">G63*3.8235866717</f>
        <v>83142089.5204441</v>
      </c>
      <c r="K63" s="9"/>
      <c r="L63" s="67"/>
      <c r="M63" s="67" t="n">
        <f aca="false">F63*2.511711692</f>
        <v>280774.536037918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low_SIPA_income!B57</f>
        <v>25359014.5679617</v>
      </c>
      <c r="F64" s="165" t="n">
        <f aca="false">low_SIPA_income!I57</f>
        <v>110660.880533895</v>
      </c>
      <c r="G64" s="67" t="n">
        <f aca="false">E64-F64*0.7</f>
        <v>25281551.951588</v>
      </c>
      <c r="H64" s="67"/>
      <c r="I64" s="67"/>
      <c r="J64" s="67" t="n">
        <f aca="false">G64*3.8235866717</f>
        <v>96666205.0819829</v>
      </c>
      <c r="K64" s="9"/>
      <c r="L64" s="67"/>
      <c r="M64" s="67" t="n">
        <f aca="false">F64*2.511711692</f>
        <v>277948.227483999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low_SIPA_income!B58</f>
        <v>22311510.1333206</v>
      </c>
      <c r="F65" s="163" t="n">
        <f aca="false">low_SIPA_income!I58</f>
        <v>110950.443292269</v>
      </c>
      <c r="G65" s="8" t="n">
        <f aca="false">E65-F65*0.7</f>
        <v>22233844.823016</v>
      </c>
      <c r="H65" s="8"/>
      <c r="I65" s="8"/>
      <c r="J65" s="8" t="n">
        <f aca="false">G65*3.8235866717</f>
        <v>85013032.7259302</v>
      </c>
      <c r="K65" s="6"/>
      <c r="L65" s="8"/>
      <c r="M65" s="8" t="n">
        <f aca="false">F65*2.511711692</f>
        <v>278675.525649775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low_SIPA_income!B59</f>
        <v>25575794.6145658</v>
      </c>
      <c r="F66" s="165" t="n">
        <f aca="false">low_SIPA_income!I59</f>
        <v>112453.203496588</v>
      </c>
      <c r="G66" s="67" t="n">
        <f aca="false">E66-F66*0.7</f>
        <v>25497077.3721182</v>
      </c>
      <c r="H66" s="67"/>
      <c r="I66" s="67"/>
      <c r="J66" s="67" t="n">
        <f aca="false">G66*3.8235866717</f>
        <v>97490285.2073349</v>
      </c>
      <c r="K66" s="9"/>
      <c r="L66" s="67"/>
      <c r="M66" s="67" t="n">
        <f aca="false">F66*2.511711692</f>
        <v>282450.026025235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low_SIPA_income!B60</f>
        <v>22313185.8100427</v>
      </c>
      <c r="F67" s="165" t="n">
        <f aca="false">low_SIPA_income!I60</f>
        <v>116030.058887775</v>
      </c>
      <c r="G67" s="67" t="n">
        <f aca="false">E67-F67*0.7</f>
        <v>22231964.7688213</v>
      </c>
      <c r="H67" s="67"/>
      <c r="I67" s="67"/>
      <c r="J67" s="67" t="n">
        <f aca="false">G67*3.8235866717</f>
        <v>85005844.175769</v>
      </c>
      <c r="K67" s="9"/>
      <c r="L67" s="67"/>
      <c r="M67" s="67" t="n">
        <f aca="false">F67*2.511711692</f>
        <v>291434.055531874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low_SIPA_income!B61</f>
        <v>25944139.8016969</v>
      </c>
      <c r="F68" s="165" t="n">
        <f aca="false">low_SIPA_income!I61</f>
        <v>116704.626918313</v>
      </c>
      <c r="G68" s="67" t="n">
        <f aca="false">E68-F68*0.7</f>
        <v>25862446.5628541</v>
      </c>
      <c r="H68" s="67"/>
      <c r="I68" s="67"/>
      <c r="J68" s="67" t="n">
        <f aca="false">G68*3.8235866717</f>
        <v>98887305.9752824</v>
      </c>
      <c r="K68" s="9"/>
      <c r="L68" s="67"/>
      <c r="M68" s="67" t="n">
        <f aca="false">F68*2.511711692</f>
        <v>293128.375941223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low_SIPA_income!B62</f>
        <v>22637296.2411941</v>
      </c>
      <c r="F69" s="163" t="n">
        <f aca="false">low_SIPA_income!I62</f>
        <v>115848.141898765</v>
      </c>
      <c r="G69" s="8" t="n">
        <f aca="false">E69-F69*0.7</f>
        <v>22556202.541865</v>
      </c>
      <c r="H69" s="8"/>
      <c r="I69" s="8"/>
      <c r="J69" s="8" t="n">
        <f aca="false">G69*3.8235866717</f>
        <v>86245595.4032406</v>
      </c>
      <c r="K69" s="6"/>
      <c r="L69" s="8"/>
      <c r="M69" s="8" t="n">
        <f aca="false">F69*2.511711692</f>
        <v>290977.132503602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low_SIPA_income!B63</f>
        <v>26122723.3080288</v>
      </c>
      <c r="F70" s="165" t="n">
        <f aca="false">low_SIPA_income!I63</f>
        <v>116652.336377786</v>
      </c>
      <c r="G70" s="67" t="n">
        <f aca="false">E70-F70*0.7</f>
        <v>26041066.6725644</v>
      </c>
      <c r="H70" s="67"/>
      <c r="I70" s="67"/>
      <c r="J70" s="67" t="n">
        <f aca="false">G70*3.8235866717</f>
        <v>99570275.4460683</v>
      </c>
      <c r="K70" s="9"/>
      <c r="L70" s="67"/>
      <c r="M70" s="67" t="n">
        <f aca="false">F70*2.511711692</f>
        <v>292997.037179201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low_SIPA_income!B64</f>
        <v>22776643.7377101</v>
      </c>
      <c r="F71" s="165" t="n">
        <f aca="false">low_SIPA_income!I64</f>
        <v>117751.976932007</v>
      </c>
      <c r="G71" s="67" t="n">
        <f aca="false">E71-F71*0.7</f>
        <v>22694217.3538576</v>
      </c>
      <c r="H71" s="67"/>
      <c r="I71" s="67"/>
      <c r="J71" s="67" t="n">
        <f aca="false">G71*3.8235866717</f>
        <v>86773306.998873</v>
      </c>
      <c r="K71" s="9"/>
      <c r="L71" s="67"/>
      <c r="M71" s="67" t="n">
        <f aca="false">F71*2.511711692</f>
        <v>295759.017216235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low_SIPA_income!B65</f>
        <v>26509512.4141867</v>
      </c>
      <c r="F72" s="165" t="n">
        <f aca="false">low_SIPA_income!I65</f>
        <v>116762.685191542</v>
      </c>
      <c r="G72" s="67" t="n">
        <f aca="false">E72-F72*0.7</f>
        <v>26427778.5345526</v>
      </c>
      <c r="H72" s="67"/>
      <c r="I72" s="67"/>
      <c r="J72" s="67" t="n">
        <f aca="false">G72*3.8235866717</f>
        <v>101048901.767355</v>
      </c>
      <c r="K72" s="9"/>
      <c r="L72" s="67"/>
      <c r="M72" s="67" t="n">
        <f aca="false">F72*2.511711692</f>
        <v>293274.201584912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low_SIPA_income!B66</f>
        <v>22962208.3246458</v>
      </c>
      <c r="F73" s="163" t="n">
        <f aca="false">low_SIPA_income!I66</f>
        <v>116995.876864505</v>
      </c>
      <c r="G73" s="8" t="n">
        <f aca="false">E73-F73*0.7</f>
        <v>22880311.2108406</v>
      </c>
      <c r="H73" s="8"/>
      <c r="I73" s="8"/>
      <c r="J73" s="8" t="n">
        <f aca="false">G73*3.8235866717</f>
        <v>87484852.9901183</v>
      </c>
      <c r="K73" s="6"/>
      <c r="L73" s="8"/>
      <c r="M73" s="8" t="n">
        <f aca="false">F73*2.511711692</f>
        <v>293859.91183637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low_SIPA_income!B67</f>
        <v>26734900.4161355</v>
      </c>
      <c r="F74" s="165" t="n">
        <f aca="false">low_SIPA_income!I67</f>
        <v>116618.601233937</v>
      </c>
      <c r="G74" s="67" t="n">
        <f aca="false">E74-F74*0.7</f>
        <v>26653267.3952718</v>
      </c>
      <c r="H74" s="67"/>
      <c r="I74" s="67"/>
      <c r="J74" s="67" t="n">
        <f aca="false">G74*3.8235866717</f>
        <v>101911077.969817</v>
      </c>
      <c r="K74" s="9"/>
      <c r="L74" s="67"/>
      <c r="M74" s="67" t="n">
        <f aca="false">F74*2.511711692</f>
        <v>292912.304223966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low_SIPA_income!B68</f>
        <v>23366497.8074862</v>
      </c>
      <c r="F75" s="165" t="n">
        <f aca="false">low_SIPA_income!I68</f>
        <v>120238.973269592</v>
      </c>
      <c r="G75" s="67" t="n">
        <f aca="false">E75-F75*0.7</f>
        <v>23282330.5261975</v>
      </c>
      <c r="H75" s="67"/>
      <c r="I75" s="67"/>
      <c r="J75" s="67" t="n">
        <f aca="false">G75*3.8235866717</f>
        <v>89022008.6860827</v>
      </c>
      <c r="K75" s="9"/>
      <c r="L75" s="67"/>
      <c r="M75" s="67" t="n">
        <f aca="false">F75*2.511711692</f>
        <v>302005.63499531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low_SIPA_income!B69</f>
        <v>27173846.800399</v>
      </c>
      <c r="F76" s="165" t="n">
        <f aca="false">low_SIPA_income!I69</f>
        <v>113508.422123503</v>
      </c>
      <c r="G76" s="67" t="n">
        <f aca="false">E76-F76*0.7</f>
        <v>27094390.9049125</v>
      </c>
      <c r="H76" s="67"/>
      <c r="I76" s="67"/>
      <c r="J76" s="67" t="n">
        <f aca="false">G76*3.8235866717</f>
        <v>103597751.941853</v>
      </c>
      <c r="K76" s="9"/>
      <c r="L76" s="67"/>
      <c r="M76" s="67" t="n">
        <f aca="false">F76*2.511711692</f>
        <v>285100.430988074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low_SIPA_income!B70</f>
        <v>23713254.6050586</v>
      </c>
      <c r="F77" s="163" t="n">
        <f aca="false">low_SIPA_income!I70</f>
        <v>115799.852321888</v>
      </c>
      <c r="G77" s="8" t="n">
        <f aca="false">E77-F77*0.7</f>
        <v>23632194.7084333</v>
      </c>
      <c r="H77" s="8"/>
      <c r="I77" s="8"/>
      <c r="J77" s="8" t="n">
        <f aca="false">G77*3.8235866717</f>
        <v>90359744.7101847</v>
      </c>
      <c r="K77" s="6"/>
      <c r="L77" s="8"/>
      <c r="M77" s="8" t="n">
        <f aca="false">F77*2.511711692</f>
        <v>290855.84300876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low_SIPA_income!B71</f>
        <v>27335419.9864837</v>
      </c>
      <c r="F78" s="165" t="n">
        <f aca="false">low_SIPA_income!I71</f>
        <v>119583.148006749</v>
      </c>
      <c r="G78" s="67" t="n">
        <f aca="false">E78-F78*0.7</f>
        <v>27251711.782879</v>
      </c>
      <c r="H78" s="67"/>
      <c r="I78" s="67"/>
      <c r="J78" s="67" t="n">
        <f aca="false">G78*3.8235866717</f>
        <v>104199281.954026</v>
      </c>
      <c r="K78" s="9"/>
      <c r="L78" s="67"/>
      <c r="M78" s="67" t="n">
        <f aca="false">F78*2.511711692</f>
        <v>300358.391014719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low_SIPA_income!B72</f>
        <v>23820928.6894847</v>
      </c>
      <c r="F79" s="165" t="n">
        <f aca="false">low_SIPA_income!I72</f>
        <v>123476.913430507</v>
      </c>
      <c r="G79" s="67" t="n">
        <f aca="false">E79-F79*0.7</f>
        <v>23734494.8500833</v>
      </c>
      <c r="H79" s="67"/>
      <c r="I79" s="67"/>
      <c r="J79" s="67" t="n">
        <f aca="false">G79*3.8235866717</f>
        <v>90750898.168311</v>
      </c>
      <c r="K79" s="9"/>
      <c r="L79" s="67"/>
      <c r="M79" s="67" t="n">
        <f aca="false">F79*2.511711692</f>
        <v>310138.407155475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low_SIPA_income!B73</f>
        <v>27464961.4039242</v>
      </c>
      <c r="F80" s="165" t="n">
        <f aca="false">low_SIPA_income!I73</f>
        <v>121659.088867685</v>
      </c>
      <c r="G80" s="67" t="n">
        <f aca="false">E80-F80*0.7</f>
        <v>27379800.0417169</v>
      </c>
      <c r="H80" s="67"/>
      <c r="I80" s="67"/>
      <c r="J80" s="67" t="n">
        <f aca="false">G80*3.8235866717</f>
        <v>104689038.51332</v>
      </c>
      <c r="K80" s="9"/>
      <c r="L80" s="67"/>
      <c r="M80" s="67" t="n">
        <f aca="false">F80*2.511711692</f>
        <v>305572.555947032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low_SIPA_income!B74</f>
        <v>24086098.0778541</v>
      </c>
      <c r="F81" s="163" t="n">
        <f aca="false">low_SIPA_income!I74</f>
        <v>120809.901592496</v>
      </c>
      <c r="G81" s="8" t="n">
        <f aca="false">E81-F81*0.7</f>
        <v>24001531.1467394</v>
      </c>
      <c r="H81" s="8"/>
      <c r="I81" s="8"/>
      <c r="J81" s="8" t="n">
        <f aca="false">G81*3.8235866717</f>
        <v>91771934.5930651</v>
      </c>
      <c r="K81" s="6"/>
      <c r="L81" s="8"/>
      <c r="M81" s="8" t="n">
        <f aca="false">F81*2.511711692</f>
        <v>303439.642339241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low_SIPA_income!B75</f>
        <v>27895985.5817366</v>
      </c>
      <c r="F82" s="165" t="n">
        <f aca="false">low_SIPA_income!I75</f>
        <v>119601.622253563</v>
      </c>
      <c r="G82" s="67" t="n">
        <f aca="false">E82-F82*0.7</f>
        <v>27812264.4461591</v>
      </c>
      <c r="H82" s="67"/>
      <c r="I82" s="67"/>
      <c r="J82" s="67" t="n">
        <f aca="false">G82*3.8235866717</f>
        <v>106342603.64613</v>
      </c>
      <c r="K82" s="9"/>
      <c r="L82" s="67"/>
      <c r="M82" s="67" t="n">
        <f aca="false">F82*2.511711692</f>
        <v>300404.792996442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low_SIPA_income!B76</f>
        <v>24175926.306559</v>
      </c>
      <c r="F83" s="165" t="n">
        <f aca="false">low_SIPA_income!I76</f>
        <v>128855.193588574</v>
      </c>
      <c r="G83" s="67" t="n">
        <f aca="false">E83-F83*0.7</f>
        <v>24085727.671047</v>
      </c>
      <c r="H83" s="67"/>
      <c r="I83" s="67"/>
      <c r="J83" s="67" t="n">
        <f aca="false">G83*3.8235866717</f>
        <v>92093867.3012111</v>
      </c>
      <c r="K83" s="9"/>
      <c r="L83" s="67"/>
      <c r="M83" s="67" t="n">
        <f aca="false">F83*2.511711692</f>
        <v>323647.096311344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low_SIPA_income!B77</f>
        <v>27866599.1072062</v>
      </c>
      <c r="F84" s="165" t="n">
        <f aca="false">low_SIPA_income!I77</f>
        <v>125969.794608906</v>
      </c>
      <c r="G84" s="67" t="n">
        <f aca="false">E84-F84*0.7</f>
        <v>27778420.25098</v>
      </c>
      <c r="H84" s="67"/>
      <c r="I84" s="67"/>
      <c r="J84" s="67" t="n">
        <f aca="false">G84*3.8235866717</f>
        <v>106213197.432528</v>
      </c>
      <c r="K84" s="9"/>
      <c r="L84" s="67"/>
      <c r="M84" s="67" t="n">
        <f aca="false">F84*2.511711692</f>
        <v>316399.805958027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low_SIPA_income!B78</f>
        <v>24230346.4039972</v>
      </c>
      <c r="F85" s="163" t="n">
        <f aca="false">low_SIPA_income!I78</f>
        <v>127126.418952536</v>
      </c>
      <c r="G85" s="8" t="n">
        <f aca="false">E85-F85*0.7</f>
        <v>24141357.9107304</v>
      </c>
      <c r="H85" s="8"/>
      <c r="I85" s="8"/>
      <c r="J85" s="8" t="n">
        <f aca="false">G85*3.8235866717</f>
        <v>92306574.344208</v>
      </c>
      <c r="K85" s="6"/>
      <c r="L85" s="8"/>
      <c r="M85" s="8" t="n">
        <f aca="false">F85*2.511711692</f>
        <v>319304.912845175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low_SIPA_income!B79</f>
        <v>27849321.2738768</v>
      </c>
      <c r="F86" s="165" t="n">
        <f aca="false">low_SIPA_income!I79</f>
        <v>124241.519841491</v>
      </c>
      <c r="G86" s="67" t="n">
        <f aca="false">E86-F86*0.7</f>
        <v>27762352.2099877</v>
      </c>
      <c r="H86" s="67"/>
      <c r="I86" s="67"/>
      <c r="J86" s="67" t="n">
        <f aca="false">G86*3.8235866717</f>
        <v>106151759.88515</v>
      </c>
      <c r="K86" s="9"/>
      <c r="L86" s="67"/>
      <c r="M86" s="67" t="n">
        <f aca="false">F86*2.511711692</f>
        <v>312058.878017723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low_SIPA_income!B80</f>
        <v>24366819.9518442</v>
      </c>
      <c r="F87" s="165" t="n">
        <f aca="false">low_SIPA_income!I80</f>
        <v>125064.652272645</v>
      </c>
      <c r="G87" s="67" t="n">
        <f aca="false">E87-F87*0.7</f>
        <v>24279274.6952533</v>
      </c>
      <c r="H87" s="67"/>
      <c r="I87" s="67"/>
      <c r="J87" s="67" t="n">
        <f aca="false">G87*3.8235866717</f>
        <v>92833911.1233137</v>
      </c>
      <c r="K87" s="9"/>
      <c r="L87" s="67"/>
      <c r="M87" s="67" t="n">
        <f aca="false">F87*2.511711692</f>
        <v>314126.349369117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low_SIPA_income!B81</f>
        <v>28114500.6154017</v>
      </c>
      <c r="F88" s="165" t="n">
        <f aca="false">low_SIPA_income!I81</f>
        <v>121209.004853214</v>
      </c>
      <c r="G88" s="67" t="n">
        <f aca="false">E88-F88*0.7</f>
        <v>28029654.3120045</v>
      </c>
      <c r="H88" s="67"/>
      <c r="I88" s="67"/>
      <c r="J88" s="67" t="n">
        <f aca="false">G88*3.8235866717</f>
        <v>107173812.639739</v>
      </c>
      <c r="K88" s="9"/>
      <c r="L88" s="67"/>
      <c r="M88" s="67" t="n">
        <f aca="false">F88*2.511711692</f>
        <v>304442.074665502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low_SIPA_income!B82</f>
        <v>24557608.2306197</v>
      </c>
      <c r="F89" s="163" t="n">
        <f aca="false">low_SIPA_income!I82</f>
        <v>123366.158533057</v>
      </c>
      <c r="G89" s="8" t="n">
        <f aca="false">E89-F89*0.7</f>
        <v>24471251.9196465</v>
      </c>
      <c r="H89" s="8"/>
      <c r="I89" s="8"/>
      <c r="J89" s="8" t="n">
        <f aca="false">G89*3.8235866717</f>
        <v>93567952.6797735</v>
      </c>
      <c r="K89" s="6"/>
      <c r="L89" s="8"/>
      <c r="M89" s="8" t="n">
        <f aca="false">F89*2.511711692</f>
        <v>309860.222784605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low_SIPA_income!B83</f>
        <v>28428512.6389221</v>
      </c>
      <c r="F90" s="165" t="n">
        <f aca="false">low_SIPA_income!I83</f>
        <v>125094.432737245</v>
      </c>
      <c r="G90" s="67" t="n">
        <f aca="false">E90-F90*0.7</f>
        <v>28340946.536006</v>
      </c>
      <c r="H90" s="67"/>
      <c r="I90" s="67"/>
      <c r="J90" s="67" t="n">
        <f aca="false">G90*3.8235866717</f>
        <v>108364065.438435</v>
      </c>
      <c r="K90" s="9"/>
      <c r="L90" s="67"/>
      <c r="M90" s="67" t="n">
        <f aca="false">F90*2.511711692</f>
        <v>314201.149310246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low_SIPA_income!B84</f>
        <v>24739408.7865853</v>
      </c>
      <c r="F91" s="165" t="n">
        <f aca="false">low_SIPA_income!I84</f>
        <v>123105.055532987</v>
      </c>
      <c r="G91" s="67" t="n">
        <f aca="false">E91-F91*0.7</f>
        <v>24653235.2477123</v>
      </c>
      <c r="H91" s="67"/>
      <c r="I91" s="67"/>
      <c r="J91" s="67" t="n">
        <f aca="false">G91*3.8235866717</f>
        <v>94263781.7074372</v>
      </c>
      <c r="K91" s="9"/>
      <c r="L91" s="67"/>
      <c r="M91" s="67" t="n">
        <f aca="false">F91*2.511711692</f>
        <v>309204.407326514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low_SIPA_income!B85</f>
        <v>28627917.9372881</v>
      </c>
      <c r="F92" s="165" t="n">
        <f aca="false">low_SIPA_income!I85</f>
        <v>126039.186681297</v>
      </c>
      <c r="G92" s="67" t="n">
        <f aca="false">E92-F92*0.7</f>
        <v>28539690.5066112</v>
      </c>
      <c r="H92" s="67"/>
      <c r="I92" s="67"/>
      <c r="J92" s="67" t="n">
        <f aca="false">G92*3.8235866717</f>
        <v>109123980.235522</v>
      </c>
      <c r="K92" s="9"/>
      <c r="L92" s="67"/>
      <c r="M92" s="67" t="n">
        <f aca="false">F92*2.511711692</f>
        <v>316574.098837583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low_SIPA_income!B86</f>
        <v>24936936.1185478</v>
      </c>
      <c r="F93" s="163" t="n">
        <f aca="false">low_SIPA_income!I86</f>
        <v>125645.452634978</v>
      </c>
      <c r="G93" s="8" t="n">
        <f aca="false">E93-F93*0.7</f>
        <v>24848984.3017033</v>
      </c>
      <c r="H93" s="8"/>
      <c r="I93" s="8"/>
      <c r="J93" s="8" t="n">
        <f aca="false">G93*3.8235866717</f>
        <v>95012245.1812753</v>
      </c>
      <c r="K93" s="6"/>
      <c r="L93" s="8"/>
      <c r="M93" s="8" t="n">
        <f aca="false">F93*2.511711692</f>
        <v>315585.152429907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low_SIPA_income!B87</f>
        <v>28823719.9539701</v>
      </c>
      <c r="F94" s="165" t="n">
        <f aca="false">low_SIPA_income!I87</f>
        <v>123349.612425529</v>
      </c>
      <c r="G94" s="67" t="n">
        <f aca="false">E94-F94*0.7</f>
        <v>28737375.2252723</v>
      </c>
      <c r="H94" s="67"/>
      <c r="I94" s="67"/>
      <c r="J94" s="67" t="n">
        <f aca="false">G94*3.8235866717</f>
        <v>109879844.890993</v>
      </c>
      <c r="K94" s="9"/>
      <c r="L94" s="67"/>
      <c r="M94" s="67" t="n">
        <f aca="false">F94*2.511711692</f>
        <v>309818.663732869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low_SIPA_income!B88</f>
        <v>24926972.5719152</v>
      </c>
      <c r="F95" s="165" t="n">
        <f aca="false">low_SIPA_income!I88</f>
        <v>125643.611279516</v>
      </c>
      <c r="G95" s="67" t="n">
        <f aca="false">E95-F95*0.7</f>
        <v>24839022.0440196</v>
      </c>
      <c r="H95" s="67"/>
      <c r="I95" s="67"/>
      <c r="J95" s="67" t="n">
        <f aca="false">G95*3.8235866717</f>
        <v>94974153.6255758</v>
      </c>
      <c r="K95" s="9"/>
      <c r="L95" s="67"/>
      <c r="M95" s="67" t="n">
        <f aca="false">F95*2.511711692</f>
        <v>315580.527475864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low_SIPA_income!B89</f>
        <v>28766677.3261571</v>
      </c>
      <c r="F96" s="165" t="n">
        <f aca="false">low_SIPA_income!I89</f>
        <v>125139.775412439</v>
      </c>
      <c r="G96" s="67" t="n">
        <f aca="false">E96-F96*0.7</f>
        <v>28679079.4833683</v>
      </c>
      <c r="H96" s="67"/>
      <c r="I96" s="67"/>
      <c r="J96" s="67" t="n">
        <f aca="false">G96*3.8235866717</f>
        <v>109656946.069232</v>
      </c>
      <c r="K96" s="9"/>
      <c r="L96" s="67"/>
      <c r="M96" s="67" t="n">
        <f aca="false">F96*2.511711692</f>
        <v>314315.037037676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low_SIPA_income!B90</f>
        <v>25025595.8534411</v>
      </c>
      <c r="F97" s="163" t="n">
        <f aca="false">low_SIPA_income!I90</f>
        <v>123025.001246276</v>
      </c>
      <c r="G97" s="8" t="n">
        <f aca="false">E97-F97*0.7</f>
        <v>24939478.3525687</v>
      </c>
      <c r="H97" s="8"/>
      <c r="I97" s="8"/>
      <c r="J97" s="8" t="n">
        <f aca="false">G97*3.8235866717</f>
        <v>95358257.0280324</v>
      </c>
      <c r="K97" s="6"/>
      <c r="L97" s="8"/>
      <c r="M97" s="8" t="n">
        <f aca="false">F97*2.511711692</f>
        <v>309003.334038585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low_SIPA_income!B91</f>
        <v>28732502.9218847</v>
      </c>
      <c r="F98" s="165" t="n">
        <f aca="false">low_SIPA_income!I91</f>
        <v>122491.795013688</v>
      </c>
      <c r="G98" s="67" t="n">
        <f aca="false">E98-F98*0.7</f>
        <v>28646758.6653751</v>
      </c>
      <c r="H98" s="67"/>
      <c r="I98" s="67"/>
      <c r="J98" s="67" t="n">
        <f aca="false">G98*3.8235866717</f>
        <v>109533364.620335</v>
      </c>
      <c r="K98" s="9"/>
      <c r="L98" s="67"/>
      <c r="M98" s="67" t="n">
        <f aca="false">F98*2.511711692</f>
        <v>307664.073709947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low_SIPA_income!B92</f>
        <v>25201451.3011068</v>
      </c>
      <c r="F99" s="165" t="n">
        <f aca="false">low_SIPA_income!I92</f>
        <v>126753.046230926</v>
      </c>
      <c r="G99" s="67" t="n">
        <f aca="false">E99-F99*0.7</f>
        <v>25112724.1687451</v>
      </c>
      <c r="H99" s="67"/>
      <c r="I99" s="67"/>
      <c r="J99" s="67" t="n">
        <f aca="false">G99*3.8235866717</f>
        <v>96020677.4216923</v>
      </c>
      <c r="K99" s="9"/>
      <c r="L99" s="67"/>
      <c r="M99" s="67" t="n">
        <f aca="false">F99*2.511711692</f>
        <v>318367.108214834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low_SIPA_income!B93</f>
        <v>28964311.8191105</v>
      </c>
      <c r="F100" s="165" t="n">
        <f aca="false">low_SIPA_income!I93</f>
        <v>125685.419125508</v>
      </c>
      <c r="G100" s="67" t="n">
        <f aca="false">E100-F100*0.7</f>
        <v>28876332.0257226</v>
      </c>
      <c r="H100" s="67"/>
      <c r="I100" s="67"/>
      <c r="J100" s="67" t="n">
        <f aca="false">G100*3.8235866717</f>
        <v>110411158.261137</v>
      </c>
      <c r="K100" s="9"/>
      <c r="L100" s="67"/>
      <c r="M100" s="67" t="n">
        <f aca="false">F100*2.511711692</f>
        <v>315685.536731459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low_SIPA_income!B94</f>
        <v>25307163.5776323</v>
      </c>
      <c r="F101" s="163" t="n">
        <f aca="false">low_SIPA_income!I94</f>
        <v>125517.356869097</v>
      </c>
      <c r="G101" s="8" t="n">
        <f aca="false">E101-F101*0.7</f>
        <v>25219301.4278239</v>
      </c>
      <c r="H101" s="8"/>
      <c r="I101" s="8"/>
      <c r="J101" s="8" t="n">
        <f aca="false">G101*3.8235866717</f>
        <v>96428184.8090123</v>
      </c>
      <c r="K101" s="6"/>
      <c r="L101" s="8"/>
      <c r="M101" s="8" t="n">
        <f aca="false">F101*2.511711692</f>
        <v>315263.412797048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low_SIPA_income!B95</f>
        <v>28974594.2533038</v>
      </c>
      <c r="F102" s="165" t="n">
        <f aca="false">low_SIPA_income!I95</f>
        <v>124261.251412495</v>
      </c>
      <c r="G102" s="67" t="n">
        <f aca="false">E102-F102*0.7</f>
        <v>28887611.377315</v>
      </c>
      <c r="H102" s="67"/>
      <c r="I102" s="67"/>
      <c r="J102" s="67" t="n">
        <f aca="false">G102*3.8235866717</f>
        <v>110454285.839551</v>
      </c>
      <c r="K102" s="9"/>
      <c r="L102" s="67"/>
      <c r="M102" s="67" t="n">
        <f aca="false">F102*2.511711692</f>
        <v>312108.438035314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low_SIPA_income!B96</f>
        <v>25371037.6822909</v>
      </c>
      <c r="F103" s="165" t="n">
        <f aca="false">low_SIPA_income!I96</f>
        <v>126695.085810212</v>
      </c>
      <c r="G103" s="67" t="n">
        <f aca="false">E103-F103*0.7</f>
        <v>25282351.1222238</v>
      </c>
      <c r="H103" s="67"/>
      <c r="I103" s="67"/>
      <c r="J103" s="67" t="n">
        <f aca="false">G103*3.8235866717</f>
        <v>96669260.7801743</v>
      </c>
      <c r="K103" s="9"/>
      <c r="L103" s="67"/>
      <c r="M103" s="67" t="n">
        <f aca="false">F103*2.511711692</f>
        <v>318221.528348453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low_SIPA_income!B97</f>
        <v>29126021.6716099</v>
      </c>
      <c r="F104" s="165" t="n">
        <f aca="false">low_SIPA_income!I97</f>
        <v>126654.506831718</v>
      </c>
      <c r="G104" s="67" t="n">
        <f aca="false">E104-F104*0.7</f>
        <v>29037363.5168276</v>
      </c>
      <c r="H104" s="67"/>
      <c r="I104" s="67"/>
      <c r="J104" s="67" t="n">
        <f aca="false">G104*3.8235866717</f>
        <v>111026876.12425</v>
      </c>
      <c r="K104" s="9"/>
      <c r="L104" s="67"/>
      <c r="M104" s="67" t="n">
        <f aca="false">F104*2.511711692</f>
        <v>318119.605653721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low_SIPA_income!B98</f>
        <v>25359574.2970722</v>
      </c>
      <c r="F105" s="163" t="n">
        <f aca="false">low_SIPA_income!I98</f>
        <v>127816.656433503</v>
      </c>
      <c r="G105" s="8" t="n">
        <f aca="false">E105-F105*0.7</f>
        <v>25270102.6375687</v>
      </c>
      <c r="H105" s="8"/>
      <c r="I105" s="8"/>
      <c r="J105" s="8" t="n">
        <f aca="false">G105*3.8235866717</f>
        <v>96622427.6374987</v>
      </c>
      <c r="K105" s="6"/>
      <c r="L105" s="8"/>
      <c r="M105" s="8" t="n">
        <f aca="false">F105*2.511711692</f>
        <v>321038.590396375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low_SIPA_income!B99</f>
        <v>29062452.7896738</v>
      </c>
      <c r="F106" s="165" t="n">
        <f aca="false">low_SIPA_income!I99</f>
        <v>128415.450414375</v>
      </c>
      <c r="G106" s="67" t="n">
        <f aca="false">E106-F106*0.7</f>
        <v>28972561.9743838</v>
      </c>
      <c r="H106" s="67"/>
      <c r="I106" s="67"/>
      <c r="J106" s="67" t="n">
        <f aca="false">G106*3.8235866717</f>
        <v>110779101.810256</v>
      </c>
      <c r="K106" s="9"/>
      <c r="L106" s="67"/>
      <c r="M106" s="67" t="n">
        <f aca="false">F106*2.511711692</f>
        <v>322542.588239233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low_SIPA_income!B100</f>
        <v>25321923.2789125</v>
      </c>
      <c r="F107" s="165" t="n">
        <f aca="false">low_SIPA_income!I100</f>
        <v>131130.07264115</v>
      </c>
      <c r="G107" s="67" t="n">
        <f aca="false">E107-F107*0.7</f>
        <v>25230132.2280637</v>
      </c>
      <c r="H107" s="67"/>
      <c r="I107" s="67"/>
      <c r="J107" s="67" t="n">
        <f aca="false">G107*3.8235866717</f>
        <v>96469597.3124529</v>
      </c>
      <c r="K107" s="9"/>
      <c r="L107" s="67"/>
      <c r="M107" s="67" t="n">
        <f aca="false">F107*2.511711692</f>
        <v>329360.936625585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low_SIPA_income!B101</f>
        <v>29166463.0276783</v>
      </c>
      <c r="F108" s="165" t="n">
        <f aca="false">low_SIPA_income!I101</f>
        <v>130744.100225879</v>
      </c>
      <c r="G108" s="67" t="n">
        <f aca="false">E108-F108*0.7</f>
        <v>29074942.1575201</v>
      </c>
      <c r="H108" s="67"/>
      <c r="I108" s="67"/>
      <c r="J108" s="67" t="n">
        <f aca="false">G108*3.8235866717</f>
        <v>111170561.313942</v>
      </c>
      <c r="K108" s="9"/>
      <c r="L108" s="67"/>
      <c r="M108" s="67" t="n">
        <f aca="false">F108*2.511711692</f>
        <v>328391.485197361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low_SIPA_income!B102</f>
        <v>25423067.9300455</v>
      </c>
      <c r="F109" s="163" t="n">
        <f aca="false">low_SIPA_income!I102</f>
        <v>128840.622267887</v>
      </c>
      <c r="G109" s="8" t="n">
        <f aca="false">E109-F109*0.7</f>
        <v>25332879.494458</v>
      </c>
      <c r="H109" s="8"/>
      <c r="I109" s="8"/>
      <c r="J109" s="8" t="n">
        <f aca="false">G109*3.8235866717</f>
        <v>96862460.3907919</v>
      </c>
      <c r="K109" s="6"/>
      <c r="L109" s="8"/>
      <c r="M109" s="8" t="n">
        <f aca="false">F109*2.511711692</f>
        <v>323610.497354807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low_SIPA_income!B103</f>
        <v>29330351.7570301</v>
      </c>
      <c r="F110" s="165" t="n">
        <f aca="false">low_SIPA_income!I103</f>
        <v>128780.584580786</v>
      </c>
      <c r="G110" s="67" t="n">
        <f aca="false">E110-F110*0.7</f>
        <v>29240205.3478236</v>
      </c>
      <c r="H110" s="67"/>
      <c r="I110" s="67"/>
      <c r="J110" s="67" t="n">
        <f aca="false">G110*3.8235866717</f>
        <v>111802459.445709</v>
      </c>
      <c r="K110" s="9"/>
      <c r="L110" s="67"/>
      <c r="M110" s="67" t="n">
        <f aca="false">F110*2.511711692</f>
        <v>323459.699994156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low_SIPA_income!B104</f>
        <v>25641351.5480847</v>
      </c>
      <c r="F111" s="165" t="n">
        <f aca="false">low_SIPA_income!I104</f>
        <v>130189.754831551</v>
      </c>
      <c r="G111" s="67" t="n">
        <f aca="false">E111-F111*0.7</f>
        <v>25550218.7197026</v>
      </c>
      <c r="H111" s="67"/>
      <c r="I111" s="67"/>
      <c r="J111" s="67" t="n">
        <f aca="false">G111*3.8235866717</f>
        <v>97693475.7556747</v>
      </c>
      <c r="K111" s="9"/>
      <c r="L111" s="67"/>
      <c r="M111" s="67" t="n">
        <f aca="false">F111*2.511711692</f>
        <v>326999.129389019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low_SIPA_income!B105</f>
        <v>29336403.9990483</v>
      </c>
      <c r="F112" s="165" t="n">
        <f aca="false">low_SIPA_income!I105</f>
        <v>134060.447973021</v>
      </c>
      <c r="G112" s="67" t="n">
        <f aca="false">E112-F112*0.7</f>
        <v>29242561.6854671</v>
      </c>
      <c r="H112" s="67"/>
      <c r="I112" s="67"/>
      <c r="J112" s="67" t="n">
        <f aca="false">G112*3.8235866717</f>
        <v>111811469.106917</v>
      </c>
      <c r="K112" s="9"/>
      <c r="L112" s="67"/>
      <c r="M112" s="67" t="n">
        <f aca="false">F112*2.511711692</f>
        <v>336721.194608595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R41" activeCellId="0" sqref="R41"/>
    </sheetView>
  </sheetViews>
  <sheetFormatPr defaultColWidth="9.3984375" defaultRowHeight="12.8" zeroHeight="false" outlineLevelRow="0" outlineLevelCol="0"/>
  <cols>
    <col collapsed="false" customWidth="true" hidden="false" outlineLevel="0" max="5" min="5" style="111" width="19.62"/>
    <col collapsed="false" customWidth="true" hidden="false" outlineLevel="0" max="6" min="6" style="111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high_SIPA_income!B2</f>
        <v>18034497.499367</v>
      </c>
      <c r="F9" s="163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5" t="n">
        <f aca="false">high_SIPA_income!B3</f>
        <v>22385764.1527932</v>
      </c>
      <c r="F10" s="165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5" t="n">
        <f aca="false">high_SIPA_income!B4</f>
        <v>20234056.7711665</v>
      </c>
      <c r="F11" s="165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5" t="n">
        <f aca="false">high_SIPA_income!B5</f>
        <v>23483163.7309384</v>
      </c>
      <c r="F12" s="165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high_SIPA_income!B6</f>
        <v>19146816.254714</v>
      </c>
      <c r="F13" s="163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high_SIPA_income!B7</f>
        <v>21810280.3571705</v>
      </c>
      <c r="F14" s="165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high_SIPA_income!B8</f>
        <v>18980756.5787828</v>
      </c>
      <c r="F15" s="165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high_SIPA_income!B9</f>
        <v>22397188.7827913</v>
      </c>
      <c r="F16" s="165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high_SIPA_income!B10</f>
        <v>19615633.2382376</v>
      </c>
      <c r="F17" s="163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high_SIPA_income!B11</f>
        <v>23378790.7203935</v>
      </c>
      <c r="F18" s="165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high_SIPA_income!B12</f>
        <v>20578914.6776703</v>
      </c>
      <c r="F19" s="165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high_SIPA_income!B13</f>
        <v>24419598.4120469</v>
      </c>
      <c r="F20" s="165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high_SIPA_income!B14</f>
        <v>19446933.4382352</v>
      </c>
      <c r="F21" s="163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high_SIPA_income!B15</f>
        <v>21970032.2997489</v>
      </c>
      <c r="F22" s="165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high_SIPA_income!B16</f>
        <v>18061907.8282328</v>
      </c>
      <c r="F23" s="165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68737098.0666498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high_SIPA_income!B17</f>
        <v>19818011.5998267</v>
      </c>
      <c r="F24" s="165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high_SIPA_income!B18</f>
        <v>15851385.0013307</v>
      </c>
      <c r="F25" s="163" t="n">
        <f aca="false">high_SIPA_income!I18</f>
        <v>113588.720787943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high_SIPA_income!B19</f>
        <v>18844983.054924</v>
      </c>
      <c r="F26" s="165" t="n">
        <f aca="false">high_SIPA_income!I19</f>
        <v>109525.592719891</v>
      </c>
      <c r="G26" s="67" t="n">
        <f aca="false">E26-F26*0.7</f>
        <v>18768315.1400201</v>
      </c>
      <c r="H26" s="67" t="n">
        <v>1000</v>
      </c>
      <c r="I26" s="67"/>
      <c r="J26" s="67" t="n">
        <f aca="false">G26*3.8235866717</f>
        <v>71762279.6196462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high_SIPA_income!B20</f>
        <v>15710193.8603894</v>
      </c>
      <c r="F27" s="165" t="n">
        <f aca="false">high_SIPA_income!I20</f>
        <v>104871.150029721</v>
      </c>
      <c r="G27" s="67" t="n">
        <f aca="false">E27-F27*0.7</f>
        <v>15636784.0553686</v>
      </c>
      <c r="H27" s="67"/>
      <c r="I27" s="67"/>
      <c r="J27" s="67" t="n">
        <f aca="false">G27*3.8235866717</f>
        <v>59788599.1023585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high_SIPA_income!B21</f>
        <v>17902042.2470529</v>
      </c>
      <c r="F28" s="165" t="n">
        <f aca="false">high_SIPA_income!I21</f>
        <v>105328.863710973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high_SIPA_income!B22</f>
        <v>16312473.6921639</v>
      </c>
      <c r="F29" s="163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high_SIPA_income!B23</f>
        <v>18352010.977364</v>
      </c>
      <c r="F30" s="165" t="n">
        <f aca="false">high_SIPA_income!I23</f>
        <v>81715.8946955766</v>
      </c>
      <c r="G30" s="67" t="n">
        <f aca="false">E30-F30*0.7</f>
        <v>18294809.8510771</v>
      </c>
      <c r="H30" s="67"/>
      <c r="I30" s="67"/>
      <c r="J30" s="67" t="n">
        <f aca="false">G30*3.8235866717</f>
        <v>69951791.1078643</v>
      </c>
      <c r="K30" s="9"/>
      <c r="L30" s="67"/>
      <c r="M30" s="67" t="n">
        <f aca="false">F30*2.511711692</f>
        <v>205246.768129121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high_SIPA_income!B24</f>
        <v>15295448.7587646</v>
      </c>
      <c r="F31" s="165" t="n">
        <f aca="false">high_SIPA_income!I24</f>
        <v>94095.7351870997</v>
      </c>
      <c r="G31" s="67" t="n">
        <f aca="false">E31-F31*0.7</f>
        <v>15229581.7441337</v>
      </c>
      <c r="H31" s="67"/>
      <c r="I31" s="67"/>
      <c r="J31" s="67" t="n">
        <f aca="false">G31*3.8235866717</f>
        <v>58231625.7724351</v>
      </c>
      <c r="K31" s="9"/>
      <c r="L31" s="67"/>
      <c r="M31" s="67" t="n">
        <f aca="false">F31*2.511711692</f>
        <v>236341.358236774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high_SIPA_income!B25</f>
        <v>17895095.6291516</v>
      </c>
      <c r="F32" s="165" t="n">
        <f aca="false">high_SIPA_income!I25</f>
        <v>97878.5075762177</v>
      </c>
      <c r="G32" s="67" t="n">
        <f aca="false">E32-F32*0.7</f>
        <v>17826580.6738483</v>
      </c>
      <c r="H32" s="67"/>
      <c r="I32" s="67"/>
      <c r="J32" s="67" t="n">
        <f aca="false">G32*3.8235866717</f>
        <v>68161476.2665111</v>
      </c>
      <c r="K32" s="9"/>
      <c r="L32" s="67"/>
      <c r="M32" s="67" t="n">
        <f aca="false">F32*2.511711692</f>
        <v>245842.591874696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high_SIPA_income!B26</f>
        <v>15771460.2476662</v>
      </c>
      <c r="F33" s="163" t="n">
        <f aca="false">high_SIPA_income!I26</f>
        <v>103200.502210546</v>
      </c>
      <c r="G33" s="8" t="n">
        <f aca="false">E33-F33*0.7</f>
        <v>15699219.8961188</v>
      </c>
      <c r="H33" s="8"/>
      <c r="I33" s="8"/>
      <c r="J33" s="8" t="n">
        <f aca="false">G33*3.8235866717</f>
        <v>60027327.9508873</v>
      </c>
      <c r="K33" s="6"/>
      <c r="L33" s="8"/>
      <c r="M33" s="8" t="n">
        <f aca="false">F33*2.511711692</f>
        <v>259209.908022499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high_SIPA_income!B27</f>
        <v>19113729.7756983</v>
      </c>
      <c r="F34" s="165" t="n">
        <f aca="false">high_SIPA_income!I27</f>
        <v>101338.634933715</v>
      </c>
      <c r="G34" s="67" t="n">
        <f aca="false">E34-F34*0.7</f>
        <v>19042792.7312447</v>
      </c>
      <c r="H34" s="67"/>
      <c r="I34" s="67"/>
      <c r="J34" s="67" t="n">
        <f aca="false">G34*3.8235866717</f>
        <v>72811768.4791328</v>
      </c>
      <c r="K34" s="9"/>
      <c r="L34" s="67"/>
      <c r="M34" s="67" t="n">
        <f aca="false">F34*2.511711692</f>
        <v>254533.434214332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high_SIPA_income!B28</f>
        <v>17308236.6117995</v>
      </c>
      <c r="F35" s="165" t="n">
        <f aca="false">high_SIPA_income!I28</f>
        <v>105482.802162781</v>
      </c>
      <c r="G35" s="67" t="n">
        <f aca="false">E35-F35*0.7</f>
        <v>17234398.6502856</v>
      </c>
      <c r="H35" s="67"/>
      <c r="I35" s="67"/>
      <c r="J35" s="67" t="n">
        <f aca="false">G35*3.8235866717</f>
        <v>65897216.9739964</v>
      </c>
      <c r="K35" s="9"/>
      <c r="L35" s="67"/>
      <c r="M35" s="67" t="n">
        <f aca="false">F35*2.511711692</f>
        <v>264942.387497179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high_SIPA_income!B29</f>
        <v>20818818.3965605</v>
      </c>
      <c r="F36" s="165" t="n">
        <f aca="false">high_SIPA_income!I29</f>
        <v>107128.032073771</v>
      </c>
      <c r="G36" s="67" t="n">
        <f aca="false">E36-F36*0.7</f>
        <v>20743828.7741089</v>
      </c>
      <c r="H36" s="67"/>
      <c r="I36" s="67"/>
      <c r="J36" s="67" t="n">
        <f aca="false">G36*3.8235866717</f>
        <v>79315827.2207098</v>
      </c>
      <c r="K36" s="9"/>
      <c r="L36" s="67"/>
      <c r="M36" s="67" t="n">
        <f aca="false">F36*2.511711692</f>
        <v>269074.730700643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high_SIPA_income!B30</f>
        <v>18672202.9894228</v>
      </c>
      <c r="F37" s="163" t="n">
        <f aca="false">high_SIPA_income!I30</f>
        <v>106811.868539461</v>
      </c>
      <c r="G37" s="8" t="n">
        <f aca="false">E37-F37*0.7</f>
        <v>18597434.6814452</v>
      </c>
      <c r="H37" s="8"/>
      <c r="I37" s="8"/>
      <c r="J37" s="8" t="n">
        <f aca="false">G37*3.8235866717</f>
        <v>71108903.375785</v>
      </c>
      <c r="K37" s="6"/>
      <c r="L37" s="8"/>
      <c r="M37" s="8" t="n">
        <f aca="false">F37*2.511711692</f>
        <v>268280.619054932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high_SIPA_income!B31</f>
        <v>21849304.6686955</v>
      </c>
      <c r="F38" s="165" t="n">
        <f aca="false">high_SIPA_income!I31</f>
        <v>110330.769120702</v>
      </c>
      <c r="G38" s="67" t="n">
        <f aca="false">E38-F38*0.7</f>
        <v>21772073.130311</v>
      </c>
      <c r="H38" s="67"/>
      <c r="I38" s="67"/>
      <c r="J38" s="67" t="n">
        <f aca="false">G38*3.8235866717</f>
        <v>83247408.6363349</v>
      </c>
      <c r="K38" s="9"/>
      <c r="L38" s="67"/>
      <c r="M38" s="67" t="n">
        <f aca="false">F38*2.511711692</f>
        <v>277119.082787819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high_SIPA_income!B32</f>
        <v>19615955.4367033</v>
      </c>
      <c r="F39" s="165" t="n">
        <f aca="false">high_SIPA_income!I32</f>
        <v>107717.132115054</v>
      </c>
      <c r="G39" s="67" t="n">
        <f aca="false">E39-F39*0.7</f>
        <v>19540553.4442227</v>
      </c>
      <c r="H39" s="67"/>
      <c r="I39" s="67"/>
      <c r="J39" s="67" t="n">
        <f aca="false">G39*3.8235866717</f>
        <v>74714999.7069715</v>
      </c>
      <c r="K39" s="9"/>
      <c r="L39" s="67"/>
      <c r="M39" s="67" t="n">
        <f aca="false">F39*2.511711692</f>
        <v>270554.38016209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high_SIPA_income!B33</f>
        <v>23114230.5108946</v>
      </c>
      <c r="F40" s="165" t="n">
        <f aca="false">high_SIPA_income!I33</f>
        <v>110017.9314753</v>
      </c>
      <c r="G40" s="67" t="n">
        <f aca="false">E40-F40*0.7</f>
        <v>23037217.9588619</v>
      </c>
      <c r="H40" s="67"/>
      <c r="I40" s="67"/>
      <c r="J40" s="67" t="n">
        <f aca="false">G40*3.8235866717</f>
        <v>88084799.5405521</v>
      </c>
      <c r="K40" s="9"/>
      <c r="L40" s="67"/>
      <c r="M40" s="67" t="n">
        <f aca="false">F40*2.511711692</f>
        <v>276333.324816166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high_SIPA_income!B34</f>
        <v>20511660.043413</v>
      </c>
      <c r="F41" s="163" t="n">
        <f aca="false">high_SIPA_income!I34</f>
        <v>110459.075284522</v>
      </c>
      <c r="G41" s="8" t="n">
        <f aca="false">E41-F41*0.7</f>
        <v>20434338.6907139</v>
      </c>
      <c r="H41" s="8"/>
      <c r="I41" s="8"/>
      <c r="J41" s="8" t="n">
        <f aca="false">G41*3.8235866717</f>
        <v>78132465.0628172</v>
      </c>
      <c r="K41" s="6"/>
      <c r="L41" s="8"/>
      <c r="M41" s="8" t="n">
        <f aca="false">F41*2.511711692</f>
        <v>277441.350879641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high_SIPA_income!B35</f>
        <v>24120691.9287118</v>
      </c>
      <c r="F42" s="165" t="n">
        <f aca="false">high_SIPA_income!I35</f>
        <v>110894.142067351</v>
      </c>
      <c r="G42" s="67" t="n">
        <f aca="false">E42-F42*0.7</f>
        <v>24043066.0292646</v>
      </c>
      <c r="H42" s="67"/>
      <c r="I42" s="67"/>
      <c r="J42" s="67" t="n">
        <f aca="false">G42*3.8235866717</f>
        <v>91930746.8162993</v>
      </c>
      <c r="K42" s="9"/>
      <c r="L42" s="67"/>
      <c r="M42" s="67" t="n">
        <f aca="false">F42*2.511711692</f>
        <v>278534.113204876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high_SIPA_income!B36</f>
        <v>21250532.6073744</v>
      </c>
      <c r="F43" s="165" t="n">
        <f aca="false">high_SIPA_income!I36</f>
        <v>115116.323412621</v>
      </c>
      <c r="G43" s="67" t="n">
        <f aca="false">E43-F43*0.7</f>
        <v>21169951.1809856</v>
      </c>
      <c r="H43" s="67"/>
      <c r="I43" s="67"/>
      <c r="J43" s="67" t="n">
        <f aca="false">G43*3.8235866717</f>
        <v>80945143.1761561</v>
      </c>
      <c r="K43" s="9"/>
      <c r="L43" s="67"/>
      <c r="M43" s="67" t="n">
        <f aca="false">F43*2.511711692</f>
        <v>289139.015455535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high_SIPA_income!B37</f>
        <v>24828663.9172623</v>
      </c>
      <c r="F44" s="165" t="n">
        <f aca="false">high_SIPA_income!I37</f>
        <v>116872.269499434</v>
      </c>
      <c r="G44" s="67" t="n">
        <f aca="false">E44-F44*0.7</f>
        <v>24746853.3286127</v>
      </c>
      <c r="H44" s="67"/>
      <c r="I44" s="67"/>
      <c r="J44" s="67" t="n">
        <f aca="false">G44*3.8235866717</f>
        <v>94621738.5537981</v>
      </c>
      <c r="K44" s="9"/>
      <c r="L44" s="67"/>
      <c r="M44" s="67" t="n">
        <f aca="false">F44*2.511711692</f>
        <v>293549.445772302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high_SIPA_income!B38</f>
        <v>21988016.3043742</v>
      </c>
      <c r="F45" s="163" t="n">
        <f aca="false">high_SIPA_income!I38</f>
        <v>119315.783956805</v>
      </c>
      <c r="G45" s="8" t="n">
        <f aca="false">E45-F45*0.7</f>
        <v>21904495.2556044</v>
      </c>
      <c r="H45" s="8"/>
      <c r="I45" s="8"/>
      <c r="J45" s="8" t="n">
        <f aca="false">G45*3.8235866717</f>
        <v>83753736.109645</v>
      </c>
      <c r="K45" s="6"/>
      <c r="L45" s="8"/>
      <c r="M45" s="8" t="n">
        <f aca="false">F45*2.511711692</f>
        <v>299686.849604454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high_SIPA_income!B39</f>
        <v>25645196.8664543</v>
      </c>
      <c r="F46" s="165" t="n">
        <f aca="false">high_SIPA_income!I39</f>
        <v>119465.880726049</v>
      </c>
      <c r="G46" s="67" t="n">
        <f aca="false">E46-F46*0.7</f>
        <v>25561570.749946</v>
      </c>
      <c r="H46" s="67"/>
      <c r="I46" s="67"/>
      <c r="J46" s="67" t="n">
        <f aca="false">G46*3.8235866717</f>
        <v>97736881.2272102</v>
      </c>
      <c r="K46" s="9"/>
      <c r="L46" s="67"/>
      <c r="M46" s="67" t="n">
        <f aca="false">F46*2.511711692</f>
        <v>300063.849414694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high_SIPA_income!B40</f>
        <v>22447220.2984648</v>
      </c>
      <c r="F47" s="165" t="n">
        <f aca="false">high_SIPA_income!I40</f>
        <v>119554.492781108</v>
      </c>
      <c r="G47" s="67" t="n">
        <f aca="false">E47-F47*0.7</f>
        <v>22363532.153518</v>
      </c>
      <c r="H47" s="67"/>
      <c r="I47" s="67"/>
      <c r="J47" s="67" t="n">
        <f aca="false">G47*3.8235866717</f>
        <v>85508903.4743258</v>
      </c>
      <c r="K47" s="9"/>
      <c r="L47" s="67"/>
      <c r="M47" s="67" t="n">
        <f aca="false">F47*2.511711692</f>
        <v>300286.417349438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high_SIPA_income!B41</f>
        <v>26215620.9346247</v>
      </c>
      <c r="F48" s="165" t="n">
        <f aca="false">high_SIPA_income!I41</f>
        <v>121773.331606164</v>
      </c>
      <c r="G48" s="67" t="n">
        <f aca="false">E48-F48*0.7</f>
        <v>26130379.6025004</v>
      </c>
      <c r="H48" s="67"/>
      <c r="I48" s="67"/>
      <c r="J48" s="67" t="n">
        <f aca="false">G48*3.8235866717</f>
        <v>99911771.1745821</v>
      </c>
      <c r="K48" s="9"/>
      <c r="L48" s="67"/>
      <c r="M48" s="67" t="n">
        <f aca="false">F48*2.511711692</f>
        <v>305859.500768996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high_SIPA_income!B42</f>
        <v>23082906.8291664</v>
      </c>
      <c r="F49" s="163" t="n">
        <f aca="false">high_SIPA_income!I42</f>
        <v>122250.900741652</v>
      </c>
      <c r="G49" s="8" t="n">
        <f aca="false">E49-F49*0.7</f>
        <v>22997331.1986472</v>
      </c>
      <c r="H49" s="8"/>
      <c r="I49" s="8"/>
      <c r="J49" s="8" t="n">
        <f aca="false">G49*3.8235866717</f>
        <v>87932289.0558182</v>
      </c>
      <c r="K49" s="6"/>
      <c r="L49" s="8"/>
      <c r="M49" s="8" t="n">
        <f aca="false">F49*2.511711692</f>
        <v>307059.01675034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high_SIPA_income!B43</f>
        <v>26919144.4772353</v>
      </c>
      <c r="F50" s="165" t="n">
        <f aca="false">high_SIPA_income!I43</f>
        <v>121810.536172498</v>
      </c>
      <c r="G50" s="67" t="n">
        <f aca="false">E50-F50*0.7</f>
        <v>26833877.1019146</v>
      </c>
      <c r="H50" s="67"/>
      <c r="I50" s="67"/>
      <c r="J50" s="67" t="n">
        <f aca="false">G50*3.8235866717</f>
        <v>102601654.836916</v>
      </c>
      <c r="K50" s="9"/>
      <c r="L50" s="67"/>
      <c r="M50" s="67" t="n">
        <f aca="false">F50*2.511711692</f>
        <v>305952.947913252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high_SIPA_income!B44</f>
        <v>23750569.1785889</v>
      </c>
      <c r="F51" s="165" t="n">
        <f aca="false">high_SIPA_income!I44</f>
        <v>117719.737952726</v>
      </c>
      <c r="G51" s="67" t="n">
        <f aca="false">E51-F51*0.7</f>
        <v>23668165.362022</v>
      </c>
      <c r="H51" s="67"/>
      <c r="I51" s="67"/>
      <c r="J51" s="67" t="n">
        <f aca="false">G51*3.8235866717</f>
        <v>90497281.6218188</v>
      </c>
      <c r="K51" s="9"/>
      <c r="L51" s="67"/>
      <c r="M51" s="67" t="n">
        <f aca="false">F51*2.511711692</f>
        <v>295678.042195039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high_SIPA_income!B45</f>
        <v>27821981.0624328</v>
      </c>
      <c r="F52" s="165" t="n">
        <f aca="false">high_SIPA_income!I45</f>
        <v>117392.773072152</v>
      </c>
      <c r="G52" s="67" t="n">
        <f aca="false">E52-F52*0.7</f>
        <v>27739806.1212823</v>
      </c>
      <c r="H52" s="67"/>
      <c r="I52" s="67"/>
      <c r="J52" s="67" t="n">
        <f aca="false">G52*3.8235866717</f>
        <v>106065552.960877</v>
      </c>
      <c r="K52" s="9"/>
      <c r="L52" s="67"/>
      <c r="M52" s="67" t="n">
        <f aca="false">F52*2.511711692</f>
        <v>294856.800681626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high_SIPA_income!B46</f>
        <v>24558530.6991189</v>
      </c>
      <c r="F53" s="163" t="n">
        <f aca="false">high_SIPA_income!I46</f>
        <v>117895.18299307</v>
      </c>
      <c r="G53" s="8" t="n">
        <f aca="false">E53-F53*0.7</f>
        <v>24476004.0710238</v>
      </c>
      <c r="H53" s="8"/>
      <c r="I53" s="8"/>
      <c r="J53" s="8" t="n">
        <f aca="false">G53*3.8235866717</f>
        <v>93586122.9424415</v>
      </c>
      <c r="K53" s="6"/>
      <c r="L53" s="8"/>
      <c r="M53" s="8" t="n">
        <f aca="false">F53*2.511711692</f>
        <v>296118.709554172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high_SIPA_income!B47</f>
        <v>28686744.317384</v>
      </c>
      <c r="F54" s="165" t="n">
        <f aca="false">high_SIPA_income!I47</f>
        <v>115570.901673361</v>
      </c>
      <c r="G54" s="67" t="n">
        <f aca="false">E54-F54*0.7</f>
        <v>28605844.6862127</v>
      </c>
      <c r="H54" s="67"/>
      <c r="I54" s="67"/>
      <c r="J54" s="67" t="n">
        <f aca="false">G54*3.8235866717</f>
        <v>109376926.474923</v>
      </c>
      <c r="K54" s="9"/>
      <c r="L54" s="67"/>
      <c r="M54" s="67" t="n">
        <f aca="false">F54*2.511711692</f>
        <v>290280.784987964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high_SIPA_income!B48</f>
        <v>25286372.4827324</v>
      </c>
      <c r="F55" s="165" t="n">
        <f aca="false">high_SIPA_income!I48</f>
        <v>114711.429368612</v>
      </c>
      <c r="G55" s="67" t="n">
        <f aca="false">E55-F55*0.7</f>
        <v>25206074.4821744</v>
      </c>
      <c r="H55" s="67"/>
      <c r="I55" s="67"/>
      <c r="J55" s="67" t="n">
        <f aca="false">G55*3.8235866717</f>
        <v>96377610.4359194</v>
      </c>
      <c r="K55" s="9"/>
      <c r="L55" s="67"/>
      <c r="M55" s="67" t="n">
        <f aca="false">F55*2.511711692</f>
        <v>288122.038351174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high_SIPA_income!B49</f>
        <v>29268762.5245107</v>
      </c>
      <c r="F56" s="165" t="n">
        <f aca="false">high_SIPA_income!I49</f>
        <v>117848.078901849</v>
      </c>
      <c r="G56" s="67" t="n">
        <f aca="false">E56-F56*0.7</f>
        <v>29186268.8692795</v>
      </c>
      <c r="H56" s="67"/>
      <c r="I56" s="67"/>
      <c r="J56" s="67" t="n">
        <f aca="false">G56*3.8235866717</f>
        <v>111596228.64523</v>
      </c>
      <c r="K56" s="9"/>
      <c r="L56" s="67"/>
      <c r="M56" s="67" t="n">
        <f aca="false">F56*2.511711692</f>
        <v>296000.397657512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high_SIPA_income!B50</f>
        <v>25738746.1945325</v>
      </c>
      <c r="F57" s="163" t="n">
        <f aca="false">high_SIPA_income!I50</f>
        <v>121231.191114655</v>
      </c>
      <c r="G57" s="8" t="n">
        <f aca="false">E57-F57*0.7</f>
        <v>25653884.3607523</v>
      </c>
      <c r="H57" s="8"/>
      <c r="I57" s="8"/>
      <c r="J57" s="8" t="n">
        <f aca="false">G57*3.8235866717</f>
        <v>98089850.3191054</v>
      </c>
      <c r="K57" s="6"/>
      <c r="L57" s="8"/>
      <c r="M57" s="8" t="n">
        <f aca="false">F57*2.511711692</f>
        <v>304497.800157764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high_SIPA_income!B51</f>
        <v>30007450.8251833</v>
      </c>
      <c r="F58" s="165" t="n">
        <f aca="false">high_SIPA_income!I51</f>
        <v>117790.742042325</v>
      </c>
      <c r="G58" s="67" t="n">
        <f aca="false">E58-F58*0.7</f>
        <v>29924997.3057537</v>
      </c>
      <c r="H58" s="67"/>
      <c r="I58" s="67"/>
      <c r="J58" s="67" t="n">
        <f aca="false">G58*3.8235866717</f>
        <v>114420820.848938</v>
      </c>
      <c r="K58" s="9"/>
      <c r="L58" s="67"/>
      <c r="M58" s="67" t="n">
        <f aca="false">F58*2.511711692</f>
        <v>295856.383997064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high_SIPA_income!B52</f>
        <v>26419197.0994115</v>
      </c>
      <c r="F59" s="165" t="n">
        <f aca="false">high_SIPA_income!I52</f>
        <v>116644.383280207</v>
      </c>
      <c r="G59" s="67" t="n">
        <f aca="false">E59-F59*0.7</f>
        <v>26337546.0311154</v>
      </c>
      <c r="H59" s="67"/>
      <c r="I59" s="67"/>
      <c r="J59" s="67" t="n">
        <f aca="false">G59*3.8235866717</f>
        <v>100703889.969858</v>
      </c>
      <c r="K59" s="9"/>
      <c r="L59" s="67"/>
      <c r="M59" s="67" t="n">
        <f aca="false">F59*2.511711692</f>
        <v>292977.061291024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high_SIPA_income!B53</f>
        <v>30679527.6986932</v>
      </c>
      <c r="F60" s="165" t="n">
        <f aca="false">high_SIPA_income!I53</f>
        <v>118604.342693087</v>
      </c>
      <c r="G60" s="67" t="n">
        <f aca="false">E60-F60*0.7</f>
        <v>30596504.6588081</v>
      </c>
      <c r="H60" s="67"/>
      <c r="I60" s="67"/>
      <c r="J60" s="67" t="n">
        <f aca="false">G60*3.8235866717</f>
        <v>116988387.414025</v>
      </c>
      <c r="K60" s="9"/>
      <c r="L60" s="67"/>
      <c r="M60" s="67" t="n">
        <f aca="false">F60*2.511711692</f>
        <v>297899.914264201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high_SIPA_income!B54</f>
        <v>26977347.1595316</v>
      </c>
      <c r="F61" s="163" t="n">
        <f aca="false">high_SIPA_income!I54</f>
        <v>121894.074282719</v>
      </c>
      <c r="G61" s="8" t="n">
        <f aca="false">E61-F61*0.7</f>
        <v>26892021.3075337</v>
      </c>
      <c r="H61" s="8"/>
      <c r="I61" s="8"/>
      <c r="J61" s="8" t="n">
        <f aca="false">G61*3.8235866717</f>
        <v>102823974.246558</v>
      </c>
      <c r="K61" s="6"/>
      <c r="L61" s="8"/>
      <c r="M61" s="8" t="n">
        <f aca="false">F61*2.511711692</f>
        <v>306162.771561423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high_SIPA_income!B55</f>
        <v>31335458.1869319</v>
      </c>
      <c r="F62" s="165" t="n">
        <f aca="false">high_SIPA_income!I55</f>
        <v>120731.024160041</v>
      </c>
      <c r="G62" s="67" t="n">
        <f aca="false">E62-F62*0.7</f>
        <v>31250946.4700199</v>
      </c>
      <c r="H62" s="67"/>
      <c r="I62" s="67"/>
      <c r="J62" s="67" t="n">
        <f aca="false">G62*3.8235866717</f>
        <v>119490702.400778</v>
      </c>
      <c r="K62" s="9"/>
      <c r="L62" s="67"/>
      <c r="M62" s="67" t="n">
        <f aca="false">F62*2.511711692</f>
        <v>303241.52496991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high_SIPA_income!B56</f>
        <v>27644748.6554456</v>
      </c>
      <c r="F63" s="165" t="n">
        <f aca="false">high_SIPA_income!I56</f>
        <v>120543.850863579</v>
      </c>
      <c r="G63" s="67" t="n">
        <f aca="false">E63-F63*0.7</f>
        <v>27560367.9598411</v>
      </c>
      <c r="H63" s="67"/>
      <c r="I63" s="67"/>
      <c r="J63" s="67" t="n">
        <f aca="false">G63*3.8235866717</f>
        <v>105379455.598396</v>
      </c>
      <c r="K63" s="9"/>
      <c r="L63" s="67"/>
      <c r="M63" s="67" t="n">
        <f aca="false">F63*2.511711692</f>
        <v>302771.399612756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high_SIPA_income!B57</f>
        <v>32370257.1395991</v>
      </c>
      <c r="F64" s="165" t="n">
        <f aca="false">high_SIPA_income!I57</f>
        <v>123781.172350734</v>
      </c>
      <c r="G64" s="67" t="n">
        <f aca="false">E64-F64*0.7</f>
        <v>32283610.3189536</v>
      </c>
      <c r="H64" s="67"/>
      <c r="I64" s="67"/>
      <c r="J64" s="67" t="n">
        <f aca="false">G64*3.8235866717</f>
        <v>123439182.129907</v>
      </c>
      <c r="K64" s="9"/>
      <c r="L64" s="67"/>
      <c r="M64" s="67" t="n">
        <f aca="false">F64*2.511711692</f>
        <v>310902.617842806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high_SIPA_income!B58</f>
        <v>28500152.6081162</v>
      </c>
      <c r="F65" s="163" t="n">
        <f aca="false">high_SIPA_income!I58</f>
        <v>124347.621894516</v>
      </c>
      <c r="G65" s="8" t="n">
        <f aca="false">E65-F65*0.7</f>
        <v>28413109.27279</v>
      </c>
      <c r="H65" s="8"/>
      <c r="I65" s="8"/>
      <c r="J65" s="8" t="n">
        <f aca="false">G65*3.8235866717</f>
        <v>108639985.916996</v>
      </c>
      <c r="K65" s="6"/>
      <c r="L65" s="8"/>
      <c r="M65" s="8" t="n">
        <f aca="false">F65*2.511711692</f>
        <v>312325.375784851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high_SIPA_income!B59</f>
        <v>32889260.6339094</v>
      </c>
      <c r="F66" s="165" t="n">
        <f aca="false">high_SIPA_income!I59</f>
        <v>127547.650906472</v>
      </c>
      <c r="G66" s="67" t="n">
        <f aca="false">E66-F66*0.7</f>
        <v>32799977.2782749</v>
      </c>
      <c r="H66" s="67"/>
      <c r="I66" s="67"/>
      <c r="J66" s="67" t="n">
        <f aca="false">G66*3.8235866717</f>
        <v>125413555.953275</v>
      </c>
      <c r="K66" s="9"/>
      <c r="L66" s="67"/>
      <c r="M66" s="67" t="n">
        <f aca="false">F66*2.511711692</f>
        <v>320362.92606892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high_SIPA_income!B60</f>
        <v>28948374.5167351</v>
      </c>
      <c r="F67" s="165" t="n">
        <f aca="false">high_SIPA_income!I60</f>
        <v>123740.790048335</v>
      </c>
      <c r="G67" s="67" t="n">
        <f aca="false">E67-F67*0.7</f>
        <v>28861755.9637013</v>
      </c>
      <c r="H67" s="67"/>
      <c r="I67" s="67"/>
      <c r="J67" s="67" t="n">
        <f aca="false">G67*3.8235866717</f>
        <v>110355425.424666</v>
      </c>
      <c r="K67" s="9"/>
      <c r="L67" s="67"/>
      <c r="M67" s="67" t="n">
        <f aca="false">F67*2.511711692</f>
        <v>310801.189141721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high_SIPA_income!B61</f>
        <v>33725837.9214452</v>
      </c>
      <c r="F68" s="165" t="n">
        <f aca="false">high_SIPA_income!I61</f>
        <v>125152.467499387</v>
      </c>
      <c r="G68" s="67" t="n">
        <f aca="false">E68-F68*0.7</f>
        <v>33638231.1941956</v>
      </c>
      <c r="H68" s="67"/>
      <c r="I68" s="67"/>
      <c r="J68" s="67" t="n">
        <f aca="false">G68*3.8235866717</f>
        <v>128618692.45369</v>
      </c>
      <c r="K68" s="9"/>
      <c r="L68" s="67"/>
      <c r="M68" s="67" t="n">
        <f aca="false">F68*2.511711692</f>
        <v>314346.915900861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high_SIPA_income!B62</f>
        <v>29776701.9837445</v>
      </c>
      <c r="F69" s="163" t="n">
        <f aca="false">high_SIPA_income!I62</f>
        <v>123599.892825643</v>
      </c>
      <c r="G69" s="8" t="n">
        <f aca="false">E69-F69*0.7</f>
        <v>29690182.0587665</v>
      </c>
      <c r="H69" s="8"/>
      <c r="I69" s="8"/>
      <c r="J69" s="8" t="n">
        <f aca="false">G69*3.8235866717</f>
        <v>113522984.400246</v>
      </c>
      <c r="K69" s="6"/>
      <c r="L69" s="8"/>
      <c r="M69" s="8" t="n">
        <f aca="false">F69*2.511711692</f>
        <v>310447.295940114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high_SIPA_income!B63</f>
        <v>34486981.0097892</v>
      </c>
      <c r="F70" s="165" t="n">
        <f aca="false">high_SIPA_income!I63</f>
        <v>124688.727409333</v>
      </c>
      <c r="G70" s="67" t="n">
        <f aca="false">E70-F70*0.7</f>
        <v>34399698.9006027</v>
      </c>
      <c r="H70" s="67"/>
      <c r="I70" s="67"/>
      <c r="J70" s="67" t="n">
        <f aca="false">G70*3.8235866717</f>
        <v>131530230.226838</v>
      </c>
      <c r="K70" s="9"/>
      <c r="L70" s="67"/>
      <c r="M70" s="67" t="n">
        <f aca="false">F70*2.511711692</f>
        <v>313182.134494623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high_SIPA_income!B64</f>
        <v>30269763.0152629</v>
      </c>
      <c r="F71" s="165" t="n">
        <f aca="false">high_SIPA_income!I64</f>
        <v>124531.871311569</v>
      </c>
      <c r="G71" s="67" t="n">
        <f aca="false">E71-F71*0.7</f>
        <v>30182590.7053448</v>
      </c>
      <c r="H71" s="67"/>
      <c r="I71" s="67"/>
      <c r="J71" s="67" t="n">
        <f aca="false">G71*3.8235866717</f>
        <v>115405751.538333</v>
      </c>
      <c r="K71" s="9"/>
      <c r="L71" s="67"/>
      <c r="M71" s="67" t="n">
        <f aca="false">F71*2.511711692</f>
        <v>312788.157199907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high_SIPA_income!B65</f>
        <v>35125005.5924574</v>
      </c>
      <c r="F72" s="165" t="n">
        <f aca="false">high_SIPA_income!I65</f>
        <v>127055.139708682</v>
      </c>
      <c r="G72" s="67" t="n">
        <f aca="false">E72-F72*0.7</f>
        <v>35036066.9946613</v>
      </c>
      <c r="H72" s="67"/>
      <c r="I72" s="67"/>
      <c r="J72" s="67" t="n">
        <f aca="false">G72*3.8235866717</f>
        <v>133963438.789575</v>
      </c>
      <c r="K72" s="9"/>
      <c r="L72" s="67"/>
      <c r="M72" s="67" t="n">
        <f aca="false">F72*2.511711692</f>
        <v>319125.879934989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high_SIPA_income!B66</f>
        <v>30728468.9403389</v>
      </c>
      <c r="F73" s="163" t="n">
        <f aca="false">high_SIPA_income!I66</f>
        <v>127267.460657001</v>
      </c>
      <c r="G73" s="8" t="n">
        <f aca="false">E73-F73*0.7</f>
        <v>30639381.717879</v>
      </c>
      <c r="H73" s="8"/>
      <c r="I73" s="8"/>
      <c r="J73" s="8" t="n">
        <f aca="false">G73*3.8235866717</f>
        <v>117152331.565611</v>
      </c>
      <c r="K73" s="6"/>
      <c r="L73" s="8"/>
      <c r="M73" s="8" t="n">
        <f aca="false">F73*2.511711692</f>
        <v>319659.168943338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high_SIPA_income!B67</f>
        <v>35950798.4086942</v>
      </c>
      <c r="F74" s="165" t="n">
        <f aca="false">high_SIPA_income!I67</f>
        <v>124502.931764136</v>
      </c>
      <c r="G74" s="67" t="n">
        <f aca="false">E74-F74*0.7</f>
        <v>35863646.3564593</v>
      </c>
      <c r="H74" s="67"/>
      <c r="I74" s="67"/>
      <c r="J74" s="67" t="n">
        <f aca="false">G74*3.8235866717</f>
        <v>137127760.20712</v>
      </c>
      <c r="K74" s="9"/>
      <c r="L74" s="67"/>
      <c r="M74" s="67" t="n">
        <f aca="false">F74*2.511711692</f>
        <v>312715.469400259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high_SIPA_income!B68</f>
        <v>31541136.0325216</v>
      </c>
      <c r="F75" s="165" t="n">
        <f aca="false">high_SIPA_income!I68</f>
        <v>124262.71503926</v>
      </c>
      <c r="G75" s="67" t="n">
        <f aca="false">E75-F75*0.7</f>
        <v>31454152.1319941</v>
      </c>
      <c r="H75" s="67"/>
      <c r="I75" s="67"/>
      <c r="J75" s="67" t="n">
        <f aca="false">G75*3.8235866717</f>
        <v>120267676.861517</v>
      </c>
      <c r="K75" s="9"/>
      <c r="L75" s="67"/>
      <c r="M75" s="67" t="n">
        <f aca="false">F75*2.511711692</f>
        <v>312112.114243773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high_SIPA_income!B69</f>
        <v>36632113.5612836</v>
      </c>
      <c r="F76" s="165" t="n">
        <f aca="false">high_SIPA_income!I69</f>
        <v>122733.377377762</v>
      </c>
      <c r="G76" s="67" t="n">
        <f aca="false">E76-F76*0.7</f>
        <v>36546200.1971192</v>
      </c>
      <c r="H76" s="67"/>
      <c r="I76" s="67"/>
      <c r="J76" s="67" t="n">
        <f aca="false">G76*3.8235866717</f>
        <v>139737563.974985</v>
      </c>
      <c r="K76" s="9"/>
      <c r="L76" s="67"/>
      <c r="M76" s="67" t="n">
        <f aca="false">F76*2.511711692</f>
        <v>308270.858958373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high_SIPA_income!B70</f>
        <v>32069393.2417546</v>
      </c>
      <c r="F77" s="163" t="n">
        <f aca="false">high_SIPA_income!I70</f>
        <v>123391.570062492</v>
      </c>
      <c r="G77" s="8" t="n">
        <f aca="false">E77-F77*0.7</f>
        <v>31983019.1427108</v>
      </c>
      <c r="H77" s="8"/>
      <c r="I77" s="8"/>
      <c r="J77" s="8" t="n">
        <f aca="false">G77*3.8235866717</f>
        <v>122289845.714795</v>
      </c>
      <c r="K77" s="6"/>
      <c r="L77" s="8"/>
      <c r="M77" s="8" t="n">
        <f aca="false">F77*2.511711692</f>
        <v>309924.049220197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high_SIPA_income!B71</f>
        <v>37242880.4305893</v>
      </c>
      <c r="F78" s="165" t="n">
        <f aca="false">high_SIPA_income!I71</f>
        <v>124509.885880764</v>
      </c>
      <c r="G78" s="67" t="n">
        <f aca="false">E78-F78*0.7</f>
        <v>37155723.5104727</v>
      </c>
      <c r="H78" s="67"/>
      <c r="I78" s="67"/>
      <c r="J78" s="67" t="n">
        <f aca="false">G78*3.8235866717</f>
        <v>142068129.192014</v>
      </c>
      <c r="K78" s="9"/>
      <c r="L78" s="67"/>
      <c r="M78" s="67" t="n">
        <f aca="false">F78*2.511711692</f>
        <v>312732.9361363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high_SIPA_income!B72</f>
        <v>32542043.9537009</v>
      </c>
      <c r="F79" s="165" t="n">
        <f aca="false">high_SIPA_income!I72</f>
        <v>126716.35376761</v>
      </c>
      <c r="G79" s="67" t="n">
        <f aca="false">E79-F79*0.7</f>
        <v>32453342.5060635</v>
      </c>
      <c r="H79" s="67"/>
      <c r="I79" s="67"/>
      <c r="J79" s="67" t="n">
        <f aca="false">G79*3.8235866717</f>
        <v>124088167.8583</v>
      </c>
      <c r="K79" s="9"/>
      <c r="L79" s="67"/>
      <c r="M79" s="67" t="n">
        <f aca="false">F79*2.511711692</f>
        <v>318274.947325715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high_SIPA_income!B73</f>
        <v>37656307.712989</v>
      </c>
      <c r="F80" s="165" t="n">
        <f aca="false">high_SIPA_income!I73</f>
        <v>129880.392504467</v>
      </c>
      <c r="G80" s="67" t="n">
        <f aca="false">E80-F80*0.7</f>
        <v>37565391.4382359</v>
      </c>
      <c r="H80" s="67"/>
      <c r="I80" s="67"/>
      <c r="J80" s="67" t="n">
        <f aca="false">G80*3.8235866717</f>
        <v>143634530.020432</v>
      </c>
      <c r="K80" s="9"/>
      <c r="L80" s="67"/>
      <c r="M80" s="67" t="n">
        <f aca="false">F80*2.511711692</f>
        <v>326222.10041502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high_SIPA_income!B74</f>
        <v>32927820.761648</v>
      </c>
      <c r="F81" s="163" t="n">
        <f aca="false">high_SIPA_income!I74</f>
        <v>131054.762005884</v>
      </c>
      <c r="G81" s="8" t="n">
        <f aca="false">E81-F81*0.7</f>
        <v>32836082.4282439</v>
      </c>
      <c r="H81" s="8"/>
      <c r="I81" s="8"/>
      <c r="J81" s="8" t="n">
        <f aca="false">G81*3.8235866717</f>
        <v>125551607.123476</v>
      </c>
      <c r="K81" s="6"/>
      <c r="L81" s="8"/>
      <c r="M81" s="8" t="n">
        <f aca="false">F81*2.511711692</f>
        <v>329171.778022455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high_SIPA_income!B75</f>
        <v>38205853.8066828</v>
      </c>
      <c r="F82" s="165" t="n">
        <f aca="false">high_SIPA_income!I75</f>
        <v>130443.403601608</v>
      </c>
      <c r="G82" s="67" t="n">
        <f aca="false">E82-F82*0.7</f>
        <v>38114543.4241617</v>
      </c>
      <c r="H82" s="67"/>
      <c r="I82" s="67"/>
      <c r="J82" s="67" t="n">
        <f aca="false">G82*3.8235866717</f>
        <v>145734260.234555</v>
      </c>
      <c r="K82" s="9"/>
      <c r="L82" s="67"/>
      <c r="M82" s="67" t="n">
        <f aca="false">F82*2.511711692</f>
        <v>327636.221970433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high_SIPA_income!B76</f>
        <v>33644076.7828275</v>
      </c>
      <c r="F83" s="165" t="n">
        <f aca="false">high_SIPA_income!I76</f>
        <v>134439.709959912</v>
      </c>
      <c r="G83" s="67" t="n">
        <f aca="false">E83-F83*0.7</f>
        <v>33549968.9858556</v>
      </c>
      <c r="H83" s="67"/>
      <c r="I83" s="67"/>
      <c r="J83" s="67" t="n">
        <f aca="false">G83*3.8235866717</f>
        <v>128281214.250266</v>
      </c>
      <c r="K83" s="9"/>
      <c r="L83" s="67"/>
      <c r="M83" s="67" t="n">
        <f aca="false">F83*2.511711692</f>
        <v>337673.7913754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high_SIPA_income!B77</f>
        <v>39038882.764839</v>
      </c>
      <c r="F84" s="165" t="n">
        <f aca="false">high_SIPA_income!I77</f>
        <v>128018.795557621</v>
      </c>
      <c r="G84" s="67" t="n">
        <f aca="false">E84-F84*0.7</f>
        <v>38949269.6079486</v>
      </c>
      <c r="H84" s="67"/>
      <c r="I84" s="67"/>
      <c r="J84" s="67" t="n">
        <f aca="false">G84*3.8235866717</f>
        <v>148925908.145402</v>
      </c>
      <c r="K84" s="9"/>
      <c r="L84" s="67"/>
      <c r="M84" s="67" t="n">
        <f aca="false">F84*2.511711692</f>
        <v>321546.305597834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high_SIPA_income!B78</f>
        <v>34231121.4448287</v>
      </c>
      <c r="F85" s="163" t="n">
        <f aca="false">high_SIPA_income!I78</f>
        <v>128624.544185071</v>
      </c>
      <c r="G85" s="8" t="n">
        <f aca="false">E85-F85*0.7</f>
        <v>34141084.2638992</v>
      </c>
      <c r="H85" s="8"/>
      <c r="I85" s="8"/>
      <c r="J85" s="8" t="n">
        <f aca="false">G85*3.8235866717</f>
        <v>130541394.748832</v>
      </c>
      <c r="K85" s="6"/>
      <c r="L85" s="8"/>
      <c r="M85" s="8" t="n">
        <f aca="false">F85*2.511711692</f>
        <v>323067.771507814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high_SIPA_income!B79</f>
        <v>39564556.4995054</v>
      </c>
      <c r="F86" s="165" t="n">
        <f aca="false">high_SIPA_income!I79</f>
        <v>131166.155553315</v>
      </c>
      <c r="G86" s="67" t="n">
        <f aca="false">E86-F86*0.7</f>
        <v>39472740.190618</v>
      </c>
      <c r="H86" s="67"/>
      <c r="I86" s="67"/>
      <c r="J86" s="67" t="n">
        <f aca="false">G86*3.8235866717</f>
        <v>150927443.288324</v>
      </c>
      <c r="K86" s="9"/>
      <c r="L86" s="67"/>
      <c r="M86" s="67" t="n">
        <f aca="false">F86*2.511711692</f>
        <v>329451.566497951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high_SIPA_income!B80</f>
        <v>34680818.0220956</v>
      </c>
      <c r="F87" s="165" t="n">
        <f aca="false">high_SIPA_income!I80</f>
        <v>134656.86940924</v>
      </c>
      <c r="G87" s="67" t="n">
        <f aca="false">E87-F87*0.7</f>
        <v>34586558.2135091</v>
      </c>
      <c r="H87" s="67"/>
      <c r="I87" s="67"/>
      <c r="J87" s="67" t="n">
        <f aca="false">G87*3.8235866717</f>
        <v>132244703.00515</v>
      </c>
      <c r="K87" s="9"/>
      <c r="L87" s="67"/>
      <c r="M87" s="67" t="n">
        <f aca="false">F87*2.511711692</f>
        <v>338219.233303306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high_SIPA_income!B81</f>
        <v>40330702.6370489</v>
      </c>
      <c r="F88" s="165" t="n">
        <f aca="false">high_SIPA_income!I81</f>
        <v>132285.257250188</v>
      </c>
      <c r="G88" s="67" t="n">
        <f aca="false">E88-F88*0.7</f>
        <v>40238102.9569738</v>
      </c>
      <c r="H88" s="67"/>
      <c r="I88" s="67"/>
      <c r="J88" s="67" t="n">
        <f aca="false">G88*3.8235866717</f>
        <v>153853874.160777</v>
      </c>
      <c r="K88" s="9"/>
      <c r="L88" s="67"/>
      <c r="M88" s="67" t="n">
        <f aca="false">F88*2.511711692</f>
        <v>332262.427314525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high_SIPA_income!B82</f>
        <v>35418923.3953399</v>
      </c>
      <c r="F89" s="163" t="n">
        <f aca="false">high_SIPA_income!I82</f>
        <v>131598.560603857</v>
      </c>
      <c r="G89" s="8" t="n">
        <f aca="false">E89-F89*0.7</f>
        <v>35326804.4029172</v>
      </c>
      <c r="H89" s="8"/>
      <c r="I89" s="8"/>
      <c r="J89" s="8" t="n">
        <f aca="false">G89*3.8235866717</f>
        <v>135075098.468747</v>
      </c>
      <c r="K89" s="6"/>
      <c r="L89" s="8"/>
      <c r="M89" s="8" t="n">
        <f aca="false">F89*2.511711692</f>
        <v>330537.643319079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high_SIPA_income!B83</f>
        <v>41036215.9761817</v>
      </c>
      <c r="F90" s="165" t="n">
        <f aca="false">high_SIPA_income!I83</f>
        <v>132269.992387153</v>
      </c>
      <c r="G90" s="67" t="n">
        <f aca="false">E90-F90*0.7</f>
        <v>40943626.9815107</v>
      </c>
      <c r="H90" s="67"/>
      <c r="I90" s="67"/>
      <c r="J90" s="67" t="n">
        <f aca="false">G90*3.8235866717</f>
        <v>156551506.417561</v>
      </c>
      <c r="K90" s="9"/>
      <c r="L90" s="67"/>
      <c r="M90" s="67" t="n">
        <f aca="false">F90*2.511711692</f>
        <v>332224.086379564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high_SIPA_income!B84</f>
        <v>35853808.4066838</v>
      </c>
      <c r="F91" s="165" t="n">
        <f aca="false">high_SIPA_income!I84</f>
        <v>134960.903553728</v>
      </c>
      <c r="G91" s="67" t="n">
        <f aca="false">E91-F91*0.7</f>
        <v>35759335.7741961</v>
      </c>
      <c r="H91" s="67"/>
      <c r="I91" s="67"/>
      <c r="J91" s="67" t="n">
        <f aca="false">G91*3.8235866717</f>
        <v>136728919.655061</v>
      </c>
      <c r="K91" s="9"/>
      <c r="L91" s="67"/>
      <c r="M91" s="67" t="n">
        <f aca="false">F91*2.511711692</f>
        <v>338982.879418784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high_SIPA_income!B85</f>
        <v>41342032.9313677</v>
      </c>
      <c r="F92" s="165" t="n">
        <f aca="false">high_SIPA_income!I85</f>
        <v>133703.528190226</v>
      </c>
      <c r="G92" s="67" t="n">
        <f aca="false">E92-F92*0.7</f>
        <v>41248440.4616346</v>
      </c>
      <c r="H92" s="67"/>
      <c r="I92" s="67"/>
      <c r="J92" s="67" t="n">
        <f aca="false">G92*3.8235866717</f>
        <v>157716987.177517</v>
      </c>
      <c r="K92" s="9"/>
      <c r="L92" s="67"/>
      <c r="M92" s="67" t="n">
        <f aca="false">F92*2.511711692</f>
        <v>335824.715017043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high_SIPA_income!B86</f>
        <v>36223031.3754238</v>
      </c>
      <c r="F93" s="163" t="n">
        <f aca="false">high_SIPA_income!I86</f>
        <v>136583.250558283</v>
      </c>
      <c r="G93" s="8" t="n">
        <f aca="false">E93-F93*0.7</f>
        <v>36127423.100033</v>
      </c>
      <c r="H93" s="8"/>
      <c r="I93" s="8"/>
      <c r="J93" s="8" t="n">
        <f aca="false">G93*3.8235866717</f>
        <v>138136333.448153</v>
      </c>
      <c r="K93" s="6"/>
      <c r="L93" s="8"/>
      <c r="M93" s="8" t="n">
        <f aca="false">F93*2.511711692</f>
        <v>343057.747358606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high_SIPA_income!B87</f>
        <v>41691189.5046837</v>
      </c>
      <c r="F94" s="165" t="n">
        <f aca="false">high_SIPA_income!I87</f>
        <v>132978.810012366</v>
      </c>
      <c r="G94" s="67" t="n">
        <f aca="false">E94-F94*0.7</f>
        <v>41598104.3376751</v>
      </c>
      <c r="H94" s="67"/>
      <c r="I94" s="67"/>
      <c r="J94" s="67" t="n">
        <f aca="false">G94*3.8235866717</f>
        <v>159053957.31352</v>
      </c>
      <c r="K94" s="9"/>
      <c r="L94" s="67"/>
      <c r="M94" s="67" t="n">
        <f aca="false">F94*2.511711692</f>
        <v>334004.431896307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high_SIPA_income!B88</f>
        <v>36472352.2816843</v>
      </c>
      <c r="F95" s="165" t="n">
        <f aca="false">high_SIPA_income!I88</f>
        <v>133619.040078806</v>
      </c>
      <c r="G95" s="67" t="n">
        <f aca="false">E95-F95*0.7</f>
        <v>36378818.9536291</v>
      </c>
      <c r="H95" s="67"/>
      <c r="I95" s="67"/>
      <c r="J95" s="67" t="n">
        <f aca="false">G95*3.8235866717</f>
        <v>139097567.283284</v>
      </c>
      <c r="K95" s="9"/>
      <c r="L95" s="67"/>
      <c r="M95" s="67" t="n">
        <f aca="false">F95*2.511711692</f>
        <v>335612.505239753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high_SIPA_income!B89</f>
        <v>42243539.6967549</v>
      </c>
      <c r="F96" s="165" t="n">
        <f aca="false">high_SIPA_income!I89</f>
        <v>133102.078599706</v>
      </c>
      <c r="G96" s="67" t="n">
        <f aca="false">E96-F96*0.7</f>
        <v>42150368.2417351</v>
      </c>
      <c r="H96" s="67"/>
      <c r="I96" s="67"/>
      <c r="J96" s="67" t="n">
        <f aca="false">G96*3.8235866717</f>
        <v>161165586.216345</v>
      </c>
      <c r="K96" s="9"/>
      <c r="L96" s="67"/>
      <c r="M96" s="67" t="n">
        <f aca="false">F96*2.511711692</f>
        <v>334314.047048386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high_SIPA_income!B90</f>
        <v>37163243.8270831</v>
      </c>
      <c r="F97" s="163" t="n">
        <f aca="false">high_SIPA_income!I90</f>
        <v>132110.123066188</v>
      </c>
      <c r="G97" s="8" t="n">
        <f aca="false">E97-F97*0.7</f>
        <v>37070766.7409367</v>
      </c>
      <c r="H97" s="8"/>
      <c r="I97" s="8"/>
      <c r="J97" s="8" t="n">
        <f aca="false">G97*3.8235866717</f>
        <v>141743289.620345</v>
      </c>
      <c r="K97" s="6"/>
      <c r="L97" s="8"/>
      <c r="M97" s="8" t="n">
        <f aca="false">F97*2.511711692</f>
        <v>331822.540736903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high_SIPA_income!B91</f>
        <v>43134777.560104</v>
      </c>
      <c r="F98" s="165" t="n">
        <f aca="false">high_SIPA_income!I91</f>
        <v>135695.887257848</v>
      </c>
      <c r="G98" s="67" t="n">
        <f aca="false">E98-F98*0.7</f>
        <v>43039790.4390235</v>
      </c>
      <c r="H98" s="67"/>
      <c r="I98" s="67"/>
      <c r="J98" s="67" t="n">
        <f aca="false">G98*3.8235866717</f>
        <v>164566369.075411</v>
      </c>
      <c r="K98" s="9"/>
      <c r="L98" s="67"/>
      <c r="M98" s="67" t="n">
        <f aca="false">F98*2.511711692</f>
        <v>340828.946581852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high_SIPA_income!B92</f>
        <v>37640382.6033741</v>
      </c>
      <c r="F99" s="165" t="n">
        <f aca="false">high_SIPA_income!I92</f>
        <v>137774.130098451</v>
      </c>
      <c r="G99" s="67" t="n">
        <f aca="false">E99-F99*0.7</f>
        <v>37543940.7123052</v>
      </c>
      <c r="H99" s="67"/>
      <c r="I99" s="67"/>
      <c r="J99" s="67" t="n">
        <f aca="false">G99*3.8235866717</f>
        <v>143552511.310665</v>
      </c>
      <c r="K99" s="9"/>
      <c r="L99" s="67"/>
      <c r="M99" s="67" t="n">
        <f aca="false">F99*2.511711692</f>
        <v>346048.893423408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high_SIPA_income!B93</f>
        <v>43418529.1757503</v>
      </c>
      <c r="F100" s="165" t="n">
        <f aca="false">high_SIPA_income!I93</f>
        <v>137327.731262351</v>
      </c>
      <c r="G100" s="67" t="n">
        <f aca="false">E100-F100*0.7</f>
        <v>43322399.7638667</v>
      </c>
      <c r="H100" s="67"/>
      <c r="I100" s="67"/>
      <c r="J100" s="67" t="n">
        <f aca="false">G100*3.8235866717</f>
        <v>165646950.32318</v>
      </c>
      <c r="K100" s="9"/>
      <c r="L100" s="67"/>
      <c r="M100" s="67" t="n">
        <f aca="false">F100*2.511711692</f>
        <v>344927.66824748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high_SIPA_income!B94</f>
        <v>37883175.8477132</v>
      </c>
      <c r="F101" s="163" t="n">
        <f aca="false">high_SIPA_income!I94</f>
        <v>141973.132320746</v>
      </c>
      <c r="G101" s="8" t="n">
        <f aca="false">E101-F101*0.7</f>
        <v>37783794.6550886</v>
      </c>
      <c r="H101" s="8"/>
      <c r="I101" s="8"/>
      <c r="J101" s="8" t="n">
        <f aca="false">G101*3.8235866717</f>
        <v>144469613.649447</v>
      </c>
      <c r="K101" s="6"/>
      <c r="L101" s="8"/>
      <c r="M101" s="8" t="n">
        <f aca="false">F101*2.511711692</f>
        <v>356595.576399881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high_SIPA_income!B95</f>
        <v>43882057.1496907</v>
      </c>
      <c r="F102" s="165" t="n">
        <f aca="false">high_SIPA_income!I95</f>
        <v>139795.060639979</v>
      </c>
      <c r="G102" s="67" t="n">
        <f aca="false">E102-F102*0.7</f>
        <v>43784200.6072427</v>
      </c>
      <c r="H102" s="67"/>
      <c r="I102" s="67"/>
      <c r="J102" s="67" t="n">
        <f aca="false">G102*3.8235866717</f>
        <v>167412685.872892</v>
      </c>
      <c r="K102" s="9"/>
      <c r="L102" s="67"/>
      <c r="M102" s="67" t="n">
        <f aca="false">F102*2.511711692</f>
        <v>351124.888293285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high_SIPA_income!B96</f>
        <v>38304808.0751057</v>
      </c>
      <c r="F103" s="165" t="n">
        <f aca="false">high_SIPA_income!I96</f>
        <v>139500.518027094</v>
      </c>
      <c r="G103" s="67" t="n">
        <f aca="false">E103-F103*0.7</f>
        <v>38207157.7124867</v>
      </c>
      <c r="H103" s="67"/>
      <c r="I103" s="67"/>
      <c r="J103" s="67" t="n">
        <f aca="false">G103*3.8235866717</f>
        <v>146088378.993004</v>
      </c>
      <c r="K103" s="9"/>
      <c r="L103" s="67"/>
      <c r="M103" s="67" t="n">
        <f aca="false">F103*2.511711692</f>
        <v>350385.082168708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high_SIPA_income!B97</f>
        <v>44331692.37721</v>
      </c>
      <c r="F104" s="165" t="n">
        <f aca="false">high_SIPA_income!I97</f>
        <v>139116.651279482</v>
      </c>
      <c r="G104" s="67" t="n">
        <f aca="false">E104-F104*0.7</f>
        <v>44234310.7213144</v>
      </c>
      <c r="H104" s="67"/>
      <c r="I104" s="67"/>
      <c r="J104" s="67" t="n">
        <f aca="false">G104*3.8235866717</f>
        <v>169133720.905854</v>
      </c>
      <c r="K104" s="9"/>
      <c r="L104" s="67"/>
      <c r="M104" s="67" t="n">
        <f aca="false">F104*2.511711692</f>
        <v>349420.919570562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high_SIPA_income!B98</f>
        <v>38902361.7102965</v>
      </c>
      <c r="F105" s="163" t="n">
        <f aca="false">high_SIPA_income!I98</f>
        <v>135912.2183574</v>
      </c>
      <c r="G105" s="8" t="n">
        <f aca="false">E105-F105*0.7</f>
        <v>38807223.1574463</v>
      </c>
      <c r="H105" s="8"/>
      <c r="I105" s="8"/>
      <c r="J105" s="8" t="n">
        <f aca="false">G105*3.8235866717</f>
        <v>148382781.230499</v>
      </c>
      <c r="K105" s="6"/>
      <c r="L105" s="8"/>
      <c r="M105" s="8" t="n">
        <f aca="false">F105*2.511711692</f>
        <v>341372.307933939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high_SIPA_income!B99</f>
        <v>45031191.8262806</v>
      </c>
      <c r="F106" s="165" t="n">
        <f aca="false">high_SIPA_income!I99</f>
        <v>138867.543761271</v>
      </c>
      <c r="G106" s="67" t="n">
        <f aca="false">E106-F106*0.7</f>
        <v>44933984.5456477</v>
      </c>
      <c r="H106" s="67"/>
      <c r="I106" s="67"/>
      <c r="J106" s="67" t="n">
        <f aca="false">G106*3.8235866717</f>
        <v>171808984.415112</v>
      </c>
      <c r="K106" s="9"/>
      <c r="L106" s="67"/>
      <c r="M106" s="67" t="n">
        <f aca="false">F106*2.511711692</f>
        <v>348795.233304506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high_SIPA_income!B100</f>
        <v>39688384.5373178</v>
      </c>
      <c r="F107" s="165" t="n">
        <f aca="false">high_SIPA_income!I100</f>
        <v>136283.469986512</v>
      </c>
      <c r="G107" s="67" t="n">
        <f aca="false">E107-F107*0.7</f>
        <v>39592986.1083273</v>
      </c>
      <c r="H107" s="67"/>
      <c r="I107" s="67"/>
      <c r="J107" s="67" t="n">
        <f aca="false">G107*3.8235866717</f>
        <v>151387213.976603</v>
      </c>
      <c r="K107" s="9"/>
      <c r="L107" s="67"/>
      <c r="M107" s="67" t="n">
        <f aca="false">F107*2.511711692</f>
        <v>342304.784991454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high_SIPA_income!B101</f>
        <v>45668938.8622546</v>
      </c>
      <c r="F108" s="165" t="n">
        <f aca="false">high_SIPA_income!I101</f>
        <v>134664.458455339</v>
      </c>
      <c r="G108" s="67" t="n">
        <f aca="false">E108-F108*0.7</f>
        <v>45574673.7413358</v>
      </c>
      <c r="H108" s="67"/>
      <c r="I108" s="67"/>
      <c r="J108" s="67" t="n">
        <f aca="false">G108*3.8235866717</f>
        <v>174258715.084448</v>
      </c>
      <c r="K108" s="9"/>
      <c r="L108" s="67"/>
      <c r="M108" s="67" t="n">
        <f aca="false">F108*2.511711692</f>
        <v>338238.294799122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high_SIPA_income!B102</f>
        <v>39926921.3827505</v>
      </c>
      <c r="F109" s="163" t="n">
        <f aca="false">high_SIPA_income!I102</f>
        <v>134587.382735235</v>
      </c>
      <c r="G109" s="8" t="n">
        <f aca="false">E109-F109*0.7</f>
        <v>39832710.2148358</v>
      </c>
      <c r="H109" s="8"/>
      <c r="I109" s="8"/>
      <c r="J109" s="8" t="n">
        <f aca="false">G109*3.8235866717</f>
        <v>152303819.875135</v>
      </c>
      <c r="K109" s="6"/>
      <c r="L109" s="8"/>
      <c r="M109" s="8" t="n">
        <f aca="false">F109*2.511711692</f>
        <v>338044.702811767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high_SIPA_income!B103</f>
        <v>46244230.5339121</v>
      </c>
      <c r="F110" s="165" t="n">
        <f aca="false">high_SIPA_income!I103</f>
        <v>130384.13257902</v>
      </c>
      <c r="G110" s="67" t="n">
        <f aca="false">E110-F110*0.7</f>
        <v>46152961.6411068</v>
      </c>
      <c r="H110" s="67"/>
      <c r="I110" s="67"/>
      <c r="J110" s="67" t="n">
        <f aca="false">G110*3.8235866717</f>
        <v>176469848.990417</v>
      </c>
      <c r="K110" s="9"/>
      <c r="L110" s="67"/>
      <c r="M110" s="67" t="n">
        <f aca="false">F110*2.511711692</f>
        <v>327487.350250002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high_SIPA_income!B104</f>
        <v>40469364.9048589</v>
      </c>
      <c r="F111" s="165" t="n">
        <f aca="false">high_SIPA_income!I104</f>
        <v>134950.825714302</v>
      </c>
      <c r="G111" s="67" t="n">
        <f aca="false">E111-F111*0.7</f>
        <v>40374899.3268589</v>
      </c>
      <c r="H111" s="67"/>
      <c r="I111" s="67"/>
      <c r="J111" s="67" t="n">
        <f aca="false">G111*3.8235866717</f>
        <v>154376926.937407</v>
      </c>
      <c r="K111" s="9"/>
      <c r="L111" s="67"/>
      <c r="M111" s="67" t="n">
        <f aca="false">F111*2.511711692</f>
        <v>338957.566791667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high_SIPA_income!B105</f>
        <v>46488352.5327715</v>
      </c>
      <c r="F112" s="165" t="n">
        <f aca="false">high_SIPA_income!I105</f>
        <v>133659.621005008</v>
      </c>
      <c r="G112" s="67" t="n">
        <f aca="false">E112-F112*0.7</f>
        <v>46394790.798068</v>
      </c>
      <c r="H112" s="67"/>
      <c r="I112" s="67"/>
      <c r="J112" s="67" t="n">
        <f aca="false">G112*3.8235866717</f>
        <v>177394503.731803</v>
      </c>
      <c r="K112" s="9"/>
      <c r="L112" s="67"/>
      <c r="M112" s="67" t="n">
        <f aca="false">F112*2.511711692</f>
        <v>335714.432826568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5964.69692516807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5814.12701750824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6358.16459366044</v>
      </c>
      <c r="C23" s="0" t="n">
        <v>9393836</v>
      </c>
    </row>
    <row r="24" customFormat="false" ht="12.8" hidden="false" customHeight="false" outlineLevel="0" collapsed="false">
      <c r="A24" s="0" t="n">
        <v>71</v>
      </c>
      <c r="B24" s="0" t="n">
        <v>5852.11310620088</v>
      </c>
      <c r="C24" s="0" t="n">
        <v>10398983</v>
      </c>
    </row>
    <row r="25" customFormat="false" ht="12.8" hidden="false" customHeight="false" outlineLevel="0" collapsed="false">
      <c r="A25" s="0" t="n">
        <v>72</v>
      </c>
      <c r="B25" s="0" t="n">
        <v>5671.45691561127</v>
      </c>
      <c r="C25" s="0" t="n">
        <v>11066627</v>
      </c>
    </row>
    <row r="26" customFormat="false" ht="12.8" hidden="false" customHeight="false" outlineLevel="0" collapsed="false">
      <c r="A26" s="0" t="n">
        <v>73</v>
      </c>
      <c r="B26" s="0" t="n">
        <v>5597.6186938836</v>
      </c>
      <c r="C26" s="0" t="n">
        <v>11366819</v>
      </c>
    </row>
    <row r="27" customFormat="false" ht="12.8" hidden="false" customHeight="false" outlineLevel="0" collapsed="false">
      <c r="A27" s="0" t="n">
        <v>74</v>
      </c>
      <c r="B27" s="0" t="n">
        <v>5672.27087253354</v>
      </c>
      <c r="C27" s="0" t="n">
        <v>11515642</v>
      </c>
    </row>
    <row r="28" customFormat="false" ht="12.8" hidden="false" customHeight="false" outlineLevel="0" collapsed="false">
      <c r="A28" s="0" t="n">
        <v>75</v>
      </c>
      <c r="B28" s="0" t="n">
        <v>5774.53357199342</v>
      </c>
      <c r="C28" s="0" t="n">
        <v>11594033</v>
      </c>
    </row>
    <row r="29" customFormat="false" ht="12.8" hidden="false" customHeight="false" outlineLevel="0" collapsed="false">
      <c r="A29" s="0" t="n">
        <v>76</v>
      </c>
      <c r="B29" s="0" t="n">
        <v>5847.47135869317</v>
      </c>
      <c r="C29" s="0" t="n">
        <v>11640027</v>
      </c>
    </row>
    <row r="30" customFormat="false" ht="12.8" hidden="false" customHeight="false" outlineLevel="0" collapsed="false">
      <c r="A30" s="0" t="n">
        <v>77</v>
      </c>
      <c r="B30" s="0" t="n">
        <v>5956.0052327024</v>
      </c>
      <c r="C30" s="0" t="n">
        <v>11664020</v>
      </c>
    </row>
    <row r="31" customFormat="false" ht="12.8" hidden="false" customHeight="false" outlineLevel="0" collapsed="false">
      <c r="A31" s="0" t="n">
        <v>78</v>
      </c>
      <c r="B31" s="0" t="n">
        <v>6030.30756647724</v>
      </c>
      <c r="C31" s="0" t="n">
        <v>11675829</v>
      </c>
    </row>
    <row r="32" customFormat="false" ht="12.8" hidden="false" customHeight="false" outlineLevel="0" collapsed="false">
      <c r="A32" s="0" t="n">
        <v>79</v>
      </c>
      <c r="B32" s="0" t="n">
        <v>6127.19668379902</v>
      </c>
      <c r="C32" s="0" t="n">
        <v>11759760</v>
      </c>
    </row>
    <row r="33" customFormat="false" ht="12.8" hidden="false" customHeight="false" outlineLevel="0" collapsed="false">
      <c r="A33" s="0" t="n">
        <v>80</v>
      </c>
      <c r="B33" s="0" t="n">
        <v>6231.36372439152</v>
      </c>
      <c r="C33" s="0" t="n">
        <v>11831949</v>
      </c>
    </row>
    <row r="34" customFormat="false" ht="12.8" hidden="false" customHeight="false" outlineLevel="0" collapsed="false">
      <c r="A34" s="0" t="n">
        <v>81</v>
      </c>
      <c r="B34" s="0" t="n">
        <v>6286.2523363782</v>
      </c>
      <c r="C34" s="0" t="n">
        <v>11933405</v>
      </c>
    </row>
    <row r="35" customFormat="false" ht="12.8" hidden="false" customHeight="false" outlineLevel="0" collapsed="false">
      <c r="A35" s="0" t="n">
        <v>82</v>
      </c>
      <c r="B35" s="0" t="n">
        <v>6347.88741011202</v>
      </c>
      <c r="C35" s="0" t="n">
        <v>11958655</v>
      </c>
    </row>
    <row r="36" customFormat="false" ht="12.8" hidden="false" customHeight="false" outlineLevel="0" collapsed="false">
      <c r="A36" s="0" t="n">
        <v>83</v>
      </c>
      <c r="B36" s="0" t="n">
        <v>6383.15985450326</v>
      </c>
      <c r="C36" s="0" t="n">
        <v>11974792</v>
      </c>
    </row>
    <row r="37" customFormat="false" ht="12.8" hidden="false" customHeight="false" outlineLevel="0" collapsed="false">
      <c r="A37" s="0" t="n">
        <v>84</v>
      </c>
      <c r="B37" s="0" t="n">
        <v>6444.38994879596</v>
      </c>
      <c r="C37" s="0" t="n">
        <v>12003685</v>
      </c>
    </row>
    <row r="38" customFormat="false" ht="12.8" hidden="false" customHeight="false" outlineLevel="0" collapsed="false">
      <c r="A38" s="0" t="n">
        <v>85</v>
      </c>
      <c r="B38" s="0" t="n">
        <v>6500.27245803909</v>
      </c>
      <c r="C38" s="0" t="n">
        <v>12079629</v>
      </c>
    </row>
    <row r="39" customFormat="false" ht="12.8" hidden="false" customHeight="false" outlineLevel="0" collapsed="false">
      <c r="A39" s="0" t="n">
        <v>86</v>
      </c>
      <c r="B39" s="0" t="n">
        <v>6556.12236447633</v>
      </c>
      <c r="C39" s="0" t="n">
        <v>12117411</v>
      </c>
    </row>
    <row r="40" customFormat="false" ht="12.8" hidden="false" customHeight="false" outlineLevel="0" collapsed="false">
      <c r="A40" s="0" t="n">
        <v>87</v>
      </c>
      <c r="B40" s="0" t="n">
        <v>6580.98199829237</v>
      </c>
      <c r="C40" s="0" t="n">
        <v>12187472</v>
      </c>
    </row>
    <row r="41" customFormat="false" ht="12.8" hidden="false" customHeight="false" outlineLevel="0" collapsed="false">
      <c r="A41" s="0" t="n">
        <v>88</v>
      </c>
      <c r="B41" s="0" t="n">
        <v>6618.68474113645</v>
      </c>
      <c r="C41" s="0" t="n">
        <v>12190318</v>
      </c>
    </row>
    <row r="42" customFormat="false" ht="12.8" hidden="false" customHeight="false" outlineLevel="0" collapsed="false">
      <c r="A42" s="0" t="n">
        <v>89</v>
      </c>
      <c r="B42" s="0" t="n">
        <v>6654.89828889945</v>
      </c>
      <c r="C42" s="0" t="n">
        <v>12233835</v>
      </c>
    </row>
    <row r="43" customFormat="false" ht="12.8" hidden="false" customHeight="false" outlineLevel="0" collapsed="false">
      <c r="A43" s="0" t="n">
        <v>90</v>
      </c>
      <c r="B43" s="0" t="n">
        <v>6655.23750430782</v>
      </c>
      <c r="C43" s="0" t="n">
        <v>12325696</v>
      </c>
    </row>
    <row r="44" customFormat="false" ht="12.8" hidden="false" customHeight="false" outlineLevel="0" collapsed="false">
      <c r="A44" s="0" t="n">
        <v>91</v>
      </c>
      <c r="B44" s="0" t="n">
        <v>6696.59970913962</v>
      </c>
      <c r="C44" s="0" t="n">
        <v>12337804</v>
      </c>
    </row>
    <row r="45" customFormat="false" ht="12.8" hidden="false" customHeight="false" outlineLevel="0" collapsed="false">
      <c r="A45" s="0" t="n">
        <v>92</v>
      </c>
      <c r="B45" s="0" t="n">
        <v>6733.5333757069</v>
      </c>
      <c r="C45" s="0" t="n">
        <v>12395517</v>
      </c>
    </row>
    <row r="46" customFormat="false" ht="12.8" hidden="false" customHeight="false" outlineLevel="0" collapsed="false">
      <c r="A46" s="0" t="n">
        <v>93</v>
      </c>
      <c r="B46" s="0" t="n">
        <v>6758.11078780866</v>
      </c>
      <c r="C46" s="0" t="n">
        <v>12443624</v>
      </c>
    </row>
    <row r="47" customFormat="false" ht="12.8" hidden="false" customHeight="false" outlineLevel="0" collapsed="false">
      <c r="A47" s="0" t="n">
        <v>94</v>
      </c>
      <c r="B47" s="0" t="n">
        <v>6807.82946639976</v>
      </c>
      <c r="C47" s="0" t="n">
        <v>12502937</v>
      </c>
    </row>
    <row r="48" customFormat="false" ht="12.8" hidden="false" customHeight="false" outlineLevel="0" collapsed="false">
      <c r="A48" s="0" t="n">
        <v>95</v>
      </c>
      <c r="B48" s="0" t="n">
        <v>6836.85551240628</v>
      </c>
      <c r="C48" s="0" t="n">
        <v>12532208</v>
      </c>
    </row>
    <row r="49" customFormat="false" ht="12.8" hidden="false" customHeight="false" outlineLevel="0" collapsed="false">
      <c r="A49" s="0" t="n">
        <v>96</v>
      </c>
      <c r="B49" s="0" t="n">
        <v>6857.2227049298</v>
      </c>
      <c r="C49" s="0" t="n">
        <v>12607137</v>
      </c>
    </row>
    <row r="50" customFormat="false" ht="12.8" hidden="false" customHeight="false" outlineLevel="0" collapsed="false">
      <c r="A50" s="0" t="n">
        <v>97</v>
      </c>
      <c r="B50" s="0" t="n">
        <v>6922.07289728387</v>
      </c>
      <c r="C50" s="0" t="n">
        <v>12665492</v>
      </c>
    </row>
    <row r="51" customFormat="false" ht="12.8" hidden="false" customHeight="false" outlineLevel="0" collapsed="false">
      <c r="A51" s="0" t="n">
        <v>98</v>
      </c>
      <c r="B51" s="0" t="n">
        <v>6934.83916741138</v>
      </c>
      <c r="C51" s="0" t="n">
        <v>12683308</v>
      </c>
    </row>
    <row r="52" customFormat="false" ht="12.8" hidden="false" customHeight="false" outlineLevel="0" collapsed="false">
      <c r="A52" s="0" t="n">
        <v>99</v>
      </c>
      <c r="B52" s="0" t="n">
        <v>6953.60161322186</v>
      </c>
      <c r="C52" s="0" t="n">
        <v>12797359</v>
      </c>
    </row>
    <row r="53" customFormat="false" ht="12.8" hidden="false" customHeight="false" outlineLevel="0" collapsed="false">
      <c r="A53" s="0" t="n">
        <v>100</v>
      </c>
      <c r="B53" s="0" t="n">
        <v>6981.58970343522</v>
      </c>
      <c r="C53" s="0" t="n">
        <v>12852862</v>
      </c>
    </row>
    <row r="54" customFormat="false" ht="12.8" hidden="false" customHeight="false" outlineLevel="0" collapsed="false">
      <c r="A54" s="0" t="n">
        <v>101</v>
      </c>
      <c r="B54" s="0" t="n">
        <v>7028.8756132242</v>
      </c>
      <c r="C54" s="0" t="n">
        <v>12908165</v>
      </c>
    </row>
    <row r="55" customFormat="false" ht="12.8" hidden="false" customHeight="false" outlineLevel="0" collapsed="false">
      <c r="A55" s="0" t="n">
        <v>102</v>
      </c>
      <c r="B55" s="0" t="n">
        <v>7059.0706155898</v>
      </c>
      <c r="C55" s="0" t="n">
        <v>12926440</v>
      </c>
    </row>
    <row r="56" customFormat="false" ht="12.8" hidden="false" customHeight="false" outlineLevel="0" collapsed="false">
      <c r="A56" s="0" t="n">
        <v>103</v>
      </c>
      <c r="B56" s="0" t="n">
        <v>7079.97922780199</v>
      </c>
      <c r="C56" s="0" t="n">
        <v>12927037</v>
      </c>
    </row>
    <row r="57" customFormat="false" ht="12.8" hidden="false" customHeight="false" outlineLevel="0" collapsed="false">
      <c r="A57" s="0" t="n">
        <v>104</v>
      </c>
      <c r="B57" s="0" t="n">
        <v>7109.02086547122</v>
      </c>
      <c r="C57" s="0" t="n">
        <v>12968739</v>
      </c>
    </row>
    <row r="58" customFormat="false" ht="12.8" hidden="false" customHeight="false" outlineLevel="0" collapsed="false">
      <c r="A58" s="0" t="n">
        <v>105</v>
      </c>
      <c r="B58" s="0" t="n">
        <v>7153.18765256561</v>
      </c>
      <c r="C58" s="0" t="n">
        <v>13056035</v>
      </c>
    </row>
    <row r="59" customFormat="false" ht="12.8" hidden="false" customHeight="false" outlineLevel="0" collapsed="false">
      <c r="A59" s="0" t="n">
        <v>106</v>
      </c>
      <c r="B59" s="0" t="n">
        <v>7187.70393841391</v>
      </c>
      <c r="C59" s="0" t="n">
        <v>13095925</v>
      </c>
    </row>
    <row r="60" customFormat="false" ht="12.8" hidden="false" customHeight="false" outlineLevel="0" collapsed="false">
      <c r="A60" s="0" t="n">
        <v>107</v>
      </c>
      <c r="B60" s="0" t="n">
        <v>7205.95139495738</v>
      </c>
      <c r="C60" s="0" t="n">
        <v>13123400</v>
      </c>
    </row>
    <row r="61" customFormat="false" ht="12.8" hidden="false" customHeight="false" outlineLevel="0" collapsed="false">
      <c r="A61" s="0" t="n">
        <v>108</v>
      </c>
      <c r="B61" s="0" t="n">
        <v>7228.05667202747</v>
      </c>
      <c r="C61" s="0" t="n">
        <v>13111660</v>
      </c>
    </row>
    <row r="62" customFormat="false" ht="12.8" hidden="false" customHeight="false" outlineLevel="0" collapsed="false">
      <c r="A62" s="0" t="n">
        <v>109</v>
      </c>
      <c r="B62" s="0" t="n">
        <v>7263.23837557455</v>
      </c>
      <c r="C62" s="0" t="n">
        <v>13150175</v>
      </c>
    </row>
    <row r="63" customFormat="false" ht="12.8" hidden="false" customHeight="false" outlineLevel="0" collapsed="false">
      <c r="A63" s="0" t="n">
        <v>110</v>
      </c>
      <c r="B63" s="0" t="n">
        <v>7279.10870550745</v>
      </c>
      <c r="C63" s="0" t="n">
        <v>13166111</v>
      </c>
    </row>
    <row r="64" customFormat="false" ht="12.8" hidden="false" customHeight="false" outlineLevel="0" collapsed="false">
      <c r="A64" s="0" t="n">
        <v>111</v>
      </c>
      <c r="B64" s="0" t="n">
        <v>7313.90734215691</v>
      </c>
      <c r="C64" s="0" t="n">
        <v>13243454</v>
      </c>
    </row>
    <row r="65" customFormat="false" ht="12.8" hidden="false" customHeight="false" outlineLevel="0" collapsed="false">
      <c r="A65" s="0" t="n">
        <v>112</v>
      </c>
      <c r="B65" s="0" t="n">
        <v>7388.8649132987</v>
      </c>
      <c r="C65" s="0" t="n">
        <v>13207474</v>
      </c>
    </row>
    <row r="66" customFormat="false" ht="12.8" hidden="false" customHeight="false" outlineLevel="0" collapsed="false">
      <c r="A66" s="0" t="n">
        <v>113</v>
      </c>
      <c r="B66" s="0" t="n">
        <v>7390.53952045182</v>
      </c>
      <c r="C66" s="0" t="n">
        <v>13313111</v>
      </c>
    </row>
    <row r="67" customFormat="false" ht="12.8" hidden="false" customHeight="false" outlineLevel="0" collapsed="false">
      <c r="A67" s="0" t="n">
        <v>114</v>
      </c>
      <c r="B67" s="0" t="n">
        <v>7409.16159962742</v>
      </c>
      <c r="C67" s="0" t="n">
        <v>13292382</v>
      </c>
    </row>
    <row r="68" customFormat="false" ht="12.8" hidden="false" customHeight="false" outlineLevel="0" collapsed="false">
      <c r="A68" s="0" t="n">
        <v>115</v>
      </c>
      <c r="B68" s="0" t="n">
        <v>7411.77469182115</v>
      </c>
      <c r="C68" s="0" t="n">
        <v>13320645</v>
      </c>
    </row>
    <row r="69" customFormat="false" ht="12.8" hidden="false" customHeight="false" outlineLevel="0" collapsed="false">
      <c r="A69" s="0" t="n">
        <v>116</v>
      </c>
      <c r="B69" s="0" t="n">
        <v>7455.87471516578</v>
      </c>
      <c r="C69" s="0" t="n">
        <v>13336764</v>
      </c>
    </row>
    <row r="70" customFormat="false" ht="12.8" hidden="false" customHeight="false" outlineLevel="0" collapsed="false">
      <c r="A70" s="0" t="n">
        <v>117</v>
      </c>
      <c r="B70" s="0" t="n">
        <v>7496.38077123971</v>
      </c>
      <c r="C70" s="0" t="n">
        <v>13366253</v>
      </c>
    </row>
    <row r="71" customFormat="false" ht="12.8" hidden="false" customHeight="false" outlineLevel="0" collapsed="false">
      <c r="A71" s="0" t="n">
        <v>118</v>
      </c>
      <c r="B71" s="0" t="n">
        <v>7490.67957319736</v>
      </c>
      <c r="C71" s="0" t="n">
        <v>13389910</v>
      </c>
    </row>
    <row r="72" customFormat="false" ht="12.8" hidden="false" customHeight="false" outlineLevel="0" collapsed="false">
      <c r="A72" s="0" t="n">
        <v>119</v>
      </c>
      <c r="B72" s="0" t="n">
        <v>7503.67552765323</v>
      </c>
      <c r="C72" s="0" t="n">
        <v>13443056</v>
      </c>
    </row>
    <row r="73" customFormat="false" ht="12.8" hidden="false" customHeight="false" outlineLevel="0" collapsed="false">
      <c r="A73" s="0" t="n">
        <v>120</v>
      </c>
      <c r="B73" s="0" t="n">
        <v>7508.44799342639</v>
      </c>
      <c r="C73" s="0" t="n">
        <v>13487788</v>
      </c>
    </row>
    <row r="74" customFormat="false" ht="12.8" hidden="false" customHeight="false" outlineLevel="0" collapsed="false">
      <c r="A74" s="0" t="n">
        <v>121</v>
      </c>
      <c r="B74" s="0" t="n">
        <v>7525.1718874965</v>
      </c>
      <c r="C74" s="0" t="n">
        <v>13455265</v>
      </c>
    </row>
    <row r="75" customFormat="false" ht="12.8" hidden="false" customHeight="false" outlineLevel="0" collapsed="false">
      <c r="A75" s="0" t="n">
        <v>122</v>
      </c>
      <c r="B75" s="0" t="n">
        <v>7528.40349697779</v>
      </c>
      <c r="C75" s="0" t="n">
        <v>13534535</v>
      </c>
    </row>
    <row r="76" customFormat="false" ht="12.8" hidden="false" customHeight="false" outlineLevel="0" collapsed="false">
      <c r="A76" s="0" t="n">
        <v>123</v>
      </c>
      <c r="B76" s="0" t="n">
        <v>7548.81415510045</v>
      </c>
      <c r="C76" s="0" t="n">
        <v>13579699</v>
      </c>
    </row>
    <row r="77" customFormat="false" ht="12.8" hidden="false" customHeight="false" outlineLevel="0" collapsed="false">
      <c r="A77" s="0" t="n">
        <v>124</v>
      </c>
      <c r="B77" s="0" t="n">
        <v>7558.12666900911</v>
      </c>
      <c r="C77" s="0" t="n">
        <v>13636569</v>
      </c>
    </row>
    <row r="78" customFormat="false" ht="12.8" hidden="false" customHeight="false" outlineLevel="0" collapsed="false">
      <c r="A78" s="0" t="n">
        <v>125</v>
      </c>
      <c r="B78" s="0" t="n">
        <v>7570.76580714212</v>
      </c>
      <c r="C78" s="0" t="n">
        <v>13643202</v>
      </c>
    </row>
    <row r="79" customFormat="false" ht="12.8" hidden="false" customHeight="false" outlineLevel="0" collapsed="false">
      <c r="A79" s="0" t="n">
        <v>126</v>
      </c>
      <c r="B79" s="0" t="n">
        <v>7603.26355203655</v>
      </c>
      <c r="C79" s="0" t="n">
        <v>13662915</v>
      </c>
    </row>
    <row r="80" customFormat="false" ht="12.8" hidden="false" customHeight="false" outlineLevel="0" collapsed="false">
      <c r="A80" s="0" t="n">
        <v>127</v>
      </c>
      <c r="B80" s="0" t="n">
        <v>7601.21201807121</v>
      </c>
      <c r="C80" s="0" t="n">
        <v>13710175</v>
      </c>
    </row>
    <row r="81" customFormat="false" ht="12.8" hidden="false" customHeight="false" outlineLevel="0" collapsed="false">
      <c r="A81" s="0" t="n">
        <v>128</v>
      </c>
      <c r="B81" s="0" t="n">
        <v>7585.97233405448</v>
      </c>
      <c r="C81" s="0" t="n">
        <v>13755425</v>
      </c>
    </row>
    <row r="82" customFormat="false" ht="12.8" hidden="false" customHeight="false" outlineLevel="0" collapsed="false">
      <c r="A82" s="0" t="n">
        <v>129</v>
      </c>
      <c r="B82" s="0" t="n">
        <v>7608.55338502958</v>
      </c>
      <c r="C82" s="0" t="n">
        <v>13800748</v>
      </c>
    </row>
    <row r="83" customFormat="false" ht="12.8" hidden="false" customHeight="false" outlineLevel="0" collapsed="false">
      <c r="A83" s="0" t="n">
        <v>130</v>
      </c>
      <c r="B83" s="0" t="n">
        <v>7628.54715085572</v>
      </c>
      <c r="C83" s="0" t="n">
        <v>13804603</v>
      </c>
    </row>
    <row r="84" customFormat="false" ht="12.8" hidden="false" customHeight="false" outlineLevel="0" collapsed="false">
      <c r="A84" s="0" t="n">
        <v>131</v>
      </c>
      <c r="B84" s="0" t="n">
        <v>7643.81174870122</v>
      </c>
      <c r="C84" s="0" t="n">
        <v>13848934</v>
      </c>
    </row>
    <row r="85" customFormat="false" ht="12.8" hidden="false" customHeight="false" outlineLevel="0" collapsed="false">
      <c r="A85" s="0" t="n">
        <v>132</v>
      </c>
      <c r="B85" s="0" t="n">
        <v>7677.16939678801</v>
      </c>
      <c r="C85" s="0" t="n">
        <v>13896784</v>
      </c>
    </row>
    <row r="86" customFormat="false" ht="12.8" hidden="false" customHeight="false" outlineLevel="0" collapsed="false">
      <c r="A86" s="0" t="n">
        <v>133</v>
      </c>
      <c r="B86" s="0" t="n">
        <v>7690.95299258685</v>
      </c>
      <c r="C86" s="0" t="n">
        <v>13938588</v>
      </c>
    </row>
    <row r="87" customFormat="false" ht="12.8" hidden="false" customHeight="false" outlineLevel="0" collapsed="false">
      <c r="A87" s="0" t="n">
        <v>134</v>
      </c>
      <c r="B87" s="0" t="n">
        <v>7724.00579690143</v>
      </c>
      <c r="C87" s="0" t="n">
        <v>13944864</v>
      </c>
    </row>
    <row r="88" customFormat="false" ht="12.8" hidden="false" customHeight="false" outlineLevel="0" collapsed="false">
      <c r="A88" s="0" t="n">
        <v>135</v>
      </c>
      <c r="B88" s="0" t="n">
        <v>7713.08022191983</v>
      </c>
      <c r="C88" s="0" t="n">
        <v>14015334</v>
      </c>
    </row>
    <row r="89" customFormat="false" ht="12.8" hidden="false" customHeight="false" outlineLevel="0" collapsed="false">
      <c r="A89" s="0" t="n">
        <v>136</v>
      </c>
      <c r="B89" s="0" t="n">
        <v>7743.52904628924</v>
      </c>
      <c r="C89" s="0" t="n">
        <v>14016515</v>
      </c>
    </row>
    <row r="90" customFormat="false" ht="12.8" hidden="false" customHeight="false" outlineLevel="0" collapsed="false">
      <c r="A90" s="0" t="n">
        <v>137</v>
      </c>
      <c r="B90" s="0" t="n">
        <v>7774.92315099872</v>
      </c>
      <c r="C90" s="0" t="n">
        <v>14026488</v>
      </c>
    </row>
    <row r="91" customFormat="false" ht="12.8" hidden="false" customHeight="false" outlineLevel="0" collapsed="false">
      <c r="A91" s="0" t="n">
        <v>138</v>
      </c>
      <c r="B91" s="0" t="n">
        <v>7788.93461829909</v>
      </c>
      <c r="C91" s="0" t="n">
        <v>14021769</v>
      </c>
    </row>
    <row r="92" customFormat="false" ht="12.8" hidden="false" customHeight="false" outlineLevel="0" collapsed="false">
      <c r="A92" s="0" t="n">
        <v>139</v>
      </c>
      <c r="B92" s="0" t="n">
        <v>7783.68847605748</v>
      </c>
      <c r="C92" s="0" t="n">
        <v>14077903</v>
      </c>
    </row>
    <row r="93" customFormat="false" ht="12.8" hidden="false" customHeight="false" outlineLevel="0" collapsed="false">
      <c r="A93" s="0" t="n">
        <v>140</v>
      </c>
      <c r="B93" s="0" t="n">
        <v>7790.51577580453</v>
      </c>
      <c r="C93" s="0" t="n">
        <v>14106983</v>
      </c>
    </row>
    <row r="94" customFormat="false" ht="12.8" hidden="false" customHeight="false" outlineLevel="0" collapsed="false">
      <c r="A94" s="0" t="n">
        <v>141</v>
      </c>
      <c r="B94" s="0" t="n">
        <v>7801.45801155486</v>
      </c>
      <c r="C94" s="0" t="n">
        <v>14165858</v>
      </c>
    </row>
    <row r="95" customFormat="false" ht="12.8" hidden="false" customHeight="false" outlineLevel="0" collapsed="false">
      <c r="A95" s="0" t="n">
        <v>142</v>
      </c>
      <c r="B95" s="0" t="n">
        <v>7826.90865198604</v>
      </c>
      <c r="C95" s="0" t="n">
        <v>14093786</v>
      </c>
    </row>
    <row r="96" customFormat="false" ht="12.8" hidden="false" customHeight="false" outlineLevel="0" collapsed="false">
      <c r="A96" s="0" t="n">
        <v>143</v>
      </c>
      <c r="B96" s="0" t="n">
        <v>7817.10013759279</v>
      </c>
      <c r="C96" s="0" t="n">
        <v>14155480</v>
      </c>
    </row>
    <row r="97" customFormat="false" ht="12.8" hidden="false" customHeight="false" outlineLevel="0" collapsed="false">
      <c r="A97" s="0" t="n">
        <v>144</v>
      </c>
      <c r="B97" s="0" t="n">
        <v>7831.88325791013</v>
      </c>
      <c r="C97" s="0" t="n">
        <v>14187258</v>
      </c>
    </row>
    <row r="98" customFormat="false" ht="12.8" hidden="false" customHeight="false" outlineLevel="0" collapsed="false">
      <c r="A98" s="0" t="n">
        <v>145</v>
      </c>
      <c r="B98" s="0" t="n">
        <v>7859.66714262321</v>
      </c>
      <c r="C98" s="0" t="n">
        <v>14166798</v>
      </c>
    </row>
    <row r="99" customFormat="false" ht="12.8" hidden="false" customHeight="false" outlineLevel="0" collapsed="false">
      <c r="A99" s="0" t="n">
        <v>146</v>
      </c>
      <c r="B99" s="0" t="n">
        <v>7896.75833448551</v>
      </c>
      <c r="C99" s="0" t="n">
        <v>14185319</v>
      </c>
    </row>
    <row r="100" customFormat="false" ht="12.8" hidden="false" customHeight="false" outlineLevel="0" collapsed="false">
      <c r="A100" s="0" t="n">
        <v>147</v>
      </c>
      <c r="B100" s="0" t="n">
        <v>7905.66130281035</v>
      </c>
      <c r="C100" s="0" t="n">
        <v>14216354</v>
      </c>
    </row>
    <row r="101" customFormat="false" ht="12.8" hidden="false" customHeight="false" outlineLevel="0" collapsed="false">
      <c r="A101" s="0" t="n">
        <v>148</v>
      </c>
      <c r="B101" s="0" t="n">
        <v>7886.08732642716</v>
      </c>
      <c r="C101" s="0" t="n">
        <v>14240893</v>
      </c>
    </row>
    <row r="102" customFormat="false" ht="12.8" hidden="false" customHeight="false" outlineLevel="0" collapsed="false">
      <c r="A102" s="0" t="n">
        <v>149</v>
      </c>
      <c r="B102" s="0" t="n">
        <v>7892.76634761893</v>
      </c>
      <c r="C102" s="0" t="n">
        <v>14229056</v>
      </c>
    </row>
    <row r="103" customFormat="false" ht="12.8" hidden="false" customHeight="false" outlineLevel="0" collapsed="false">
      <c r="A103" s="0" t="n">
        <v>150</v>
      </c>
      <c r="B103" s="0" t="n">
        <v>7911.55031847459</v>
      </c>
      <c r="C103" s="0" t="n">
        <v>14250752</v>
      </c>
    </row>
    <row r="104" customFormat="false" ht="12.8" hidden="false" customHeight="false" outlineLevel="0" collapsed="false">
      <c r="A104" s="0" t="n">
        <v>151</v>
      </c>
      <c r="B104" s="0" t="n">
        <v>7925.29526812419</v>
      </c>
      <c r="C104" s="0" t="n">
        <v>14324987</v>
      </c>
    </row>
    <row r="105" customFormat="false" ht="12.8" hidden="false" customHeight="false" outlineLevel="0" collapsed="false">
      <c r="A105" s="0" t="n">
        <v>152</v>
      </c>
      <c r="B105" s="0" t="n">
        <v>7964.07479572157</v>
      </c>
      <c r="C105" s="0" t="n">
        <v>14292201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5964.69692516807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5814.12701750824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6358.16459366044</v>
      </c>
      <c r="C23" s="0" t="n">
        <v>9393836</v>
      </c>
    </row>
    <row r="24" customFormat="false" ht="12.8" hidden="false" customHeight="false" outlineLevel="0" collapsed="false">
      <c r="A24" s="0" t="n">
        <v>71</v>
      </c>
      <c r="B24" s="0" t="n">
        <v>5852.11310620088</v>
      </c>
      <c r="C24" s="0" t="n">
        <v>10398983</v>
      </c>
    </row>
    <row r="25" customFormat="false" ht="12.8" hidden="false" customHeight="false" outlineLevel="0" collapsed="false">
      <c r="A25" s="0" t="n">
        <v>72</v>
      </c>
      <c r="B25" s="0" t="n">
        <v>5671.45691561127</v>
      </c>
      <c r="C25" s="0" t="n">
        <v>11066627</v>
      </c>
    </row>
    <row r="26" customFormat="false" ht="12.8" hidden="false" customHeight="false" outlineLevel="0" collapsed="false">
      <c r="A26" s="0" t="n">
        <v>73</v>
      </c>
      <c r="B26" s="0" t="n">
        <v>5645.0802068363</v>
      </c>
      <c r="C26" s="0" t="n">
        <v>11366819</v>
      </c>
    </row>
    <row r="27" customFormat="false" ht="12.8" hidden="false" customHeight="false" outlineLevel="0" collapsed="false">
      <c r="A27" s="0" t="n">
        <v>74</v>
      </c>
      <c r="B27" s="0" t="n">
        <v>5791.15837404959</v>
      </c>
      <c r="C27" s="0" t="n">
        <v>11515642</v>
      </c>
    </row>
    <row r="28" customFormat="false" ht="12.8" hidden="false" customHeight="false" outlineLevel="0" collapsed="false">
      <c r="A28" s="0" t="n">
        <v>75</v>
      </c>
      <c r="B28" s="0" t="n">
        <v>5966.46769811637</v>
      </c>
      <c r="C28" s="0" t="n">
        <v>11593476</v>
      </c>
    </row>
    <row r="29" customFormat="false" ht="12.8" hidden="false" customHeight="false" outlineLevel="0" collapsed="false">
      <c r="A29" s="0" t="n">
        <v>76</v>
      </c>
      <c r="B29" s="0" t="n">
        <v>6111.85992066249</v>
      </c>
      <c r="C29" s="0" t="n">
        <v>11661958</v>
      </c>
    </row>
    <row r="30" customFormat="false" ht="12.8" hidden="false" customHeight="false" outlineLevel="0" collapsed="false">
      <c r="A30" s="0" t="n">
        <v>77</v>
      </c>
      <c r="B30" s="0" t="n">
        <v>6259.08154409441</v>
      </c>
      <c r="C30" s="0" t="n">
        <v>11696816</v>
      </c>
    </row>
    <row r="31" customFormat="false" ht="12.8" hidden="false" customHeight="false" outlineLevel="0" collapsed="false">
      <c r="A31" s="0" t="n">
        <v>78</v>
      </c>
      <c r="B31" s="0" t="n">
        <v>6342.83858188646</v>
      </c>
      <c r="C31" s="0" t="n">
        <v>11730973</v>
      </c>
    </row>
    <row r="32" customFormat="false" ht="12.8" hidden="false" customHeight="false" outlineLevel="0" collapsed="false">
      <c r="A32" s="0" t="n">
        <v>79</v>
      </c>
      <c r="B32" s="0" t="n">
        <v>6456.33241153923</v>
      </c>
      <c r="C32" s="0" t="n">
        <v>11804435</v>
      </c>
    </row>
    <row r="33" customFormat="false" ht="12.8" hidden="false" customHeight="false" outlineLevel="0" collapsed="false">
      <c r="A33" s="0" t="n">
        <v>80</v>
      </c>
      <c r="B33" s="0" t="n">
        <v>6572.23889305668</v>
      </c>
      <c r="C33" s="0" t="n">
        <v>11831586</v>
      </c>
    </row>
    <row r="34" customFormat="false" ht="12.8" hidden="false" customHeight="false" outlineLevel="0" collapsed="false">
      <c r="A34" s="0" t="n">
        <v>81</v>
      </c>
      <c r="B34" s="0" t="n">
        <v>6665.55036935888</v>
      </c>
      <c r="C34" s="0" t="n">
        <v>11881448</v>
      </c>
    </row>
    <row r="35" customFormat="false" ht="12.8" hidden="false" customHeight="false" outlineLevel="0" collapsed="false">
      <c r="A35" s="0" t="n">
        <v>82</v>
      </c>
      <c r="B35" s="0" t="n">
        <v>6711.8087441214</v>
      </c>
      <c r="C35" s="0" t="n">
        <v>11951908</v>
      </c>
    </row>
    <row r="36" customFormat="false" ht="12.8" hidden="false" customHeight="false" outlineLevel="0" collapsed="false">
      <c r="A36" s="0" t="n">
        <v>83</v>
      </c>
      <c r="B36" s="0" t="n">
        <v>6789.77886166552</v>
      </c>
      <c r="C36" s="0" t="n">
        <v>11980157</v>
      </c>
    </row>
    <row r="37" customFormat="false" ht="12.8" hidden="false" customHeight="false" outlineLevel="0" collapsed="false">
      <c r="A37" s="0" t="n">
        <v>84</v>
      </c>
      <c r="B37" s="0" t="n">
        <v>6828.27873676785</v>
      </c>
      <c r="C37" s="0" t="n">
        <v>12056959</v>
      </c>
    </row>
    <row r="38" customFormat="false" ht="12.8" hidden="false" customHeight="false" outlineLevel="0" collapsed="false">
      <c r="A38" s="0" t="n">
        <v>85</v>
      </c>
      <c r="B38" s="0" t="n">
        <v>6860.58609733348</v>
      </c>
      <c r="C38" s="0" t="n">
        <v>12175420</v>
      </c>
    </row>
    <row r="39" customFormat="false" ht="12.8" hidden="false" customHeight="false" outlineLevel="0" collapsed="false">
      <c r="A39" s="0" t="n">
        <v>86</v>
      </c>
      <c r="B39" s="0" t="n">
        <v>6897.64885548857</v>
      </c>
      <c r="C39" s="0" t="n">
        <v>12201627</v>
      </c>
    </row>
    <row r="40" customFormat="false" ht="12.8" hidden="false" customHeight="false" outlineLevel="0" collapsed="false">
      <c r="A40" s="0" t="n">
        <v>87</v>
      </c>
      <c r="B40" s="0" t="n">
        <v>6963.16741440343</v>
      </c>
      <c r="C40" s="0" t="n">
        <v>12202854</v>
      </c>
    </row>
    <row r="41" customFormat="false" ht="12.8" hidden="false" customHeight="false" outlineLevel="0" collapsed="false">
      <c r="A41" s="0" t="n">
        <v>88</v>
      </c>
      <c r="B41" s="0" t="n">
        <v>7019.61258927112</v>
      </c>
      <c r="C41" s="0" t="n">
        <v>12263480</v>
      </c>
    </row>
    <row r="42" customFormat="false" ht="12.8" hidden="false" customHeight="false" outlineLevel="0" collapsed="false">
      <c r="A42" s="0" t="n">
        <v>89</v>
      </c>
      <c r="B42" s="0" t="n">
        <v>7051.03541368151</v>
      </c>
      <c r="C42" s="0" t="n">
        <v>12305333</v>
      </c>
    </row>
    <row r="43" customFormat="false" ht="12.8" hidden="false" customHeight="false" outlineLevel="0" collapsed="false">
      <c r="A43" s="0" t="n">
        <v>90</v>
      </c>
      <c r="B43" s="0" t="n">
        <v>7068.52669960454</v>
      </c>
      <c r="C43" s="0" t="n">
        <v>12389279</v>
      </c>
    </row>
    <row r="44" customFormat="false" ht="12.8" hidden="false" customHeight="false" outlineLevel="0" collapsed="false">
      <c r="A44" s="0" t="n">
        <v>91</v>
      </c>
      <c r="B44" s="0" t="n">
        <v>7132.62032971499</v>
      </c>
      <c r="C44" s="0" t="n">
        <v>12406175</v>
      </c>
    </row>
    <row r="45" customFormat="false" ht="12.8" hidden="false" customHeight="false" outlineLevel="0" collapsed="false">
      <c r="A45" s="0" t="n">
        <v>92</v>
      </c>
      <c r="B45" s="0" t="n">
        <v>7188.73064306258</v>
      </c>
      <c r="C45" s="0" t="n">
        <v>12482363</v>
      </c>
    </row>
    <row r="46" customFormat="false" ht="12.8" hidden="false" customHeight="false" outlineLevel="0" collapsed="false">
      <c r="A46" s="0" t="n">
        <v>93</v>
      </c>
      <c r="B46" s="0" t="n">
        <v>7227.60356222706</v>
      </c>
      <c r="C46" s="0" t="n">
        <v>12565162</v>
      </c>
    </row>
    <row r="47" customFormat="false" ht="12.8" hidden="false" customHeight="false" outlineLevel="0" collapsed="false">
      <c r="A47" s="0" t="n">
        <v>94</v>
      </c>
      <c r="B47" s="0" t="n">
        <v>7291.84402515931</v>
      </c>
      <c r="C47" s="0" t="n">
        <v>12590544</v>
      </c>
    </row>
    <row r="48" customFormat="false" ht="12.8" hidden="false" customHeight="false" outlineLevel="0" collapsed="false">
      <c r="A48" s="0" t="n">
        <v>95</v>
      </c>
      <c r="B48" s="0" t="n">
        <v>7319.46217574685</v>
      </c>
      <c r="C48" s="0" t="n">
        <v>12690576</v>
      </c>
    </row>
    <row r="49" customFormat="false" ht="12.8" hidden="false" customHeight="false" outlineLevel="0" collapsed="false">
      <c r="A49" s="0" t="n">
        <v>96</v>
      </c>
      <c r="B49" s="0" t="n">
        <v>7363.16210666237</v>
      </c>
      <c r="C49" s="0" t="n">
        <v>12717250</v>
      </c>
    </row>
    <row r="50" customFormat="false" ht="12.8" hidden="false" customHeight="false" outlineLevel="0" collapsed="false">
      <c r="A50" s="0" t="n">
        <v>97</v>
      </c>
      <c r="B50" s="0" t="n">
        <v>7362.28738978601</v>
      </c>
      <c r="C50" s="0" t="n">
        <v>12805217</v>
      </c>
    </row>
    <row r="51" customFormat="false" ht="12.8" hidden="false" customHeight="false" outlineLevel="0" collapsed="false">
      <c r="A51" s="0" t="n">
        <v>98</v>
      </c>
      <c r="B51" s="0" t="n">
        <v>7399.33611959019</v>
      </c>
      <c r="C51" s="0" t="n">
        <v>12848825</v>
      </c>
    </row>
    <row r="52" customFormat="false" ht="12.8" hidden="false" customHeight="false" outlineLevel="0" collapsed="false">
      <c r="A52" s="0" t="n">
        <v>99</v>
      </c>
      <c r="B52" s="0" t="n">
        <v>7442.86230666007</v>
      </c>
      <c r="C52" s="0" t="n">
        <v>12910534</v>
      </c>
    </row>
    <row r="53" customFormat="false" ht="12.8" hidden="false" customHeight="false" outlineLevel="0" collapsed="false">
      <c r="A53" s="0" t="n">
        <v>100</v>
      </c>
      <c r="B53" s="0" t="n">
        <v>7470.68147044436</v>
      </c>
      <c r="C53" s="0" t="n">
        <v>12981963</v>
      </c>
    </row>
    <row r="54" customFormat="false" ht="12.8" hidden="false" customHeight="false" outlineLevel="0" collapsed="false">
      <c r="A54" s="0" t="n">
        <v>101</v>
      </c>
      <c r="B54" s="0" t="n">
        <v>7513.8335973244</v>
      </c>
      <c r="C54" s="0" t="n">
        <v>13025556</v>
      </c>
    </row>
    <row r="55" customFormat="false" ht="12.8" hidden="false" customHeight="false" outlineLevel="0" collapsed="false">
      <c r="A55" s="0" t="n">
        <v>102</v>
      </c>
      <c r="B55" s="0" t="n">
        <v>7558.67047211545</v>
      </c>
      <c r="C55" s="0" t="n">
        <v>13057744</v>
      </c>
    </row>
    <row r="56" customFormat="false" ht="12.8" hidden="false" customHeight="false" outlineLevel="0" collapsed="false">
      <c r="A56" s="0" t="n">
        <v>103</v>
      </c>
      <c r="B56" s="0" t="n">
        <v>7607.98799931457</v>
      </c>
      <c r="C56" s="0" t="n">
        <v>13145632</v>
      </c>
    </row>
    <row r="57" customFormat="false" ht="12.8" hidden="false" customHeight="false" outlineLevel="0" collapsed="false">
      <c r="A57" s="0" t="n">
        <v>104</v>
      </c>
      <c r="B57" s="0" t="n">
        <v>7690.46042990776</v>
      </c>
      <c r="C57" s="0" t="n">
        <v>13191345</v>
      </c>
    </row>
    <row r="58" customFormat="false" ht="12.8" hidden="false" customHeight="false" outlineLevel="0" collapsed="false">
      <c r="A58" s="0" t="n">
        <v>105</v>
      </c>
      <c r="B58" s="0" t="n">
        <v>7719.9446002706</v>
      </c>
      <c r="C58" s="0" t="n">
        <v>13199941</v>
      </c>
    </row>
    <row r="59" customFormat="false" ht="12.8" hidden="false" customHeight="false" outlineLevel="0" collapsed="false">
      <c r="A59" s="0" t="n">
        <v>106</v>
      </c>
      <c r="B59" s="0" t="n">
        <v>7729.12920756763</v>
      </c>
      <c r="C59" s="0" t="n">
        <v>13262290</v>
      </c>
    </row>
    <row r="60" customFormat="false" ht="12.8" hidden="false" customHeight="false" outlineLevel="0" collapsed="false">
      <c r="A60" s="0" t="n">
        <v>107</v>
      </c>
      <c r="B60" s="0" t="n">
        <v>7770.86730824973</v>
      </c>
      <c r="C60" s="0" t="n">
        <v>13328638</v>
      </c>
    </row>
    <row r="61" customFormat="false" ht="12.8" hidden="false" customHeight="false" outlineLevel="0" collapsed="false">
      <c r="A61" s="0" t="n">
        <v>108</v>
      </c>
      <c r="B61" s="0" t="n">
        <v>7843.810742156</v>
      </c>
      <c r="C61" s="0" t="n">
        <v>13332379</v>
      </c>
    </row>
    <row r="62" customFormat="false" ht="12.8" hidden="false" customHeight="false" outlineLevel="0" collapsed="false">
      <c r="A62" s="0" t="n">
        <v>109</v>
      </c>
      <c r="B62" s="0" t="n">
        <v>7903.08275642783</v>
      </c>
      <c r="C62" s="0" t="n">
        <v>13395728</v>
      </c>
    </row>
    <row r="63" customFormat="false" ht="12.8" hidden="false" customHeight="false" outlineLevel="0" collapsed="false">
      <c r="A63" s="0" t="n">
        <v>110</v>
      </c>
      <c r="B63" s="0" t="n">
        <v>7911.6957032214</v>
      </c>
      <c r="C63" s="0" t="n">
        <v>13482222</v>
      </c>
    </row>
    <row r="64" customFormat="false" ht="12.8" hidden="false" customHeight="false" outlineLevel="0" collapsed="false">
      <c r="A64" s="0" t="n">
        <v>111</v>
      </c>
      <c r="B64" s="0" t="n">
        <v>7959.9603207291</v>
      </c>
      <c r="C64" s="0" t="n">
        <v>13475527</v>
      </c>
    </row>
    <row r="65" customFormat="false" ht="12.8" hidden="false" customHeight="false" outlineLevel="0" collapsed="false">
      <c r="A65" s="0" t="n">
        <v>112</v>
      </c>
      <c r="B65" s="0" t="n">
        <v>8004.46051251472</v>
      </c>
      <c r="C65" s="0" t="n">
        <v>13531551</v>
      </c>
    </row>
    <row r="66" customFormat="false" ht="12.8" hidden="false" customHeight="false" outlineLevel="0" collapsed="false">
      <c r="A66" s="0" t="n">
        <v>113</v>
      </c>
      <c r="B66" s="0" t="n">
        <v>8020.16025003814</v>
      </c>
      <c r="C66" s="0" t="n">
        <v>13593075</v>
      </c>
    </row>
    <row r="67" customFormat="false" ht="12.8" hidden="false" customHeight="false" outlineLevel="0" collapsed="false">
      <c r="A67" s="0" t="n">
        <v>114</v>
      </c>
      <c r="B67" s="0" t="n">
        <v>8088.01526848752</v>
      </c>
      <c r="C67" s="0" t="n">
        <v>13655463</v>
      </c>
    </row>
    <row r="68" customFormat="false" ht="12.8" hidden="false" customHeight="false" outlineLevel="0" collapsed="false">
      <c r="A68" s="0" t="n">
        <v>115</v>
      </c>
      <c r="B68" s="0" t="n">
        <v>8108.26227813542</v>
      </c>
      <c r="C68" s="0" t="n">
        <v>13688577</v>
      </c>
    </row>
    <row r="69" customFormat="false" ht="12.8" hidden="false" customHeight="false" outlineLevel="0" collapsed="false">
      <c r="A69" s="0" t="n">
        <v>116</v>
      </c>
      <c r="B69" s="0" t="n">
        <v>8185.7012100041</v>
      </c>
      <c r="C69" s="0" t="n">
        <v>13668877</v>
      </c>
    </row>
    <row r="70" customFormat="false" ht="12.8" hidden="false" customHeight="false" outlineLevel="0" collapsed="false">
      <c r="A70" s="0" t="n">
        <v>117</v>
      </c>
      <c r="B70" s="0" t="n">
        <v>8203.52920163658</v>
      </c>
      <c r="C70" s="0" t="n">
        <v>13719638</v>
      </c>
    </row>
    <row r="71" customFormat="false" ht="12.8" hidden="false" customHeight="false" outlineLevel="0" collapsed="false">
      <c r="A71" s="0" t="n">
        <v>118</v>
      </c>
      <c r="B71" s="0" t="n">
        <v>8227.87886840724</v>
      </c>
      <c r="C71" s="0" t="n">
        <v>13765948</v>
      </c>
    </row>
    <row r="72" customFormat="false" ht="12.8" hidden="false" customHeight="false" outlineLevel="0" collapsed="false">
      <c r="A72" s="0" t="n">
        <v>119</v>
      </c>
      <c r="B72" s="0" t="n">
        <v>8226.14161630776</v>
      </c>
      <c r="C72" s="0" t="n">
        <v>13816708</v>
      </c>
    </row>
    <row r="73" customFormat="false" ht="12.8" hidden="false" customHeight="false" outlineLevel="0" collapsed="false">
      <c r="A73" s="0" t="n">
        <v>120</v>
      </c>
      <c r="B73" s="0" t="n">
        <v>8244.46330774858</v>
      </c>
      <c r="C73" s="0" t="n">
        <v>13893619</v>
      </c>
    </row>
    <row r="74" customFormat="false" ht="12.8" hidden="false" customHeight="false" outlineLevel="0" collapsed="false">
      <c r="A74" s="0" t="n">
        <v>121</v>
      </c>
      <c r="B74" s="0" t="n">
        <v>8271.7976198689</v>
      </c>
      <c r="C74" s="0" t="n">
        <v>13909949</v>
      </c>
    </row>
    <row r="75" customFormat="false" ht="12.8" hidden="false" customHeight="false" outlineLevel="0" collapsed="false">
      <c r="A75" s="0" t="n">
        <v>122</v>
      </c>
      <c r="B75" s="0" t="n">
        <v>8307.33990708093</v>
      </c>
      <c r="C75" s="0" t="n">
        <v>13966154</v>
      </c>
    </row>
    <row r="76" customFormat="false" ht="12.8" hidden="false" customHeight="false" outlineLevel="0" collapsed="false">
      <c r="A76" s="0" t="n">
        <v>123</v>
      </c>
      <c r="B76" s="0" t="n">
        <v>8351.92676157721</v>
      </c>
      <c r="C76" s="0" t="n">
        <v>14045479</v>
      </c>
    </row>
    <row r="77" customFormat="false" ht="12.8" hidden="false" customHeight="false" outlineLevel="0" collapsed="false">
      <c r="A77" s="0" t="n">
        <v>124</v>
      </c>
      <c r="B77" s="0" t="n">
        <v>8377.03483702908</v>
      </c>
      <c r="C77" s="0" t="n">
        <v>14100055</v>
      </c>
    </row>
    <row r="78" customFormat="false" ht="12.8" hidden="false" customHeight="false" outlineLevel="0" collapsed="false">
      <c r="A78" s="0" t="n">
        <v>125</v>
      </c>
      <c r="B78" s="0" t="n">
        <v>8391.81596496453</v>
      </c>
      <c r="C78" s="0" t="n">
        <v>14143974</v>
      </c>
    </row>
    <row r="79" customFormat="false" ht="12.8" hidden="false" customHeight="false" outlineLevel="0" collapsed="false">
      <c r="A79" s="0" t="n">
        <v>126</v>
      </c>
      <c r="B79" s="0" t="n">
        <v>8425.30159312913</v>
      </c>
      <c r="C79" s="0" t="n">
        <v>14159899</v>
      </c>
    </row>
    <row r="80" customFormat="false" ht="12.8" hidden="false" customHeight="false" outlineLevel="0" collapsed="false">
      <c r="A80" s="0" t="n">
        <v>127</v>
      </c>
      <c r="B80" s="0" t="n">
        <v>8435.08399606284</v>
      </c>
      <c r="C80" s="0" t="n">
        <v>14236693</v>
      </c>
    </row>
    <row r="81" customFormat="false" ht="12.8" hidden="false" customHeight="false" outlineLevel="0" collapsed="false">
      <c r="A81" s="0" t="n">
        <v>128</v>
      </c>
      <c r="B81" s="0" t="n">
        <v>8509.17180127187</v>
      </c>
      <c r="C81" s="0" t="n">
        <v>14260048</v>
      </c>
    </row>
    <row r="82" customFormat="false" ht="12.8" hidden="false" customHeight="false" outlineLevel="0" collapsed="false">
      <c r="A82" s="0" t="n">
        <v>129</v>
      </c>
      <c r="B82" s="0" t="n">
        <v>8550.16181003026</v>
      </c>
      <c r="C82" s="0" t="n">
        <v>14277903</v>
      </c>
    </row>
    <row r="83" customFormat="false" ht="12.8" hidden="false" customHeight="false" outlineLevel="0" collapsed="false">
      <c r="A83" s="0" t="n">
        <v>130</v>
      </c>
      <c r="B83" s="0" t="n">
        <v>8569.29546604652</v>
      </c>
      <c r="C83" s="0" t="n">
        <v>14346039</v>
      </c>
    </row>
    <row r="84" customFormat="false" ht="12.8" hidden="false" customHeight="false" outlineLevel="0" collapsed="false">
      <c r="A84" s="0" t="n">
        <v>131</v>
      </c>
      <c r="B84" s="0" t="n">
        <v>8616.80704080244</v>
      </c>
      <c r="C84" s="0" t="n">
        <v>14336068</v>
      </c>
    </row>
    <row r="85" customFormat="false" ht="12.8" hidden="false" customHeight="false" outlineLevel="0" collapsed="false">
      <c r="A85" s="0" t="n">
        <v>132</v>
      </c>
      <c r="B85" s="0" t="n">
        <v>8614.47546536768</v>
      </c>
      <c r="C85" s="0" t="n">
        <v>14373331</v>
      </c>
    </row>
    <row r="86" customFormat="false" ht="12.8" hidden="false" customHeight="false" outlineLevel="0" collapsed="false">
      <c r="A86" s="0" t="n">
        <v>133</v>
      </c>
      <c r="B86" s="0" t="n">
        <v>8629.22663975306</v>
      </c>
      <c r="C86" s="0" t="n">
        <v>14457949</v>
      </c>
    </row>
    <row r="87" customFormat="false" ht="12.8" hidden="false" customHeight="false" outlineLevel="0" collapsed="false">
      <c r="A87" s="0" t="n">
        <v>134</v>
      </c>
      <c r="B87" s="0" t="n">
        <v>8648.44466861587</v>
      </c>
      <c r="C87" s="0" t="n">
        <v>14447077</v>
      </c>
    </row>
    <row r="88" customFormat="false" ht="12.8" hidden="false" customHeight="false" outlineLevel="0" collapsed="false">
      <c r="A88" s="0" t="n">
        <v>135</v>
      </c>
      <c r="B88" s="0" t="n">
        <v>8634.07810444241</v>
      </c>
      <c r="C88" s="0" t="n">
        <v>14551884</v>
      </c>
    </row>
    <row r="89" customFormat="false" ht="12.8" hidden="false" customHeight="false" outlineLevel="0" collapsed="false">
      <c r="A89" s="0" t="n">
        <v>136</v>
      </c>
      <c r="B89" s="0" t="n">
        <v>8652.25190161721</v>
      </c>
      <c r="C89" s="0" t="n">
        <v>14570610</v>
      </c>
    </row>
    <row r="90" customFormat="false" ht="12.8" hidden="false" customHeight="false" outlineLevel="0" collapsed="false">
      <c r="A90" s="0" t="n">
        <v>137</v>
      </c>
      <c r="B90" s="0" t="n">
        <v>8710.90879419161</v>
      </c>
      <c r="C90" s="0" t="n">
        <v>14599594</v>
      </c>
    </row>
    <row r="91" customFormat="false" ht="12.8" hidden="false" customHeight="false" outlineLevel="0" collapsed="false">
      <c r="A91" s="0" t="n">
        <v>138</v>
      </c>
      <c r="B91" s="0" t="n">
        <v>8738.0318494292</v>
      </c>
      <c r="C91" s="0" t="n">
        <v>14683602</v>
      </c>
    </row>
    <row r="92" customFormat="false" ht="12.8" hidden="false" customHeight="false" outlineLevel="0" collapsed="false">
      <c r="A92" s="0" t="n">
        <v>139</v>
      </c>
      <c r="B92" s="0" t="n">
        <v>8751.61844814781</v>
      </c>
      <c r="C92" s="0" t="n">
        <v>14715484</v>
      </c>
    </row>
    <row r="93" customFormat="false" ht="12.8" hidden="false" customHeight="false" outlineLevel="0" collapsed="false">
      <c r="A93" s="0" t="n">
        <v>140</v>
      </c>
      <c r="B93" s="0" t="n">
        <v>8776.17345303496</v>
      </c>
      <c r="C93" s="0" t="n">
        <v>14725164</v>
      </c>
    </row>
    <row r="94" customFormat="false" ht="12.8" hidden="false" customHeight="false" outlineLevel="0" collapsed="false">
      <c r="A94" s="0" t="n">
        <v>141</v>
      </c>
      <c r="B94" s="0" t="n">
        <v>8770.02401567629</v>
      </c>
      <c r="C94" s="0" t="n">
        <v>14793513</v>
      </c>
    </row>
    <row r="95" customFormat="false" ht="12.8" hidden="false" customHeight="false" outlineLevel="0" collapsed="false">
      <c r="A95" s="0" t="n">
        <v>142</v>
      </c>
      <c r="B95" s="0" t="n">
        <v>8788.4392915537</v>
      </c>
      <c r="C95" s="0" t="n">
        <v>14820042</v>
      </c>
    </row>
    <row r="96" customFormat="false" ht="12.8" hidden="false" customHeight="false" outlineLevel="0" collapsed="false">
      <c r="A96" s="0" t="n">
        <v>143</v>
      </c>
      <c r="B96" s="0" t="n">
        <v>8787.35327486701</v>
      </c>
      <c r="C96" s="0" t="n">
        <v>14846954</v>
      </c>
    </row>
    <row r="97" customFormat="false" ht="12.8" hidden="false" customHeight="false" outlineLevel="0" collapsed="false">
      <c r="A97" s="0" t="n">
        <v>144</v>
      </c>
      <c r="B97" s="0" t="n">
        <v>8805.38480311668</v>
      </c>
      <c r="C97" s="0" t="n">
        <v>14890063</v>
      </c>
    </row>
    <row r="98" customFormat="false" ht="12.8" hidden="false" customHeight="false" outlineLevel="0" collapsed="false">
      <c r="A98" s="0" t="n">
        <v>145</v>
      </c>
      <c r="B98" s="0" t="n">
        <v>8845.64462039313</v>
      </c>
      <c r="C98" s="0" t="n">
        <v>14882721</v>
      </c>
    </row>
    <row r="99" customFormat="false" ht="12.8" hidden="false" customHeight="false" outlineLevel="0" collapsed="false">
      <c r="A99" s="0" t="n">
        <v>146</v>
      </c>
      <c r="B99" s="0" t="n">
        <v>8853.34603966136</v>
      </c>
      <c r="C99" s="0" t="n">
        <v>14994987</v>
      </c>
    </row>
    <row r="100" customFormat="false" ht="12.8" hidden="false" customHeight="false" outlineLevel="0" collapsed="false">
      <c r="A100" s="0" t="n">
        <v>147</v>
      </c>
      <c r="B100" s="0" t="n">
        <v>8901.86497553417</v>
      </c>
      <c r="C100" s="0" t="n">
        <v>15019351</v>
      </c>
    </row>
    <row r="101" customFormat="false" ht="12.8" hidden="false" customHeight="false" outlineLevel="0" collapsed="false">
      <c r="A101" s="0" t="n">
        <v>148</v>
      </c>
      <c r="B101" s="0" t="n">
        <v>8890.57213222122</v>
      </c>
      <c r="C101" s="0" t="n">
        <v>15058494</v>
      </c>
    </row>
    <row r="102" customFormat="false" ht="12.8" hidden="false" customHeight="false" outlineLevel="0" collapsed="false">
      <c r="A102" s="0" t="n">
        <v>149</v>
      </c>
      <c r="B102" s="0" t="n">
        <v>8911.89720153511</v>
      </c>
      <c r="C102" s="0" t="n">
        <v>15060651</v>
      </c>
    </row>
    <row r="103" customFormat="false" ht="12.8" hidden="false" customHeight="false" outlineLevel="0" collapsed="false">
      <c r="A103" s="0" t="n">
        <v>150</v>
      </c>
      <c r="B103" s="0" t="n">
        <v>8945.95822042554</v>
      </c>
      <c r="C103" s="0" t="n">
        <v>15071644</v>
      </c>
    </row>
    <row r="104" customFormat="false" ht="12.8" hidden="false" customHeight="false" outlineLevel="0" collapsed="false">
      <c r="A104" s="0" t="n">
        <v>151</v>
      </c>
      <c r="B104" s="0" t="n">
        <v>8935.49478786862</v>
      </c>
      <c r="C104" s="0" t="n">
        <v>15148962</v>
      </c>
    </row>
    <row r="105" customFormat="false" ht="12.8" hidden="false" customHeight="false" outlineLevel="0" collapsed="false">
      <c r="A105" s="0" t="n">
        <v>152</v>
      </c>
      <c r="B105" s="0" t="n">
        <v>8971.68741124361</v>
      </c>
      <c r="C105" s="0" t="n">
        <v>15109275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G1" colorId="64" zoomScale="60" zoomScaleNormal="60" zoomScalePageLayoutView="100" workbookViewId="0">
      <selection pane="topLeft" activeCell="S47" activeCellId="0" sqref="S47"/>
    </sheetView>
  </sheetViews>
  <sheetFormatPr defaultColWidth="12.2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136.360484825513</v>
      </c>
      <c r="C19" s="28" t="n">
        <f aca="false">(B19/B18)^(1/3)-1</f>
        <v>0.0199334593946976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100.775055065994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31" t="n">
        <v>137.341420460905</v>
      </c>
      <c r="C20" s="30" t="n">
        <f aca="false">(B20/B19)^(1/3)-1</f>
        <v>0.00239217103745992</v>
      </c>
      <c r="D20" s="29" t="n">
        <v>134.227100149843</v>
      </c>
      <c r="E20" s="30" t="n">
        <f aca="false">(D20/D19)^(1/3)-1</f>
        <v>0.0255895874309835</v>
      </c>
      <c r="F20" s="29" t="n">
        <v>72960.4513088884</v>
      </c>
      <c r="G20" s="30" t="n">
        <f aca="false">(F20/F19)^(1/3)-1</f>
        <v>0.0294825492496145</v>
      </c>
      <c r="I20" s="29" t="s">
        <v>38</v>
      </c>
      <c r="J20" s="13" t="n">
        <f aca="false">B20*100/$B$16</f>
        <v>101.5</v>
      </c>
      <c r="K20" s="13" t="n">
        <f aca="false">D20*100/$D$16</f>
        <v>136.235906140209</v>
      </c>
      <c r="L20" s="13" t="n">
        <f aca="false">100*F20*100/D20/($F$16*100/$D$16)</f>
        <v>94.1652922480866</v>
      </c>
    </row>
    <row r="21" customFormat="false" ht="12.8" hidden="false" customHeight="false" outlineLevel="0" collapsed="false">
      <c r="A21" s="27" t="s">
        <v>18</v>
      </c>
      <c r="B21" s="27" t="n">
        <v>139.002362205593</v>
      </c>
      <c r="C21" s="28" t="n">
        <f aca="false">(B21/B20)^(1/3)-1</f>
        <v>0.0040150325572943</v>
      </c>
      <c r="D21" s="27" t="n">
        <v>144.02583399624</v>
      </c>
      <c r="E21" s="28" t="n">
        <f aca="false">(D21/D20)^(1/3)-1</f>
        <v>0.0237644946988613</v>
      </c>
      <c r="F21" s="27" t="n">
        <v>79171.4114945089</v>
      </c>
      <c r="G21" s="28" t="n">
        <f aca="false">(F21/F20)^(1/3)-1</f>
        <v>0.0276067744641539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102.72749267133</v>
      </c>
      <c r="K21" s="13" t="n">
        <f aca="false">D21*100/$D$16</f>
        <v>146.181285151603</v>
      </c>
      <c r="L21" s="13" t="n">
        <f aca="false">100*F21*100/D21/($F$16*100/$D$16)</f>
        <v>95.2295086788206</v>
      </c>
    </row>
    <row r="22" customFormat="false" ht="12.8" hidden="false" customHeight="false" outlineLevel="0" collapsed="false">
      <c r="A22" s="29" t="s">
        <v>20</v>
      </c>
      <c r="B22" s="29" t="n">
        <v>140.73014596006</v>
      </c>
      <c r="C22" s="30" t="n">
        <f aca="false">(B22/B21)^(1/3)-1</f>
        <v>0.00412624657680127</v>
      </c>
      <c r="D22" s="29" t="n">
        <v>153.824567842636</v>
      </c>
      <c r="E22" s="30" t="n">
        <f aca="false">(D22/D21)^(1/3)-1</f>
        <v>0.0221824847259415</v>
      </c>
      <c r="F22" s="29" t="n">
        <v>85502.7605568618</v>
      </c>
      <c r="G22" s="30" t="n">
        <f aca="false">(F22/F21)^(1/3)-1</f>
        <v>0.0259761131897265</v>
      </c>
      <c r="I22" s="29" t="s">
        <v>40</v>
      </c>
      <c r="J22" s="13" t="n">
        <f aca="false">B22*100/$B$16</f>
        <v>104.004383870576</v>
      </c>
      <c r="K22" s="13" t="n">
        <f aca="false">D22*100/$D$16</f>
        <v>156.126664162997</v>
      </c>
      <c r="L22" s="13" t="n">
        <f aca="false">100*F22*100/D22/($F$16*100/$D$16)</f>
        <v>96.2937251095553</v>
      </c>
    </row>
    <row r="23" customFormat="false" ht="12.8" hidden="false" customHeight="false" outlineLevel="0" collapsed="false">
      <c r="A23" s="27" t="s">
        <v>24</v>
      </c>
      <c r="B23" s="27" t="n">
        <v>142.820078204197</v>
      </c>
      <c r="C23" s="28" t="n">
        <f aca="false">(B23/B22)^(1/3)-1</f>
        <v>0.00492590776219348</v>
      </c>
      <c r="D23" s="27" t="n">
        <v>163.623301689032</v>
      </c>
      <c r="E23" s="28" t="n">
        <f aca="false">(D23/D22)^(1/3)-1</f>
        <v>0.0207980131337504</v>
      </c>
      <c r="F23" s="27" t="n">
        <v>91954.4984959469</v>
      </c>
      <c r="G23" s="28" t="n">
        <f aca="false">(F23/F22)^(1/3)-1</f>
        <v>0.0245447867951827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105.548915171242</v>
      </c>
      <c r="K23" s="13" t="n">
        <f aca="false">D23*100/$D$16</f>
        <v>166.072043174391</v>
      </c>
      <c r="L23" s="13" t="n">
        <f aca="false">100*F23*100/D23/($F$16*100/$D$16)</f>
        <v>97.35794154029</v>
      </c>
    </row>
    <row r="24" customFormat="false" ht="12.8" hidden="false" customHeight="false" outlineLevel="0" collapsed="false">
      <c r="A24" s="29" t="s">
        <v>42</v>
      </c>
      <c r="B24" s="29" t="n">
        <v>144.895198586255</v>
      </c>
      <c r="C24" s="30" t="n">
        <f aca="false">(B24/B23)^(1/3)-1</f>
        <v>0.00481993504088751</v>
      </c>
      <c r="D24" s="29" t="n">
        <v>172.827112409041</v>
      </c>
      <c r="E24" s="30" t="n">
        <f aca="false">(D24/D23)^(1/3)-1</f>
        <v>0.0184090281241318</v>
      </c>
      <c r="F24" s="29" t="n">
        <v>98555.2763751136</v>
      </c>
      <c r="G24" s="30" t="n">
        <f aca="false">(F24/F23)^(1/3)-1</f>
        <v>0.0233769556602272</v>
      </c>
      <c r="I24" s="29" t="s">
        <v>42</v>
      </c>
      <c r="J24" s="13" t="n">
        <f aca="false">B24*100/$B$16</f>
        <v>107.0825</v>
      </c>
      <c r="K24" s="13" t="n">
        <f aca="false">D24*100/$D$16</f>
        <v>175.413595602951</v>
      </c>
      <c r="L24" s="13" t="n">
        <f aca="false">100*F24*100/D24/($F$16*100/$D$16)</f>
        <v>98.7896759747054</v>
      </c>
    </row>
    <row r="25" customFormat="false" ht="12.8" hidden="false" customHeight="false" outlineLevel="0" collapsed="false">
      <c r="A25" s="27" t="s">
        <v>18</v>
      </c>
      <c r="B25" s="27" t="n">
        <v>147.342503937928</v>
      </c>
      <c r="C25" s="28" t="n">
        <f aca="false">(B25/B24)^(1/3)-1</f>
        <v>0.00559865510692315</v>
      </c>
      <c r="D25" s="27" t="n">
        <v>182.030923129049</v>
      </c>
      <c r="E25" s="28" t="n">
        <f aca="false">(D25/D24)^(1/3)-1</f>
        <v>0.0174453686238676</v>
      </c>
      <c r="F25" s="27" t="n">
        <v>105308.18485841</v>
      </c>
      <c r="G25" s="28" t="n">
        <f aca="false">(F25/F24)^(1/3)-1</f>
        <v>0.0223370080929433</v>
      </c>
      <c r="I25" s="27" t="s">
        <v>43</v>
      </c>
      <c r="J25" s="13" t="n">
        <f aca="false">B25*100/$B$16</f>
        <v>108.89114223161</v>
      </c>
      <c r="K25" s="13" t="n">
        <f aca="false">D25*100/$D$16</f>
        <v>184.755148031511</v>
      </c>
      <c r="L25" s="13" t="n">
        <f aca="false">100*F25*100/D25/($F$16*100/$D$16)</f>
        <v>100.221410409122</v>
      </c>
    </row>
    <row r="26" customFormat="false" ht="12.8" hidden="false" customHeight="false" outlineLevel="0" collapsed="false">
      <c r="A26" s="29" t="s">
        <v>20</v>
      </c>
      <c r="B26" s="29" t="n">
        <v>149.525780082564</v>
      </c>
      <c r="C26" s="30" t="n">
        <f aca="false">(B26/B25)^(1/3)-1</f>
        <v>0.00491503421191752</v>
      </c>
      <c r="D26" s="29" t="n">
        <v>191.234733849057</v>
      </c>
      <c r="E26" s="30" t="n">
        <f aca="false">(D26/D25)^(1/3)-1</f>
        <v>0.0165775972532196</v>
      </c>
      <c r="F26" s="29" t="n">
        <v>112213.223945835</v>
      </c>
      <c r="G26" s="30" t="n">
        <f aca="false">(F26/F25)^(1/3)-1</f>
        <v>0.0213955725334771</v>
      </c>
      <c r="I26" s="29" t="s">
        <v>44</v>
      </c>
      <c r="J26" s="13" t="n">
        <f aca="false">B26*100/$B$16</f>
        <v>110.504657862487</v>
      </c>
      <c r="K26" s="13" t="n">
        <f aca="false">D26*100/$D$16</f>
        <v>194.09670046007</v>
      </c>
      <c r="L26" s="13" t="n">
        <f aca="false">100*F26*100/D26/($F$16*100/$D$16)</f>
        <v>101.653144843537</v>
      </c>
    </row>
    <row r="27" customFormat="false" ht="12.8" hidden="false" customHeight="false" outlineLevel="0" collapsed="false">
      <c r="A27" s="27" t="s">
        <v>24</v>
      </c>
      <c r="B27" s="27" t="n">
        <v>151.724164633853</v>
      </c>
      <c r="C27" s="28" t="n">
        <f aca="false">(B27/B26)^(1/3)-1</f>
        <v>0.00487696919838498</v>
      </c>
      <c r="D27" s="27" t="n">
        <v>200.438544569065</v>
      </c>
      <c r="E27" s="28" t="n">
        <f aca="false">(D27/D26)^(1/3)-1</f>
        <v>0.0157920782200887</v>
      </c>
      <c r="F27" s="27" t="n">
        <v>119270.39363739</v>
      </c>
      <c r="G27" s="28" t="n">
        <f aca="false">(F27/F26)^(1/3)-1</f>
        <v>0.0205388391142707</v>
      </c>
      <c r="H27" s="32" t="n">
        <f aca="false">(F22*100/D22)/(F20*100/D20)-1</f>
        <v>0.0226031567539888</v>
      </c>
      <c r="I27" s="27" t="s">
        <v>45</v>
      </c>
      <c r="J27" s="13" t="n">
        <f aca="false">B27*100/$B$16</f>
        <v>112.12933912184</v>
      </c>
      <c r="K27" s="13" t="n">
        <f aca="false">D27*100/$D$16</f>
        <v>203.43825288863</v>
      </c>
      <c r="L27" s="13" t="n">
        <f aca="false">100*F27*100/D27/($F$16*100/$D$16)</f>
        <v>103.084879277954</v>
      </c>
    </row>
    <row r="28" customFormat="false" ht="12.8" hidden="false" customHeight="false" outlineLevel="0" collapsed="false">
      <c r="A28" s="29" t="s">
        <v>46</v>
      </c>
      <c r="B28" s="29" t="n">
        <v>153.299120104257</v>
      </c>
      <c r="C28" s="30" t="n">
        <f aca="false">(B28/B27)^(1/3)-1</f>
        <v>0.00344822491178576</v>
      </c>
      <c r="D28" s="29" t="n">
        <v>209.708827255384</v>
      </c>
      <c r="E28" s="30" t="n">
        <f aca="false">(D28/D27)^(1/3)-1</f>
        <v>0.0151849178160508</v>
      </c>
      <c r="F28" s="29" t="n">
        <v>125653.223296891</v>
      </c>
      <c r="G28" s="30" t="n">
        <f aca="false">(F28/F27)^(1/3)-1</f>
        <v>0.0175294640595494</v>
      </c>
      <c r="I28" s="29" t="s">
        <v>46</v>
      </c>
      <c r="J28" s="13" t="n">
        <f aca="false">B28*100/$B$16</f>
        <v>113.293285</v>
      </c>
      <c r="K28" s="13" t="n">
        <f aca="false">D28*100/$D$16</f>
        <v>212.847272084728</v>
      </c>
      <c r="L28" s="13" t="n">
        <f aca="false">100*F28*100/D28/($F$16*100/$D$16)</f>
        <v>103.800746495162</v>
      </c>
    </row>
    <row r="29" customFormat="false" ht="12.8" hidden="false" customHeight="false" outlineLevel="0" collapsed="false">
      <c r="A29" s="27" t="s">
        <v>18</v>
      </c>
      <c r="B29" s="27" t="n">
        <v>154.709629134825</v>
      </c>
      <c r="C29" s="28" t="n">
        <f aca="false">(B29/B28)^(1/3)-1</f>
        <v>0.00305764957053367</v>
      </c>
      <c r="D29" s="27" t="n">
        <v>218.979109941703</v>
      </c>
      <c r="E29" s="28" t="n">
        <f aca="false">(D29/D28)^(1/3)-1</f>
        <v>0.0145232202482086</v>
      </c>
      <c r="F29" s="27" t="n">
        <v>132112.667618971</v>
      </c>
      <c r="G29" s="28" t="n">
        <f aca="false">(F29/F28)^(1/3)-1</f>
        <v>0.0168501165191455</v>
      </c>
      <c r="I29" s="27" t="s">
        <v>47</v>
      </c>
      <c r="J29" s="13" t="n">
        <f aca="false">B29*100/$B$16</f>
        <v>114.335699343191</v>
      </c>
      <c r="K29" s="13" t="n">
        <f aca="false">D29*100/$D$16</f>
        <v>222.256291280827</v>
      </c>
      <c r="L29" s="13" t="n">
        <f aca="false">100*F29*100/D29/($F$16*100/$D$16)</f>
        <v>104.51661371237</v>
      </c>
    </row>
    <row r="30" customFormat="false" ht="12.8" hidden="false" customHeight="false" outlineLevel="0" collapsed="false">
      <c r="A30" s="29" t="s">
        <v>20</v>
      </c>
      <c r="B30" s="29" t="n">
        <v>156.104914406197</v>
      </c>
      <c r="C30" s="30" t="n">
        <f aca="false">(B30/B29)^(1/3)-1</f>
        <v>0.00299725276826579</v>
      </c>
      <c r="D30" s="29" t="n">
        <v>228.249392628022</v>
      </c>
      <c r="E30" s="30" t="n">
        <f aca="false">(D30/D29)^(1/3)-1</f>
        <v>0.0139167898752883</v>
      </c>
      <c r="F30" s="29" t="n">
        <v>138648.726603631</v>
      </c>
      <c r="G30" s="30" t="n">
        <f aca="false">(F30/F29)^(1/3)-1</f>
        <v>0.0162264032996193</v>
      </c>
      <c r="I30" s="29" t="s">
        <v>48</v>
      </c>
      <c r="J30" s="13" t="n">
        <f aca="false">B30*100/$B$16</f>
        <v>115.366862808436</v>
      </c>
      <c r="K30" s="13" t="n">
        <f aca="false">D30*100/$D$16</f>
        <v>231.665310476926</v>
      </c>
      <c r="L30" s="13" t="n">
        <f aca="false">100*F30*100/D30/($F$16*100/$D$16)</f>
        <v>105.232480929578</v>
      </c>
    </row>
    <row r="31" customFormat="false" ht="12.8" hidden="false" customHeight="false" outlineLevel="0" collapsed="false">
      <c r="A31" s="27" t="s">
        <v>24</v>
      </c>
      <c r="B31" s="27" t="n">
        <v>157.56464683925</v>
      </c>
      <c r="C31" s="28" t="n">
        <f aca="false">(B31/B30)^(1/3)-1</f>
        <v>0.00310732466405228</v>
      </c>
      <c r="D31" s="27" t="n">
        <v>237.519675314342</v>
      </c>
      <c r="E31" s="28" t="n">
        <f aca="false">(D31/D30)^(1/3)-1</f>
        <v>0.0133589793495059</v>
      </c>
      <c r="F31" s="27" t="n">
        <v>145261.400250871</v>
      </c>
      <c r="G31" s="28" t="n">
        <f aca="false">(F31/F30)^(1/3)-1</f>
        <v>0.0156516545383842</v>
      </c>
      <c r="I31" s="27" t="s">
        <v>49</v>
      </c>
      <c r="J31" s="13" t="n">
        <f aca="false">B31*100/$B$16</f>
        <v>116.445654927068</v>
      </c>
      <c r="K31" s="13" t="n">
        <f aca="false">D31*100/$D$16</f>
        <v>241.074329673026</v>
      </c>
      <c r="L31" s="13" t="n">
        <f aca="false">100*F31*100/D31/($F$16*100/$D$16)</f>
        <v>105.948348146786</v>
      </c>
    </row>
    <row r="32" customFormat="false" ht="12.8" hidden="false" customHeight="false" outlineLevel="0" collapsed="false">
      <c r="A32" s="29" t="s">
        <v>50</v>
      </c>
      <c r="B32" s="29" t="n">
        <v>159.277785788323</v>
      </c>
      <c r="C32" s="30" t="n">
        <f aca="false">(B32/B31)^(1/3)-1</f>
        <v>0.00361114723976441</v>
      </c>
      <c r="D32" s="29" t="n">
        <v>246.723562732772</v>
      </c>
      <c r="E32" s="30" t="n">
        <f aca="false">(D32/D31)^(1/3)-1</f>
        <v>0.0127533278633241</v>
      </c>
      <c r="F32" s="29" t="n">
        <v>151569.965454334</v>
      </c>
      <c r="G32" s="30" t="n">
        <f aca="false">(F32/F31)^(1/3)-1</f>
        <v>0.0142717009433002</v>
      </c>
      <c r="I32" s="29" t="s">
        <v>50</v>
      </c>
      <c r="J32" s="13" t="n">
        <f aca="false">B32*100/$B$16</f>
        <v>117.711723115</v>
      </c>
      <c r="K32" s="13" t="n">
        <f aca="false">D32*100/$D$16</f>
        <v>250.415959947855</v>
      </c>
      <c r="L32" s="13" t="n">
        <f aca="false">100*F32*100/D32/($F$16*100/$D$16)</f>
        <v>106.425592958258</v>
      </c>
    </row>
    <row r="33" customFormat="false" ht="12.8" hidden="false" customHeight="false" outlineLevel="0" collapsed="false">
      <c r="A33" s="27" t="s">
        <v>18</v>
      </c>
      <c r="B33" s="27" t="n">
        <v>161.207433558487</v>
      </c>
      <c r="C33" s="28" t="n">
        <f aca="false">(B33/B32)^(1/3)-1</f>
        <v>0.00402212867392615</v>
      </c>
      <c r="D33" s="27" t="n">
        <v>255.927450151203</v>
      </c>
      <c r="E33" s="28" t="n">
        <f aca="false">(D33/D32)^(1/3)-1</f>
        <v>0.0122833197753953</v>
      </c>
      <c r="F33" s="27" t="n">
        <v>157929.241281758</v>
      </c>
      <c r="G33" s="28" t="n">
        <f aca="false">(F33/F32)^(1/3)-1</f>
        <v>0.0137941926440699</v>
      </c>
      <c r="I33" s="27" t="s">
        <v>51</v>
      </c>
      <c r="J33" s="13" t="n">
        <f aca="false">B33*100/$B$16</f>
        <v>119.137798715604</v>
      </c>
      <c r="K33" s="13" t="n">
        <f aca="false">D33*100/$D$16</f>
        <v>259.757590222685</v>
      </c>
      <c r="L33" s="13" t="n">
        <f aca="false">100*F33*100/D33/($F$16*100/$D$16)</f>
        <v>106.90283776973</v>
      </c>
    </row>
    <row r="34" customFormat="false" ht="12.8" hidden="false" customHeight="false" outlineLevel="0" collapsed="false">
      <c r="A34" s="29" t="s">
        <v>20</v>
      </c>
      <c r="B34" s="29" t="n">
        <v>162.973530640069</v>
      </c>
      <c r="C34" s="30" t="n">
        <f aca="false">(B34/B33)^(1/3)-1</f>
        <v>0.00363855553427683</v>
      </c>
      <c r="D34" s="29" t="n">
        <v>265.131337569634</v>
      </c>
      <c r="E34" s="30" t="n">
        <f aca="false">(D34/D33)^(1/3)-1</f>
        <v>0.0118467265377273</v>
      </c>
      <c r="F34" s="29" t="n">
        <v>164339.227733143</v>
      </c>
      <c r="G34" s="30" t="n">
        <f aca="false">(F34/F33)^(1/3)-1</f>
        <v>0.0133502157127248</v>
      </c>
      <c r="I34" s="29" t="s">
        <v>52</v>
      </c>
      <c r="J34" s="13" t="n">
        <f aca="false">B34*100/$B$16</f>
        <v>120.443004772007</v>
      </c>
      <c r="K34" s="13" t="n">
        <f aca="false">D34*100/$D$16</f>
        <v>269.099220497515</v>
      </c>
      <c r="L34" s="13" t="n">
        <f aca="false">100*F34*100/D34/($F$16*100/$D$16)</f>
        <v>107.380082581202</v>
      </c>
    </row>
    <row r="35" customFormat="false" ht="12.8" hidden="false" customHeight="false" outlineLevel="0" collapsed="false">
      <c r="A35" s="27" t="s">
        <v>24</v>
      </c>
      <c r="B35" s="27" t="n">
        <v>164.640888693241</v>
      </c>
      <c r="C35" s="28" t="n">
        <f aca="false">(B35/B34)^(1/3)-1</f>
        <v>0.00339871958038018</v>
      </c>
      <c r="D35" s="27" t="n">
        <v>274.335224988065</v>
      </c>
      <c r="E35" s="28" t="n">
        <f aca="false">(D35/D34)^(1/3)-1</f>
        <v>0.0114401067745811</v>
      </c>
      <c r="F35" s="27" t="n">
        <v>170799.92480849</v>
      </c>
      <c r="G35" s="28" t="n">
        <f aca="false">(F35/F34)^(1/3)-1</f>
        <v>0.0129363221314498</v>
      </c>
      <c r="I35" s="27" t="s">
        <v>53</v>
      </c>
      <c r="J35" s="13" t="n">
        <f aca="false">B35*100/$B$16</f>
        <v>121.675239314427</v>
      </c>
      <c r="K35" s="13" t="n">
        <f aca="false">D35*100/$D$16</f>
        <v>278.440850772345</v>
      </c>
      <c r="L35" s="13" t="n">
        <f aca="false">100*F35*100/D35/($F$16*100/$D$16)</f>
        <v>107.857327392673</v>
      </c>
    </row>
    <row r="36" customFormat="false" ht="12.8" hidden="false" customHeight="false" outlineLevel="0" collapsed="false">
      <c r="A36" s="29" t="s">
        <v>54</v>
      </c>
      <c r="B36" s="29" t="n">
        <v>165.967452791433</v>
      </c>
      <c r="C36" s="30" t="n">
        <f aca="false">(B36/B35)^(1/3)-1</f>
        <v>0.00267859161435369</v>
      </c>
      <c r="D36" s="29" t="n">
        <v>282.908200768942</v>
      </c>
      <c r="E36" s="30" t="n">
        <f aca="false">(D36/D35)^(1/3)-1</f>
        <v>0.0103100051555476</v>
      </c>
      <c r="F36" s="29" t="n">
        <v>176916.791584679</v>
      </c>
      <c r="G36" s="30" t="n">
        <f aca="false">(F36/F35)^(1/3)-1</f>
        <v>0.0117979454574559</v>
      </c>
      <c r="I36" s="29" t="s">
        <v>54</v>
      </c>
      <c r="J36" s="13" t="n">
        <f aca="false">B36*100/$B$16</f>
        <v>122.65561548583</v>
      </c>
      <c r="K36" s="13" t="n">
        <f aca="false">D36*100/$D$16</f>
        <v>287.142127358981</v>
      </c>
      <c r="L36" s="13" t="n">
        <f aca="false">100*F36*100/D36/($F$16*100/$D$16)</f>
        <v>108.334572204145</v>
      </c>
    </row>
    <row r="37" customFormat="false" ht="12.8" hidden="false" customHeight="false" outlineLevel="0" collapsed="false">
      <c r="A37" s="27" t="s">
        <v>18</v>
      </c>
      <c r="B37" s="27" t="n">
        <v>167.172108600151</v>
      </c>
      <c r="C37" s="28" t="n">
        <f aca="false">(B37/B36)^(1/3)-1</f>
        <v>0.00241363164095065</v>
      </c>
      <c r="D37" s="27" t="n">
        <v>291.481176549819</v>
      </c>
      <c r="E37" s="28" t="n">
        <f aca="false">(D37/D36)^(1/3)-1</f>
        <v>0.010000663432244</v>
      </c>
      <c r="F37" s="27" t="n">
        <v>183080.892853349</v>
      </c>
      <c r="G37" s="28" t="n">
        <f aca="false">(F37/F36)^(1/3)-1</f>
        <v>0.0114816049425375</v>
      </c>
      <c r="I37" s="27" t="s">
        <v>55</v>
      </c>
      <c r="J37" s="13" t="n">
        <f aca="false">B37*100/$B$16</f>
        <v>123.545897268081</v>
      </c>
      <c r="K37" s="13" t="n">
        <f aca="false">D37*100/$D$16</f>
        <v>295.843403945616</v>
      </c>
      <c r="L37" s="13" t="n">
        <f aca="false">100*F37*100/D37/($F$16*100/$D$16)</f>
        <v>108.811817015618</v>
      </c>
    </row>
    <row r="38" customFormat="false" ht="12.8" hidden="false" customHeight="false" outlineLevel="0" collapsed="false">
      <c r="A38" s="29" t="s">
        <v>20</v>
      </c>
      <c r="B38" s="29" t="n">
        <v>168.351657151192</v>
      </c>
      <c r="C38" s="30" t="n">
        <f aca="false">(B38/B37)^(1/3)-1</f>
        <v>0.00234645425944002</v>
      </c>
      <c r="D38" s="29" t="n">
        <v>300.054152330696</v>
      </c>
      <c r="E38" s="30" t="n">
        <f aca="false">(D38/D37)^(1/3)-1</f>
        <v>0.00970934508224186</v>
      </c>
      <c r="F38" s="29" t="n">
        <v>189292.228614498</v>
      </c>
      <c r="G38" s="30" t="n">
        <f aca="false">(F38/F37)^(1/3)-1</f>
        <v>0.0111833754159885</v>
      </c>
      <c r="I38" s="29" t="s">
        <v>56</v>
      </c>
      <c r="J38" s="13" t="n">
        <f aca="false">B38*100/$B$16</f>
        <v>124.417623929484</v>
      </c>
      <c r="K38" s="13" t="n">
        <f aca="false">D38*100/$D$16</f>
        <v>304.544680532252</v>
      </c>
      <c r="L38" s="13" t="n">
        <f aca="false">100*F38*100/D38/($F$16*100/$D$16)</f>
        <v>109.28906182709</v>
      </c>
    </row>
    <row r="39" customFormat="false" ht="12.8" hidden="false" customHeight="false" outlineLevel="0" collapsed="false">
      <c r="A39" s="27" t="s">
        <v>24</v>
      </c>
      <c r="B39" s="27" t="n">
        <v>169.291907491149</v>
      </c>
      <c r="C39" s="28" t="n">
        <f aca="false">(B39/B38)^(1/3)-1</f>
        <v>0.00185822407387293</v>
      </c>
      <c r="D39" s="27" t="n">
        <v>308.627128111573</v>
      </c>
      <c r="E39" s="28" t="n">
        <f aca="false">(D39/D38)^(1/3)-1</f>
        <v>0.00943451944398444</v>
      </c>
      <c r="F39" s="27" t="n">
        <v>195550.798868128</v>
      </c>
      <c r="G39" s="28" t="n">
        <f aca="false">(F39/F38)^(1/3)-1</f>
        <v>0.0109017228453252</v>
      </c>
      <c r="I39" s="27" t="s">
        <v>57</v>
      </c>
      <c r="J39" s="13" t="n">
        <f aca="false">B39*100/$B$16</f>
        <v>125.11250104074</v>
      </c>
      <c r="K39" s="13" t="n">
        <f aca="false">D39*100/$D$16</f>
        <v>313.245957118888</v>
      </c>
      <c r="L39" s="13" t="n">
        <f aca="false">100*F39*100/D39/($F$16*100/$D$16)</f>
        <v>109.766306638562</v>
      </c>
    </row>
    <row r="41" customFormat="false" ht="34.2" hidden="false" customHeight="false" outlineLevel="0" collapsed="false">
      <c r="A41" s="33" t="s">
        <v>58</v>
      </c>
      <c r="B41" s="34" t="s">
        <v>59</v>
      </c>
      <c r="C41" s="34" t="s">
        <v>60</v>
      </c>
      <c r="D41" s="35" t="s">
        <v>61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128.416056612558</v>
      </c>
      <c r="C43" s="40" t="n">
        <f aca="false">B43/B42-1</f>
        <v>-0.0998000000000025</v>
      </c>
      <c r="D43" s="40" t="n">
        <f aca="false">B19/B15-1</f>
        <v>-0.0405289746071573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139.973501707689</v>
      </c>
      <c r="C44" s="38" t="n">
        <f aca="false">B44/B43-1</f>
        <v>0.0900000000000021</v>
      </c>
      <c r="D44" s="38" t="n">
        <f aca="false">B23/B19-1</f>
        <v>0.0473714462584207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148.37191181015</v>
      </c>
      <c r="C45" s="40" t="n">
        <f aca="false">B45/B44-1</f>
        <v>0.0599999999999996</v>
      </c>
      <c r="D45" s="40" t="n">
        <f aca="false">B27/B23-1</f>
        <v>0.0623447805211632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155.419577621132</v>
      </c>
      <c r="C46" s="38" t="n">
        <f aca="false">B46/B45-1</f>
        <v>0.0475000000000008</v>
      </c>
      <c r="D46" s="38" t="n">
        <f aca="false">B31/B27-1</f>
        <v>0.0384940804880454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162.02490967003</v>
      </c>
      <c r="C47" s="40" t="n">
        <f aca="false">B47/B46-1</f>
        <v>0.0424999999999978</v>
      </c>
      <c r="D47" s="40" t="n">
        <f aca="false">B35/B31-1</f>
        <v>0.0449100860880951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167.695781508481</v>
      </c>
      <c r="C48" s="40" t="n">
        <f aca="false">B48/B47-1</f>
        <v>0.0350000000000013</v>
      </c>
      <c r="D48" s="38" t="n">
        <f aca="false">B39/B35-1</f>
        <v>0.0282494757822509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5964.69692516807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5814.12701750824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6356.44142717859</v>
      </c>
      <c r="C23" s="0" t="n">
        <v>9393137</v>
      </c>
    </row>
    <row r="24" customFormat="false" ht="12.8" hidden="false" customHeight="false" outlineLevel="0" collapsed="false">
      <c r="A24" s="0" t="n">
        <v>71</v>
      </c>
      <c r="B24" s="0" t="n">
        <v>5852.73361873848</v>
      </c>
      <c r="C24" s="0" t="n">
        <v>10398402</v>
      </c>
    </row>
    <row r="25" customFormat="false" ht="12.8" hidden="false" customHeight="false" outlineLevel="0" collapsed="false">
      <c r="A25" s="0" t="n">
        <v>72</v>
      </c>
      <c r="B25" s="0" t="n">
        <v>5673.90906442026</v>
      </c>
      <c r="C25" s="0" t="n">
        <v>11064895</v>
      </c>
    </row>
    <row r="26" customFormat="false" ht="12.8" hidden="false" customHeight="false" outlineLevel="0" collapsed="false">
      <c r="A26" s="0" t="n">
        <v>73</v>
      </c>
      <c r="B26" s="0" t="n">
        <v>5570.0136746174</v>
      </c>
      <c r="C26" s="0" t="n">
        <v>11363253</v>
      </c>
    </row>
    <row r="27" customFormat="false" ht="12.8" hidden="false" customHeight="false" outlineLevel="0" collapsed="false">
      <c r="A27" s="0" t="n">
        <v>74</v>
      </c>
      <c r="B27" s="0" t="n">
        <v>5599.89276184712</v>
      </c>
      <c r="C27" s="0" t="n">
        <v>11523394</v>
      </c>
    </row>
    <row r="28" customFormat="false" ht="12.8" hidden="false" customHeight="false" outlineLevel="0" collapsed="false">
      <c r="A28" s="0" t="n">
        <v>75</v>
      </c>
      <c r="B28" s="0" t="n">
        <v>5653.20482568884</v>
      </c>
      <c r="C28" s="0" t="n">
        <v>11595241</v>
      </c>
    </row>
    <row r="29" customFormat="false" ht="12.8" hidden="false" customHeight="false" outlineLevel="0" collapsed="false">
      <c r="A29" s="0" t="n">
        <v>76</v>
      </c>
      <c r="B29" s="0" t="n">
        <v>5682.98474683222</v>
      </c>
      <c r="C29" s="0" t="n">
        <v>11631148</v>
      </c>
    </row>
    <row r="30" customFormat="false" ht="12.8" hidden="false" customHeight="false" outlineLevel="0" collapsed="false">
      <c r="A30" s="0" t="n">
        <v>77</v>
      </c>
      <c r="B30" s="0" t="n">
        <v>5747.37531200642</v>
      </c>
      <c r="C30" s="0" t="n">
        <v>11656843</v>
      </c>
    </row>
    <row r="31" customFormat="false" ht="12.8" hidden="false" customHeight="false" outlineLevel="0" collapsed="false">
      <c r="A31" s="0" t="n">
        <v>78</v>
      </c>
      <c r="B31" s="0" t="n">
        <v>5776.72522128215</v>
      </c>
      <c r="C31" s="0" t="n">
        <v>11666085</v>
      </c>
    </row>
    <row r="32" customFormat="false" ht="12.8" hidden="false" customHeight="false" outlineLevel="0" collapsed="false">
      <c r="A32" s="0" t="n">
        <v>79</v>
      </c>
      <c r="B32" s="0" t="n">
        <v>5820.22498875464</v>
      </c>
      <c r="C32" s="0" t="n">
        <v>11741232</v>
      </c>
    </row>
    <row r="33" customFormat="false" ht="12.8" hidden="false" customHeight="false" outlineLevel="0" collapsed="false">
      <c r="A33" s="0" t="n">
        <v>80</v>
      </c>
      <c r="B33" s="0" t="n">
        <v>5861.96496760415</v>
      </c>
      <c r="C33" s="0" t="n">
        <v>11759192</v>
      </c>
    </row>
    <row r="34" customFormat="false" ht="12.8" hidden="false" customHeight="false" outlineLevel="0" collapsed="false">
      <c r="A34" s="0" t="n">
        <v>81</v>
      </c>
      <c r="B34" s="0" t="n">
        <v>5918.09423983865</v>
      </c>
      <c r="C34" s="0" t="n">
        <v>11793937</v>
      </c>
    </row>
    <row r="35" customFormat="false" ht="12.8" hidden="false" customHeight="false" outlineLevel="0" collapsed="false">
      <c r="A35" s="0" t="n">
        <v>82</v>
      </c>
      <c r="B35" s="0" t="n">
        <v>5964.8485093247</v>
      </c>
      <c r="C35" s="0" t="n">
        <v>11816421</v>
      </c>
    </row>
    <row r="36" customFormat="false" ht="12.8" hidden="false" customHeight="false" outlineLevel="0" collapsed="false">
      <c r="A36" s="0" t="n">
        <v>83</v>
      </c>
      <c r="B36" s="0" t="n">
        <v>6033.44333034683</v>
      </c>
      <c r="C36" s="0" t="n">
        <v>11851821</v>
      </c>
    </row>
    <row r="37" customFormat="false" ht="12.8" hidden="false" customHeight="false" outlineLevel="0" collapsed="false">
      <c r="A37" s="0" t="n">
        <v>84</v>
      </c>
      <c r="B37" s="0" t="n">
        <v>6086.20400830902</v>
      </c>
      <c r="C37" s="0" t="n">
        <v>11880033</v>
      </c>
    </row>
    <row r="38" customFormat="false" ht="12.8" hidden="false" customHeight="false" outlineLevel="0" collapsed="false">
      <c r="A38" s="0" t="n">
        <v>85</v>
      </c>
      <c r="B38" s="0" t="n">
        <v>6118.89423250654</v>
      </c>
      <c r="C38" s="0" t="n">
        <v>11909500</v>
      </c>
    </row>
    <row r="39" customFormat="false" ht="12.8" hidden="false" customHeight="false" outlineLevel="0" collapsed="false">
      <c r="A39" s="0" t="n">
        <v>86</v>
      </c>
      <c r="B39" s="0" t="n">
        <v>6150.14358398286</v>
      </c>
      <c r="C39" s="0" t="n">
        <v>11970784</v>
      </c>
    </row>
    <row r="40" customFormat="false" ht="12.8" hidden="false" customHeight="false" outlineLevel="0" collapsed="false">
      <c r="A40" s="0" t="n">
        <v>87</v>
      </c>
      <c r="B40" s="0" t="n">
        <v>6160.68210349181</v>
      </c>
      <c r="C40" s="0" t="n">
        <v>11954940</v>
      </c>
    </row>
    <row r="41" customFormat="false" ht="12.8" hidden="false" customHeight="false" outlineLevel="0" collapsed="false">
      <c r="A41" s="0" t="n">
        <v>88</v>
      </c>
      <c r="B41" s="0" t="n">
        <v>6193.44128066381</v>
      </c>
      <c r="C41" s="0" t="n">
        <v>11958752</v>
      </c>
    </row>
    <row r="42" customFormat="false" ht="12.8" hidden="false" customHeight="false" outlineLevel="0" collapsed="false">
      <c r="A42" s="0" t="n">
        <v>89</v>
      </c>
      <c r="B42" s="0" t="n">
        <v>6226.99976577876</v>
      </c>
      <c r="C42" s="0" t="n">
        <v>12027259</v>
      </c>
    </row>
    <row r="43" customFormat="false" ht="12.8" hidden="false" customHeight="false" outlineLevel="0" collapsed="false">
      <c r="A43" s="0" t="n">
        <v>90</v>
      </c>
      <c r="B43" s="0" t="n">
        <v>6251.74756102347</v>
      </c>
      <c r="C43" s="0" t="n">
        <v>12055442</v>
      </c>
    </row>
    <row r="44" customFormat="false" ht="12.8" hidden="false" customHeight="false" outlineLevel="0" collapsed="false">
      <c r="A44" s="0" t="n">
        <v>91</v>
      </c>
      <c r="B44" s="0" t="n">
        <v>6260.38547507578</v>
      </c>
      <c r="C44" s="0" t="n">
        <v>12128901</v>
      </c>
    </row>
    <row r="45" customFormat="false" ht="12.8" hidden="false" customHeight="false" outlineLevel="0" collapsed="false">
      <c r="A45" s="0" t="n">
        <v>92</v>
      </c>
      <c r="B45" s="0" t="n">
        <v>6293.63727290095</v>
      </c>
      <c r="C45" s="0" t="n">
        <v>12197801</v>
      </c>
    </row>
    <row r="46" customFormat="false" ht="12.8" hidden="false" customHeight="false" outlineLevel="0" collapsed="false">
      <c r="A46" s="0" t="n">
        <v>93</v>
      </c>
      <c r="B46" s="0" t="n">
        <v>6277.40650877789</v>
      </c>
      <c r="C46" s="0" t="n">
        <v>12214727</v>
      </c>
    </row>
    <row r="47" customFormat="false" ht="12.8" hidden="false" customHeight="false" outlineLevel="0" collapsed="false">
      <c r="A47" s="0" t="n">
        <v>94</v>
      </c>
      <c r="B47" s="0" t="n">
        <v>6298.24907511898</v>
      </c>
      <c r="C47" s="0" t="n">
        <v>12231861</v>
      </c>
    </row>
    <row r="48" customFormat="false" ht="12.8" hidden="false" customHeight="false" outlineLevel="0" collapsed="false">
      <c r="A48" s="0" t="n">
        <v>95</v>
      </c>
      <c r="B48" s="0" t="n">
        <v>6326.09444368561</v>
      </c>
      <c r="C48" s="0" t="n">
        <v>12299464</v>
      </c>
    </row>
    <row r="49" customFormat="false" ht="12.8" hidden="false" customHeight="false" outlineLevel="0" collapsed="false">
      <c r="A49" s="0" t="n">
        <v>96</v>
      </c>
      <c r="B49" s="0" t="n">
        <v>6335.94917333874</v>
      </c>
      <c r="C49" s="0" t="n">
        <v>12359443</v>
      </c>
    </row>
    <row r="50" customFormat="false" ht="12.8" hidden="false" customHeight="false" outlineLevel="0" collapsed="false">
      <c r="A50" s="0" t="n">
        <v>97</v>
      </c>
      <c r="B50" s="0" t="n">
        <v>6363.88875115964</v>
      </c>
      <c r="C50" s="0" t="n">
        <v>12377234</v>
      </c>
    </row>
    <row r="51" customFormat="false" ht="12.8" hidden="false" customHeight="false" outlineLevel="0" collapsed="false">
      <c r="A51" s="0" t="n">
        <v>98</v>
      </c>
      <c r="B51" s="0" t="n">
        <v>6364.07003438836</v>
      </c>
      <c r="C51" s="0" t="n">
        <v>12406138</v>
      </c>
    </row>
    <row r="52" customFormat="false" ht="12.8" hidden="false" customHeight="false" outlineLevel="0" collapsed="false">
      <c r="A52" s="0" t="n">
        <v>99</v>
      </c>
      <c r="B52" s="0" t="n">
        <v>6382.56639361568</v>
      </c>
      <c r="C52" s="0" t="n">
        <v>12465081</v>
      </c>
    </row>
    <row r="53" customFormat="false" ht="12.8" hidden="false" customHeight="false" outlineLevel="0" collapsed="false">
      <c r="A53" s="0" t="n">
        <v>100</v>
      </c>
      <c r="B53" s="0" t="n">
        <v>6404.43877878027</v>
      </c>
      <c r="C53" s="0" t="n">
        <v>12456812</v>
      </c>
    </row>
    <row r="54" customFormat="false" ht="12.8" hidden="false" customHeight="false" outlineLevel="0" collapsed="false">
      <c r="A54" s="0" t="n">
        <v>101</v>
      </c>
      <c r="B54" s="0" t="n">
        <v>6440.37103447344</v>
      </c>
      <c r="C54" s="0" t="n">
        <v>12561203</v>
      </c>
    </row>
    <row r="55" customFormat="false" ht="12.8" hidden="false" customHeight="false" outlineLevel="0" collapsed="false">
      <c r="A55" s="0" t="n">
        <v>102</v>
      </c>
      <c r="B55" s="0" t="n">
        <v>6462.06816535259</v>
      </c>
      <c r="C55" s="0" t="n">
        <v>12576117</v>
      </c>
    </row>
    <row r="56" customFormat="false" ht="12.8" hidden="false" customHeight="false" outlineLevel="0" collapsed="false">
      <c r="A56" s="0" t="n">
        <v>103</v>
      </c>
      <c r="B56" s="0" t="n">
        <v>6483.4179652015</v>
      </c>
      <c r="C56" s="0" t="n">
        <v>12613953</v>
      </c>
    </row>
    <row r="57" customFormat="false" ht="12.8" hidden="false" customHeight="false" outlineLevel="0" collapsed="false">
      <c r="A57" s="0" t="n">
        <v>104</v>
      </c>
      <c r="B57" s="0" t="n">
        <v>6525.08337674121</v>
      </c>
      <c r="C57" s="0" t="n">
        <v>12662073</v>
      </c>
    </row>
    <row r="58" customFormat="false" ht="12.8" hidden="false" customHeight="false" outlineLevel="0" collapsed="false">
      <c r="A58" s="0" t="n">
        <v>105</v>
      </c>
      <c r="B58" s="0" t="n">
        <v>6550.53598271734</v>
      </c>
      <c r="C58" s="0" t="n">
        <v>12719267</v>
      </c>
    </row>
    <row r="59" customFormat="false" ht="12.8" hidden="false" customHeight="false" outlineLevel="0" collapsed="false">
      <c r="A59" s="0" t="n">
        <v>106</v>
      </c>
      <c r="B59" s="0" t="n">
        <v>6563.73381647786</v>
      </c>
      <c r="C59" s="0" t="n">
        <v>12693941</v>
      </c>
    </row>
    <row r="60" customFormat="false" ht="12.8" hidden="false" customHeight="false" outlineLevel="0" collapsed="false">
      <c r="A60" s="0" t="n">
        <v>107</v>
      </c>
      <c r="B60" s="0" t="n">
        <v>6591.68652533231</v>
      </c>
      <c r="C60" s="0" t="n">
        <v>12724020</v>
      </c>
    </row>
    <row r="61" customFormat="false" ht="12.8" hidden="false" customHeight="false" outlineLevel="0" collapsed="false">
      <c r="A61" s="0" t="n">
        <v>108</v>
      </c>
      <c r="B61" s="0" t="n">
        <v>6612.49920143342</v>
      </c>
      <c r="C61" s="0" t="n">
        <v>12752826</v>
      </c>
    </row>
    <row r="62" customFormat="false" ht="12.8" hidden="false" customHeight="false" outlineLevel="0" collapsed="false">
      <c r="A62" s="0" t="n">
        <v>109</v>
      </c>
      <c r="B62" s="0" t="n">
        <v>6622.16385155049</v>
      </c>
      <c r="C62" s="0" t="n">
        <v>12784268</v>
      </c>
    </row>
    <row r="63" customFormat="false" ht="12.8" hidden="false" customHeight="false" outlineLevel="0" collapsed="false">
      <c r="A63" s="0" t="n">
        <v>110</v>
      </c>
      <c r="B63" s="0" t="n">
        <v>6629.02185771178</v>
      </c>
      <c r="C63" s="0" t="n">
        <v>12793937</v>
      </c>
    </row>
    <row r="64" customFormat="false" ht="12.8" hidden="false" customHeight="false" outlineLevel="0" collapsed="false">
      <c r="A64" s="0" t="n">
        <v>111</v>
      </c>
      <c r="B64" s="0" t="n">
        <v>6640.64994567188</v>
      </c>
      <c r="C64" s="0" t="n">
        <v>12801281</v>
      </c>
    </row>
    <row r="65" customFormat="false" ht="12.8" hidden="false" customHeight="false" outlineLevel="0" collapsed="false">
      <c r="A65" s="0" t="n">
        <v>112</v>
      </c>
      <c r="B65" s="0" t="n">
        <v>6672.43858901619</v>
      </c>
      <c r="C65" s="0" t="n">
        <v>12869279</v>
      </c>
    </row>
    <row r="66" customFormat="false" ht="12.8" hidden="false" customHeight="false" outlineLevel="0" collapsed="false">
      <c r="A66" s="0" t="n">
        <v>113</v>
      </c>
      <c r="B66" s="0" t="n">
        <v>6670.71680340044</v>
      </c>
      <c r="C66" s="0" t="n">
        <v>12884800</v>
      </c>
    </row>
    <row r="67" customFormat="false" ht="12.8" hidden="false" customHeight="false" outlineLevel="0" collapsed="false">
      <c r="A67" s="0" t="n">
        <v>114</v>
      </c>
      <c r="B67" s="0" t="n">
        <v>6706.51011438842</v>
      </c>
      <c r="C67" s="0" t="n">
        <v>12866630</v>
      </c>
    </row>
    <row r="68" customFormat="false" ht="12.8" hidden="false" customHeight="false" outlineLevel="0" collapsed="false">
      <c r="A68" s="0" t="n">
        <v>115</v>
      </c>
      <c r="B68" s="0" t="n">
        <v>6736.4742237233</v>
      </c>
      <c r="C68" s="0" t="n">
        <v>12861465</v>
      </c>
    </row>
    <row r="69" customFormat="false" ht="12.8" hidden="false" customHeight="false" outlineLevel="0" collapsed="false">
      <c r="A69" s="0" t="n">
        <v>116</v>
      </c>
      <c r="B69" s="0" t="n">
        <v>6769.56046653069</v>
      </c>
      <c r="C69" s="0" t="n">
        <v>12908030</v>
      </c>
    </row>
    <row r="70" customFormat="false" ht="12.8" hidden="false" customHeight="false" outlineLevel="0" collapsed="false">
      <c r="A70" s="0" t="n">
        <v>117</v>
      </c>
      <c r="B70" s="0" t="n">
        <v>6775.34673955234</v>
      </c>
      <c r="C70" s="0" t="n">
        <v>12959861</v>
      </c>
    </row>
    <row r="71" customFormat="false" ht="12.8" hidden="false" customHeight="false" outlineLevel="0" collapsed="false">
      <c r="A71" s="0" t="n">
        <v>118</v>
      </c>
      <c r="B71" s="0" t="n">
        <v>6781.89157964574</v>
      </c>
      <c r="C71" s="0" t="n">
        <v>12995416</v>
      </c>
    </row>
    <row r="72" customFormat="false" ht="12.8" hidden="false" customHeight="false" outlineLevel="0" collapsed="false">
      <c r="A72" s="0" t="n">
        <v>119</v>
      </c>
      <c r="B72" s="0" t="n">
        <v>6790.7806070445</v>
      </c>
      <c r="C72" s="0" t="n">
        <v>12970731</v>
      </c>
    </row>
    <row r="73" customFormat="false" ht="12.8" hidden="false" customHeight="false" outlineLevel="0" collapsed="false">
      <c r="A73" s="0" t="n">
        <v>120</v>
      </c>
      <c r="B73" s="0" t="n">
        <v>6774.32037624917</v>
      </c>
      <c r="C73" s="0" t="n">
        <v>13066983</v>
      </c>
    </row>
    <row r="74" customFormat="false" ht="12.8" hidden="false" customHeight="false" outlineLevel="0" collapsed="false">
      <c r="A74" s="0" t="n">
        <v>121</v>
      </c>
      <c r="B74" s="0" t="n">
        <v>6791.10796531325</v>
      </c>
      <c r="C74" s="0" t="n">
        <v>13103303</v>
      </c>
    </row>
    <row r="75" customFormat="false" ht="12.8" hidden="false" customHeight="false" outlineLevel="0" collapsed="false">
      <c r="A75" s="0" t="n">
        <v>122</v>
      </c>
      <c r="B75" s="0" t="n">
        <v>6825.8887601104</v>
      </c>
      <c r="C75" s="0" t="n">
        <v>13114376</v>
      </c>
    </row>
    <row r="76" customFormat="false" ht="12.8" hidden="false" customHeight="false" outlineLevel="0" collapsed="false">
      <c r="A76" s="0" t="n">
        <v>123</v>
      </c>
      <c r="B76" s="0" t="n">
        <v>6812.92967413753</v>
      </c>
      <c r="C76" s="0" t="n">
        <v>13138888</v>
      </c>
    </row>
    <row r="77" customFormat="false" ht="12.8" hidden="false" customHeight="false" outlineLevel="0" collapsed="false">
      <c r="A77" s="0" t="n">
        <v>124</v>
      </c>
      <c r="B77" s="0" t="n">
        <v>6827.19357024377</v>
      </c>
      <c r="C77" s="0" t="n">
        <v>13139927</v>
      </c>
    </row>
    <row r="78" customFormat="false" ht="12.8" hidden="false" customHeight="false" outlineLevel="0" collapsed="false">
      <c r="A78" s="0" t="n">
        <v>125</v>
      </c>
      <c r="B78" s="0" t="n">
        <v>6811.64906055179</v>
      </c>
      <c r="C78" s="0" t="n">
        <v>13178965</v>
      </c>
    </row>
    <row r="79" customFormat="false" ht="12.8" hidden="false" customHeight="false" outlineLevel="0" collapsed="false">
      <c r="A79" s="0" t="n">
        <v>126</v>
      </c>
      <c r="B79" s="0" t="n">
        <v>6849.92267822465</v>
      </c>
      <c r="C79" s="0" t="n">
        <v>13109857</v>
      </c>
    </row>
    <row r="80" customFormat="false" ht="12.8" hidden="false" customHeight="false" outlineLevel="0" collapsed="false">
      <c r="A80" s="0" t="n">
        <v>127</v>
      </c>
      <c r="B80" s="0" t="n">
        <v>6831.37472390558</v>
      </c>
      <c r="C80" s="0" t="n">
        <v>13186710</v>
      </c>
    </row>
    <row r="81" customFormat="false" ht="12.8" hidden="false" customHeight="false" outlineLevel="0" collapsed="false">
      <c r="A81" s="0" t="n">
        <v>128</v>
      </c>
      <c r="B81" s="0" t="n">
        <v>6855.98844662797</v>
      </c>
      <c r="C81" s="0" t="n">
        <v>13175715</v>
      </c>
    </row>
    <row r="82" customFormat="false" ht="12.8" hidden="false" customHeight="false" outlineLevel="0" collapsed="false">
      <c r="A82" s="0" t="n">
        <v>129</v>
      </c>
      <c r="B82" s="0" t="n">
        <v>6868.26160472829</v>
      </c>
      <c r="C82" s="0" t="n">
        <v>13172957</v>
      </c>
    </row>
    <row r="83" customFormat="false" ht="12.8" hidden="false" customHeight="false" outlineLevel="0" collapsed="false">
      <c r="A83" s="0" t="n">
        <v>130</v>
      </c>
      <c r="B83" s="0" t="n">
        <v>6865.83544758651</v>
      </c>
      <c r="C83" s="0" t="n">
        <v>13248767</v>
      </c>
    </row>
    <row r="84" customFormat="false" ht="12.8" hidden="false" customHeight="false" outlineLevel="0" collapsed="false">
      <c r="A84" s="0" t="n">
        <v>131</v>
      </c>
      <c r="B84" s="0" t="n">
        <v>6877.72726396855</v>
      </c>
      <c r="C84" s="0" t="n">
        <v>13252246</v>
      </c>
    </row>
    <row r="85" customFormat="false" ht="12.8" hidden="false" customHeight="false" outlineLevel="0" collapsed="false">
      <c r="A85" s="0" t="n">
        <v>132</v>
      </c>
      <c r="B85" s="0" t="n">
        <v>6898.6709796441</v>
      </c>
      <c r="C85" s="0" t="n">
        <v>13284869</v>
      </c>
    </row>
    <row r="86" customFormat="false" ht="12.8" hidden="false" customHeight="false" outlineLevel="0" collapsed="false">
      <c r="A86" s="0" t="n">
        <v>133</v>
      </c>
      <c r="B86" s="0" t="n">
        <v>6910.02121757581</v>
      </c>
      <c r="C86" s="0" t="n">
        <v>13263510</v>
      </c>
    </row>
    <row r="87" customFormat="false" ht="12.8" hidden="false" customHeight="false" outlineLevel="0" collapsed="false">
      <c r="A87" s="0" t="n">
        <v>134</v>
      </c>
      <c r="B87" s="0" t="n">
        <v>6919.68908596142</v>
      </c>
      <c r="C87" s="0" t="n">
        <v>13314856</v>
      </c>
    </row>
    <row r="88" customFormat="false" ht="12.8" hidden="false" customHeight="false" outlineLevel="0" collapsed="false">
      <c r="A88" s="0" t="n">
        <v>135</v>
      </c>
      <c r="B88" s="0" t="n">
        <v>6901.858875063</v>
      </c>
      <c r="C88" s="0" t="n">
        <v>13323638</v>
      </c>
    </row>
    <row r="89" customFormat="false" ht="12.8" hidden="false" customHeight="false" outlineLevel="0" collapsed="false">
      <c r="A89" s="0" t="n">
        <v>136</v>
      </c>
      <c r="B89" s="0" t="n">
        <v>6898.63819668364</v>
      </c>
      <c r="C89" s="0" t="n">
        <v>13342122</v>
      </c>
    </row>
    <row r="90" customFormat="false" ht="12.8" hidden="false" customHeight="false" outlineLevel="0" collapsed="false">
      <c r="A90" s="0" t="n">
        <v>137</v>
      </c>
      <c r="B90" s="0" t="n">
        <v>6890.21166996847</v>
      </c>
      <c r="C90" s="0" t="n">
        <v>13338644</v>
      </c>
    </row>
    <row r="91" customFormat="false" ht="12.8" hidden="false" customHeight="false" outlineLevel="0" collapsed="false">
      <c r="A91" s="0" t="n">
        <v>138</v>
      </c>
      <c r="B91" s="0" t="n">
        <v>6887.3014213796</v>
      </c>
      <c r="C91" s="0" t="n">
        <v>13343700</v>
      </c>
    </row>
    <row r="92" customFormat="false" ht="12.8" hidden="false" customHeight="false" outlineLevel="0" collapsed="false">
      <c r="A92" s="0" t="n">
        <v>139</v>
      </c>
      <c r="B92" s="0" t="n">
        <v>6902.59907827384</v>
      </c>
      <c r="C92" s="0" t="n">
        <v>13368221</v>
      </c>
    </row>
    <row r="93" customFormat="false" ht="12.8" hidden="false" customHeight="false" outlineLevel="0" collapsed="false">
      <c r="A93" s="0" t="n">
        <v>140</v>
      </c>
      <c r="B93" s="0" t="n">
        <v>6917.03053742703</v>
      </c>
      <c r="C93" s="0" t="n">
        <v>13353623</v>
      </c>
    </row>
    <row r="94" customFormat="false" ht="12.8" hidden="false" customHeight="false" outlineLevel="0" collapsed="false">
      <c r="A94" s="0" t="n">
        <v>141</v>
      </c>
      <c r="B94" s="0" t="n">
        <v>6926.53330129324</v>
      </c>
      <c r="C94" s="0" t="n">
        <v>13381321</v>
      </c>
    </row>
    <row r="95" customFormat="false" ht="12.8" hidden="false" customHeight="false" outlineLevel="0" collapsed="false">
      <c r="A95" s="0" t="n">
        <v>142</v>
      </c>
      <c r="B95" s="0" t="n">
        <v>6909.1321022114</v>
      </c>
      <c r="C95" s="0" t="n">
        <v>13388136</v>
      </c>
    </row>
    <row r="96" customFormat="false" ht="12.8" hidden="false" customHeight="false" outlineLevel="0" collapsed="false">
      <c r="A96" s="0" t="n">
        <v>143</v>
      </c>
      <c r="B96" s="0" t="n">
        <v>6925.90658686057</v>
      </c>
      <c r="C96" s="0" t="n">
        <v>13430891</v>
      </c>
    </row>
    <row r="97" customFormat="false" ht="12.8" hidden="false" customHeight="false" outlineLevel="0" collapsed="false">
      <c r="A97" s="0" t="n">
        <v>144</v>
      </c>
      <c r="B97" s="0" t="n">
        <v>6934.48436746101</v>
      </c>
      <c r="C97" s="0" t="n">
        <v>13402981</v>
      </c>
    </row>
    <row r="98" customFormat="false" ht="12.8" hidden="false" customHeight="false" outlineLevel="0" collapsed="false">
      <c r="A98" s="0" t="n">
        <v>145</v>
      </c>
      <c r="B98" s="0" t="n">
        <v>6912.63803344357</v>
      </c>
      <c r="C98" s="0" t="n">
        <v>13453386</v>
      </c>
    </row>
    <row r="99" customFormat="false" ht="12.8" hidden="false" customHeight="false" outlineLevel="0" collapsed="false">
      <c r="A99" s="0" t="n">
        <v>146</v>
      </c>
      <c r="B99" s="0" t="n">
        <v>6901.54808922006</v>
      </c>
      <c r="C99" s="0" t="n">
        <v>13490199</v>
      </c>
    </row>
    <row r="100" customFormat="false" ht="12.8" hidden="false" customHeight="false" outlineLevel="0" collapsed="false">
      <c r="A100" s="0" t="n">
        <v>147</v>
      </c>
      <c r="B100" s="0" t="n">
        <v>6898.02830093673</v>
      </c>
      <c r="C100" s="0" t="n">
        <v>13504743</v>
      </c>
    </row>
    <row r="101" customFormat="false" ht="12.8" hidden="false" customHeight="false" outlineLevel="0" collapsed="false">
      <c r="A101" s="0" t="n">
        <v>148</v>
      </c>
      <c r="B101" s="0" t="n">
        <v>6933.42298270393</v>
      </c>
      <c r="C101" s="0" t="n">
        <v>13475226</v>
      </c>
    </row>
    <row r="102" customFormat="false" ht="12.8" hidden="false" customHeight="false" outlineLevel="0" collapsed="false">
      <c r="A102" s="0" t="n">
        <v>149</v>
      </c>
      <c r="B102" s="0" t="n">
        <v>6948.12205570903</v>
      </c>
      <c r="C102" s="0" t="n">
        <v>13404835</v>
      </c>
    </row>
    <row r="103" customFormat="false" ht="12.8" hidden="false" customHeight="false" outlineLevel="0" collapsed="false">
      <c r="A103" s="0" t="n">
        <v>150</v>
      </c>
      <c r="B103" s="0" t="n">
        <v>6938.17199197139</v>
      </c>
      <c r="C103" s="0" t="n">
        <v>13491187</v>
      </c>
    </row>
    <row r="104" customFormat="false" ht="12.8" hidden="false" customHeight="false" outlineLevel="0" collapsed="false">
      <c r="A104" s="0" t="n">
        <v>151</v>
      </c>
      <c r="B104" s="0" t="n">
        <v>6940.11151240743</v>
      </c>
      <c r="C104" s="0" t="n">
        <v>13539006</v>
      </c>
    </row>
    <row r="105" customFormat="false" ht="12.8" hidden="false" customHeight="false" outlineLevel="0" collapsed="false">
      <c r="A105" s="0" t="n">
        <v>152</v>
      </c>
      <c r="B105" s="0" t="n">
        <v>6943.52275066516</v>
      </c>
      <c r="C105" s="0" t="n">
        <v>13535072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20136704.9556892</v>
      </c>
      <c r="C9" s="0" t="n">
        <v>19341944.830541</v>
      </c>
      <c r="D9" s="0" t="n">
        <v>20206487.8241814</v>
      </c>
      <c r="E9" s="0" t="n">
        <v>19407540.7231197</v>
      </c>
      <c r="F9" s="0" t="n">
        <v>16247142.1406782</v>
      </c>
      <c r="G9" s="0" t="n">
        <v>3094802.68986287</v>
      </c>
      <c r="H9" s="0" t="n">
        <v>16312738.7369871</v>
      </c>
      <c r="I9" s="0" t="n">
        <v>3094801.98613265</v>
      </c>
      <c r="J9" s="0" t="n">
        <v>18733.8129683629</v>
      </c>
      <c r="K9" s="0" t="n">
        <v>18171.7985793121</v>
      </c>
      <c r="L9" s="0" t="n">
        <v>3358297.83516495</v>
      </c>
      <c r="M9" s="0" t="n">
        <v>3172755.47292876</v>
      </c>
      <c r="N9" s="0" t="n">
        <v>3369928.31687619</v>
      </c>
      <c r="O9" s="0" t="n">
        <v>3183688.1251398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19376031.6658192</v>
      </c>
      <c r="C10" s="0" t="n">
        <v>18609132.3466868</v>
      </c>
      <c r="D10" s="0" t="n">
        <v>19442559.2610444</v>
      </c>
      <c r="E10" s="0" t="n">
        <v>18671668.2828259</v>
      </c>
      <c r="F10" s="0" t="n">
        <v>15504708.1092754</v>
      </c>
      <c r="G10" s="0" t="n">
        <v>3104424.23741138</v>
      </c>
      <c r="H10" s="0" t="n">
        <v>15567244.47284</v>
      </c>
      <c r="I10" s="0" t="n">
        <v>3104423.8099859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20698117.9502816</v>
      </c>
      <c r="C11" s="0" t="n">
        <v>19877476.4061484</v>
      </c>
      <c r="D11" s="0" t="n">
        <v>20770363.7669549</v>
      </c>
      <c r="E11" s="0" t="n">
        <v>19945387.4704532</v>
      </c>
      <c r="F11" s="0" t="n">
        <v>16488924.5899377</v>
      </c>
      <c r="G11" s="0" t="n">
        <v>3388551.81621072</v>
      </c>
      <c r="H11" s="0" t="n">
        <v>16556836.0686897</v>
      </c>
      <c r="I11" s="0" t="n">
        <v>3388551.40176345</v>
      </c>
      <c r="J11" s="0" t="n">
        <v>99239.5036172691</v>
      </c>
      <c r="K11" s="0" t="n">
        <v>96262.318508751</v>
      </c>
      <c r="L11" s="0" t="n">
        <v>3451440.54905114</v>
      </c>
      <c r="M11" s="0" t="n">
        <v>3261519.47459447</v>
      </c>
      <c r="N11" s="0" t="n">
        <v>3463481.52225129</v>
      </c>
      <c r="O11" s="0" t="n">
        <v>3272837.98888068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19874195.2039024</v>
      </c>
      <c r="C12" s="0" t="n">
        <v>19085698.5036667</v>
      </c>
      <c r="D12" s="0" t="n">
        <v>19946339.4687234</v>
      </c>
      <c r="E12" s="0" t="n">
        <v>19153514.1092787</v>
      </c>
      <c r="F12" s="0" t="n">
        <v>15808863.1544524</v>
      </c>
      <c r="G12" s="0" t="n">
        <v>3276835.34921436</v>
      </c>
      <c r="H12" s="0" t="n">
        <v>15876679.2109852</v>
      </c>
      <c r="I12" s="0" t="n">
        <v>3276834.89829349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21654501.5066175</v>
      </c>
      <c r="C13" s="0" t="n">
        <v>20793561.6770144</v>
      </c>
      <c r="D13" s="0" t="n">
        <v>21733835.2916421</v>
      </c>
      <c r="E13" s="0" t="n">
        <v>20868135.4316093</v>
      </c>
      <c r="F13" s="0" t="n">
        <v>17151317.5954224</v>
      </c>
      <c r="G13" s="0" t="n">
        <v>3642244.08159194</v>
      </c>
      <c r="H13" s="0" t="n">
        <v>17225891.8209846</v>
      </c>
      <c r="I13" s="0" t="n">
        <v>3642243.61062462</v>
      </c>
      <c r="J13" s="0" t="n">
        <v>162721.178424523</v>
      </c>
      <c r="K13" s="0" t="n">
        <v>157839.543071787</v>
      </c>
      <c r="L13" s="0" t="n">
        <v>3610387.64491284</v>
      </c>
      <c r="M13" s="0" t="n">
        <v>3412335.03853841</v>
      </c>
      <c r="N13" s="0" t="n">
        <v>3623609.94633944</v>
      </c>
      <c r="O13" s="0" t="n">
        <v>3424764.0014806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20144655.6423422</v>
      </c>
      <c r="C14" s="0" t="n">
        <v>19344443.8522576</v>
      </c>
      <c r="D14" s="0" t="n">
        <v>20218888.9531108</v>
      </c>
      <c r="E14" s="0" t="n">
        <v>19414223.1621779</v>
      </c>
      <c r="F14" s="0" t="n">
        <v>15941978.2621031</v>
      </c>
      <c r="G14" s="0" t="n">
        <v>3402465.59015455</v>
      </c>
      <c r="H14" s="0" t="n">
        <v>16011757.9563474</v>
      </c>
      <c r="I14" s="0" t="n">
        <v>3402465.20583053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19921517.5875189</v>
      </c>
      <c r="C15" s="0" t="n">
        <v>19129995.693295</v>
      </c>
      <c r="D15" s="0" t="n">
        <v>19994617.2710743</v>
      </c>
      <c r="E15" s="0" t="n">
        <v>19198709.3938286</v>
      </c>
      <c r="F15" s="0" t="n">
        <v>15721265.3687437</v>
      </c>
      <c r="G15" s="0" t="n">
        <v>3408730.32455136</v>
      </c>
      <c r="H15" s="0" t="n">
        <v>15789979.4093118</v>
      </c>
      <c r="I15" s="0" t="n">
        <v>3408729.98451686</v>
      </c>
      <c r="J15" s="0" t="n">
        <v>202742.650637218</v>
      </c>
      <c r="K15" s="0" t="n">
        <v>196660.371118102</v>
      </c>
      <c r="L15" s="0" t="n">
        <v>3322594.82510465</v>
      </c>
      <c r="M15" s="0" t="n">
        <v>3140837.47678221</v>
      </c>
      <c r="N15" s="0" t="n">
        <v>3334778.10944809</v>
      </c>
      <c r="O15" s="0" t="n">
        <v>3152289.76387762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18926467.7840755</v>
      </c>
      <c r="C16" s="0" t="n">
        <v>18174552.4841767</v>
      </c>
      <c r="D16" s="0" t="n">
        <v>18996972.1123844</v>
      </c>
      <c r="E16" s="0" t="n">
        <v>18240826.5509977</v>
      </c>
      <c r="F16" s="0" t="n">
        <v>14893132.9871457</v>
      </c>
      <c r="G16" s="0" t="n">
        <v>3281419.49703096</v>
      </c>
      <c r="H16" s="0" t="n">
        <v>14959407.2345047</v>
      </c>
      <c r="I16" s="0" t="n">
        <v>3281419.31649293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17325014.3833785</v>
      </c>
      <c r="C17" s="0" t="n">
        <v>16638520.8057435</v>
      </c>
      <c r="D17" s="0" t="n">
        <v>17389518.3454194</v>
      </c>
      <c r="E17" s="0" t="n">
        <v>16699154.5286054</v>
      </c>
      <c r="F17" s="0" t="n">
        <v>13593595.3205093</v>
      </c>
      <c r="G17" s="0" t="n">
        <v>3044925.48523413</v>
      </c>
      <c r="H17" s="0" t="n">
        <v>13654229.1934768</v>
      </c>
      <c r="I17" s="0" t="n">
        <v>3044925.33512852</v>
      </c>
      <c r="J17" s="0" t="n">
        <v>230971.30147243</v>
      </c>
      <c r="K17" s="0" t="n">
        <v>224042.162428257</v>
      </c>
      <c r="L17" s="0" t="n">
        <v>2890593.73684594</v>
      </c>
      <c r="M17" s="0" t="n">
        <v>2733713.60034512</v>
      </c>
      <c r="N17" s="0" t="n">
        <v>2901344.40045709</v>
      </c>
      <c r="O17" s="0" t="n">
        <v>2743819.59782181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</v>
      </c>
      <c r="C18" s="0" t="n">
        <v>16480915.9586485</v>
      </c>
      <c r="D18" s="0" t="n">
        <v>17226658.2022372</v>
      </c>
      <c r="E18" s="0" t="n">
        <v>16542084.4846852</v>
      </c>
      <c r="F18" s="0" t="n">
        <v>13442073.749048</v>
      </c>
      <c r="G18" s="0" t="n">
        <v>3038842.2096005</v>
      </c>
      <c r="H18" s="0" t="n">
        <v>13503242.4193762</v>
      </c>
      <c r="I18" s="0" t="n">
        <v>3038842.06530894</v>
      </c>
      <c r="J18" s="0" t="n">
        <v>195590.56706249</v>
      </c>
      <c r="K18" s="0" t="n">
        <v>189722.850050615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17336788.8195761</v>
      </c>
      <c r="C19" s="0" t="n">
        <v>16648151.1579797</v>
      </c>
      <c r="D19" s="0" t="n">
        <v>17407059.9259479</v>
      </c>
      <c r="E19" s="0" t="n">
        <v>16714205.9965882</v>
      </c>
      <c r="F19" s="0" t="n">
        <v>13587355.0149387</v>
      </c>
      <c r="G19" s="0" t="n">
        <v>3060796.1430409</v>
      </c>
      <c r="H19" s="0" t="n">
        <v>13653409.9803259</v>
      </c>
      <c r="I19" s="0" t="n">
        <v>3060796.01626235</v>
      </c>
      <c r="J19" s="0" t="n">
        <v>189500.232062337</v>
      </c>
      <c r="K19" s="0" t="n">
        <v>183815.225100467</v>
      </c>
      <c r="L19" s="0" t="n">
        <v>2892511.98896855</v>
      </c>
      <c r="M19" s="0" t="n">
        <v>2736560.67396432</v>
      </c>
      <c r="N19" s="0" t="n">
        <v>2904223.84326138</v>
      </c>
      <c r="O19" s="0" t="n">
        <v>2747570.1849996</v>
      </c>
      <c r="P19" s="0" t="n">
        <v>31583.3720103895</v>
      </c>
      <c r="Q19" s="0" t="n">
        <v>30635.8708500778</v>
      </c>
    </row>
    <row r="20" customFormat="false" ht="12.8" hidden="false" customHeight="false" outlineLevel="0" collapsed="false">
      <c r="A20" s="0" t="n">
        <v>67</v>
      </c>
      <c r="B20" s="0" t="n">
        <v>17811068.717884</v>
      </c>
      <c r="C20" s="0" t="n">
        <v>17101668.903818</v>
      </c>
      <c r="D20" s="0" t="n">
        <v>17887101.6652211</v>
      </c>
      <c r="E20" s="0" t="n">
        <v>17173139.8729212</v>
      </c>
      <c r="F20" s="0" t="n">
        <v>13957827.1229313</v>
      </c>
      <c r="G20" s="0" t="n">
        <v>3143841.78088668</v>
      </c>
      <c r="H20" s="0" t="n">
        <v>14029298.2201609</v>
      </c>
      <c r="I20" s="0" t="n">
        <v>3143841.65276022</v>
      </c>
      <c r="J20" s="0" t="n">
        <v>204565.659219298</v>
      </c>
      <c r="K20" s="0" t="n">
        <v>198428.689442719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16889905.5327718</v>
      </c>
      <c r="F21" s="0" t="n">
        <v>13721085.2673121</v>
      </c>
      <c r="G21" s="0" t="n">
        <v>3097476.98424358</v>
      </c>
      <c r="H21" s="0" t="n">
        <v>13792428.6734287</v>
      </c>
      <c r="I21" s="0" t="n">
        <v>3097476.85934311</v>
      </c>
      <c r="J21" s="0" t="n">
        <v>222675.54785813</v>
      </c>
      <c r="K21" s="0" t="n">
        <v>215995.281422386</v>
      </c>
      <c r="L21" s="0" t="n">
        <v>2922426.19013285</v>
      </c>
      <c r="M21" s="0" t="n">
        <v>2764329.058864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14053836.3713643</v>
      </c>
      <c r="G22" s="0" t="n">
        <v>3171849.53927727</v>
      </c>
      <c r="H22" s="0" t="n">
        <v>14126919.2575778</v>
      </c>
      <c r="I22" s="0" t="n">
        <v>3171849.33939294</v>
      </c>
      <c r="J22" s="0" t="n">
        <v>243953.655904946</v>
      </c>
      <c r="K22" s="0" t="n">
        <v>236635.046227797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17875156.9064642</v>
      </c>
      <c r="D23" s="0" t="n">
        <v>18610237.5887717</v>
      </c>
      <c r="E23" s="0" t="n">
        <v>17878263.5942546</v>
      </c>
      <c r="F23" s="0" t="n">
        <v>14521732.2281788</v>
      </c>
      <c r="G23" s="0" t="n">
        <v>3353424.67828541</v>
      </c>
      <c r="H23" s="0" t="n">
        <v>14593008.5861561</v>
      </c>
      <c r="I23" s="0" t="n">
        <v>3285255.00809851</v>
      </c>
      <c r="J23" s="0" t="n">
        <v>290149.534573841</v>
      </c>
      <c r="K23" s="0" t="n">
        <v>281445.048536625</v>
      </c>
      <c r="L23" s="0" t="n">
        <v>3104000.34561559</v>
      </c>
      <c r="M23" s="0" t="n">
        <v>2930656.44497439</v>
      </c>
      <c r="N23" s="0" t="n">
        <v>3104613.33843396</v>
      </c>
      <c r="O23" s="0" t="n">
        <v>2931190.6364292</v>
      </c>
      <c r="P23" s="0" t="n">
        <v>48358.2557623068</v>
      </c>
      <c r="Q23" s="0" t="n">
        <v>46907.5080894376</v>
      </c>
    </row>
    <row r="24" customFormat="false" ht="12.8" hidden="false" customHeight="false" outlineLevel="0" collapsed="false">
      <c r="A24" s="0" t="n">
        <v>71</v>
      </c>
      <c r="B24" s="0" t="n">
        <v>18497218.3309862</v>
      </c>
      <c r="C24" s="0" t="n">
        <v>17768654.961511</v>
      </c>
      <c r="D24" s="0" t="n">
        <v>18503955.0572491</v>
      </c>
      <c r="E24" s="0" t="n">
        <v>17774187.4804278</v>
      </c>
      <c r="F24" s="0" t="n">
        <v>14383723.11356</v>
      </c>
      <c r="G24" s="0" t="n">
        <v>3384931.84795098</v>
      </c>
      <c r="H24" s="0" t="n">
        <v>14455508.8482149</v>
      </c>
      <c r="I24" s="0" t="n">
        <v>3318678.63221288</v>
      </c>
      <c r="J24" s="0" t="n">
        <v>269836.779788004</v>
      </c>
      <c r="K24" s="0" t="n">
        <v>261741.676394364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18053677.7703024</v>
      </c>
      <c r="C25" s="0" t="n">
        <v>17340044.5855321</v>
      </c>
      <c r="D25" s="0" t="n">
        <v>18061886.223385</v>
      </c>
      <c r="E25" s="0" t="n">
        <v>17346999.4965381</v>
      </c>
      <c r="F25" s="0" t="n">
        <v>13953400.2481467</v>
      </c>
      <c r="G25" s="0" t="n">
        <v>3386644.33738541</v>
      </c>
      <c r="H25" s="0" t="n">
        <v>14024308.5793238</v>
      </c>
      <c r="I25" s="0" t="n">
        <v>3322690.91721434</v>
      </c>
      <c r="J25" s="0" t="n">
        <v>285594.6142886</v>
      </c>
      <c r="K25" s="0" t="n">
        <v>277026.775859942</v>
      </c>
      <c r="L25" s="0" t="n">
        <v>3011194.11767295</v>
      </c>
      <c r="M25" s="0" t="n">
        <v>2842223.59148153</v>
      </c>
      <c r="N25" s="0" t="n">
        <v>3012484.57910172</v>
      </c>
      <c r="O25" s="0" t="n">
        <v>2843403.35670376</v>
      </c>
      <c r="P25" s="0" t="n">
        <v>47599.1023814333</v>
      </c>
      <c r="Q25" s="0" t="n">
        <v>46171.1293099903</v>
      </c>
    </row>
    <row r="26" customFormat="false" ht="12.8" hidden="false" customHeight="false" outlineLevel="0" collapsed="false">
      <c r="A26" s="0" t="n">
        <v>73</v>
      </c>
      <c r="B26" s="0" t="n">
        <v>17313126.042184</v>
      </c>
      <c r="C26" s="0" t="n">
        <v>16626807.0156417</v>
      </c>
      <c r="D26" s="0" t="n">
        <v>17323557.4881549</v>
      </c>
      <c r="E26" s="0" t="n">
        <v>16635887.1222547</v>
      </c>
      <c r="F26" s="0" t="n">
        <v>13346063.4444928</v>
      </c>
      <c r="G26" s="0" t="n">
        <v>3280743.57114896</v>
      </c>
      <c r="H26" s="0" t="n">
        <v>13416189.3279917</v>
      </c>
      <c r="I26" s="0" t="n">
        <v>3219697.794263</v>
      </c>
      <c r="J26" s="0" t="n">
        <v>279438.803063927</v>
      </c>
      <c r="K26" s="0" t="n">
        <v>271055.638972009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17458383.552302</v>
      </c>
      <c r="C27" s="0" t="n">
        <v>16764133.2367505</v>
      </c>
      <c r="D27" s="0" t="n">
        <v>17472812.954195</v>
      </c>
      <c r="E27" s="0" t="n">
        <v>16777028.8557949</v>
      </c>
      <c r="F27" s="0" t="n">
        <v>13385710.9818751</v>
      </c>
      <c r="G27" s="0" t="n">
        <v>3378422.25487533</v>
      </c>
      <c r="H27" s="0" t="n">
        <v>13458889.8632204</v>
      </c>
      <c r="I27" s="0" t="n">
        <v>3318138.99257446</v>
      </c>
      <c r="J27" s="0" t="n">
        <v>304680.303081601</v>
      </c>
      <c r="K27" s="0" t="n">
        <v>295539.893989153</v>
      </c>
      <c r="L27" s="0" t="n">
        <v>2911344.60146558</v>
      </c>
      <c r="M27" s="0" t="n">
        <v>2747280.47856735</v>
      </c>
      <c r="N27" s="0" t="n">
        <v>2913684.37321949</v>
      </c>
      <c r="O27" s="0" t="n">
        <v>2749457.05606296</v>
      </c>
      <c r="P27" s="0" t="n">
        <v>50780.0505136001</v>
      </c>
      <c r="Q27" s="0" t="n">
        <v>49256.6489981921</v>
      </c>
    </row>
    <row r="28" customFormat="false" ht="12.8" hidden="false" customHeight="false" outlineLevel="0" collapsed="false">
      <c r="A28" s="0" t="n">
        <v>75</v>
      </c>
      <c r="B28" s="0" t="n">
        <v>17966497.260832</v>
      </c>
      <c r="C28" s="0" t="n">
        <v>17251043.1661227</v>
      </c>
      <c r="D28" s="0" t="n">
        <v>17984436.0706218</v>
      </c>
      <c r="E28" s="0" t="n">
        <v>17267247.9945147</v>
      </c>
      <c r="F28" s="0" t="n">
        <v>13729241.943865</v>
      </c>
      <c r="G28" s="0" t="n">
        <v>3521801.22225773</v>
      </c>
      <c r="H28" s="0" t="n">
        <v>13805183.3924196</v>
      </c>
      <c r="I28" s="0" t="n">
        <v>3462064.60209511</v>
      </c>
      <c r="J28" s="0" t="n">
        <v>340097.188941055</v>
      </c>
      <c r="K28" s="0" t="n">
        <v>329894.273272823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18647913.0467526</v>
      </c>
      <c r="C29" s="0" t="n">
        <v>17903586.3780078</v>
      </c>
      <c r="D29" s="0" t="n">
        <v>18667818.476733</v>
      </c>
      <c r="E29" s="0" t="n">
        <v>17921626.0899409</v>
      </c>
      <c r="F29" s="0" t="n">
        <v>14202089.2879694</v>
      </c>
      <c r="G29" s="0" t="n">
        <v>3701497.09003841</v>
      </c>
      <c r="H29" s="0" t="n">
        <v>14281614.9967721</v>
      </c>
      <c r="I29" s="0" t="n">
        <v>3640011.09316879</v>
      </c>
      <c r="J29" s="0" t="n">
        <v>372904.13697604</v>
      </c>
      <c r="K29" s="0" t="n">
        <v>361717.012866759</v>
      </c>
      <c r="L29" s="0" t="n">
        <v>3109284.36894485</v>
      </c>
      <c r="M29" s="0" t="n">
        <v>2933701.87845737</v>
      </c>
      <c r="N29" s="0" t="n">
        <v>3112536.74170988</v>
      </c>
      <c r="O29" s="0" t="n">
        <v>2936738.74287823</v>
      </c>
      <c r="P29" s="0" t="n">
        <v>62150.6894960067</v>
      </c>
      <c r="Q29" s="0" t="n">
        <v>60286.1688111265</v>
      </c>
    </row>
    <row r="30" customFormat="false" ht="12.8" hidden="false" customHeight="false" outlineLevel="0" collapsed="false">
      <c r="A30" s="0" t="n">
        <v>77</v>
      </c>
      <c r="B30" s="0" t="n">
        <v>19038940.2839636</v>
      </c>
      <c r="C30" s="0" t="n">
        <v>18278528.9255671</v>
      </c>
      <c r="D30" s="0" t="n">
        <v>19068895.097701</v>
      </c>
      <c r="E30" s="0" t="n">
        <v>18306162.8965375</v>
      </c>
      <c r="F30" s="0" t="n">
        <v>14479896.9687476</v>
      </c>
      <c r="G30" s="0" t="n">
        <v>3798631.95681951</v>
      </c>
      <c r="H30" s="0" t="n">
        <v>14562262.2983214</v>
      </c>
      <c r="I30" s="0" t="n">
        <v>3743900.59821616</v>
      </c>
      <c r="J30" s="0" t="n">
        <v>401569.292053508</v>
      </c>
      <c r="K30" s="0" t="n">
        <v>389522.213291902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19516967.9975176</v>
      </c>
      <c r="C31" s="0" t="n">
        <v>18736350.1190751</v>
      </c>
      <c r="D31" s="0" t="n">
        <v>19549185.894712</v>
      </c>
      <c r="E31" s="0" t="n">
        <v>18766120.219606</v>
      </c>
      <c r="F31" s="0" t="n">
        <v>14770615.0703135</v>
      </c>
      <c r="G31" s="0" t="n">
        <v>3965735.04876166</v>
      </c>
      <c r="H31" s="0" t="n">
        <v>14855702.9020664</v>
      </c>
      <c r="I31" s="0" t="n">
        <v>3910417.31753968</v>
      </c>
      <c r="J31" s="0" t="n">
        <v>416499.462182245</v>
      </c>
      <c r="K31" s="0" t="n">
        <v>404004.478316778</v>
      </c>
      <c r="L31" s="0" t="n">
        <v>3253862.49134577</v>
      </c>
      <c r="M31" s="0" t="n">
        <v>3069619.09233817</v>
      </c>
      <c r="N31" s="0" t="n">
        <v>3259192.95649931</v>
      </c>
      <c r="O31" s="0" t="n">
        <v>3074614.30038499</v>
      </c>
      <c r="P31" s="0" t="n">
        <v>69416.5770303742</v>
      </c>
      <c r="Q31" s="0" t="n">
        <v>67334.079719463</v>
      </c>
    </row>
    <row r="32" customFormat="false" ht="12.8" hidden="false" customHeight="false" outlineLevel="0" collapsed="false">
      <c r="A32" s="0" t="n">
        <v>79</v>
      </c>
      <c r="B32" s="0" t="n">
        <v>20009628.0981721</v>
      </c>
      <c r="C32" s="0" t="n">
        <v>19207821.1779142</v>
      </c>
      <c r="D32" s="0" t="n">
        <v>20046256.9771149</v>
      </c>
      <c r="E32" s="0" t="n">
        <v>19241775.6763795</v>
      </c>
      <c r="F32" s="0" t="n">
        <v>15097502.0002262</v>
      </c>
      <c r="G32" s="0" t="n">
        <v>4110319.17768799</v>
      </c>
      <c r="H32" s="0" t="n">
        <v>15186356.5354971</v>
      </c>
      <c r="I32" s="0" t="n">
        <v>4055419.14088243</v>
      </c>
      <c r="J32" s="0" t="n">
        <v>438530.817555507</v>
      </c>
      <c r="K32" s="0" t="n">
        <v>425374.893028841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20564258.1473432</v>
      </c>
      <c r="C33" s="0" t="n">
        <v>19738415.4460097</v>
      </c>
      <c r="D33" s="0" t="n">
        <v>20603700.6184963</v>
      </c>
      <c r="E33" s="0" t="n">
        <v>19775003.529169</v>
      </c>
      <c r="F33" s="0" t="n">
        <v>15471502.3803167</v>
      </c>
      <c r="G33" s="0" t="n">
        <v>4266913.06569305</v>
      </c>
      <c r="H33" s="0" t="n">
        <v>15564189.9940241</v>
      </c>
      <c r="I33" s="0" t="n">
        <v>4210813.53514489</v>
      </c>
      <c r="J33" s="0" t="n">
        <v>461341.696007743</v>
      </c>
      <c r="K33" s="0" t="n">
        <v>447501.445127511</v>
      </c>
      <c r="L33" s="0" t="n">
        <v>3428615.02993826</v>
      </c>
      <c r="M33" s="0" t="n">
        <v>3234046.30945794</v>
      </c>
      <c r="N33" s="0" t="n">
        <v>3435156.57982927</v>
      </c>
      <c r="O33" s="0" t="n">
        <v>3240187.68110546</v>
      </c>
      <c r="P33" s="0" t="n">
        <v>76890.2826679572</v>
      </c>
      <c r="Q33" s="0" t="n">
        <v>74583.5741879184</v>
      </c>
    </row>
    <row r="34" customFormat="false" ht="12.8" hidden="false" customHeight="false" outlineLevel="0" collapsed="false">
      <c r="A34" s="0" t="n">
        <v>81</v>
      </c>
      <c r="B34" s="0" t="n">
        <v>21056116.4954992</v>
      </c>
      <c r="C34" s="0" t="n">
        <v>20209460.8538628</v>
      </c>
      <c r="D34" s="0" t="n">
        <v>21097396.2128927</v>
      </c>
      <c r="E34" s="0" t="n">
        <v>20247765.2804966</v>
      </c>
      <c r="F34" s="0" t="n">
        <v>15790604.5879328</v>
      </c>
      <c r="G34" s="0" t="n">
        <v>4418856.26593</v>
      </c>
      <c r="H34" s="0" t="n">
        <v>15886235.319554</v>
      </c>
      <c r="I34" s="0" t="n">
        <v>4361529.96094258</v>
      </c>
      <c r="J34" s="0" t="n">
        <v>491324.467082467</v>
      </c>
      <c r="K34" s="0" t="n">
        <v>476584.733069993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21523393.2153512</v>
      </c>
      <c r="C35" s="0" t="n">
        <v>20656837.5658037</v>
      </c>
      <c r="D35" s="0" t="n">
        <v>21564952.2727058</v>
      </c>
      <c r="E35" s="0" t="n">
        <v>20695421.3358463</v>
      </c>
      <c r="F35" s="0" t="n">
        <v>16065120.6053085</v>
      </c>
      <c r="G35" s="0" t="n">
        <v>4591716.96049526</v>
      </c>
      <c r="H35" s="0" t="n">
        <v>16161394.310526</v>
      </c>
      <c r="I35" s="0" t="n">
        <v>4534027.02532029</v>
      </c>
      <c r="J35" s="0" t="n">
        <v>523332.263337827</v>
      </c>
      <c r="K35" s="0" t="n">
        <v>507632.295437693</v>
      </c>
      <c r="L35" s="0" t="n">
        <v>3588432.5594478</v>
      </c>
      <c r="M35" s="0" t="n">
        <v>3384344.13837068</v>
      </c>
      <c r="N35" s="0" t="n">
        <v>3595328.20467048</v>
      </c>
      <c r="O35" s="0" t="n">
        <v>3390821.12652969</v>
      </c>
      <c r="P35" s="0" t="n">
        <v>87222.0438896379</v>
      </c>
      <c r="Q35" s="0" t="n">
        <v>84605.3825729488</v>
      </c>
    </row>
    <row r="36" customFormat="false" ht="12.8" hidden="false" customHeight="false" outlineLevel="0" collapsed="false">
      <c r="A36" s="0" t="n">
        <v>83</v>
      </c>
      <c r="B36" s="0" t="n">
        <v>21922030.9340317</v>
      </c>
      <c r="C36" s="0" t="n">
        <v>21038976.3768579</v>
      </c>
      <c r="D36" s="0" t="n">
        <v>21964777.3389717</v>
      </c>
      <c r="E36" s="0" t="n">
        <v>21078675.0260857</v>
      </c>
      <c r="F36" s="0" t="n">
        <v>16324881.3244776</v>
      </c>
      <c r="G36" s="0" t="n">
        <v>4714095.05238028</v>
      </c>
      <c r="H36" s="0" t="n">
        <v>16423168.9437342</v>
      </c>
      <c r="I36" s="0" t="n">
        <v>4655506.08235152</v>
      </c>
      <c r="J36" s="0" t="n">
        <v>510269.338312103</v>
      </c>
      <c r="K36" s="0" t="n">
        <v>494961.25816274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22324396.8158861</v>
      </c>
      <c r="C37" s="0" t="n">
        <v>21423385.2917016</v>
      </c>
      <c r="D37" s="0" t="n">
        <v>22370613.3157386</v>
      </c>
      <c r="E37" s="0" t="n">
        <v>21466359.0010527</v>
      </c>
      <c r="F37" s="0" t="n">
        <v>16594265.6514634</v>
      </c>
      <c r="G37" s="0" t="n">
        <v>4829119.64023821</v>
      </c>
      <c r="H37" s="0" t="n">
        <v>16696108.2171937</v>
      </c>
      <c r="I37" s="0" t="n">
        <v>4770250.78385895</v>
      </c>
      <c r="J37" s="0" t="n">
        <v>529600.941517832</v>
      </c>
      <c r="K37" s="0" t="n">
        <v>513712.913272297</v>
      </c>
      <c r="L37" s="0" t="n">
        <v>3720591.2774781</v>
      </c>
      <c r="M37" s="0" t="n">
        <v>3507992.72067554</v>
      </c>
      <c r="N37" s="0" t="n">
        <v>3728267.18297874</v>
      </c>
      <c r="O37" s="0" t="n">
        <v>3515207.41162731</v>
      </c>
      <c r="P37" s="0" t="n">
        <v>88266.8235863054</v>
      </c>
      <c r="Q37" s="0" t="n">
        <v>85618.8188787163</v>
      </c>
    </row>
    <row r="38" customFormat="false" ht="12.8" hidden="false" customHeight="false" outlineLevel="0" collapsed="false">
      <c r="A38" s="0" t="n">
        <v>85</v>
      </c>
      <c r="B38" s="0" t="n">
        <v>22674794.1801973</v>
      </c>
      <c r="C38" s="0" t="n">
        <v>21758379.0910184</v>
      </c>
      <c r="D38" s="0" t="n">
        <v>22722450.3304129</v>
      </c>
      <c r="E38" s="0" t="n">
        <v>21802698.8471769</v>
      </c>
      <c r="F38" s="0" t="n">
        <v>16827569.0565093</v>
      </c>
      <c r="G38" s="0" t="n">
        <v>4930810.03450909</v>
      </c>
      <c r="H38" s="0" t="n">
        <v>16931671.9204873</v>
      </c>
      <c r="I38" s="0" t="n">
        <v>4871026.92668955</v>
      </c>
      <c r="J38" s="0" t="n">
        <v>564122.369525985</v>
      </c>
      <c r="K38" s="0" t="n">
        <v>547198.698440206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22940975.7945762</v>
      </c>
      <c r="C39" s="0" t="n">
        <v>22012541.2579229</v>
      </c>
      <c r="D39" s="0" t="n">
        <v>22989727.5086846</v>
      </c>
      <c r="E39" s="0" t="n">
        <v>22057885.098571</v>
      </c>
      <c r="F39" s="0" t="n">
        <v>16961087.3341423</v>
      </c>
      <c r="G39" s="0" t="n">
        <v>5051453.9237806</v>
      </c>
      <c r="H39" s="0" t="n">
        <v>17066934.3473218</v>
      </c>
      <c r="I39" s="0" t="n">
        <v>4990950.75124928</v>
      </c>
      <c r="J39" s="0" t="n">
        <v>596061.455615659</v>
      </c>
      <c r="K39" s="0" t="n">
        <v>578179.611947189</v>
      </c>
      <c r="L39" s="0" t="n">
        <v>3825139.77469774</v>
      </c>
      <c r="M39" s="0" t="n">
        <v>3606547.48473745</v>
      </c>
      <c r="N39" s="0" t="n">
        <v>3833237.48350467</v>
      </c>
      <c r="O39" s="0" t="n">
        <v>3614158.65246801</v>
      </c>
      <c r="P39" s="0" t="n">
        <v>99343.5759359431</v>
      </c>
      <c r="Q39" s="0" t="n">
        <v>96363.2686578649</v>
      </c>
    </row>
    <row r="40" customFormat="false" ht="12.8" hidden="false" customHeight="false" outlineLevel="0" collapsed="false">
      <c r="A40" s="0" t="n">
        <v>87</v>
      </c>
      <c r="B40" s="0" t="n">
        <v>23329987.3196948</v>
      </c>
      <c r="C40" s="0" t="n">
        <v>22384186.7756147</v>
      </c>
      <c r="D40" s="0" t="n">
        <v>23378955.7154574</v>
      </c>
      <c r="E40" s="0" t="n">
        <v>22429728.9131151</v>
      </c>
      <c r="F40" s="0" t="n">
        <v>17203039.8252434</v>
      </c>
      <c r="G40" s="0" t="n">
        <v>5181146.95037129</v>
      </c>
      <c r="H40" s="0" t="n">
        <v>17309757.9053982</v>
      </c>
      <c r="I40" s="0" t="n">
        <v>5119971.00771685</v>
      </c>
      <c r="J40" s="0" t="n">
        <v>622647.212134947</v>
      </c>
      <c r="K40" s="0" t="n">
        <v>603967.795770898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23771185.9806705</v>
      </c>
      <c r="C41" s="0" t="n">
        <v>22806015.2229478</v>
      </c>
      <c r="D41" s="0" t="n">
        <v>23850437.0482139</v>
      </c>
      <c r="E41" s="0" t="n">
        <v>22880142.8141195</v>
      </c>
      <c r="F41" s="0" t="n">
        <v>17540237.4113828</v>
      </c>
      <c r="G41" s="0" t="n">
        <v>5265777.81156503</v>
      </c>
      <c r="H41" s="0" t="n">
        <v>17651168.7973174</v>
      </c>
      <c r="I41" s="0" t="n">
        <v>5228974.01680209</v>
      </c>
      <c r="J41" s="0" t="n">
        <v>724639.814270335</v>
      </c>
      <c r="K41" s="0" t="n">
        <v>702900.619842225</v>
      </c>
      <c r="L41" s="0" t="n">
        <v>3962057.19549172</v>
      </c>
      <c r="M41" s="0" t="n">
        <v>3735449.46362817</v>
      </c>
      <c r="N41" s="0" t="n">
        <v>3975233.63735741</v>
      </c>
      <c r="O41" s="0" t="n">
        <v>3747830.44539371</v>
      </c>
      <c r="P41" s="0" t="n">
        <v>120773.302378389</v>
      </c>
      <c r="Q41" s="0" t="n">
        <v>117150.103307037</v>
      </c>
    </row>
    <row r="42" customFormat="false" ht="12.8" hidden="false" customHeight="false" outlineLevel="0" collapsed="false">
      <c r="A42" s="0" t="n">
        <v>89</v>
      </c>
      <c r="B42" s="0" t="n">
        <v>24182553.6804889</v>
      </c>
      <c r="C42" s="0" t="n">
        <v>23199504.4562953</v>
      </c>
      <c r="D42" s="0" t="n">
        <v>24264214.1629805</v>
      </c>
      <c r="E42" s="0" t="n">
        <v>23275911.6347226</v>
      </c>
      <c r="F42" s="0" t="n">
        <v>17800655.3775208</v>
      </c>
      <c r="G42" s="0" t="n">
        <v>5398849.07877447</v>
      </c>
      <c r="H42" s="0" t="n">
        <v>17914360.3239432</v>
      </c>
      <c r="I42" s="0" t="n">
        <v>5361551.31077937</v>
      </c>
      <c r="J42" s="0" t="n">
        <v>793672.546910466</v>
      </c>
      <c r="K42" s="0" t="n">
        <v>769862.370503152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24679752.1856609</v>
      </c>
      <c r="C43" s="0" t="n">
        <v>23675346.4993557</v>
      </c>
      <c r="D43" s="0" t="n">
        <v>24759892.1117777</v>
      </c>
      <c r="E43" s="0" t="n">
        <v>23750457.2299865</v>
      </c>
      <c r="F43" s="0" t="n">
        <v>18113132.6268421</v>
      </c>
      <c r="G43" s="0" t="n">
        <v>5562213.87251363</v>
      </c>
      <c r="H43" s="0" t="n">
        <v>18229375.681208</v>
      </c>
      <c r="I43" s="0" t="n">
        <v>5521081.54877848</v>
      </c>
      <c r="J43" s="0" t="n">
        <v>863662.367319688</v>
      </c>
      <c r="K43" s="0" t="n">
        <v>837752.496300098</v>
      </c>
      <c r="L43" s="0" t="n">
        <v>4110870.40572103</v>
      </c>
      <c r="M43" s="0" t="n">
        <v>3875801.16866422</v>
      </c>
      <c r="N43" s="0" t="n">
        <v>4124715.05001786</v>
      </c>
      <c r="O43" s="0" t="n">
        <v>3888809.10063561</v>
      </c>
      <c r="P43" s="0" t="n">
        <v>143943.727886615</v>
      </c>
      <c r="Q43" s="0" t="n">
        <v>139625.416050016</v>
      </c>
    </row>
    <row r="44" customFormat="false" ht="12.8" hidden="false" customHeight="false" outlineLevel="0" collapsed="false">
      <c r="A44" s="0" t="n">
        <v>91</v>
      </c>
      <c r="B44" s="0" t="n">
        <v>25166117.8709864</v>
      </c>
      <c r="C44" s="0" t="n">
        <v>24140331.0942837</v>
      </c>
      <c r="D44" s="0" t="n">
        <v>25249008.4684155</v>
      </c>
      <c r="E44" s="0" t="n">
        <v>24218032.3095502</v>
      </c>
      <c r="F44" s="0" t="n">
        <v>18412646.5229744</v>
      </c>
      <c r="G44" s="0" t="n">
        <v>5727684.57130924</v>
      </c>
      <c r="H44" s="0" t="n">
        <v>18531747.1829688</v>
      </c>
      <c r="I44" s="0" t="n">
        <v>5686285.12658133</v>
      </c>
      <c r="J44" s="0" t="n">
        <v>947976.398344676</v>
      </c>
      <c r="K44" s="0" t="n">
        <v>919537.106394336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25423488.5704645</v>
      </c>
      <c r="C45" s="0" t="n">
        <v>24385776.0450778</v>
      </c>
      <c r="D45" s="0" t="n">
        <v>25506460.6239104</v>
      </c>
      <c r="E45" s="0" t="n">
        <v>24463552.2420896</v>
      </c>
      <c r="F45" s="0" t="n">
        <v>18526210.6154962</v>
      </c>
      <c r="G45" s="0" t="n">
        <v>5859565.42958163</v>
      </c>
      <c r="H45" s="0" t="n">
        <v>18645648.0729933</v>
      </c>
      <c r="I45" s="0" t="n">
        <v>5817904.16909626</v>
      </c>
      <c r="J45" s="0" t="n">
        <v>996202.785530318</v>
      </c>
      <c r="K45" s="0" t="n">
        <v>966316.701964409</v>
      </c>
      <c r="L45" s="0" t="n">
        <v>4234528.0865565</v>
      </c>
      <c r="M45" s="0" t="n">
        <v>3992886.59677911</v>
      </c>
      <c r="N45" s="0" t="n">
        <v>4248856.23739268</v>
      </c>
      <c r="O45" s="0" t="n">
        <v>4006350.6131553</v>
      </c>
      <c r="P45" s="0" t="n">
        <v>166033.797588386</v>
      </c>
      <c r="Q45" s="0" t="n">
        <v>161052.783660735</v>
      </c>
    </row>
    <row r="46" customFormat="false" ht="12.8" hidden="false" customHeight="false" outlineLevel="0" collapsed="false">
      <c r="A46" s="0" t="n">
        <v>93</v>
      </c>
      <c r="B46" s="0" t="n">
        <v>25807344.4018441</v>
      </c>
      <c r="C46" s="0" t="n">
        <v>24754050.6938404</v>
      </c>
      <c r="D46" s="0" t="n">
        <v>25892238.1695572</v>
      </c>
      <c r="E46" s="0" t="n">
        <v>24833631.3644637</v>
      </c>
      <c r="F46" s="0" t="n">
        <v>18788794.8327624</v>
      </c>
      <c r="G46" s="0" t="n">
        <v>5965255.86107801</v>
      </c>
      <c r="H46" s="0" t="n">
        <v>18910408.0831774</v>
      </c>
      <c r="I46" s="0" t="n">
        <v>5923223.28128632</v>
      </c>
      <c r="J46" s="0" t="n">
        <v>1113556.78306239</v>
      </c>
      <c r="K46" s="0" t="n">
        <v>1080150.07957051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26139106.2553838</v>
      </c>
      <c r="C47" s="0" t="n">
        <v>25073006.543849</v>
      </c>
      <c r="D47" s="0" t="n">
        <v>26225960.6549071</v>
      </c>
      <c r="E47" s="0" t="n">
        <v>25154427.3487506</v>
      </c>
      <c r="F47" s="0" t="n">
        <v>19033236.4436665</v>
      </c>
      <c r="G47" s="0" t="n">
        <v>6039770.10018252</v>
      </c>
      <c r="H47" s="0" t="n">
        <v>19157061.4629291</v>
      </c>
      <c r="I47" s="0" t="n">
        <v>5997365.88582159</v>
      </c>
      <c r="J47" s="0" t="n">
        <v>1231453.36489766</v>
      </c>
      <c r="K47" s="0" t="n">
        <v>1194509.76395073</v>
      </c>
      <c r="L47" s="0" t="n">
        <v>4356831.28110854</v>
      </c>
      <c r="M47" s="0" t="n">
        <v>4110119.04407178</v>
      </c>
      <c r="N47" s="0" t="n">
        <v>4371814.85722387</v>
      </c>
      <c r="O47" s="0" t="n">
        <v>4124198.92902498</v>
      </c>
      <c r="P47" s="0" t="n">
        <v>205242.227482943</v>
      </c>
      <c r="Q47" s="0" t="n">
        <v>199084.960658454</v>
      </c>
    </row>
    <row r="48" customFormat="false" ht="12.8" hidden="false" customHeight="false" outlineLevel="0" collapsed="false">
      <c r="A48" s="0" t="n">
        <v>95</v>
      </c>
      <c r="B48" s="0" t="n">
        <v>26376423.0460136</v>
      </c>
      <c r="C48" s="0" t="n">
        <v>25300575.6947226</v>
      </c>
      <c r="D48" s="0" t="n">
        <v>26465212.8647625</v>
      </c>
      <c r="E48" s="0" t="n">
        <v>25383827.7514132</v>
      </c>
      <c r="F48" s="0" t="n">
        <v>19187135.791799</v>
      </c>
      <c r="G48" s="0" t="n">
        <v>6113439.9029236</v>
      </c>
      <c r="H48" s="0" t="n">
        <v>19312607.7588275</v>
      </c>
      <c r="I48" s="0" t="n">
        <v>6071219.99258569</v>
      </c>
      <c r="J48" s="0" t="n">
        <v>1273204.17450493</v>
      </c>
      <c r="K48" s="0" t="n">
        <v>1235008.04926978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26454972.9403683</v>
      </c>
      <c r="C49" s="0" t="n">
        <v>25376802.4453747</v>
      </c>
      <c r="D49" s="0" t="n">
        <v>26543502.0326099</v>
      </c>
      <c r="E49" s="0" t="n">
        <v>25459815.5719028</v>
      </c>
      <c r="F49" s="0" t="n">
        <v>19228843.4064387</v>
      </c>
      <c r="G49" s="0" t="n">
        <v>6147959.03893607</v>
      </c>
      <c r="H49" s="0" t="n">
        <v>19354066.6124047</v>
      </c>
      <c r="I49" s="0" t="n">
        <v>6105748.95949806</v>
      </c>
      <c r="J49" s="0" t="n">
        <v>1316005.0745569</v>
      </c>
      <c r="K49" s="0" t="n">
        <v>1276524.92232019</v>
      </c>
      <c r="L49" s="0" t="n">
        <v>4409941.7903597</v>
      </c>
      <c r="M49" s="0" t="n">
        <v>4160717.54117546</v>
      </c>
      <c r="N49" s="0" t="n">
        <v>4425213.77651707</v>
      </c>
      <c r="O49" s="0" t="n">
        <v>4175072.01936179</v>
      </c>
      <c r="P49" s="0" t="n">
        <v>219334.179092816</v>
      </c>
      <c r="Q49" s="0" t="n">
        <v>212754.153720032</v>
      </c>
    </row>
    <row r="50" customFormat="false" ht="12.8" hidden="false" customHeight="false" outlineLevel="0" collapsed="false">
      <c r="A50" s="0" t="n">
        <v>97</v>
      </c>
      <c r="B50" s="0" t="n">
        <v>26763257.2810584</v>
      </c>
      <c r="C50" s="0" t="n">
        <v>25673091.6743446</v>
      </c>
      <c r="D50" s="0" t="n">
        <v>26852903.9798332</v>
      </c>
      <c r="E50" s="0" t="n">
        <v>25757153.8903963</v>
      </c>
      <c r="F50" s="0" t="n">
        <v>19434368.1403544</v>
      </c>
      <c r="G50" s="0" t="n">
        <v>6238723.53399021</v>
      </c>
      <c r="H50" s="0" t="n">
        <v>19561033.9739495</v>
      </c>
      <c r="I50" s="0" t="n">
        <v>6196119.91644685</v>
      </c>
      <c r="J50" s="0" t="n">
        <v>1405201.2767984</v>
      </c>
      <c r="K50" s="0" t="n">
        <v>1363045.23849445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27200248.4739579</v>
      </c>
      <c r="C51" s="0" t="n">
        <v>26092795.6357534</v>
      </c>
      <c r="D51" s="0" t="n">
        <v>27292241.4280717</v>
      </c>
      <c r="E51" s="0" t="n">
        <v>26179072.2789458</v>
      </c>
      <c r="F51" s="0" t="n">
        <v>19726251.2336858</v>
      </c>
      <c r="G51" s="0" t="n">
        <v>6366544.40206761</v>
      </c>
      <c r="H51" s="0" t="n">
        <v>19854767.3951436</v>
      </c>
      <c r="I51" s="0" t="n">
        <v>6324304.88380226</v>
      </c>
      <c r="J51" s="0" t="n">
        <v>1511966.7259093</v>
      </c>
      <c r="K51" s="0" t="n">
        <v>1466607.72413202</v>
      </c>
      <c r="L51" s="0" t="n">
        <v>4534471.86718366</v>
      </c>
      <c r="M51" s="0" t="n">
        <v>4278985.44404541</v>
      </c>
      <c r="N51" s="0" t="n">
        <v>4550331.88811808</v>
      </c>
      <c r="O51" s="0" t="n">
        <v>4293892.15119121</v>
      </c>
      <c r="P51" s="0" t="n">
        <v>251994.454318217</v>
      </c>
      <c r="Q51" s="0" t="n">
        <v>244434.62068867</v>
      </c>
    </row>
    <row r="52" customFormat="false" ht="12.8" hidden="false" customHeight="false" outlineLevel="0" collapsed="false">
      <c r="A52" s="0" t="n">
        <v>99</v>
      </c>
      <c r="B52" s="0" t="n">
        <v>27561612.7633014</v>
      </c>
      <c r="C52" s="0" t="n">
        <v>26438638.0796302</v>
      </c>
      <c r="D52" s="0" t="n">
        <v>27655094.5426819</v>
      </c>
      <c r="E52" s="0" t="n">
        <v>26526312.4948254</v>
      </c>
      <c r="F52" s="0" t="n">
        <v>19984409.2763772</v>
      </c>
      <c r="G52" s="0" t="n">
        <v>6454228.80325305</v>
      </c>
      <c r="H52" s="0" t="n">
        <v>20114693.2779932</v>
      </c>
      <c r="I52" s="0" t="n">
        <v>6411619.21683217</v>
      </c>
      <c r="J52" s="0" t="n">
        <v>1578295.94267733</v>
      </c>
      <c r="K52" s="0" t="n">
        <v>1530947.06439701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27809453.2328607</v>
      </c>
      <c r="C53" s="0" t="n">
        <v>26675869.0322987</v>
      </c>
      <c r="D53" s="0" t="n">
        <v>27903639.4942385</v>
      </c>
      <c r="E53" s="0" t="n">
        <v>26764205.3432043</v>
      </c>
      <c r="F53" s="0" t="n">
        <v>20160018.7722571</v>
      </c>
      <c r="G53" s="0" t="n">
        <v>6515850.2600416</v>
      </c>
      <c r="H53" s="0" t="n">
        <v>20291294.4195876</v>
      </c>
      <c r="I53" s="0" t="n">
        <v>6472910.92361676</v>
      </c>
      <c r="J53" s="0" t="n">
        <v>1639018.18402102</v>
      </c>
      <c r="K53" s="0" t="n">
        <v>1589847.63850039</v>
      </c>
      <c r="L53" s="0" t="n">
        <v>4637749.77823509</v>
      </c>
      <c r="M53" s="0" t="n">
        <v>4377413.41524075</v>
      </c>
      <c r="N53" s="0" t="n">
        <v>4653984.1130466</v>
      </c>
      <c r="O53" s="0" t="n">
        <v>4392671.87011086</v>
      </c>
      <c r="P53" s="0" t="n">
        <v>273169.697336836</v>
      </c>
      <c r="Q53" s="0" t="n">
        <v>264974.606416731</v>
      </c>
    </row>
    <row r="54" customFormat="false" ht="12.8" hidden="false" customHeight="false" outlineLevel="0" collapsed="false">
      <c r="A54" s="0" t="n">
        <v>101</v>
      </c>
      <c r="B54" s="0" t="n">
        <v>27974832.4451297</v>
      </c>
      <c r="C54" s="0" t="n">
        <v>26834404.246448</v>
      </c>
      <c r="D54" s="0" t="n">
        <v>28069038.5364365</v>
      </c>
      <c r="E54" s="0" t="n">
        <v>26922785.5499091</v>
      </c>
      <c r="F54" s="0" t="n">
        <v>20251863.2994012</v>
      </c>
      <c r="G54" s="0" t="n">
        <v>6582540.94704687</v>
      </c>
      <c r="H54" s="0" t="n">
        <v>20382535.8890542</v>
      </c>
      <c r="I54" s="0" t="n">
        <v>6540249.66085492</v>
      </c>
      <c r="J54" s="0" t="n">
        <v>1700657.35261486</v>
      </c>
      <c r="K54" s="0" t="n">
        <v>1649637.63203641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28186909.9818842</v>
      </c>
      <c r="C55" s="0" t="n">
        <v>27037447.7820807</v>
      </c>
      <c r="D55" s="0" t="n">
        <v>28297560.6335304</v>
      </c>
      <c r="E55" s="0" t="n">
        <v>27141304.4541931</v>
      </c>
      <c r="F55" s="0" t="n">
        <v>20346838.81866</v>
      </c>
      <c r="G55" s="0" t="n">
        <v>6690608.96342076</v>
      </c>
      <c r="H55" s="0" t="n">
        <v>20478981.9763954</v>
      </c>
      <c r="I55" s="0" t="n">
        <v>6662322.47779769</v>
      </c>
      <c r="J55" s="0" t="n">
        <v>1786389.20771751</v>
      </c>
      <c r="K55" s="0" t="n">
        <v>1732797.53148599</v>
      </c>
      <c r="L55" s="0" t="n">
        <v>4701169.56690539</v>
      </c>
      <c r="M55" s="0" t="n">
        <v>4438011.06318737</v>
      </c>
      <c r="N55" s="0" t="n">
        <v>4719582.80081676</v>
      </c>
      <c r="O55" s="0" t="n">
        <v>4455321.82555566</v>
      </c>
      <c r="P55" s="0" t="n">
        <v>297731.534619586</v>
      </c>
      <c r="Q55" s="0" t="n">
        <v>288799.588580998</v>
      </c>
    </row>
    <row r="56" customFormat="false" ht="12.8" hidden="false" customHeight="false" outlineLevel="0" collapsed="false">
      <c r="A56" s="0" t="n">
        <v>103</v>
      </c>
      <c r="B56" s="0" t="n">
        <v>28418683.081959</v>
      </c>
      <c r="C56" s="0" t="n">
        <v>27260185.0848783</v>
      </c>
      <c r="D56" s="0" t="n">
        <v>28530872.877373</v>
      </c>
      <c r="E56" s="0" t="n">
        <v>27365487.7802737</v>
      </c>
      <c r="F56" s="0" t="n">
        <v>20564455.4623516</v>
      </c>
      <c r="G56" s="0" t="n">
        <v>6695729.62252668</v>
      </c>
      <c r="H56" s="0" t="n">
        <v>20698729.8284896</v>
      </c>
      <c r="I56" s="0" t="n">
        <v>6666757.9517842</v>
      </c>
      <c r="J56" s="0" t="n">
        <v>1851328.20549377</v>
      </c>
      <c r="K56" s="0" t="n">
        <v>1795788.35932896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28748948.6859865</v>
      </c>
      <c r="C57" s="0" t="n">
        <v>27576846.345753</v>
      </c>
      <c r="D57" s="0" t="n">
        <v>28861347.9535388</v>
      </c>
      <c r="E57" s="0" t="n">
        <v>27682345.3686177</v>
      </c>
      <c r="F57" s="0" t="n">
        <v>20767846.1543139</v>
      </c>
      <c r="G57" s="0" t="n">
        <v>6809000.19143904</v>
      </c>
      <c r="H57" s="0" t="n">
        <v>20902503.534919</v>
      </c>
      <c r="I57" s="0" t="n">
        <v>6779841.83369872</v>
      </c>
      <c r="J57" s="0" t="n">
        <v>1973320.4109499</v>
      </c>
      <c r="K57" s="0" t="n">
        <v>1914120.7986214</v>
      </c>
      <c r="L57" s="0" t="n">
        <v>4794425.45411252</v>
      </c>
      <c r="M57" s="0" t="n">
        <v>4526714.28989237</v>
      </c>
      <c r="N57" s="0" t="n">
        <v>4813160.84730476</v>
      </c>
      <c r="O57" s="0" t="n">
        <v>4544327.76496807</v>
      </c>
      <c r="P57" s="0" t="n">
        <v>328886.735158317</v>
      </c>
      <c r="Q57" s="0" t="n">
        <v>319020.133103567</v>
      </c>
    </row>
    <row r="58" customFormat="false" ht="12.8" hidden="false" customHeight="false" outlineLevel="0" collapsed="false">
      <c r="A58" s="0" t="n">
        <v>105</v>
      </c>
      <c r="B58" s="0" t="n">
        <v>29090041.2983058</v>
      </c>
      <c r="C58" s="0" t="n">
        <v>27904086.657274</v>
      </c>
      <c r="D58" s="0" t="n">
        <v>29202660.8444574</v>
      </c>
      <c r="E58" s="0" t="n">
        <v>28009791.9673685</v>
      </c>
      <c r="F58" s="0" t="n">
        <v>21014238.6434308</v>
      </c>
      <c r="G58" s="0" t="n">
        <v>6889848.01384324</v>
      </c>
      <c r="H58" s="0" t="n">
        <v>21149271.6646475</v>
      </c>
      <c r="I58" s="0" t="n">
        <v>6860520.30272102</v>
      </c>
      <c r="J58" s="0" t="n">
        <v>2049973.22343154</v>
      </c>
      <c r="K58" s="0" t="n">
        <v>1988474.02672859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29212355.1214056</v>
      </c>
      <c r="C59" s="0" t="n">
        <v>28021247.5009786</v>
      </c>
      <c r="D59" s="0" t="n">
        <v>29325038.8931566</v>
      </c>
      <c r="E59" s="0" t="n">
        <v>28127012.4764014</v>
      </c>
      <c r="F59" s="0" t="n">
        <v>21050403.4391492</v>
      </c>
      <c r="G59" s="0" t="n">
        <v>6970844.06182938</v>
      </c>
      <c r="H59" s="0" t="n">
        <v>21185628.3856396</v>
      </c>
      <c r="I59" s="0" t="n">
        <v>6941384.09076184</v>
      </c>
      <c r="J59" s="0" t="n">
        <v>2129469.17326327</v>
      </c>
      <c r="K59" s="0" t="n">
        <v>2065585.09806537</v>
      </c>
      <c r="L59" s="0" t="n">
        <v>4872116.58733112</v>
      </c>
      <c r="M59" s="0" t="n">
        <v>4601053.84897714</v>
      </c>
      <c r="N59" s="0" t="n">
        <v>4890899.44448112</v>
      </c>
      <c r="O59" s="0" t="n">
        <v>4618711.96318989</v>
      </c>
      <c r="P59" s="0" t="n">
        <v>354911.528877211</v>
      </c>
      <c r="Q59" s="0" t="n">
        <v>344264.183010895</v>
      </c>
    </row>
    <row r="60" customFormat="false" ht="12.8" hidden="false" customHeight="false" outlineLevel="0" collapsed="false">
      <c r="A60" s="0" t="n">
        <v>107</v>
      </c>
      <c r="B60" s="0" t="n">
        <v>29380605.9445842</v>
      </c>
      <c r="C60" s="0" t="n">
        <v>28183760.6205328</v>
      </c>
      <c r="D60" s="0" t="n">
        <v>29492448.2456532</v>
      </c>
      <c r="E60" s="0" t="n">
        <v>28288734.0474682</v>
      </c>
      <c r="F60" s="0" t="n">
        <v>21166147.2913633</v>
      </c>
      <c r="G60" s="0" t="n">
        <v>7017613.32916946</v>
      </c>
      <c r="H60" s="0" t="n">
        <v>21300713.1886296</v>
      </c>
      <c r="I60" s="0" t="n">
        <v>6988020.85883867</v>
      </c>
      <c r="J60" s="0" t="n">
        <v>2243359.85307848</v>
      </c>
      <c r="K60" s="0" t="n">
        <v>2176059.05748612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29479015.6686528</v>
      </c>
      <c r="C61" s="0" t="n">
        <v>28278607.9711554</v>
      </c>
      <c r="D61" s="0" t="n">
        <v>29620633.6498908</v>
      </c>
      <c r="E61" s="0" t="n">
        <v>28411707.0023702</v>
      </c>
      <c r="F61" s="0" t="n">
        <v>21224860.9998216</v>
      </c>
      <c r="G61" s="0" t="n">
        <v>7053746.97133378</v>
      </c>
      <c r="H61" s="0" t="n">
        <v>21358698.2346703</v>
      </c>
      <c r="I61" s="0" t="n">
        <v>7053008.7676999</v>
      </c>
      <c r="J61" s="0" t="n">
        <v>2292293.973873</v>
      </c>
      <c r="K61" s="0" t="n">
        <v>2223525.15465681</v>
      </c>
      <c r="L61" s="0" t="n">
        <v>4916963.63580573</v>
      </c>
      <c r="M61" s="0" t="n">
        <v>4644251.34570539</v>
      </c>
      <c r="N61" s="0" t="n">
        <v>4940562.75914145</v>
      </c>
      <c r="O61" s="0" t="n">
        <v>4666430.806875</v>
      </c>
      <c r="P61" s="0" t="n">
        <v>382048.9956455</v>
      </c>
      <c r="Q61" s="0" t="n">
        <v>370587.525776135</v>
      </c>
    </row>
    <row r="62" customFormat="false" ht="12.8" hidden="false" customHeight="false" outlineLevel="0" collapsed="false">
      <c r="A62" s="0" t="n">
        <v>109</v>
      </c>
      <c r="B62" s="0" t="n">
        <v>29693182.7913728</v>
      </c>
      <c r="C62" s="0" t="n">
        <v>28483627.9887005</v>
      </c>
      <c r="D62" s="0" t="n">
        <v>29836189.4551879</v>
      </c>
      <c r="E62" s="0" t="n">
        <v>28618043.4102621</v>
      </c>
      <c r="F62" s="0" t="n">
        <v>21346446.4077868</v>
      </c>
      <c r="G62" s="0" t="n">
        <v>7137181.5809137</v>
      </c>
      <c r="H62" s="0" t="n">
        <v>21481243.5360955</v>
      </c>
      <c r="I62" s="0" t="n">
        <v>7136799.87416667</v>
      </c>
      <c r="J62" s="0" t="n">
        <v>2336215.36336141</v>
      </c>
      <c r="K62" s="0" t="n">
        <v>2266128.90246057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29895764.2880364</v>
      </c>
      <c r="C63" s="0" t="n">
        <v>28676928.0181053</v>
      </c>
      <c r="D63" s="0" t="n">
        <v>30039945.6674891</v>
      </c>
      <c r="E63" s="0" t="n">
        <v>28812447.638602</v>
      </c>
      <c r="F63" s="0" t="n">
        <v>21464574.9342932</v>
      </c>
      <c r="G63" s="0" t="n">
        <v>7212353.08381207</v>
      </c>
      <c r="H63" s="0" t="n">
        <v>21600533.0373173</v>
      </c>
      <c r="I63" s="0" t="n">
        <v>7211914.60128475</v>
      </c>
      <c r="J63" s="0" t="n">
        <v>2410225.04339905</v>
      </c>
      <c r="K63" s="0" t="n">
        <v>2337918.29209708</v>
      </c>
      <c r="L63" s="0" t="n">
        <v>4986292.32521789</v>
      </c>
      <c r="M63" s="0" t="n">
        <v>4710207.49199524</v>
      </c>
      <c r="N63" s="0" t="n">
        <v>5010320.6310772</v>
      </c>
      <c r="O63" s="0" t="n">
        <v>4732792.33463606</v>
      </c>
      <c r="P63" s="0" t="n">
        <v>401704.173899841</v>
      </c>
      <c r="Q63" s="0" t="n">
        <v>389653.048682846</v>
      </c>
    </row>
    <row r="64" customFormat="false" ht="12.8" hidden="false" customHeight="false" outlineLevel="0" collapsed="false">
      <c r="A64" s="0" t="n">
        <v>111</v>
      </c>
      <c r="B64" s="0" t="n">
        <v>30150571.2937075</v>
      </c>
      <c r="C64" s="0" t="n">
        <v>28920318.5826981</v>
      </c>
      <c r="D64" s="0" t="n">
        <v>30296411.687667</v>
      </c>
      <c r="E64" s="0" t="n">
        <v>29057405.6177951</v>
      </c>
      <c r="F64" s="0" t="n">
        <v>21666870.9401707</v>
      </c>
      <c r="G64" s="0" t="n">
        <v>7253447.64252745</v>
      </c>
      <c r="H64" s="0" t="n">
        <v>21804141.6447253</v>
      </c>
      <c r="I64" s="0" t="n">
        <v>7253263.97306982</v>
      </c>
      <c r="J64" s="0" t="n">
        <v>2447257.04380558</v>
      </c>
      <c r="K64" s="0" t="n">
        <v>2373839.33249141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30395136.4886185</v>
      </c>
      <c r="C65" s="0" t="n">
        <v>29154806.5260391</v>
      </c>
      <c r="D65" s="0" t="n">
        <v>30541973.1258279</v>
      </c>
      <c r="E65" s="0" t="n">
        <v>29292830.0144912</v>
      </c>
      <c r="F65" s="0" t="n">
        <v>21811411.72248</v>
      </c>
      <c r="G65" s="0" t="n">
        <v>7343394.80355912</v>
      </c>
      <c r="H65" s="0" t="n">
        <v>21949619.8377596</v>
      </c>
      <c r="I65" s="0" t="n">
        <v>7343210.17673157</v>
      </c>
      <c r="J65" s="0" t="n">
        <v>2545180.38123396</v>
      </c>
      <c r="K65" s="0" t="n">
        <v>2468824.96979694</v>
      </c>
      <c r="L65" s="0" t="n">
        <v>5068810.10982916</v>
      </c>
      <c r="M65" s="0" t="n">
        <v>4788414.96201292</v>
      </c>
      <c r="N65" s="0" t="n">
        <v>5093282.36394721</v>
      </c>
      <c r="O65" s="0" t="n">
        <v>4811418.4732148</v>
      </c>
      <c r="P65" s="0" t="n">
        <v>424196.730205659</v>
      </c>
      <c r="Q65" s="0" t="n">
        <v>411470.82829949</v>
      </c>
    </row>
    <row r="66" customFormat="false" ht="12.8" hidden="false" customHeight="false" outlineLevel="0" collapsed="false">
      <c r="A66" s="0" t="n">
        <v>113</v>
      </c>
      <c r="B66" s="0" t="n">
        <v>30689297.9013139</v>
      </c>
      <c r="C66" s="0" t="n">
        <v>29436826.0745367</v>
      </c>
      <c r="D66" s="0" t="n">
        <v>30837580.0354486</v>
      </c>
      <c r="E66" s="0" t="n">
        <v>29576208.3173979</v>
      </c>
      <c r="F66" s="0" t="n">
        <v>21999483.5225684</v>
      </c>
      <c r="G66" s="0" t="n">
        <v>7437342.55196831</v>
      </c>
      <c r="H66" s="0" t="n">
        <v>22139051.1944709</v>
      </c>
      <c r="I66" s="0" t="n">
        <v>7437157.122927</v>
      </c>
      <c r="J66" s="0" t="n">
        <v>2646543.95911236</v>
      </c>
      <c r="K66" s="0" t="n">
        <v>2567147.64033899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30886971.2011727</v>
      </c>
      <c r="C67" s="0" t="n">
        <v>29626452.8557658</v>
      </c>
      <c r="D67" s="0" t="n">
        <v>31036059.9858127</v>
      </c>
      <c r="E67" s="0" t="n">
        <v>29766591.9413674</v>
      </c>
      <c r="F67" s="0" t="n">
        <v>22129640.2633377</v>
      </c>
      <c r="G67" s="0" t="n">
        <v>7496812.59242813</v>
      </c>
      <c r="H67" s="0" t="n">
        <v>22270010.6859614</v>
      </c>
      <c r="I67" s="0" t="n">
        <v>7496581.25540599</v>
      </c>
      <c r="J67" s="0" t="n">
        <v>2701637.57160763</v>
      </c>
      <c r="K67" s="0" t="n">
        <v>2620588.4444594</v>
      </c>
      <c r="L67" s="0" t="n">
        <v>5150951.97319503</v>
      </c>
      <c r="M67" s="0" t="n">
        <v>4866647.16165623</v>
      </c>
      <c r="N67" s="0" t="n">
        <v>5175799.33322766</v>
      </c>
      <c r="O67" s="0" t="n">
        <v>4890003.03819981</v>
      </c>
      <c r="P67" s="0" t="n">
        <v>450272.928601272</v>
      </c>
      <c r="Q67" s="0" t="n">
        <v>436764.740743234</v>
      </c>
    </row>
    <row r="68" customFormat="false" ht="12.8" hidden="false" customHeight="false" outlineLevel="0" collapsed="false">
      <c r="A68" s="0" t="n">
        <v>115</v>
      </c>
      <c r="B68" s="0" t="n">
        <v>31141404.2821922</v>
      </c>
      <c r="C68" s="0" t="n">
        <v>29870411.6659933</v>
      </c>
      <c r="D68" s="0" t="n">
        <v>31291061.2886066</v>
      </c>
      <c r="E68" s="0" t="n">
        <v>30011085.2494404</v>
      </c>
      <c r="F68" s="0" t="n">
        <v>22280696.6062082</v>
      </c>
      <c r="G68" s="0" t="n">
        <v>7589715.05978513</v>
      </c>
      <c r="H68" s="0" t="n">
        <v>22421602.3510857</v>
      </c>
      <c r="I68" s="0" t="n">
        <v>7589482.89835466</v>
      </c>
      <c r="J68" s="0" t="n">
        <v>2782199.83567928</v>
      </c>
      <c r="K68" s="0" t="n">
        <v>2698733.84060891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31321015.2176715</v>
      </c>
      <c r="C69" s="0" t="n">
        <v>30040984.2078909</v>
      </c>
      <c r="D69" s="0" t="n">
        <v>31471682.7130236</v>
      </c>
      <c r="E69" s="0" t="n">
        <v>30182613.4170453</v>
      </c>
      <c r="F69" s="0" t="n">
        <v>22323025.0774025</v>
      </c>
      <c r="G69" s="0" t="n">
        <v>7717959.13048843</v>
      </c>
      <c r="H69" s="0" t="n">
        <v>22464638.6389067</v>
      </c>
      <c r="I69" s="0" t="n">
        <v>7717974.7781386</v>
      </c>
      <c r="J69" s="0" t="n">
        <v>2813509.76654431</v>
      </c>
      <c r="K69" s="0" t="n">
        <v>2729104.47354798</v>
      </c>
      <c r="L69" s="0" t="n">
        <v>5221262.28879211</v>
      </c>
      <c r="M69" s="0" t="n">
        <v>4932900.78201335</v>
      </c>
      <c r="N69" s="0" t="n">
        <v>5246373.85515738</v>
      </c>
      <c r="O69" s="0" t="n">
        <v>4956507.71558081</v>
      </c>
      <c r="P69" s="0" t="n">
        <v>468918.294424052</v>
      </c>
      <c r="Q69" s="0" t="n">
        <v>454850.745591331</v>
      </c>
    </row>
    <row r="70" customFormat="false" ht="12.8" hidden="false" customHeight="false" outlineLevel="0" collapsed="false">
      <c r="A70" s="0" t="n">
        <v>117</v>
      </c>
      <c r="B70" s="0" t="n">
        <v>31533680.3600353</v>
      </c>
      <c r="C70" s="0" t="n">
        <v>30245405.7251783</v>
      </c>
      <c r="D70" s="0" t="n">
        <v>31685532.1492092</v>
      </c>
      <c r="E70" s="0" t="n">
        <v>30388148.1739343</v>
      </c>
      <c r="F70" s="0" t="n">
        <v>22503736.2515699</v>
      </c>
      <c r="G70" s="0" t="n">
        <v>7741669.47360836</v>
      </c>
      <c r="H70" s="0" t="n">
        <v>22646463.022427</v>
      </c>
      <c r="I70" s="0" t="n">
        <v>7741685.15150722</v>
      </c>
      <c r="J70" s="0" t="n">
        <v>2891913.77888875</v>
      </c>
      <c r="K70" s="0" t="n">
        <v>2805156.36552209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31753789.0311329</v>
      </c>
      <c r="C71" s="0" t="n">
        <v>30455814.9534629</v>
      </c>
      <c r="D71" s="0" t="n">
        <v>31903034.1381544</v>
      </c>
      <c r="E71" s="0" t="n">
        <v>30596106.6852376</v>
      </c>
      <c r="F71" s="0" t="n">
        <v>22652103.9202989</v>
      </c>
      <c r="G71" s="0" t="n">
        <v>7803711.03316399</v>
      </c>
      <c r="H71" s="0" t="n">
        <v>22792396.0284623</v>
      </c>
      <c r="I71" s="0" t="n">
        <v>7803710.65677528</v>
      </c>
      <c r="J71" s="0" t="n">
        <v>2990069.86435446</v>
      </c>
      <c r="K71" s="0" t="n">
        <v>2900367.76842383</v>
      </c>
      <c r="L71" s="0" t="n">
        <v>5293499.77580524</v>
      </c>
      <c r="M71" s="0" t="n">
        <v>5002034.76871072</v>
      </c>
      <c r="N71" s="0" t="n">
        <v>5318374.20080688</v>
      </c>
      <c r="O71" s="0" t="n">
        <v>5025418.71115269</v>
      </c>
      <c r="P71" s="0" t="n">
        <v>498344.97739241</v>
      </c>
      <c r="Q71" s="0" t="n">
        <v>483394.628070638</v>
      </c>
    </row>
    <row r="72" customFormat="false" ht="12.8" hidden="false" customHeight="false" outlineLevel="0" collapsed="false">
      <c r="A72" s="0" t="n">
        <v>119</v>
      </c>
      <c r="B72" s="0" t="n">
        <v>31915859.4319387</v>
      </c>
      <c r="C72" s="0" t="n">
        <v>30610647.159373</v>
      </c>
      <c r="D72" s="0" t="n">
        <v>32065428.3924784</v>
      </c>
      <c r="E72" s="0" t="n">
        <v>30751243.7774394</v>
      </c>
      <c r="F72" s="0" t="n">
        <v>22766154.8366129</v>
      </c>
      <c r="G72" s="0" t="n">
        <v>7844492.32276014</v>
      </c>
      <c r="H72" s="0" t="n">
        <v>22906751.8324212</v>
      </c>
      <c r="I72" s="0" t="n">
        <v>7844491.9450182</v>
      </c>
      <c r="J72" s="0" t="n">
        <v>3063180.81063183</v>
      </c>
      <c r="K72" s="0" t="n">
        <v>2971285.38631288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32044533.528021</v>
      </c>
      <c r="C73" s="0" t="n">
        <v>30734401.8275781</v>
      </c>
      <c r="D73" s="0" t="n">
        <v>32193839.6282207</v>
      </c>
      <c r="E73" s="0" t="n">
        <v>30874751.5905933</v>
      </c>
      <c r="F73" s="0" t="n">
        <v>22825310.355123</v>
      </c>
      <c r="G73" s="0" t="n">
        <v>7909091.47245502</v>
      </c>
      <c r="H73" s="0" t="n">
        <v>22965660.5010351</v>
      </c>
      <c r="I73" s="0" t="n">
        <v>7909091.08955815</v>
      </c>
      <c r="J73" s="0" t="n">
        <v>3132302.08418281</v>
      </c>
      <c r="K73" s="0" t="n">
        <v>3038333.02165732</v>
      </c>
      <c r="L73" s="0" t="n">
        <v>5343823.0353868</v>
      </c>
      <c r="M73" s="0" t="n">
        <v>5050801.35804067</v>
      </c>
      <c r="N73" s="0" t="n">
        <v>5368707.75009426</v>
      </c>
      <c r="O73" s="0" t="n">
        <v>5074194.98777402</v>
      </c>
      <c r="P73" s="0" t="n">
        <v>522050.347363801</v>
      </c>
      <c r="Q73" s="0" t="n">
        <v>506388.836942887</v>
      </c>
    </row>
    <row r="74" customFormat="false" ht="12.8" hidden="false" customHeight="false" outlineLevel="0" collapsed="false">
      <c r="A74" s="0" t="n">
        <v>121</v>
      </c>
      <c r="B74" s="0" t="n">
        <v>32097772.526108</v>
      </c>
      <c r="C74" s="0" t="n">
        <v>30787191.6565804</v>
      </c>
      <c r="D74" s="0" t="n">
        <v>32245771.5416189</v>
      </c>
      <c r="E74" s="0" t="n">
        <v>30926312.763121</v>
      </c>
      <c r="F74" s="0" t="n">
        <v>22852500.9604315</v>
      </c>
      <c r="G74" s="0" t="n">
        <v>7934690.69614887</v>
      </c>
      <c r="H74" s="0" t="n">
        <v>22991622.4445328</v>
      </c>
      <c r="I74" s="0" t="n">
        <v>7934690.31858815</v>
      </c>
      <c r="J74" s="0" t="n">
        <v>3219410.74104846</v>
      </c>
      <c r="K74" s="0" t="n">
        <v>3122828.41881701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32363989.1982543</v>
      </c>
      <c r="C75" s="0" t="n">
        <v>31042027.4210218</v>
      </c>
      <c r="D75" s="0" t="n">
        <v>32510146.8008909</v>
      </c>
      <c r="E75" s="0" t="n">
        <v>31179417.6048083</v>
      </c>
      <c r="F75" s="0" t="n">
        <v>22966404.0104238</v>
      </c>
      <c r="G75" s="0" t="n">
        <v>8075623.41059805</v>
      </c>
      <c r="H75" s="0" t="n">
        <v>23103794.5727647</v>
      </c>
      <c r="I75" s="0" t="n">
        <v>8075623.03204367</v>
      </c>
      <c r="J75" s="0" t="n">
        <v>3256881.89193335</v>
      </c>
      <c r="K75" s="0" t="n">
        <v>3159175.43517535</v>
      </c>
      <c r="L75" s="0" t="n">
        <v>5397269.50457691</v>
      </c>
      <c r="M75" s="0" t="n">
        <v>5102071.30082966</v>
      </c>
      <c r="N75" s="0" t="n">
        <v>5421629.47121486</v>
      </c>
      <c r="O75" s="0" t="n">
        <v>5124971.67572894</v>
      </c>
      <c r="P75" s="0" t="n">
        <v>542813.648655558</v>
      </c>
      <c r="Q75" s="0" t="n">
        <v>526529.239195891</v>
      </c>
    </row>
    <row r="76" customFormat="false" ht="12.8" hidden="false" customHeight="false" outlineLevel="0" collapsed="false">
      <c r="A76" s="0" t="n">
        <v>123</v>
      </c>
      <c r="B76" s="0" t="n">
        <v>32566235.9931565</v>
      </c>
      <c r="C76" s="0" t="n">
        <v>31234347.3644492</v>
      </c>
      <c r="D76" s="0" t="n">
        <v>32709898.5810167</v>
      </c>
      <c r="E76" s="0" t="n">
        <v>31369388.837478</v>
      </c>
      <c r="F76" s="0" t="n">
        <v>23048488.3397849</v>
      </c>
      <c r="G76" s="0" t="n">
        <v>8185859.02466431</v>
      </c>
      <c r="H76" s="0" t="n">
        <v>23183530.1927026</v>
      </c>
      <c r="I76" s="0" t="n">
        <v>8185858.64477532</v>
      </c>
      <c r="J76" s="0" t="n">
        <v>3338493.49375155</v>
      </c>
      <c r="K76" s="0" t="n">
        <v>3238338.688939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32770574.4178735</v>
      </c>
      <c r="C77" s="0" t="n">
        <v>31430200.2080904</v>
      </c>
      <c r="D77" s="0" t="n">
        <v>32913991.0129116</v>
      </c>
      <c r="E77" s="0" t="n">
        <v>31565010.8030185</v>
      </c>
      <c r="F77" s="0" t="n">
        <v>23162803.9977758</v>
      </c>
      <c r="G77" s="0" t="n">
        <v>8267396.21031455</v>
      </c>
      <c r="H77" s="0" t="n">
        <v>23297614.9761936</v>
      </c>
      <c r="I77" s="0" t="n">
        <v>8267395.8268249</v>
      </c>
      <c r="J77" s="0" t="n">
        <v>3404707.3627403</v>
      </c>
      <c r="K77" s="0" t="n">
        <v>3302566.1418581</v>
      </c>
      <c r="L77" s="0" t="n">
        <v>5462560.59800902</v>
      </c>
      <c r="M77" s="0" t="n">
        <v>5163534.46609362</v>
      </c>
      <c r="N77" s="0" t="n">
        <v>5486463.19077379</v>
      </c>
      <c r="O77" s="0" t="n">
        <v>5186004.92482905</v>
      </c>
      <c r="P77" s="0" t="n">
        <v>567451.227123384</v>
      </c>
      <c r="Q77" s="0" t="n">
        <v>550427.690309683</v>
      </c>
    </row>
    <row r="78" customFormat="false" ht="12.8" hidden="false" customHeight="false" outlineLevel="0" collapsed="false">
      <c r="A78" s="0" t="n">
        <v>125</v>
      </c>
      <c r="B78" s="0" t="n">
        <v>32916813.4470982</v>
      </c>
      <c r="C78" s="0" t="n">
        <v>31572112.5918211</v>
      </c>
      <c r="D78" s="0" t="n">
        <v>33059710.0914356</v>
      </c>
      <c r="E78" s="0" t="n">
        <v>31706436.2929272</v>
      </c>
      <c r="F78" s="0" t="n">
        <v>23290059.2796356</v>
      </c>
      <c r="G78" s="0" t="n">
        <v>8282053.31218558</v>
      </c>
      <c r="H78" s="0" t="n">
        <v>23424383.366103</v>
      </c>
      <c r="I78" s="0" t="n">
        <v>8282052.92682421</v>
      </c>
      <c r="J78" s="0" t="n">
        <v>3525277.64930148</v>
      </c>
      <c r="K78" s="0" t="n">
        <v>3419519.31982244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33052786.2948612</v>
      </c>
      <c r="C79" s="0" t="n">
        <v>31702236.5631853</v>
      </c>
      <c r="D79" s="0" t="n">
        <v>33196237.8500173</v>
      </c>
      <c r="E79" s="0" t="n">
        <v>31837081.386089</v>
      </c>
      <c r="F79" s="0" t="n">
        <v>23373566.1395144</v>
      </c>
      <c r="G79" s="0" t="n">
        <v>8328670.42367087</v>
      </c>
      <c r="H79" s="0" t="n">
        <v>23508411.348892</v>
      </c>
      <c r="I79" s="0" t="n">
        <v>8328670.03719703</v>
      </c>
      <c r="J79" s="0" t="n">
        <v>3550106.69646491</v>
      </c>
      <c r="K79" s="0" t="n">
        <v>3443603.49557096</v>
      </c>
      <c r="L79" s="0" t="n">
        <v>5512411.79293021</v>
      </c>
      <c r="M79" s="0" t="n">
        <v>5212480.6438898</v>
      </c>
      <c r="N79" s="0" t="n">
        <v>5536320.45451842</v>
      </c>
      <c r="O79" s="0" t="n">
        <v>5234956.8208785</v>
      </c>
      <c r="P79" s="0" t="n">
        <v>591684.449410818</v>
      </c>
      <c r="Q79" s="0" t="n">
        <v>573933.915928494</v>
      </c>
    </row>
    <row r="80" customFormat="false" ht="12.8" hidden="false" customHeight="false" outlineLevel="0" collapsed="false">
      <c r="A80" s="0" t="n">
        <v>127</v>
      </c>
      <c r="B80" s="0" t="n">
        <v>33201727.8913068</v>
      </c>
      <c r="C80" s="0" t="n">
        <v>31845457.9922014</v>
      </c>
      <c r="D80" s="0" t="n">
        <v>33344521.6781934</v>
      </c>
      <c r="E80" s="0" t="n">
        <v>31979684.6305273</v>
      </c>
      <c r="F80" s="0" t="n">
        <v>23463829.9715674</v>
      </c>
      <c r="G80" s="0" t="n">
        <v>8381628.02063407</v>
      </c>
      <c r="H80" s="0" t="n">
        <v>23598056.9938111</v>
      </c>
      <c r="I80" s="0" t="n">
        <v>8381627.63671619</v>
      </c>
      <c r="J80" s="0" t="n">
        <v>3661901.40157987</v>
      </c>
      <c r="K80" s="0" t="n">
        <v>3552044.35953247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33394003.7941963</v>
      </c>
      <c r="C81" s="0" t="n">
        <v>32030381.3657528</v>
      </c>
      <c r="D81" s="0" t="n">
        <v>33535953.7335936</v>
      </c>
      <c r="E81" s="0" t="n">
        <v>32163814.626119</v>
      </c>
      <c r="F81" s="0" t="n">
        <v>23606292.9676466</v>
      </c>
      <c r="G81" s="0" t="n">
        <v>8424088.39810623</v>
      </c>
      <c r="H81" s="0" t="n">
        <v>23739726.6045311</v>
      </c>
      <c r="I81" s="0" t="n">
        <v>8424088.02158785</v>
      </c>
      <c r="J81" s="0" t="n">
        <v>3774308.4887309</v>
      </c>
      <c r="K81" s="0" t="n">
        <v>3661079.23406898</v>
      </c>
      <c r="L81" s="0" t="n">
        <v>5568488.81069945</v>
      </c>
      <c r="M81" s="0" t="n">
        <v>5266204.81877438</v>
      </c>
      <c r="N81" s="0" t="n">
        <v>5592147.19527522</v>
      </c>
      <c r="O81" s="0" t="n">
        <v>5288444.34178973</v>
      </c>
      <c r="P81" s="0" t="n">
        <v>629051.414788484</v>
      </c>
      <c r="Q81" s="0" t="n">
        <v>610179.872344829</v>
      </c>
    </row>
    <row r="82" customFormat="false" ht="12.8" hidden="false" customHeight="false" outlineLevel="0" collapsed="false">
      <c r="A82" s="0" t="n">
        <v>129</v>
      </c>
      <c r="B82" s="0" t="n">
        <v>33479308.3237656</v>
      </c>
      <c r="C82" s="0" t="n">
        <v>32113784.9959456</v>
      </c>
      <c r="D82" s="0" t="n">
        <v>33620533.9888647</v>
      </c>
      <c r="E82" s="0" t="n">
        <v>32246537.7450776</v>
      </c>
      <c r="F82" s="0" t="n">
        <v>23710787.1996641</v>
      </c>
      <c r="G82" s="0" t="n">
        <v>8402997.7962815</v>
      </c>
      <c r="H82" s="0" t="n">
        <v>23843540.3268503</v>
      </c>
      <c r="I82" s="0" t="n">
        <v>8402997.41822724</v>
      </c>
      <c r="J82" s="0" t="n">
        <v>3837738.12397662</v>
      </c>
      <c r="K82" s="0" t="n">
        <v>3722605.98025733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33618098.5905437</v>
      </c>
      <c r="C83" s="0" t="n">
        <v>32247072.4102878</v>
      </c>
      <c r="D83" s="0" t="n">
        <v>33758783.9572505</v>
      </c>
      <c r="E83" s="0" t="n">
        <v>32379317.2802754</v>
      </c>
      <c r="F83" s="0" t="n">
        <v>23782002.1497376</v>
      </c>
      <c r="G83" s="0" t="n">
        <v>8465070.26055015</v>
      </c>
      <c r="H83" s="0" t="n">
        <v>23914247.398594</v>
      </c>
      <c r="I83" s="0" t="n">
        <v>8465069.88168132</v>
      </c>
      <c r="J83" s="0" t="n">
        <v>3901794.82048363</v>
      </c>
      <c r="K83" s="0" t="n">
        <v>3784740.97586912</v>
      </c>
      <c r="L83" s="0" t="n">
        <v>5605733.15843638</v>
      </c>
      <c r="M83" s="0" t="n">
        <v>5301972.67060829</v>
      </c>
      <c r="N83" s="0" t="n">
        <v>5629180.8355215</v>
      </c>
      <c r="O83" s="0" t="n">
        <v>5324015.26108137</v>
      </c>
      <c r="P83" s="0" t="n">
        <v>650299.136747272</v>
      </c>
      <c r="Q83" s="0" t="n">
        <v>630790.162644854</v>
      </c>
    </row>
    <row r="84" customFormat="false" ht="12.8" hidden="false" customHeight="false" outlineLevel="0" collapsed="false">
      <c r="A84" s="0" t="n">
        <v>131</v>
      </c>
      <c r="B84" s="0" t="n">
        <v>33738676.2950173</v>
      </c>
      <c r="C84" s="0" t="n">
        <v>32362893.9693086</v>
      </c>
      <c r="D84" s="0" t="n">
        <v>33878409.5568367</v>
      </c>
      <c r="E84" s="0" t="n">
        <v>32494243.8624245</v>
      </c>
      <c r="F84" s="0" t="n">
        <v>23849599.9898964</v>
      </c>
      <c r="G84" s="0" t="n">
        <v>8513293.97941219</v>
      </c>
      <c r="H84" s="0" t="n">
        <v>23980950.2694731</v>
      </c>
      <c r="I84" s="0" t="n">
        <v>8513293.59295139</v>
      </c>
      <c r="J84" s="0" t="n">
        <v>3951070.30083671</v>
      </c>
      <c r="K84" s="0" t="n">
        <v>3832538.19181161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33863485.1287445</v>
      </c>
      <c r="C85" s="0" t="n">
        <v>32484118.8154307</v>
      </c>
      <c r="D85" s="0" t="n">
        <v>34002814.5392609</v>
      </c>
      <c r="E85" s="0" t="n">
        <v>32615089.0895246</v>
      </c>
      <c r="F85" s="0" t="n">
        <v>23968181.8692682</v>
      </c>
      <c r="G85" s="0" t="n">
        <v>8515936.94616246</v>
      </c>
      <c r="H85" s="0" t="n">
        <v>24099152.5305643</v>
      </c>
      <c r="I85" s="0" t="n">
        <v>8515936.55896026</v>
      </c>
      <c r="J85" s="0" t="n">
        <v>4055575.48642795</v>
      </c>
      <c r="K85" s="0" t="n">
        <v>3933908.22183511</v>
      </c>
      <c r="L85" s="0" t="n">
        <v>5643990.64420752</v>
      </c>
      <c r="M85" s="0" t="n">
        <v>5337983.87727801</v>
      </c>
      <c r="N85" s="0" t="n">
        <v>5667212.32913678</v>
      </c>
      <c r="O85" s="0" t="n">
        <v>5359814.05094372</v>
      </c>
      <c r="P85" s="0" t="n">
        <v>675929.247737992</v>
      </c>
      <c r="Q85" s="0" t="n">
        <v>655651.370305852</v>
      </c>
    </row>
    <row r="86" customFormat="false" ht="12.8" hidden="false" customHeight="false" outlineLevel="0" collapsed="false">
      <c r="A86" s="0" t="n">
        <v>133</v>
      </c>
      <c r="B86" s="0" t="n">
        <v>33942545.6312645</v>
      </c>
      <c r="C86" s="0" t="n">
        <v>32560782.9005671</v>
      </c>
      <c r="D86" s="0" t="n">
        <v>34081672.6271396</v>
      </c>
      <c r="E86" s="0" t="n">
        <v>32691562.9062764</v>
      </c>
      <c r="F86" s="0" t="n">
        <v>24032213.818713</v>
      </c>
      <c r="G86" s="0" t="n">
        <v>8528569.08185412</v>
      </c>
      <c r="H86" s="0" t="n">
        <v>24162994.2151115</v>
      </c>
      <c r="I86" s="0" t="n">
        <v>8528568.69116489</v>
      </c>
      <c r="J86" s="0" t="n">
        <v>4085724.48286507</v>
      </c>
      <c r="K86" s="0" t="n">
        <v>3963152.74837912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34113876.7572407</v>
      </c>
      <c r="C87" s="0" t="n">
        <v>32725627.0271028</v>
      </c>
      <c r="D87" s="0" t="n">
        <v>34252761.1114728</v>
      </c>
      <c r="E87" s="0" t="n">
        <v>32856178.9513876</v>
      </c>
      <c r="F87" s="0" t="n">
        <v>24143354.5196522</v>
      </c>
      <c r="G87" s="0" t="n">
        <v>8582272.50745054</v>
      </c>
      <c r="H87" s="0" t="n">
        <v>24273906.8356935</v>
      </c>
      <c r="I87" s="0" t="n">
        <v>8582272.11569405</v>
      </c>
      <c r="J87" s="0" t="n">
        <v>4154507.07978363</v>
      </c>
      <c r="K87" s="0" t="n">
        <v>4029871.86739012</v>
      </c>
      <c r="L87" s="0" t="n">
        <v>5689076.9674517</v>
      </c>
      <c r="M87" s="0" t="n">
        <v>5382294.09121638</v>
      </c>
      <c r="N87" s="0" t="n">
        <v>5712224.47690695</v>
      </c>
      <c r="O87" s="0" t="n">
        <v>5404054.85174657</v>
      </c>
      <c r="P87" s="0" t="n">
        <v>692417.846630605</v>
      </c>
      <c r="Q87" s="0" t="n">
        <v>671645.311231687</v>
      </c>
    </row>
    <row r="88" customFormat="false" ht="12.8" hidden="false" customHeight="false" outlineLevel="0" collapsed="false">
      <c r="A88" s="0" t="n">
        <v>135</v>
      </c>
      <c r="B88" s="0" t="n">
        <v>34210570.1026114</v>
      </c>
      <c r="C88" s="0" t="n">
        <v>32819887.6123566</v>
      </c>
      <c r="D88" s="0" t="n">
        <v>34347650.3632516</v>
      </c>
      <c r="E88" s="0" t="n">
        <v>32948743.690263</v>
      </c>
      <c r="F88" s="0" t="n">
        <v>24231669.1853279</v>
      </c>
      <c r="G88" s="0" t="n">
        <v>8588218.42702871</v>
      </c>
      <c r="H88" s="0" t="n">
        <v>24360525.6559825</v>
      </c>
      <c r="I88" s="0" t="n">
        <v>8588218.0342805</v>
      </c>
      <c r="J88" s="0" t="n">
        <v>4222438.761165</v>
      </c>
      <c r="K88" s="0" t="n">
        <v>4095765.59833005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34429470.0289706</v>
      </c>
      <c r="C89" s="0" t="n">
        <v>33030969.5014479</v>
      </c>
      <c r="D89" s="0" t="n">
        <v>34566792.6595292</v>
      </c>
      <c r="E89" s="0" t="n">
        <v>33160052.9719534</v>
      </c>
      <c r="F89" s="0" t="n">
        <v>24405004.4975533</v>
      </c>
      <c r="G89" s="0" t="n">
        <v>8625965.00389461</v>
      </c>
      <c r="H89" s="0" t="n">
        <v>24534088.3619634</v>
      </c>
      <c r="I89" s="0" t="n">
        <v>8625964.60999006</v>
      </c>
      <c r="J89" s="0" t="n">
        <v>4301133.56983839</v>
      </c>
      <c r="K89" s="0" t="n">
        <v>4172099.56274324</v>
      </c>
      <c r="L89" s="0" t="n">
        <v>5741907.8036037</v>
      </c>
      <c r="M89" s="0" t="n">
        <v>5433041.47271945</v>
      </c>
      <c r="N89" s="0" t="n">
        <v>5764794.94894193</v>
      </c>
      <c r="O89" s="0" t="n">
        <v>5454557.5025032</v>
      </c>
      <c r="P89" s="0" t="n">
        <v>716855.594973065</v>
      </c>
      <c r="Q89" s="0" t="n">
        <v>695349.927123874</v>
      </c>
    </row>
    <row r="90" customFormat="false" ht="12.8" hidden="false" customHeight="false" outlineLevel="0" collapsed="false">
      <c r="A90" s="0" t="n">
        <v>137</v>
      </c>
      <c r="B90" s="0" t="n">
        <v>34698191.8330912</v>
      </c>
      <c r="C90" s="0" t="n">
        <v>33289273.9328983</v>
      </c>
      <c r="D90" s="0" t="n">
        <v>34835388.1267199</v>
      </c>
      <c r="E90" s="0" t="n">
        <v>33418239.1231729</v>
      </c>
      <c r="F90" s="0" t="n">
        <v>24589672.7344809</v>
      </c>
      <c r="G90" s="0" t="n">
        <v>8699601.19841734</v>
      </c>
      <c r="H90" s="0" t="n">
        <v>24718638.3214893</v>
      </c>
      <c r="I90" s="0" t="n">
        <v>8699600.80168356</v>
      </c>
      <c r="J90" s="0" t="n">
        <v>4442509.7309119</v>
      </c>
      <c r="K90" s="0" t="n">
        <v>4309234.43898454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34921411.4333593</v>
      </c>
      <c r="C91" s="0" t="n">
        <v>33504130.8007756</v>
      </c>
      <c r="D91" s="0" t="n">
        <v>35057608.2929</v>
      </c>
      <c r="E91" s="0" t="n">
        <v>33632156.615256</v>
      </c>
      <c r="F91" s="0" t="n">
        <v>24759194.1171164</v>
      </c>
      <c r="G91" s="0" t="n">
        <v>8744936.68365911</v>
      </c>
      <c r="H91" s="0" t="n">
        <v>24887220.3709278</v>
      </c>
      <c r="I91" s="0" t="n">
        <v>8744936.24432819</v>
      </c>
      <c r="J91" s="0" t="n">
        <v>4590378.08932845</v>
      </c>
      <c r="K91" s="0" t="n">
        <v>4452666.74664859</v>
      </c>
      <c r="L91" s="0" t="n">
        <v>5823189.64459915</v>
      </c>
      <c r="M91" s="0" t="n">
        <v>5510829.00259875</v>
      </c>
      <c r="N91" s="0" t="n">
        <v>5845889.26229074</v>
      </c>
      <c r="O91" s="0" t="n">
        <v>5532168.80168075</v>
      </c>
      <c r="P91" s="0" t="n">
        <v>765063.014888074</v>
      </c>
      <c r="Q91" s="0" t="n">
        <v>742111.124441432</v>
      </c>
    </row>
    <row r="92" customFormat="false" ht="12.8" hidden="false" customHeight="false" outlineLevel="0" collapsed="false">
      <c r="A92" s="0" t="n">
        <v>139</v>
      </c>
      <c r="B92" s="0" t="n">
        <v>35046902.2800883</v>
      </c>
      <c r="C92" s="0" t="n">
        <v>33624665.7921009</v>
      </c>
      <c r="D92" s="0" t="n">
        <v>35182240.8477607</v>
      </c>
      <c r="E92" s="0" t="n">
        <v>33751884.8134724</v>
      </c>
      <c r="F92" s="0" t="n">
        <v>24853993.7185178</v>
      </c>
      <c r="G92" s="0" t="n">
        <v>8770672.07358308</v>
      </c>
      <c r="H92" s="0" t="n">
        <v>24981213.1799351</v>
      </c>
      <c r="I92" s="0" t="n">
        <v>8770671.63353726</v>
      </c>
      <c r="J92" s="0" t="n">
        <v>4656830.53393123</v>
      </c>
      <c r="K92" s="0" t="n">
        <v>4517125.6179133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35250539.8124416</v>
      </c>
      <c r="C93" s="0" t="n">
        <v>33820044.1689349</v>
      </c>
      <c r="D93" s="0" t="n">
        <v>35385347.5170524</v>
      </c>
      <c r="E93" s="0" t="n">
        <v>33946765.0577059</v>
      </c>
      <c r="F93" s="0" t="n">
        <v>25021886.6500268</v>
      </c>
      <c r="G93" s="0" t="n">
        <v>8798157.51890815</v>
      </c>
      <c r="H93" s="0" t="n">
        <v>25148607.9718626</v>
      </c>
      <c r="I93" s="0" t="n">
        <v>8798157.08584328</v>
      </c>
      <c r="J93" s="0" t="n">
        <v>4693255.39768128</v>
      </c>
      <c r="K93" s="0" t="n">
        <v>4552457.73575084</v>
      </c>
      <c r="L93" s="0" t="n">
        <v>5876651.02722015</v>
      </c>
      <c r="M93" s="0" t="n">
        <v>5561180.65583622</v>
      </c>
      <c r="N93" s="0" t="n">
        <v>5899119.2751224</v>
      </c>
      <c r="O93" s="0" t="n">
        <v>5582303.19909346</v>
      </c>
      <c r="P93" s="0" t="n">
        <v>782209.23294688</v>
      </c>
      <c r="Q93" s="0" t="n">
        <v>758742.955958473</v>
      </c>
    </row>
    <row r="94" customFormat="false" ht="12.8" hidden="false" customHeight="false" outlineLevel="0" collapsed="false">
      <c r="A94" s="0" t="n">
        <v>141</v>
      </c>
      <c r="B94" s="0" t="n">
        <v>35384446.0571957</v>
      </c>
      <c r="C94" s="0" t="n">
        <v>33949460.9721116</v>
      </c>
      <c r="D94" s="0" t="n">
        <v>35517664.7786411</v>
      </c>
      <c r="E94" s="0" t="n">
        <v>34074688.2590739</v>
      </c>
      <c r="F94" s="0" t="n">
        <v>25102051.2723824</v>
      </c>
      <c r="G94" s="0" t="n">
        <v>8847409.69972914</v>
      </c>
      <c r="H94" s="0" t="n">
        <v>25227278.9928596</v>
      </c>
      <c r="I94" s="0" t="n">
        <v>8847409.26621429</v>
      </c>
      <c r="J94" s="0" t="n">
        <v>4780672.54570797</v>
      </c>
      <c r="K94" s="0" t="n">
        <v>4637252.36933673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35443498.6577016</v>
      </c>
      <c r="C95" s="0" t="n">
        <v>34005963.3678845</v>
      </c>
      <c r="D95" s="0" t="n">
        <v>35575378.9555537</v>
      </c>
      <c r="E95" s="0" t="n">
        <v>34129934.1478917</v>
      </c>
      <c r="F95" s="0" t="n">
        <v>25076055.4460401</v>
      </c>
      <c r="G95" s="0" t="n">
        <v>8929907.92184444</v>
      </c>
      <c r="H95" s="0" t="n">
        <v>25200026.6603618</v>
      </c>
      <c r="I95" s="0" t="n">
        <v>8929907.48752995</v>
      </c>
      <c r="J95" s="0" t="n">
        <v>4823843.04330787</v>
      </c>
      <c r="K95" s="0" t="n">
        <v>4679127.75200864</v>
      </c>
      <c r="L95" s="0" t="n">
        <v>5911275.61626954</v>
      </c>
      <c r="M95" s="0" t="n">
        <v>5595429.49173023</v>
      </c>
      <c r="N95" s="0" t="n">
        <v>5933256.256244</v>
      </c>
      <c r="O95" s="0" t="n">
        <v>5616092.65523969</v>
      </c>
      <c r="P95" s="0" t="n">
        <v>803973.840551312</v>
      </c>
      <c r="Q95" s="0" t="n">
        <v>779854.625334773</v>
      </c>
    </row>
    <row r="96" customFormat="false" ht="12.8" hidden="false" customHeight="false" outlineLevel="0" collapsed="false">
      <c r="A96" s="0" t="n">
        <v>143</v>
      </c>
      <c r="B96" s="0" t="n">
        <v>35590315.7278211</v>
      </c>
      <c r="C96" s="0" t="n">
        <v>34148806.5831028</v>
      </c>
      <c r="D96" s="0" t="n">
        <v>35720633.0601109</v>
      </c>
      <c r="E96" s="0" t="n">
        <v>34271306.7735243</v>
      </c>
      <c r="F96" s="0" t="n">
        <v>25145786.6587122</v>
      </c>
      <c r="G96" s="0" t="n">
        <v>9003019.92439053</v>
      </c>
      <c r="H96" s="0" t="n">
        <v>25268287.2847986</v>
      </c>
      <c r="I96" s="0" t="n">
        <v>9003019.48872576</v>
      </c>
      <c r="J96" s="0" t="n">
        <v>4957530.14145454</v>
      </c>
      <c r="K96" s="0" t="n">
        <v>4808804.2372109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35845914.753996</v>
      </c>
      <c r="C97" s="0" t="n">
        <v>34394722.1037827</v>
      </c>
      <c r="D97" s="0" t="n">
        <v>35975334.7654762</v>
      </c>
      <c r="E97" s="0" t="n">
        <v>34516378.8191703</v>
      </c>
      <c r="F97" s="0" t="n">
        <v>25358859.9198495</v>
      </c>
      <c r="G97" s="0" t="n">
        <v>9035862.18393321</v>
      </c>
      <c r="H97" s="0" t="n">
        <v>25480517.0534893</v>
      </c>
      <c r="I97" s="0" t="n">
        <v>9035861.76568097</v>
      </c>
      <c r="J97" s="0" t="n">
        <v>5064125.97254534</v>
      </c>
      <c r="K97" s="0" t="n">
        <v>4912202.19336898</v>
      </c>
      <c r="L97" s="0" t="n">
        <v>5978075.3737359</v>
      </c>
      <c r="M97" s="0" t="n">
        <v>5659549.48073776</v>
      </c>
      <c r="N97" s="0" t="n">
        <v>5999645.71859928</v>
      </c>
      <c r="O97" s="0" t="n">
        <v>5679826.97582341</v>
      </c>
      <c r="P97" s="0" t="n">
        <v>844020.995424223</v>
      </c>
      <c r="Q97" s="0" t="n">
        <v>818700.365561496</v>
      </c>
    </row>
    <row r="98" customFormat="false" ht="12.8" hidden="false" customHeight="false" outlineLevel="0" collapsed="false">
      <c r="A98" s="0" t="n">
        <v>145</v>
      </c>
      <c r="B98" s="0" t="n">
        <v>36100175.7114077</v>
      </c>
      <c r="C98" s="0" t="n">
        <v>34640036.0195453</v>
      </c>
      <c r="D98" s="0" t="n">
        <v>36229433.5734001</v>
      </c>
      <c r="E98" s="0" t="n">
        <v>34761540.1913049</v>
      </c>
      <c r="F98" s="0" t="n">
        <v>25607157.0484811</v>
      </c>
      <c r="G98" s="0" t="n">
        <v>9032878.97106423</v>
      </c>
      <c r="H98" s="0" t="n">
        <v>25728661.623115</v>
      </c>
      <c r="I98" s="0" t="n">
        <v>9032878.56818987</v>
      </c>
      <c r="J98" s="0" t="n">
        <v>5171753.24822837</v>
      </c>
      <c r="K98" s="0" t="n">
        <v>5016600.65078152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36378426.6859966</v>
      </c>
      <c r="C99" s="0" t="n">
        <v>34907849.5433419</v>
      </c>
      <c r="D99" s="0" t="n">
        <v>36506355.5030319</v>
      </c>
      <c r="E99" s="0" t="n">
        <v>35028104.688872</v>
      </c>
      <c r="F99" s="0" t="n">
        <v>25837134.0925425</v>
      </c>
      <c r="G99" s="0" t="n">
        <v>9070715.45079933</v>
      </c>
      <c r="H99" s="0" t="n">
        <v>25957389.6264503</v>
      </c>
      <c r="I99" s="0" t="n">
        <v>9070715.06242172</v>
      </c>
      <c r="J99" s="0" t="n">
        <v>5264723.58488064</v>
      </c>
      <c r="K99" s="0" t="n">
        <v>5106781.87733422</v>
      </c>
      <c r="L99" s="0" t="n">
        <v>6066729.66316481</v>
      </c>
      <c r="M99" s="0" t="n">
        <v>5744020.84298355</v>
      </c>
      <c r="N99" s="0" t="n">
        <v>6088051.50276258</v>
      </c>
      <c r="O99" s="0" t="n">
        <v>5764064.75061632</v>
      </c>
      <c r="P99" s="0" t="n">
        <v>877453.930813439</v>
      </c>
      <c r="Q99" s="0" t="n">
        <v>851130.312889036</v>
      </c>
    </row>
    <row r="100" customFormat="false" ht="12.8" hidden="false" customHeight="false" outlineLevel="0" collapsed="false">
      <c r="A100" s="0" t="n">
        <v>147</v>
      </c>
      <c r="B100" s="0" t="n">
        <v>36566168.8231943</v>
      </c>
      <c r="C100" s="0" t="n">
        <v>35088612.741604</v>
      </c>
      <c r="D100" s="0" t="n">
        <v>36689168.7107658</v>
      </c>
      <c r="E100" s="0" t="n">
        <v>35204234.6985775</v>
      </c>
      <c r="F100" s="0" t="n">
        <v>25975814.1673094</v>
      </c>
      <c r="G100" s="0" t="n">
        <v>9112798.57429461</v>
      </c>
      <c r="H100" s="0" t="n">
        <v>26091436.5071754</v>
      </c>
      <c r="I100" s="0" t="n">
        <v>9112798.19140205</v>
      </c>
      <c r="J100" s="0" t="n">
        <v>5338648.98580234</v>
      </c>
      <c r="K100" s="0" t="n">
        <v>5178489.51622827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36764348.961871</v>
      </c>
      <c r="C101" s="0" t="n">
        <v>35280017.5915012</v>
      </c>
      <c r="D101" s="0" t="n">
        <v>36887017.11803</v>
      </c>
      <c r="E101" s="0" t="n">
        <v>35395327.9194504</v>
      </c>
      <c r="F101" s="0" t="n">
        <v>26120503.6502513</v>
      </c>
      <c r="G101" s="0" t="n">
        <v>9159513.94124994</v>
      </c>
      <c r="H101" s="0" t="n">
        <v>26235814.3635268</v>
      </c>
      <c r="I101" s="0" t="n">
        <v>9159513.55592357</v>
      </c>
      <c r="J101" s="0" t="n">
        <v>5433053.45005215</v>
      </c>
      <c r="K101" s="0" t="n">
        <v>5270061.84655059</v>
      </c>
      <c r="L101" s="0" t="n">
        <v>6130967.62690309</v>
      </c>
      <c r="M101" s="0" t="n">
        <v>5805430.14735084</v>
      </c>
      <c r="N101" s="0" t="n">
        <v>6151412.72581991</v>
      </c>
      <c r="O101" s="0" t="n">
        <v>5824649.92522765</v>
      </c>
      <c r="P101" s="0" t="n">
        <v>905508.908342025</v>
      </c>
      <c r="Q101" s="0" t="n">
        <v>878343.641091765</v>
      </c>
    </row>
    <row r="102" customFormat="false" ht="12.8" hidden="false" customHeight="false" outlineLevel="0" collapsed="false">
      <c r="A102" s="0" t="n">
        <v>149</v>
      </c>
      <c r="B102" s="0" t="n">
        <v>36890956.0247541</v>
      </c>
      <c r="C102" s="0" t="n">
        <v>35402443.0046427</v>
      </c>
      <c r="D102" s="0" t="n">
        <v>37011339.7043328</v>
      </c>
      <c r="E102" s="0" t="n">
        <v>35515606.0606091</v>
      </c>
      <c r="F102" s="0" t="n">
        <v>26265484.858144</v>
      </c>
      <c r="G102" s="0" t="n">
        <v>9136958.1464987</v>
      </c>
      <c r="H102" s="0" t="n">
        <v>26378648.3025514</v>
      </c>
      <c r="I102" s="0" t="n">
        <v>9136957.75805761</v>
      </c>
      <c r="J102" s="0" t="n">
        <v>5506417.74742839</v>
      </c>
      <c r="K102" s="0" t="n">
        <v>5341225.21500553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36990442.3573634</v>
      </c>
      <c r="C103" s="0" t="n">
        <v>35499741.2931906</v>
      </c>
      <c r="D103" s="0" t="n">
        <v>37108468.3315731</v>
      </c>
      <c r="E103" s="0" t="n">
        <v>35610688.1152447</v>
      </c>
      <c r="F103" s="0" t="n">
        <v>26354352.5370422</v>
      </c>
      <c r="G103" s="0" t="n">
        <v>9145388.75614843</v>
      </c>
      <c r="H103" s="0" t="n">
        <v>26465299.7477466</v>
      </c>
      <c r="I103" s="0" t="n">
        <v>9145388.36749811</v>
      </c>
      <c r="J103" s="0" t="n">
        <v>5599627.92154815</v>
      </c>
      <c r="K103" s="0" t="n">
        <v>5431639.0839017</v>
      </c>
      <c r="L103" s="0" t="n">
        <v>6168671.21103873</v>
      </c>
      <c r="M103" s="0" t="n">
        <v>5842013.76188644</v>
      </c>
      <c r="N103" s="0" t="n">
        <v>6188342.63871092</v>
      </c>
      <c r="O103" s="0" t="n">
        <v>5860509.66559212</v>
      </c>
      <c r="P103" s="0" t="n">
        <v>933271.320258024</v>
      </c>
      <c r="Q103" s="0" t="n">
        <v>905273.180650284</v>
      </c>
    </row>
    <row r="104" customFormat="false" ht="12.8" hidden="false" customHeight="false" outlineLevel="0" collapsed="false">
      <c r="A104" s="0" t="n">
        <v>151</v>
      </c>
      <c r="B104" s="0" t="n">
        <v>37104900.5348851</v>
      </c>
      <c r="C104" s="0" t="n">
        <v>35608705.2605868</v>
      </c>
      <c r="D104" s="0" t="n">
        <v>37222587.0371908</v>
      </c>
      <c r="E104" s="0" t="n">
        <v>35719332.2610807</v>
      </c>
      <c r="F104" s="0" t="n">
        <v>26399105.0273782</v>
      </c>
      <c r="G104" s="0" t="n">
        <v>9209600.23320862</v>
      </c>
      <c r="H104" s="0" t="n">
        <v>26509732.417215</v>
      </c>
      <c r="I104" s="0" t="n">
        <v>9209599.84386574</v>
      </c>
      <c r="J104" s="0" t="n">
        <v>5641059.83403357</v>
      </c>
      <c r="K104" s="0" t="n">
        <v>5471828.03901257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37316246.659289</v>
      </c>
      <c r="C105" s="0" t="n">
        <v>35811681.3230538</v>
      </c>
      <c r="D105" s="0" t="n">
        <v>37432867.6811443</v>
      </c>
      <c r="E105" s="0" t="n">
        <v>35921306.7742089</v>
      </c>
      <c r="F105" s="0" t="n">
        <v>26585236.6012545</v>
      </c>
      <c r="G105" s="0" t="n">
        <v>9226444.72179929</v>
      </c>
      <c r="H105" s="0" t="n">
        <v>26694862.4422794</v>
      </c>
      <c r="I105" s="0" t="n">
        <v>9226444.33192958</v>
      </c>
      <c r="J105" s="0" t="n">
        <v>5715610.94038028</v>
      </c>
      <c r="K105" s="0" t="n">
        <v>5544142.61216887</v>
      </c>
      <c r="L105" s="0" t="n">
        <v>6218409.56261925</v>
      </c>
      <c r="M105" s="0" t="n">
        <v>5887567.82238643</v>
      </c>
      <c r="N105" s="0" t="n">
        <v>6237846.70468776</v>
      </c>
      <c r="O105" s="0" t="n">
        <v>5905843.51926623</v>
      </c>
      <c r="P105" s="0" t="n">
        <v>952601.823396714</v>
      </c>
      <c r="Q105" s="0" t="n">
        <v>924023.768694812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20136704.9556892</v>
      </c>
      <c r="C9" s="0" t="n">
        <v>19341944.830541</v>
      </c>
      <c r="D9" s="0" t="n">
        <v>20206487.8241814</v>
      </c>
      <c r="E9" s="0" t="n">
        <v>19407540.7231197</v>
      </c>
      <c r="F9" s="0" t="n">
        <v>16247142.1406782</v>
      </c>
      <c r="G9" s="0" t="n">
        <v>3094802.68986287</v>
      </c>
      <c r="H9" s="0" t="n">
        <v>16312738.7369871</v>
      </c>
      <c r="I9" s="0" t="n">
        <v>3094801.98613265</v>
      </c>
      <c r="J9" s="0" t="n">
        <v>18733.8129683629</v>
      </c>
      <c r="K9" s="0" t="n">
        <v>18171.7985793121</v>
      </c>
      <c r="L9" s="0" t="n">
        <v>3358297.83516495</v>
      </c>
      <c r="M9" s="0" t="n">
        <v>3172755.47292876</v>
      </c>
      <c r="N9" s="0" t="n">
        <v>3369928.31687619</v>
      </c>
      <c r="O9" s="0" t="n">
        <v>3183688.1251398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19376031.6658192</v>
      </c>
      <c r="C10" s="0" t="n">
        <v>18609132.3466868</v>
      </c>
      <c r="D10" s="0" t="n">
        <v>19442559.2610444</v>
      </c>
      <c r="E10" s="0" t="n">
        <v>18671668.2828259</v>
      </c>
      <c r="F10" s="0" t="n">
        <v>15504708.1092754</v>
      </c>
      <c r="G10" s="0" t="n">
        <v>3104424.23741138</v>
      </c>
      <c r="H10" s="0" t="n">
        <v>15567244.47284</v>
      </c>
      <c r="I10" s="0" t="n">
        <v>3104423.8099859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20698117.9502816</v>
      </c>
      <c r="C11" s="0" t="n">
        <v>19877476.4061484</v>
      </c>
      <c r="D11" s="0" t="n">
        <v>20770363.7669549</v>
      </c>
      <c r="E11" s="0" t="n">
        <v>19945387.4704532</v>
      </c>
      <c r="F11" s="0" t="n">
        <v>16488924.5899377</v>
      </c>
      <c r="G11" s="0" t="n">
        <v>3388551.81621072</v>
      </c>
      <c r="H11" s="0" t="n">
        <v>16556836.0686897</v>
      </c>
      <c r="I11" s="0" t="n">
        <v>3388551.40176345</v>
      </c>
      <c r="J11" s="0" t="n">
        <v>99239.5036172691</v>
      </c>
      <c r="K11" s="0" t="n">
        <v>96262.318508751</v>
      </c>
      <c r="L11" s="0" t="n">
        <v>3451440.54905114</v>
      </c>
      <c r="M11" s="0" t="n">
        <v>3261519.47459447</v>
      </c>
      <c r="N11" s="0" t="n">
        <v>3463481.52225129</v>
      </c>
      <c r="O11" s="0" t="n">
        <v>3272837.98888068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19874195.2039024</v>
      </c>
      <c r="C12" s="0" t="n">
        <v>19085698.5036667</v>
      </c>
      <c r="D12" s="0" t="n">
        <v>19946339.4687234</v>
      </c>
      <c r="E12" s="0" t="n">
        <v>19153514.1092787</v>
      </c>
      <c r="F12" s="0" t="n">
        <v>15808863.1544524</v>
      </c>
      <c r="G12" s="0" t="n">
        <v>3276835.34921436</v>
      </c>
      <c r="H12" s="0" t="n">
        <v>15876679.2109852</v>
      </c>
      <c r="I12" s="0" t="n">
        <v>3276834.89829349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21654501.5066175</v>
      </c>
      <c r="C13" s="0" t="n">
        <v>20793561.6770144</v>
      </c>
      <c r="D13" s="0" t="n">
        <v>21733835.2916421</v>
      </c>
      <c r="E13" s="0" t="n">
        <v>20868135.4316093</v>
      </c>
      <c r="F13" s="0" t="n">
        <v>17151317.5954224</v>
      </c>
      <c r="G13" s="0" t="n">
        <v>3642244.08159194</v>
      </c>
      <c r="H13" s="0" t="n">
        <v>17225891.8209846</v>
      </c>
      <c r="I13" s="0" t="n">
        <v>3642243.61062462</v>
      </c>
      <c r="J13" s="0" t="n">
        <v>162721.178424523</v>
      </c>
      <c r="K13" s="0" t="n">
        <v>157839.543071787</v>
      </c>
      <c r="L13" s="0" t="n">
        <v>3610387.64491284</v>
      </c>
      <c r="M13" s="0" t="n">
        <v>3412335.03853841</v>
      </c>
      <c r="N13" s="0" t="n">
        <v>3623609.94633944</v>
      </c>
      <c r="O13" s="0" t="n">
        <v>3424764.0014806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20144655.6423422</v>
      </c>
      <c r="C14" s="0" t="n">
        <v>19344443.8522576</v>
      </c>
      <c r="D14" s="0" t="n">
        <v>20218888.9531108</v>
      </c>
      <c r="E14" s="0" t="n">
        <v>19414223.1621779</v>
      </c>
      <c r="F14" s="0" t="n">
        <v>15941978.2621031</v>
      </c>
      <c r="G14" s="0" t="n">
        <v>3402465.59015455</v>
      </c>
      <c r="H14" s="0" t="n">
        <v>16011757.9563474</v>
      </c>
      <c r="I14" s="0" t="n">
        <v>3402465.20583053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19921517.5875189</v>
      </c>
      <c r="C15" s="0" t="n">
        <v>19129995.693295</v>
      </c>
      <c r="D15" s="0" t="n">
        <v>19994617.2710743</v>
      </c>
      <c r="E15" s="0" t="n">
        <v>19198709.3938286</v>
      </c>
      <c r="F15" s="0" t="n">
        <v>15721265.3687437</v>
      </c>
      <c r="G15" s="0" t="n">
        <v>3408730.32455136</v>
      </c>
      <c r="H15" s="0" t="n">
        <v>15789979.4093118</v>
      </c>
      <c r="I15" s="0" t="n">
        <v>3408729.98451686</v>
      </c>
      <c r="J15" s="0" t="n">
        <v>202742.650637218</v>
      </c>
      <c r="K15" s="0" t="n">
        <v>196660.371118102</v>
      </c>
      <c r="L15" s="0" t="n">
        <v>3322594.82510465</v>
      </c>
      <c r="M15" s="0" t="n">
        <v>3140837.47678221</v>
      </c>
      <c r="N15" s="0" t="n">
        <v>3334778.10944809</v>
      </c>
      <c r="O15" s="0" t="n">
        <v>3152289.76387762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18926467.7840755</v>
      </c>
      <c r="C16" s="0" t="n">
        <v>18174552.4841767</v>
      </c>
      <c r="D16" s="0" t="n">
        <v>18996972.1123844</v>
      </c>
      <c r="E16" s="0" t="n">
        <v>18240826.5509977</v>
      </c>
      <c r="F16" s="0" t="n">
        <v>14893132.9871457</v>
      </c>
      <c r="G16" s="0" t="n">
        <v>3281419.49703096</v>
      </c>
      <c r="H16" s="0" t="n">
        <v>14959407.2345047</v>
      </c>
      <c r="I16" s="0" t="n">
        <v>3281419.31649293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17325014.3833785</v>
      </c>
      <c r="C17" s="0" t="n">
        <v>16638520.8057435</v>
      </c>
      <c r="D17" s="0" t="n">
        <v>17389518.3454194</v>
      </c>
      <c r="E17" s="0" t="n">
        <v>16699154.5286054</v>
      </c>
      <c r="F17" s="0" t="n">
        <v>13593595.3205093</v>
      </c>
      <c r="G17" s="0" t="n">
        <v>3044925.48523413</v>
      </c>
      <c r="H17" s="0" t="n">
        <v>13654229.1934768</v>
      </c>
      <c r="I17" s="0" t="n">
        <v>3044925.33512852</v>
      </c>
      <c r="J17" s="0" t="n">
        <v>230971.30147243</v>
      </c>
      <c r="K17" s="0" t="n">
        <v>224042.162428257</v>
      </c>
      <c r="L17" s="0" t="n">
        <v>2890593.73684594</v>
      </c>
      <c r="M17" s="0" t="n">
        <v>2733713.60034512</v>
      </c>
      <c r="N17" s="0" t="n">
        <v>2901344.40045709</v>
      </c>
      <c r="O17" s="0" t="n">
        <v>2743819.59782181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</v>
      </c>
      <c r="C18" s="0" t="n">
        <v>16480915.9586485</v>
      </c>
      <c r="D18" s="0" t="n">
        <v>17226658.2022372</v>
      </c>
      <c r="E18" s="0" t="n">
        <v>16542084.4846852</v>
      </c>
      <c r="F18" s="0" t="n">
        <v>13442073.749048</v>
      </c>
      <c r="G18" s="0" t="n">
        <v>3038842.2096005</v>
      </c>
      <c r="H18" s="0" t="n">
        <v>13503242.4193762</v>
      </c>
      <c r="I18" s="0" t="n">
        <v>3038842.06530894</v>
      </c>
      <c r="J18" s="0" t="n">
        <v>195590.56706249</v>
      </c>
      <c r="K18" s="0" t="n">
        <v>189722.850050615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17336788.8195761</v>
      </c>
      <c r="C19" s="0" t="n">
        <v>16648151.1579797</v>
      </c>
      <c r="D19" s="0" t="n">
        <v>17407059.9259479</v>
      </c>
      <c r="E19" s="0" t="n">
        <v>16714205.9965882</v>
      </c>
      <c r="F19" s="0" t="n">
        <v>13587355.0149387</v>
      </c>
      <c r="G19" s="0" t="n">
        <v>3060796.1430409</v>
      </c>
      <c r="H19" s="0" t="n">
        <v>13653409.9803259</v>
      </c>
      <c r="I19" s="0" t="n">
        <v>3060796.01626235</v>
      </c>
      <c r="J19" s="0" t="n">
        <v>189500.232062337</v>
      </c>
      <c r="K19" s="0" t="n">
        <v>183815.225100467</v>
      </c>
      <c r="L19" s="0" t="n">
        <v>2892511.98896855</v>
      </c>
      <c r="M19" s="0" t="n">
        <v>2736560.67396432</v>
      </c>
      <c r="N19" s="0" t="n">
        <v>2904223.84326138</v>
      </c>
      <c r="O19" s="0" t="n">
        <v>2747570.1849996</v>
      </c>
      <c r="P19" s="0" t="n">
        <v>31583.3720103895</v>
      </c>
      <c r="Q19" s="0" t="n">
        <v>30635.8708500778</v>
      </c>
    </row>
    <row r="20" customFormat="false" ht="12.8" hidden="false" customHeight="false" outlineLevel="0" collapsed="false">
      <c r="A20" s="0" t="n">
        <v>67</v>
      </c>
      <c r="B20" s="0" t="n">
        <v>17821762.9625864</v>
      </c>
      <c r="C20" s="0" t="n">
        <v>17112006.5270719</v>
      </c>
      <c r="D20" s="0" t="n">
        <v>17897795.9099234</v>
      </c>
      <c r="E20" s="0" t="n">
        <v>17183477.4961751</v>
      </c>
      <c r="F20" s="0" t="n">
        <v>13968164.7461852</v>
      </c>
      <c r="G20" s="0" t="n">
        <v>3143841.78088668</v>
      </c>
      <c r="H20" s="0" t="n">
        <v>14039635.8434149</v>
      </c>
      <c r="I20" s="0" t="n">
        <v>3143841.65276022</v>
      </c>
      <c r="J20" s="0" t="n">
        <v>204565.659219298</v>
      </c>
      <c r="K20" s="0" t="n">
        <v>198428.689442719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16846593.8776008</v>
      </c>
      <c r="D21" s="0" t="n">
        <v>17621153.161358</v>
      </c>
      <c r="E21" s="0" t="n">
        <v>16917937.158817</v>
      </c>
      <c r="F21" s="0" t="n">
        <v>13749116.8933572</v>
      </c>
      <c r="G21" s="0" t="n">
        <v>3097476.98424358</v>
      </c>
      <c r="H21" s="0" t="n">
        <v>13820460.2994739</v>
      </c>
      <c r="I21" s="0" t="n">
        <v>3097476.85934311</v>
      </c>
      <c r="J21" s="0" t="n">
        <v>222675.54785813</v>
      </c>
      <c r="K21" s="0" t="n">
        <v>215995.281422386</v>
      </c>
      <c r="L21" s="0" t="n">
        <v>2927332.28088519</v>
      </c>
      <c r="M21" s="0" t="n">
        <v>2767975.43252116</v>
      </c>
      <c r="N21" s="0" t="n">
        <v>2939981.80229915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17971411.2455756</v>
      </c>
      <c r="C22" s="0" t="n">
        <v>17255658.8307574</v>
      </c>
      <c r="D22" s="0" t="n">
        <v>18049160.6997296</v>
      </c>
      <c r="E22" s="0" t="n">
        <v>17328743.3164667</v>
      </c>
      <c r="F22" s="0" t="n">
        <v>14083809.2914802</v>
      </c>
      <c r="G22" s="0" t="n">
        <v>3171849.53927727</v>
      </c>
      <c r="H22" s="0" t="n">
        <v>14156893.9770737</v>
      </c>
      <c r="I22" s="0" t="n">
        <v>3171849.33939294</v>
      </c>
      <c r="J22" s="0" t="n">
        <v>243953.655904946</v>
      </c>
      <c r="K22" s="0" t="n">
        <v>236635.046227797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18624044.5380571</v>
      </c>
      <c r="C23" s="0" t="n">
        <v>17892562.5346061</v>
      </c>
      <c r="D23" s="0" t="n">
        <v>18628253.9169764</v>
      </c>
      <c r="E23" s="0" t="n">
        <v>17895671.6124346</v>
      </c>
      <c r="F23" s="0" t="n">
        <v>14539137.8563207</v>
      </c>
      <c r="G23" s="0" t="n">
        <v>3353424.67828541</v>
      </c>
      <c r="H23" s="0" t="n">
        <v>14610416.6043361</v>
      </c>
      <c r="I23" s="0" t="n">
        <v>3285255.00809851</v>
      </c>
      <c r="J23" s="0" t="n">
        <v>291789.251056487</v>
      </c>
      <c r="K23" s="0" t="n">
        <v>283035.573524792</v>
      </c>
      <c r="L23" s="0" t="n">
        <v>3107028.39769403</v>
      </c>
      <c r="M23" s="0" t="n">
        <v>2933137.29450013</v>
      </c>
      <c r="N23" s="0" t="n">
        <v>3107641.81427801</v>
      </c>
      <c r="O23" s="0" t="n">
        <v>2933671.88429462</v>
      </c>
      <c r="P23" s="0" t="n">
        <v>48631.5418427478</v>
      </c>
      <c r="Q23" s="0" t="n">
        <v>47172.5955874654</v>
      </c>
    </row>
    <row r="24" customFormat="false" ht="12.8" hidden="false" customHeight="false" outlineLevel="0" collapsed="false">
      <c r="A24" s="0" t="n">
        <v>71</v>
      </c>
      <c r="B24" s="0" t="n">
        <v>18516613.1773394</v>
      </c>
      <c r="C24" s="0" t="n">
        <v>17787337.1132823</v>
      </c>
      <c r="D24" s="0" t="n">
        <v>18523350.5687491</v>
      </c>
      <c r="E24" s="0" t="n">
        <v>17792870.2574371</v>
      </c>
      <c r="F24" s="0" t="n">
        <v>14402405.2653314</v>
      </c>
      <c r="G24" s="0" t="n">
        <v>3384931.84795098</v>
      </c>
      <c r="H24" s="0" t="n">
        <v>14474191.6252242</v>
      </c>
      <c r="I24" s="0" t="n">
        <v>3318678.63221288</v>
      </c>
      <c r="J24" s="0" t="n">
        <v>269836.779788004</v>
      </c>
      <c r="K24" s="0" t="n">
        <v>261741.676394364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18072934.1193047</v>
      </c>
      <c r="C25" s="0" t="n">
        <v>17358582.1514071</v>
      </c>
      <c r="D25" s="0" t="n">
        <v>18081141.5520712</v>
      </c>
      <c r="E25" s="0" t="n">
        <v>17365536.1033161</v>
      </c>
      <c r="F25" s="0" t="n">
        <v>13971937.8140217</v>
      </c>
      <c r="G25" s="0" t="n">
        <v>3386644.33738541</v>
      </c>
      <c r="H25" s="0" t="n">
        <v>14042845.1861017</v>
      </c>
      <c r="I25" s="0" t="n">
        <v>3322690.91721434</v>
      </c>
      <c r="J25" s="0" t="n">
        <v>286696.053948008</v>
      </c>
      <c r="K25" s="0" t="n">
        <v>278095.172329568</v>
      </c>
      <c r="L25" s="0" t="n">
        <v>3014430.79527596</v>
      </c>
      <c r="M25" s="0" t="n">
        <v>2844919.60423041</v>
      </c>
      <c r="N25" s="0" t="n">
        <v>3015721.08665207</v>
      </c>
      <c r="O25" s="0" t="n">
        <v>2846099.20960313</v>
      </c>
      <c r="P25" s="0" t="n">
        <v>47782.6756580014</v>
      </c>
      <c r="Q25" s="0" t="n">
        <v>46349.1953882614</v>
      </c>
    </row>
    <row r="26" customFormat="false" ht="12.8" hidden="false" customHeight="false" outlineLevel="0" collapsed="false">
      <c r="A26" s="0" t="n">
        <v>73</v>
      </c>
      <c r="B26" s="0" t="n">
        <v>16891527.2385619</v>
      </c>
      <c r="C26" s="0" t="n">
        <v>16221286.7535296</v>
      </c>
      <c r="D26" s="0" t="n">
        <v>16901735.3998519</v>
      </c>
      <c r="E26" s="0" t="n">
        <v>16230176.2491019</v>
      </c>
      <c r="F26" s="0" t="n">
        <v>13024628.7397746</v>
      </c>
      <c r="G26" s="0" t="n">
        <v>3196658.01375501</v>
      </c>
      <c r="H26" s="0" t="n">
        <v>13092941.9179239</v>
      </c>
      <c r="I26" s="0" t="n">
        <v>3137234.33117797</v>
      </c>
      <c r="J26" s="0" t="n">
        <v>272245.122426931</v>
      </c>
      <c r="K26" s="0" t="n">
        <v>264077.768754123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17049984.1932512</v>
      </c>
      <c r="C27" s="0" t="n">
        <v>16371327.1603022</v>
      </c>
      <c r="D27" s="0" t="n">
        <v>17064136.2204712</v>
      </c>
      <c r="E27" s="0" t="n">
        <v>16383979.140303</v>
      </c>
      <c r="F27" s="0" t="n">
        <v>13078488.2935558</v>
      </c>
      <c r="G27" s="0" t="n">
        <v>3292838.86674644</v>
      </c>
      <c r="H27" s="0" t="n">
        <v>13149881.0180702</v>
      </c>
      <c r="I27" s="0" t="n">
        <v>3234098.12223284</v>
      </c>
      <c r="J27" s="0" t="n">
        <v>297888.913417142</v>
      </c>
      <c r="K27" s="0" t="n">
        <v>288952.246014628</v>
      </c>
      <c r="L27" s="0" t="n">
        <v>2843226.06134913</v>
      </c>
      <c r="M27" s="0" t="n">
        <v>2682728.73825343</v>
      </c>
      <c r="N27" s="0" t="n">
        <v>2845521.27048936</v>
      </c>
      <c r="O27" s="0" t="n">
        <v>2684864.01049816</v>
      </c>
      <c r="P27" s="0" t="n">
        <v>49648.1522361904</v>
      </c>
      <c r="Q27" s="0" t="n">
        <v>48158.7076691047</v>
      </c>
    </row>
    <row r="28" customFormat="false" ht="12.8" hidden="false" customHeight="false" outlineLevel="0" collapsed="false">
      <c r="A28" s="0" t="n">
        <v>75</v>
      </c>
      <c r="B28" s="0" t="n">
        <v>17778495.1937791</v>
      </c>
      <c r="C28" s="0" t="n">
        <v>17070200.2452542</v>
      </c>
      <c r="D28" s="0" t="n">
        <v>17796304.5630736</v>
      </c>
      <c r="E28" s="0" t="n">
        <v>17086291.0353049</v>
      </c>
      <c r="F28" s="0" t="n">
        <v>13592688.794105</v>
      </c>
      <c r="G28" s="0" t="n">
        <v>3477511.45114928</v>
      </c>
      <c r="H28" s="0" t="n">
        <v>13667822.6280853</v>
      </c>
      <c r="I28" s="0" t="n">
        <v>3418468.40721954</v>
      </c>
      <c r="J28" s="0" t="n">
        <v>335529.885414916</v>
      </c>
      <c r="K28" s="0" t="n">
        <v>325463.988852468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18404796.7863829</v>
      </c>
      <c r="C29" s="0" t="n">
        <v>17670121.5943103</v>
      </c>
      <c r="D29" s="0" t="n">
        <v>18424500.1267331</v>
      </c>
      <c r="E29" s="0" t="n">
        <v>17687980.6877104</v>
      </c>
      <c r="F29" s="0" t="n">
        <v>14019852.3629119</v>
      </c>
      <c r="G29" s="0" t="n">
        <v>3650269.23139845</v>
      </c>
      <c r="H29" s="0" t="n">
        <v>14098341.5736618</v>
      </c>
      <c r="I29" s="0" t="n">
        <v>3589639.11404858</v>
      </c>
      <c r="J29" s="0" t="n">
        <v>367564.461808914</v>
      </c>
      <c r="K29" s="0" t="n">
        <v>356537.527954646</v>
      </c>
      <c r="L29" s="0" t="n">
        <v>3068762.73036677</v>
      </c>
      <c r="M29" s="0" t="n">
        <v>2895193.98057154</v>
      </c>
      <c r="N29" s="0" t="n">
        <v>3071982.32908954</v>
      </c>
      <c r="O29" s="0" t="n">
        <v>2898200.32088524</v>
      </c>
      <c r="P29" s="0" t="n">
        <v>61260.743634819</v>
      </c>
      <c r="Q29" s="0" t="n">
        <v>59422.9213257744</v>
      </c>
    </row>
    <row r="30" customFormat="false" ht="12.8" hidden="false" customHeight="false" outlineLevel="0" collapsed="false">
      <c r="A30" s="0" t="n">
        <v>77</v>
      </c>
      <c r="B30" s="0" t="n">
        <v>18714448.7204489</v>
      </c>
      <c r="C30" s="0" t="n">
        <v>17966973.1058421</v>
      </c>
      <c r="D30" s="0" t="n">
        <v>18743923.146058</v>
      </c>
      <c r="E30" s="0" t="n">
        <v>17994164.7623399</v>
      </c>
      <c r="F30" s="0" t="n">
        <v>14235369.6454842</v>
      </c>
      <c r="G30" s="0" t="n">
        <v>3731603.46035792</v>
      </c>
      <c r="H30" s="0" t="n">
        <v>14316325.6442631</v>
      </c>
      <c r="I30" s="0" t="n">
        <v>3677839.1180768</v>
      </c>
      <c r="J30" s="0" t="n">
        <v>397454.605011934</v>
      </c>
      <c r="K30" s="0" t="n">
        <v>385530.966861576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19038854.9483328</v>
      </c>
      <c r="C31" s="0" t="n">
        <v>18277352.7041796</v>
      </c>
      <c r="D31" s="0" t="n">
        <v>19070304.3419722</v>
      </c>
      <c r="E31" s="0" t="n">
        <v>18306413.2202099</v>
      </c>
      <c r="F31" s="0" t="n">
        <v>14411277.0692635</v>
      </c>
      <c r="G31" s="0" t="n">
        <v>3866075.63491613</v>
      </c>
      <c r="H31" s="0" t="n">
        <v>14494278.7387124</v>
      </c>
      <c r="I31" s="0" t="n">
        <v>3812134.48149741</v>
      </c>
      <c r="J31" s="0" t="n">
        <v>407075.582643776</v>
      </c>
      <c r="K31" s="0" t="n">
        <v>394863.315164463</v>
      </c>
      <c r="L31" s="0" t="n">
        <v>3174291.09147669</v>
      </c>
      <c r="M31" s="0" t="n">
        <v>2994403.46600707</v>
      </c>
      <c r="N31" s="0" t="n">
        <v>3179494.44780487</v>
      </c>
      <c r="O31" s="0" t="n">
        <v>2999279.57571253</v>
      </c>
      <c r="P31" s="0" t="n">
        <v>67845.9304406293</v>
      </c>
      <c r="Q31" s="0" t="n">
        <v>65810.5525274105</v>
      </c>
    </row>
    <row r="32" customFormat="false" ht="12.8" hidden="false" customHeight="false" outlineLevel="0" collapsed="false">
      <c r="A32" s="0" t="n">
        <v>79</v>
      </c>
      <c r="B32" s="0" t="n">
        <v>19376222.1682357</v>
      </c>
      <c r="C32" s="0" t="n">
        <v>18599790.3027599</v>
      </c>
      <c r="D32" s="0" t="n">
        <v>19411727.717453</v>
      </c>
      <c r="E32" s="0" t="n">
        <v>18632704.1279367</v>
      </c>
      <c r="F32" s="0" t="n">
        <v>14617229.3350567</v>
      </c>
      <c r="G32" s="0" t="n">
        <v>3982560.96770322</v>
      </c>
      <c r="H32" s="0" t="n">
        <v>14703285.943703</v>
      </c>
      <c r="I32" s="0" t="n">
        <v>3929418.18423374</v>
      </c>
      <c r="J32" s="0" t="n">
        <v>425380.975480993</v>
      </c>
      <c r="K32" s="0" t="n">
        <v>412619.546216563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19731630.6556664</v>
      </c>
      <c r="C33" s="0" t="n">
        <v>18939258.6811389</v>
      </c>
      <c r="D33" s="0" t="n">
        <v>19769285.6963164</v>
      </c>
      <c r="E33" s="0" t="n">
        <v>18974186.3222663</v>
      </c>
      <c r="F33" s="0" t="n">
        <v>14846662.5841682</v>
      </c>
      <c r="G33" s="0" t="n">
        <v>4092596.09697074</v>
      </c>
      <c r="H33" s="0" t="n">
        <v>14935419.4345957</v>
      </c>
      <c r="I33" s="0" t="n">
        <v>4038766.88767062</v>
      </c>
      <c r="J33" s="0" t="n">
        <v>446849.615257412</v>
      </c>
      <c r="K33" s="0" t="n">
        <v>433444.126799689</v>
      </c>
      <c r="L33" s="0" t="n">
        <v>3290012.28134312</v>
      </c>
      <c r="M33" s="0" t="n">
        <v>3103379.94631264</v>
      </c>
      <c r="N33" s="0" t="n">
        <v>3296257.22907877</v>
      </c>
      <c r="O33" s="0" t="n">
        <v>3109242.82295252</v>
      </c>
      <c r="P33" s="0" t="n">
        <v>74474.9358762353</v>
      </c>
      <c r="Q33" s="0" t="n">
        <v>72240.6877999482</v>
      </c>
    </row>
    <row r="34" customFormat="false" ht="12.8" hidden="false" customHeight="false" outlineLevel="0" collapsed="false">
      <c r="A34" s="0" t="n">
        <v>81</v>
      </c>
      <c r="B34" s="0" t="n">
        <v>20096739.0865917</v>
      </c>
      <c r="C34" s="0" t="n">
        <v>19287688.1469753</v>
      </c>
      <c r="D34" s="0" t="n">
        <v>20135525.2463336</v>
      </c>
      <c r="E34" s="0" t="n">
        <v>19323671.775231</v>
      </c>
      <c r="F34" s="0" t="n">
        <v>15055368.7491122</v>
      </c>
      <c r="G34" s="0" t="n">
        <v>4232319.39786313</v>
      </c>
      <c r="H34" s="0" t="n">
        <v>15146017.0106175</v>
      </c>
      <c r="I34" s="0" t="n">
        <v>4177654.76461353</v>
      </c>
      <c r="J34" s="0" t="n">
        <v>473209.739095484</v>
      </c>
      <c r="K34" s="0" t="n">
        <v>459013.44692262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20523679.5682272</v>
      </c>
      <c r="C35" s="0" t="n">
        <v>19695923.5720435</v>
      </c>
      <c r="D35" s="0" t="n">
        <v>20564818.8465011</v>
      </c>
      <c r="E35" s="0" t="n">
        <v>19734136.7509832</v>
      </c>
      <c r="F35" s="0" t="n">
        <v>15314170.1367511</v>
      </c>
      <c r="G35" s="0" t="n">
        <v>4381753.43529239</v>
      </c>
      <c r="H35" s="0" t="n">
        <v>15407199.0421755</v>
      </c>
      <c r="I35" s="0" t="n">
        <v>4326937.70880778</v>
      </c>
      <c r="J35" s="0" t="n">
        <v>490604.757515828</v>
      </c>
      <c r="K35" s="0" t="n">
        <v>475886.614790353</v>
      </c>
      <c r="L35" s="0" t="n">
        <v>3420528.07217754</v>
      </c>
      <c r="M35" s="0" t="n">
        <v>3225629.56851381</v>
      </c>
      <c r="N35" s="0" t="n">
        <v>3427355.29192991</v>
      </c>
      <c r="O35" s="0" t="n">
        <v>3232042.47815314</v>
      </c>
      <c r="P35" s="0" t="n">
        <v>81767.4595859712</v>
      </c>
      <c r="Q35" s="0" t="n">
        <v>79314.4357983921</v>
      </c>
    </row>
    <row r="36" customFormat="false" ht="12.8" hidden="false" customHeight="false" outlineLevel="0" collapsed="false">
      <c r="A36" s="0" t="n">
        <v>83</v>
      </c>
      <c r="B36" s="0" t="n">
        <v>20916538.3094622</v>
      </c>
      <c r="C36" s="0" t="n">
        <v>20071665.896621</v>
      </c>
      <c r="D36" s="0" t="n">
        <v>20959859.0581003</v>
      </c>
      <c r="E36" s="0" t="n">
        <v>20111928.9535341</v>
      </c>
      <c r="F36" s="0" t="n">
        <v>15569820.6808503</v>
      </c>
      <c r="G36" s="0" t="n">
        <v>4501845.2157707</v>
      </c>
      <c r="H36" s="0" t="n">
        <v>15665696.3016168</v>
      </c>
      <c r="I36" s="0" t="n">
        <v>4446232.65191729</v>
      </c>
      <c r="J36" s="0" t="n">
        <v>499631.040006991</v>
      </c>
      <c r="K36" s="0" t="n">
        <v>484642.108806781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21321404.2278361</v>
      </c>
      <c r="C37" s="0" t="n">
        <v>20458765.9743649</v>
      </c>
      <c r="D37" s="0" t="n">
        <v>21367499.2289724</v>
      </c>
      <c r="E37" s="0" t="n">
        <v>20501649.6722345</v>
      </c>
      <c r="F37" s="0" t="n">
        <v>15816312.0942563</v>
      </c>
      <c r="G37" s="0" t="n">
        <v>4642453.88010859</v>
      </c>
      <c r="H37" s="0" t="n">
        <v>15915039.4504839</v>
      </c>
      <c r="I37" s="0" t="n">
        <v>4586610.22175066</v>
      </c>
      <c r="J37" s="0" t="n">
        <v>527034.76874304</v>
      </c>
      <c r="K37" s="0" t="n">
        <v>511223.725680748</v>
      </c>
      <c r="L37" s="0" t="n">
        <v>3556280.24772241</v>
      </c>
      <c r="M37" s="0" t="n">
        <v>3353660.050118</v>
      </c>
      <c r="N37" s="0" t="n">
        <v>3563937.2926714</v>
      </c>
      <c r="O37" s="0" t="n">
        <v>3360856.95066006</v>
      </c>
      <c r="P37" s="0" t="n">
        <v>87839.1281238399</v>
      </c>
      <c r="Q37" s="0" t="n">
        <v>85203.9542801247</v>
      </c>
    </row>
    <row r="38" customFormat="false" ht="12.8" hidden="false" customHeight="false" outlineLevel="0" collapsed="false">
      <c r="A38" s="0" t="n">
        <v>85</v>
      </c>
      <c r="B38" s="0" t="n">
        <v>21629934.3885984</v>
      </c>
      <c r="C38" s="0" t="n">
        <v>20753713.0317993</v>
      </c>
      <c r="D38" s="0" t="n">
        <v>21677071.4250077</v>
      </c>
      <c r="E38" s="0" t="n">
        <v>20797569.8391223</v>
      </c>
      <c r="F38" s="0" t="n">
        <v>16026587.5706613</v>
      </c>
      <c r="G38" s="0" t="n">
        <v>4727125.46113791</v>
      </c>
      <c r="H38" s="0" t="n">
        <v>16127090.5561951</v>
      </c>
      <c r="I38" s="0" t="n">
        <v>4670479.28292712</v>
      </c>
      <c r="J38" s="0" t="n">
        <v>565688.163172139</v>
      </c>
      <c r="K38" s="0" t="n">
        <v>548717.518276975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21935143.8490063</v>
      </c>
      <c r="C39" s="0" t="n">
        <v>21044712.5793435</v>
      </c>
      <c r="D39" s="0" t="n">
        <v>21983834.6858246</v>
      </c>
      <c r="E39" s="0" t="n">
        <v>21090024.9614893</v>
      </c>
      <c r="F39" s="0" t="n">
        <v>16209308.5957525</v>
      </c>
      <c r="G39" s="0" t="n">
        <v>4835403.98359093</v>
      </c>
      <c r="H39" s="0" t="n">
        <v>16311893.4597315</v>
      </c>
      <c r="I39" s="0" t="n">
        <v>4778131.50175781</v>
      </c>
      <c r="J39" s="0" t="n">
        <v>588701.821500097</v>
      </c>
      <c r="K39" s="0" t="n">
        <v>571040.766855094</v>
      </c>
      <c r="L39" s="0" t="n">
        <v>3655067.67373607</v>
      </c>
      <c r="M39" s="0" t="n">
        <v>3445657.64457719</v>
      </c>
      <c r="N39" s="0" t="n">
        <v>3663156.70666401</v>
      </c>
      <c r="O39" s="0" t="n">
        <v>3453260.59535359</v>
      </c>
      <c r="P39" s="0" t="n">
        <v>98116.9702500161</v>
      </c>
      <c r="Q39" s="0" t="n">
        <v>95173.4611425156</v>
      </c>
    </row>
    <row r="40" customFormat="false" ht="12.8" hidden="false" customHeight="false" outlineLevel="0" collapsed="false">
      <c r="A40" s="0" t="n">
        <v>87</v>
      </c>
      <c r="B40" s="0" t="n">
        <v>22187422.8938953</v>
      </c>
      <c r="C40" s="0" t="n">
        <v>21285793.3751409</v>
      </c>
      <c r="D40" s="0" t="n">
        <v>22237938.4586711</v>
      </c>
      <c r="E40" s="0" t="n">
        <v>21332816.2592789</v>
      </c>
      <c r="F40" s="0" t="n">
        <v>16372385.4439982</v>
      </c>
      <c r="G40" s="0" t="n">
        <v>4913407.93114264</v>
      </c>
      <c r="H40" s="0" t="n">
        <v>16477272.7521393</v>
      </c>
      <c r="I40" s="0" t="n">
        <v>4855543.50713963</v>
      </c>
      <c r="J40" s="0" t="n">
        <v>600596.795042844</v>
      </c>
      <c r="K40" s="0" t="n">
        <v>582578.891191559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22580505.5071077</v>
      </c>
      <c r="C41" s="0" t="n">
        <v>21662893.6926954</v>
      </c>
      <c r="D41" s="0" t="n">
        <v>22659859.1235919</v>
      </c>
      <c r="E41" s="0" t="n">
        <v>21737137.9234164</v>
      </c>
      <c r="F41" s="0" t="n">
        <v>16683565.6921277</v>
      </c>
      <c r="G41" s="0" t="n">
        <v>4979328.0005677</v>
      </c>
      <c r="H41" s="0" t="n">
        <v>16792589.7452913</v>
      </c>
      <c r="I41" s="0" t="n">
        <v>4944548.17812511</v>
      </c>
      <c r="J41" s="0" t="n">
        <v>685714.007367804</v>
      </c>
      <c r="K41" s="0" t="n">
        <v>665142.58714677</v>
      </c>
      <c r="L41" s="0" t="n">
        <v>3761953.92854679</v>
      </c>
      <c r="M41" s="0" t="n">
        <v>3546308.56561815</v>
      </c>
      <c r="N41" s="0" t="n">
        <v>3775149.22255239</v>
      </c>
      <c r="O41" s="0" t="n">
        <v>3558707.85746627</v>
      </c>
      <c r="P41" s="0" t="n">
        <v>114285.667894634</v>
      </c>
      <c r="Q41" s="0" t="n">
        <v>110857.097857795</v>
      </c>
    </row>
    <row r="42" customFormat="false" ht="12.8" hidden="false" customHeight="false" outlineLevel="0" collapsed="false">
      <c r="A42" s="0" t="n">
        <v>89</v>
      </c>
      <c r="B42" s="0" t="n">
        <v>22949640.9918596</v>
      </c>
      <c r="C42" s="0" t="n">
        <v>22015787.8254535</v>
      </c>
      <c r="D42" s="0" t="n">
        <v>23030504.9177798</v>
      </c>
      <c r="E42" s="0" t="n">
        <v>22091447.7082601</v>
      </c>
      <c r="F42" s="0" t="n">
        <v>16922778.7328345</v>
      </c>
      <c r="G42" s="0" t="n">
        <v>5093009.09261899</v>
      </c>
      <c r="H42" s="0" t="n">
        <v>17033621.8833723</v>
      </c>
      <c r="I42" s="0" t="n">
        <v>5057825.8248878</v>
      </c>
      <c r="J42" s="0" t="n">
        <v>758338.142892604</v>
      </c>
      <c r="K42" s="0" t="n">
        <v>735587.998605826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23298317.7753878</v>
      </c>
      <c r="C43" s="0" t="n">
        <v>22349956.847598</v>
      </c>
      <c r="D43" s="0" t="n">
        <v>23388767.1412487</v>
      </c>
      <c r="E43" s="0" t="n">
        <v>22434752.5442658</v>
      </c>
      <c r="F43" s="0" t="n">
        <v>17182953.3129587</v>
      </c>
      <c r="G43" s="0" t="n">
        <v>5167003.53463928</v>
      </c>
      <c r="H43" s="0" t="n">
        <v>17295826.3660871</v>
      </c>
      <c r="I43" s="0" t="n">
        <v>5138926.17817871</v>
      </c>
      <c r="J43" s="0" t="n">
        <v>835936.307850019</v>
      </c>
      <c r="K43" s="0" t="n">
        <v>810858.218614518</v>
      </c>
      <c r="L43" s="0" t="n">
        <v>3881518.75756496</v>
      </c>
      <c r="M43" s="0" t="n">
        <v>3659679.876148</v>
      </c>
      <c r="N43" s="0" t="n">
        <v>3896558.05243149</v>
      </c>
      <c r="O43" s="0" t="n">
        <v>3673808.23156742</v>
      </c>
      <c r="P43" s="0" t="n">
        <v>139322.717975003</v>
      </c>
      <c r="Q43" s="0" t="n">
        <v>135143.036435753</v>
      </c>
    </row>
    <row r="44" customFormat="false" ht="12.8" hidden="false" customHeight="false" outlineLevel="0" collapsed="false">
      <c r="A44" s="0" t="n">
        <v>91</v>
      </c>
      <c r="B44" s="0" t="n">
        <v>23688038.0733723</v>
      </c>
      <c r="C44" s="0" t="n">
        <v>22722577.4357354</v>
      </c>
      <c r="D44" s="0" t="n">
        <v>23780274.6897248</v>
      </c>
      <c r="E44" s="0" t="n">
        <v>22809056.9410432</v>
      </c>
      <c r="F44" s="0" t="n">
        <v>17450320.9096845</v>
      </c>
      <c r="G44" s="0" t="n">
        <v>5272256.52605086</v>
      </c>
      <c r="H44" s="0" t="n">
        <v>17564941.1697057</v>
      </c>
      <c r="I44" s="0" t="n">
        <v>5244115.77133744</v>
      </c>
      <c r="J44" s="0" t="n">
        <v>912654.759287211</v>
      </c>
      <c r="K44" s="0" t="n">
        <v>885275.116508595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23969120.7111279</v>
      </c>
      <c r="C45" s="0" t="n">
        <v>22992054.8074989</v>
      </c>
      <c r="D45" s="0" t="n">
        <v>24063350.0091387</v>
      </c>
      <c r="E45" s="0" t="n">
        <v>23080409.3758805</v>
      </c>
      <c r="F45" s="0" t="n">
        <v>17648899.0518412</v>
      </c>
      <c r="G45" s="0" t="n">
        <v>5343155.75565766</v>
      </c>
      <c r="H45" s="0" t="n">
        <v>17765474.4663748</v>
      </c>
      <c r="I45" s="0" t="n">
        <v>5314934.90950571</v>
      </c>
      <c r="J45" s="0" t="n">
        <v>965486.86333459</v>
      </c>
      <c r="K45" s="0" t="n">
        <v>936522.257434552</v>
      </c>
      <c r="L45" s="0" t="n">
        <v>3993428.58881928</v>
      </c>
      <c r="M45" s="0" t="n">
        <v>3765859.16865914</v>
      </c>
      <c r="N45" s="0" t="n">
        <v>4009098.96219031</v>
      </c>
      <c r="O45" s="0" t="n">
        <v>3780582.20641278</v>
      </c>
      <c r="P45" s="0" t="n">
        <v>160914.477222432</v>
      </c>
      <c r="Q45" s="0" t="n">
        <v>156087.042905759</v>
      </c>
    </row>
    <row r="46" customFormat="false" ht="12.8" hidden="false" customHeight="false" outlineLevel="0" collapsed="false">
      <c r="A46" s="0" t="n">
        <v>93</v>
      </c>
      <c r="B46" s="0" t="n">
        <v>24276930.042116</v>
      </c>
      <c r="C46" s="0" t="n">
        <v>23286368.9813789</v>
      </c>
      <c r="D46" s="0" t="n">
        <v>24371547.15768</v>
      </c>
      <c r="E46" s="0" t="n">
        <v>23375084.8659659</v>
      </c>
      <c r="F46" s="0" t="n">
        <v>17849632.8588753</v>
      </c>
      <c r="G46" s="0" t="n">
        <v>5436736.12250364</v>
      </c>
      <c r="H46" s="0" t="n">
        <v>17966741.1774026</v>
      </c>
      <c r="I46" s="0" t="n">
        <v>5408343.68856328</v>
      </c>
      <c r="J46" s="0" t="n">
        <v>1051147.34564015</v>
      </c>
      <c r="K46" s="0" t="n">
        <v>1019612.92527095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24468579.9569573</v>
      </c>
      <c r="C47" s="0" t="n">
        <v>23470310.4557931</v>
      </c>
      <c r="D47" s="0" t="n">
        <v>24564448.2220062</v>
      </c>
      <c r="E47" s="0" t="n">
        <v>23560200.4922228</v>
      </c>
      <c r="F47" s="0" t="n">
        <v>17977985.9101625</v>
      </c>
      <c r="G47" s="0" t="n">
        <v>5492324.54563057</v>
      </c>
      <c r="H47" s="0" t="n">
        <v>18096433.5183909</v>
      </c>
      <c r="I47" s="0" t="n">
        <v>5463766.97383193</v>
      </c>
      <c r="J47" s="0" t="n">
        <v>1153763.77776655</v>
      </c>
      <c r="K47" s="0" t="n">
        <v>1119150.86443356</v>
      </c>
      <c r="L47" s="0" t="n">
        <v>4076514.08516703</v>
      </c>
      <c r="M47" s="0" t="n">
        <v>3845029.5221477</v>
      </c>
      <c r="N47" s="0" t="n">
        <v>4092456.75586913</v>
      </c>
      <c r="O47" s="0" t="n">
        <v>3860008.29704102</v>
      </c>
      <c r="P47" s="0" t="n">
        <v>192293.962961092</v>
      </c>
      <c r="Q47" s="0" t="n">
        <v>186525.14407226</v>
      </c>
    </row>
    <row r="48" customFormat="false" ht="12.8" hidden="false" customHeight="false" outlineLevel="0" collapsed="false">
      <c r="A48" s="0" t="n">
        <v>95</v>
      </c>
      <c r="B48" s="0" t="n">
        <v>24601154.9881891</v>
      </c>
      <c r="C48" s="0" t="n">
        <v>23597038.7558545</v>
      </c>
      <c r="D48" s="0" t="n">
        <v>24697860.5442834</v>
      </c>
      <c r="E48" s="0" t="n">
        <v>23687727.3699798</v>
      </c>
      <c r="F48" s="0" t="n">
        <v>18049115.529473</v>
      </c>
      <c r="G48" s="0" t="n">
        <v>5547923.22638147</v>
      </c>
      <c r="H48" s="0" t="n">
        <v>18168062.408721</v>
      </c>
      <c r="I48" s="0" t="n">
        <v>5519664.96125878</v>
      </c>
      <c r="J48" s="0" t="n">
        <v>1144381.82172672</v>
      </c>
      <c r="K48" s="0" t="n">
        <v>1110050.36707491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24660369.770367</v>
      </c>
      <c r="C49" s="0" t="n">
        <v>23654160.7171103</v>
      </c>
      <c r="D49" s="0" t="n">
        <v>24756682.8483802</v>
      </c>
      <c r="E49" s="0" t="n">
        <v>23744486.5009639</v>
      </c>
      <c r="F49" s="0" t="n">
        <v>18066004.4319074</v>
      </c>
      <c r="G49" s="0" t="n">
        <v>5588156.28520292</v>
      </c>
      <c r="H49" s="0" t="n">
        <v>18184455.2037938</v>
      </c>
      <c r="I49" s="0" t="n">
        <v>5560031.29717017</v>
      </c>
      <c r="J49" s="0" t="n">
        <v>1191880.19189537</v>
      </c>
      <c r="K49" s="0" t="n">
        <v>1156123.78613851</v>
      </c>
      <c r="L49" s="0" t="n">
        <v>4108580.16743422</v>
      </c>
      <c r="M49" s="0" t="n">
        <v>3875280.08082654</v>
      </c>
      <c r="N49" s="0" t="n">
        <v>4124600.12912306</v>
      </c>
      <c r="O49" s="0" t="n">
        <v>3890334.30860154</v>
      </c>
      <c r="P49" s="0" t="n">
        <v>198646.698649228</v>
      </c>
      <c r="Q49" s="0" t="n">
        <v>192687.297689751</v>
      </c>
    </row>
    <row r="50" customFormat="false" ht="12.8" hidden="false" customHeight="false" outlineLevel="0" collapsed="false">
      <c r="A50" s="0" t="n">
        <v>97</v>
      </c>
      <c r="B50" s="0" t="n">
        <v>24930876.2042283</v>
      </c>
      <c r="C50" s="0" t="n">
        <v>23913476.1359437</v>
      </c>
      <c r="D50" s="0" t="n">
        <v>25028026.7735204</v>
      </c>
      <c r="E50" s="0" t="n">
        <v>24004588.2053817</v>
      </c>
      <c r="F50" s="0" t="n">
        <v>18241766.3747108</v>
      </c>
      <c r="G50" s="0" t="n">
        <v>5671709.76123285</v>
      </c>
      <c r="H50" s="0" t="n">
        <v>18361215.2122569</v>
      </c>
      <c r="I50" s="0" t="n">
        <v>5643372.99312482</v>
      </c>
      <c r="J50" s="0" t="n">
        <v>1267430.55718789</v>
      </c>
      <c r="K50" s="0" t="n">
        <v>1229407.64047225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25246625.8025055</v>
      </c>
      <c r="C51" s="0" t="n">
        <v>24216412.6870034</v>
      </c>
      <c r="D51" s="0" t="n">
        <v>25346081.7151364</v>
      </c>
      <c r="E51" s="0" t="n">
        <v>24309700.1509803</v>
      </c>
      <c r="F51" s="0" t="n">
        <v>18466535.6872105</v>
      </c>
      <c r="G51" s="0" t="n">
        <v>5749876.99979288</v>
      </c>
      <c r="H51" s="0" t="n">
        <v>18587643.2358105</v>
      </c>
      <c r="I51" s="0" t="n">
        <v>5722056.91516977</v>
      </c>
      <c r="J51" s="0" t="n">
        <v>1367183.37351073</v>
      </c>
      <c r="K51" s="0" t="n">
        <v>1326167.87230541</v>
      </c>
      <c r="L51" s="0" t="n">
        <v>4207538.59754779</v>
      </c>
      <c r="M51" s="0" t="n">
        <v>3969836.06216068</v>
      </c>
      <c r="N51" s="0" t="n">
        <v>4224081.41763812</v>
      </c>
      <c r="O51" s="0" t="n">
        <v>3985381.23470622</v>
      </c>
      <c r="P51" s="0" t="n">
        <v>227863.895585122</v>
      </c>
      <c r="Q51" s="0" t="n">
        <v>221027.978717568</v>
      </c>
    </row>
    <row r="52" customFormat="false" ht="12.8" hidden="false" customHeight="false" outlineLevel="0" collapsed="false">
      <c r="A52" s="0" t="n">
        <v>99</v>
      </c>
      <c r="B52" s="0" t="n">
        <v>25507334.7020929</v>
      </c>
      <c r="C52" s="0" t="n">
        <v>24466183.9639574</v>
      </c>
      <c r="D52" s="0" t="n">
        <v>25607521.3070648</v>
      </c>
      <c r="E52" s="0" t="n">
        <v>24560156.8968808</v>
      </c>
      <c r="F52" s="0" t="n">
        <v>18667300.6995683</v>
      </c>
      <c r="G52" s="0" t="n">
        <v>5798883.26438907</v>
      </c>
      <c r="H52" s="0" t="n">
        <v>18789284.8732374</v>
      </c>
      <c r="I52" s="0" t="n">
        <v>5770872.02364345</v>
      </c>
      <c r="J52" s="0" t="n">
        <v>1418810.99981866</v>
      </c>
      <c r="K52" s="0" t="n">
        <v>1376246.6698241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25653797.415483</v>
      </c>
      <c r="C53" s="0" t="n">
        <v>24606373.6588739</v>
      </c>
      <c r="D53" s="0" t="n">
        <v>25754194.5604754</v>
      </c>
      <c r="E53" s="0" t="n">
        <v>24700541.9581558</v>
      </c>
      <c r="F53" s="0" t="n">
        <v>18734393.5908311</v>
      </c>
      <c r="G53" s="0" t="n">
        <v>5871980.06804285</v>
      </c>
      <c r="H53" s="0" t="n">
        <v>18856742.7387434</v>
      </c>
      <c r="I53" s="0" t="n">
        <v>5843799.21941243</v>
      </c>
      <c r="J53" s="0" t="n">
        <v>1465644.15321502</v>
      </c>
      <c r="K53" s="0" t="n">
        <v>1421674.82861857</v>
      </c>
      <c r="L53" s="0" t="n">
        <v>4276384.60411573</v>
      </c>
      <c r="M53" s="0" t="n">
        <v>4035379.77930195</v>
      </c>
      <c r="N53" s="0" t="n">
        <v>4293083.63173203</v>
      </c>
      <c r="O53" s="0" t="n">
        <v>4051071.6504057</v>
      </c>
      <c r="P53" s="0" t="n">
        <v>244274.025535836</v>
      </c>
      <c r="Q53" s="0" t="n">
        <v>236945.804769761</v>
      </c>
    </row>
    <row r="54" customFormat="false" ht="12.8" hidden="false" customHeight="false" outlineLevel="0" collapsed="false">
      <c r="A54" s="0" t="n">
        <v>101</v>
      </c>
      <c r="B54" s="0" t="n">
        <v>25828614.8071068</v>
      </c>
      <c r="C54" s="0" t="n">
        <v>24773071.137341</v>
      </c>
      <c r="D54" s="0" t="n">
        <v>25930326.366054</v>
      </c>
      <c r="E54" s="0" t="n">
        <v>24868499.6389979</v>
      </c>
      <c r="F54" s="0" t="n">
        <v>18791380.9561872</v>
      </c>
      <c r="G54" s="0" t="n">
        <v>5981690.18115374</v>
      </c>
      <c r="H54" s="0" t="n">
        <v>18914262.3368608</v>
      </c>
      <c r="I54" s="0" t="n">
        <v>5954237.30213707</v>
      </c>
      <c r="J54" s="0" t="n">
        <v>1506171.65295806</v>
      </c>
      <c r="K54" s="0" t="n">
        <v>1460986.50336932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25899765.158298</v>
      </c>
      <c r="C55" s="0" t="n">
        <v>24840977.5111918</v>
      </c>
      <c r="D55" s="0" t="n">
        <v>26004036.3793166</v>
      </c>
      <c r="E55" s="0" t="n">
        <v>24938848.5581776</v>
      </c>
      <c r="F55" s="0" t="n">
        <v>18802095.6034238</v>
      </c>
      <c r="G55" s="0" t="n">
        <v>6038881.90776795</v>
      </c>
      <c r="H55" s="0" t="n">
        <v>18925868.0486214</v>
      </c>
      <c r="I55" s="0" t="n">
        <v>6012980.50955624</v>
      </c>
      <c r="J55" s="0" t="n">
        <v>1573120.65418386</v>
      </c>
      <c r="K55" s="0" t="n">
        <v>1525927.03455834</v>
      </c>
      <c r="L55" s="0" t="n">
        <v>4315730.79261864</v>
      </c>
      <c r="M55" s="0" t="n">
        <v>4072761.29736882</v>
      </c>
      <c r="N55" s="0" t="n">
        <v>4333082.83567128</v>
      </c>
      <c r="O55" s="0" t="n">
        <v>4089074.24725506</v>
      </c>
      <c r="P55" s="0" t="n">
        <v>262186.775697309</v>
      </c>
      <c r="Q55" s="0" t="n">
        <v>254321.17242639</v>
      </c>
    </row>
    <row r="56" customFormat="false" ht="12.8" hidden="false" customHeight="false" outlineLevel="0" collapsed="false">
      <c r="A56" s="0" t="n">
        <v>103</v>
      </c>
      <c r="B56" s="0" t="n">
        <v>26061214.4727586</v>
      </c>
      <c r="C56" s="0" t="n">
        <v>24995736.7015601</v>
      </c>
      <c r="D56" s="0" t="n">
        <v>26165208.5800396</v>
      </c>
      <c r="E56" s="0" t="n">
        <v>25093347.3020659</v>
      </c>
      <c r="F56" s="0" t="n">
        <v>18886121.1523415</v>
      </c>
      <c r="G56" s="0" t="n">
        <v>6109615.5492186</v>
      </c>
      <c r="H56" s="0" t="n">
        <v>19010206.2288306</v>
      </c>
      <c r="I56" s="0" t="n">
        <v>6083141.07323534</v>
      </c>
      <c r="J56" s="0" t="n">
        <v>1640192.58984941</v>
      </c>
      <c r="K56" s="0" t="n">
        <v>1590986.81215393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26340731.8312847</v>
      </c>
      <c r="C57" s="0" t="n">
        <v>25263322.7133068</v>
      </c>
      <c r="D57" s="0" t="n">
        <v>26446611.0058248</v>
      </c>
      <c r="E57" s="0" t="n">
        <v>25362703.8210409</v>
      </c>
      <c r="F57" s="0" t="n">
        <v>19099364.1090149</v>
      </c>
      <c r="G57" s="0" t="n">
        <v>6163958.60429188</v>
      </c>
      <c r="H57" s="0" t="n">
        <v>19225329.031095</v>
      </c>
      <c r="I57" s="0" t="n">
        <v>6137374.78994589</v>
      </c>
      <c r="J57" s="0" t="n">
        <v>1714276.90160263</v>
      </c>
      <c r="K57" s="0" t="n">
        <v>1662848.59455455</v>
      </c>
      <c r="L57" s="0" t="n">
        <v>4388755.12576343</v>
      </c>
      <c r="M57" s="0" t="n">
        <v>4142076.0521733</v>
      </c>
      <c r="N57" s="0" t="n">
        <v>4406403.14285021</v>
      </c>
      <c r="O57" s="0" t="n">
        <v>4158667.20710956</v>
      </c>
      <c r="P57" s="0" t="n">
        <v>285712.816933772</v>
      </c>
      <c r="Q57" s="0" t="n">
        <v>277141.432425759</v>
      </c>
    </row>
    <row r="58" customFormat="false" ht="12.8" hidden="false" customHeight="false" outlineLevel="0" collapsed="false">
      <c r="A58" s="0" t="n">
        <v>105</v>
      </c>
      <c r="B58" s="0" t="n">
        <v>26575180.2064621</v>
      </c>
      <c r="C58" s="0" t="n">
        <v>25487483.6695456</v>
      </c>
      <c r="D58" s="0" t="n">
        <v>26682572.1436147</v>
      </c>
      <c r="E58" s="0" t="n">
        <v>25588286.2465377</v>
      </c>
      <c r="F58" s="0" t="n">
        <v>19249209.2745094</v>
      </c>
      <c r="G58" s="0" t="n">
        <v>6238274.39503613</v>
      </c>
      <c r="H58" s="0" t="n">
        <v>19376692.3493555</v>
      </c>
      <c r="I58" s="0" t="n">
        <v>6211593.89718222</v>
      </c>
      <c r="J58" s="0" t="n">
        <v>1752919.34300796</v>
      </c>
      <c r="K58" s="0" t="n">
        <v>1700331.76271772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26622539.8296705</v>
      </c>
      <c r="C59" s="0" t="n">
        <v>25532794.6882853</v>
      </c>
      <c r="D59" s="0" t="n">
        <v>26730139.5719674</v>
      </c>
      <c r="E59" s="0" t="n">
        <v>25633792.2613084</v>
      </c>
      <c r="F59" s="0" t="n">
        <v>19250828.4149483</v>
      </c>
      <c r="G59" s="0" t="n">
        <v>6281966.27333694</v>
      </c>
      <c r="H59" s="0" t="n">
        <v>19378568.8322116</v>
      </c>
      <c r="I59" s="0" t="n">
        <v>6255223.42909687</v>
      </c>
      <c r="J59" s="0" t="n">
        <v>1808263.14697036</v>
      </c>
      <c r="K59" s="0" t="n">
        <v>1754015.25256124</v>
      </c>
      <c r="L59" s="0" t="n">
        <v>4433434.73183777</v>
      </c>
      <c r="M59" s="0" t="n">
        <v>4183809.69240654</v>
      </c>
      <c r="N59" s="0" t="n">
        <v>4451369.51930794</v>
      </c>
      <c r="O59" s="0" t="n">
        <v>4200670.42376452</v>
      </c>
      <c r="P59" s="0" t="n">
        <v>301377.191161726</v>
      </c>
      <c r="Q59" s="0" t="n">
        <v>292335.875426874</v>
      </c>
    </row>
    <row r="60" customFormat="false" ht="12.8" hidden="false" customHeight="false" outlineLevel="0" collapsed="false">
      <c r="A60" s="0" t="n">
        <v>107</v>
      </c>
      <c r="B60" s="0" t="n">
        <v>26835919.4324143</v>
      </c>
      <c r="C60" s="0" t="n">
        <v>25736793.1135754</v>
      </c>
      <c r="D60" s="0" t="n">
        <v>26944649.513668</v>
      </c>
      <c r="E60" s="0" t="n">
        <v>25838852.8407419</v>
      </c>
      <c r="F60" s="0" t="n">
        <v>19363273.358543</v>
      </c>
      <c r="G60" s="0" t="n">
        <v>6373519.75503236</v>
      </c>
      <c r="H60" s="0" t="n">
        <v>19492142.6067088</v>
      </c>
      <c r="I60" s="0" t="n">
        <v>6346710.23403305</v>
      </c>
      <c r="J60" s="0" t="n">
        <v>1887959.98413111</v>
      </c>
      <c r="K60" s="0" t="n">
        <v>1831321.18460718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26873202.4483957</v>
      </c>
      <c r="C61" s="0" t="n">
        <v>25773930.9408298</v>
      </c>
      <c r="D61" s="0" t="n">
        <v>27010191.1588685</v>
      </c>
      <c r="E61" s="0" t="n">
        <v>25902677.4306351</v>
      </c>
      <c r="F61" s="0" t="n">
        <v>19376764.5546361</v>
      </c>
      <c r="G61" s="0" t="n">
        <v>6397166.38619366</v>
      </c>
      <c r="H61" s="0" t="n">
        <v>19506178.9867243</v>
      </c>
      <c r="I61" s="0" t="n">
        <v>6396498.44391083</v>
      </c>
      <c r="J61" s="0" t="n">
        <v>1947899.75126569</v>
      </c>
      <c r="K61" s="0" t="n">
        <v>1889462.75872772</v>
      </c>
      <c r="L61" s="0" t="n">
        <v>4475046.63684482</v>
      </c>
      <c r="M61" s="0" t="n">
        <v>4223863.12573006</v>
      </c>
      <c r="N61" s="0" t="n">
        <v>4497874.03256843</v>
      </c>
      <c r="O61" s="0" t="n">
        <v>4245317.52479579</v>
      </c>
      <c r="P61" s="0" t="n">
        <v>324649.958544282</v>
      </c>
      <c r="Q61" s="0" t="n">
        <v>314910.459787953</v>
      </c>
    </row>
    <row r="62" customFormat="false" ht="12.8" hidden="false" customHeight="false" outlineLevel="0" collapsed="false">
      <c r="A62" s="0" t="n">
        <v>109</v>
      </c>
      <c r="B62" s="0" t="n">
        <v>27135187.5836183</v>
      </c>
      <c r="C62" s="0" t="n">
        <v>26024327.7828761</v>
      </c>
      <c r="D62" s="0" t="n">
        <v>27273598.5751093</v>
      </c>
      <c r="E62" s="0" t="n">
        <v>26154421.2040136</v>
      </c>
      <c r="F62" s="0" t="n">
        <v>19550996.084323</v>
      </c>
      <c r="G62" s="0" t="n">
        <v>6473331.69855305</v>
      </c>
      <c r="H62" s="0" t="n">
        <v>19681434.4077044</v>
      </c>
      <c r="I62" s="0" t="n">
        <v>6472986.79630917</v>
      </c>
      <c r="J62" s="0" t="n">
        <v>1973556.65890168</v>
      </c>
      <c r="K62" s="0" t="n">
        <v>1914349.95913463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27257466.0486357</v>
      </c>
      <c r="C63" s="0" t="n">
        <v>26141214.985807</v>
      </c>
      <c r="D63" s="0" t="n">
        <v>27395669.614147</v>
      </c>
      <c r="E63" s="0" t="n">
        <v>26271113.2474568</v>
      </c>
      <c r="F63" s="0" t="n">
        <v>19596901.3380844</v>
      </c>
      <c r="G63" s="0" t="n">
        <v>6544313.6477226</v>
      </c>
      <c r="H63" s="0" t="n">
        <v>19727195.1008641</v>
      </c>
      <c r="I63" s="0" t="n">
        <v>6543918.14659263</v>
      </c>
      <c r="J63" s="0" t="n">
        <v>2029414.74231913</v>
      </c>
      <c r="K63" s="0" t="n">
        <v>1968532.30004956</v>
      </c>
      <c r="L63" s="0" t="n">
        <v>4540113.45220939</v>
      </c>
      <c r="M63" s="0" t="n">
        <v>4285853.93197026</v>
      </c>
      <c r="N63" s="0" t="n">
        <v>4563145.06281083</v>
      </c>
      <c r="O63" s="0" t="n">
        <v>4307502.00948742</v>
      </c>
      <c r="P63" s="0" t="n">
        <v>338235.790386522</v>
      </c>
      <c r="Q63" s="0" t="n">
        <v>328088.716674927</v>
      </c>
    </row>
    <row r="64" customFormat="false" ht="12.8" hidden="false" customHeight="false" outlineLevel="0" collapsed="false">
      <c r="A64" s="0" t="n">
        <v>111</v>
      </c>
      <c r="B64" s="0" t="n">
        <v>27470359.660071</v>
      </c>
      <c r="C64" s="0" t="n">
        <v>26345185.7065917</v>
      </c>
      <c r="D64" s="0" t="n">
        <v>27608553.9441688</v>
      </c>
      <c r="E64" s="0" t="n">
        <v>26475082.3540399</v>
      </c>
      <c r="F64" s="0" t="n">
        <v>19746892.9872082</v>
      </c>
      <c r="G64" s="0" t="n">
        <v>6598292.71938345</v>
      </c>
      <c r="H64" s="0" t="n">
        <v>19876955.1535148</v>
      </c>
      <c r="I64" s="0" t="n">
        <v>6598127.20052514</v>
      </c>
      <c r="J64" s="0" t="n">
        <v>2122018.9741695</v>
      </c>
      <c r="K64" s="0" t="n">
        <v>2058358.40494441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27542034.9146371</v>
      </c>
      <c r="C65" s="0" t="n">
        <v>26414299.1610134</v>
      </c>
      <c r="D65" s="0" t="n">
        <v>27681113.8813313</v>
      </c>
      <c r="E65" s="0" t="n">
        <v>26545027.3868552</v>
      </c>
      <c r="F65" s="0" t="n">
        <v>19792315.7081603</v>
      </c>
      <c r="G65" s="0" t="n">
        <v>6621983.45285317</v>
      </c>
      <c r="H65" s="0" t="n">
        <v>19923210.0963508</v>
      </c>
      <c r="I65" s="0" t="n">
        <v>6621817.2905044</v>
      </c>
      <c r="J65" s="0" t="n">
        <v>2200823.74376486</v>
      </c>
      <c r="K65" s="0" t="n">
        <v>2134799.03145191</v>
      </c>
      <c r="L65" s="0" t="n">
        <v>4588778.3525857</v>
      </c>
      <c r="M65" s="0" t="n">
        <v>4333040.83162437</v>
      </c>
      <c r="N65" s="0" t="n">
        <v>4611957.11998565</v>
      </c>
      <c r="O65" s="0" t="n">
        <v>4354828.45961737</v>
      </c>
      <c r="P65" s="0" t="n">
        <v>366803.957294143</v>
      </c>
      <c r="Q65" s="0" t="n">
        <v>355799.838575318</v>
      </c>
    </row>
    <row r="66" customFormat="false" ht="12.8" hidden="false" customHeight="false" outlineLevel="0" collapsed="false">
      <c r="A66" s="0" t="n">
        <v>113</v>
      </c>
      <c r="B66" s="0" t="n">
        <v>27756117.0751966</v>
      </c>
      <c r="C66" s="0" t="n">
        <v>26619553.8995688</v>
      </c>
      <c r="D66" s="0" t="n">
        <v>27893642.0344642</v>
      </c>
      <c r="E66" s="0" t="n">
        <v>26748821.341901</v>
      </c>
      <c r="F66" s="0" t="n">
        <v>19917719.756474</v>
      </c>
      <c r="G66" s="0" t="n">
        <v>6701834.14309479</v>
      </c>
      <c r="H66" s="0" t="n">
        <v>20047153.8620269</v>
      </c>
      <c r="I66" s="0" t="n">
        <v>6701667.47987405</v>
      </c>
      <c r="J66" s="0" t="n">
        <v>2319327.38869805</v>
      </c>
      <c r="K66" s="0" t="n">
        <v>2249747.5670371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27971415.9021882</v>
      </c>
      <c r="C67" s="0" t="n">
        <v>26825878.7288196</v>
      </c>
      <c r="D67" s="0" t="n">
        <v>28109728.1366156</v>
      </c>
      <c r="E67" s="0" t="n">
        <v>26955887.5168047</v>
      </c>
      <c r="F67" s="0" t="n">
        <v>20033865.2309606</v>
      </c>
      <c r="G67" s="0" t="n">
        <v>6792013.497859</v>
      </c>
      <c r="H67" s="0" t="n">
        <v>20164081.6166879</v>
      </c>
      <c r="I67" s="0" t="n">
        <v>6791805.90011672</v>
      </c>
      <c r="J67" s="0" t="n">
        <v>2381848.71017324</v>
      </c>
      <c r="K67" s="0" t="n">
        <v>2310393.24886805</v>
      </c>
      <c r="L67" s="0" t="n">
        <v>4660053.85863807</v>
      </c>
      <c r="M67" s="0" t="n">
        <v>4401117.18440903</v>
      </c>
      <c r="N67" s="0" t="n">
        <v>4683105.06615525</v>
      </c>
      <c r="O67" s="0" t="n">
        <v>4422784.68843052</v>
      </c>
      <c r="P67" s="0" t="n">
        <v>396974.785028874</v>
      </c>
      <c r="Q67" s="0" t="n">
        <v>385065.541478008</v>
      </c>
    </row>
    <row r="68" customFormat="false" ht="12.8" hidden="false" customHeight="false" outlineLevel="0" collapsed="false">
      <c r="A68" s="0" t="n">
        <v>115</v>
      </c>
      <c r="B68" s="0" t="n">
        <v>28144350.5708727</v>
      </c>
      <c r="C68" s="0" t="n">
        <v>26991911.6531526</v>
      </c>
      <c r="D68" s="0" t="n">
        <v>28283601.5262589</v>
      </c>
      <c r="E68" s="0" t="n">
        <v>27122803.0196809</v>
      </c>
      <c r="F68" s="0" t="n">
        <v>20160051709</v>
      </c>
      <c r="G68" s="0" t="n">
        <v>6831859.94415258</v>
      </c>
      <c r="H68" s="0" t="n">
        <v>20291151.114102</v>
      </c>
      <c r="I68" s="0" t="n">
        <v>6831651.90557895</v>
      </c>
      <c r="J68" s="0" t="n">
        <v>2486208.61979273</v>
      </c>
      <c r="K68" s="0" t="n">
        <v>2411622.36119895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28211543.8712516</v>
      </c>
      <c r="C69" s="0" t="n">
        <v>27055694.8928336</v>
      </c>
      <c r="D69" s="0" t="n">
        <v>28350517.8271087</v>
      </c>
      <c r="E69" s="0" t="n">
        <v>27186332.5491116</v>
      </c>
      <c r="F69" s="0" t="n">
        <v>20175743.8654768</v>
      </c>
      <c r="G69" s="0" t="n">
        <v>6879951.02735675</v>
      </c>
      <c r="H69" s="0" t="n">
        <v>20306367.6104267</v>
      </c>
      <c r="I69" s="0" t="n">
        <v>6879964.93868482</v>
      </c>
      <c r="J69" s="0" t="n">
        <v>2546489.52218465</v>
      </c>
      <c r="K69" s="0" t="n">
        <v>2470094.83651911</v>
      </c>
      <c r="L69" s="0" t="n">
        <v>4700876.23561712</v>
      </c>
      <c r="M69" s="0" t="n">
        <v>4440883.74096811</v>
      </c>
      <c r="N69" s="0" t="n">
        <v>4724038.94461923</v>
      </c>
      <c r="O69" s="0" t="n">
        <v>4462657.270312</v>
      </c>
      <c r="P69" s="0" t="n">
        <v>424414.920364109</v>
      </c>
      <c r="Q69" s="0" t="n">
        <v>411682.472753185</v>
      </c>
    </row>
    <row r="70" customFormat="false" ht="12.8" hidden="false" customHeight="false" outlineLevel="0" collapsed="false">
      <c r="A70" s="0" t="n">
        <v>117</v>
      </c>
      <c r="B70" s="0" t="n">
        <v>28386046.9347626</v>
      </c>
      <c r="C70" s="0" t="n">
        <v>27221901.3284758</v>
      </c>
      <c r="D70" s="0" t="n">
        <v>28524751.1073891</v>
      </c>
      <c r="E70" s="0" t="n">
        <v>27352284.4730889</v>
      </c>
      <c r="F70" s="0" t="n">
        <v>20196966.0255651</v>
      </c>
      <c r="G70" s="0" t="n">
        <v>7024935.3029107</v>
      </c>
      <c r="H70" s="0" t="n">
        <v>20327335.2499029</v>
      </c>
      <c r="I70" s="0" t="n">
        <v>7024949.22318604</v>
      </c>
      <c r="J70" s="0" t="n">
        <v>2651610.27881335</v>
      </c>
      <c r="K70" s="0" t="n">
        <v>2572061.97044895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28592809.9828348</v>
      </c>
      <c r="C71" s="0" t="n">
        <v>27418701.8271664</v>
      </c>
      <c r="D71" s="0" t="n">
        <v>28732330.1335256</v>
      </c>
      <c r="E71" s="0" t="n">
        <v>27549851.5480763</v>
      </c>
      <c r="F71" s="0" t="n">
        <v>20302014.9625036</v>
      </c>
      <c r="G71" s="0" t="n">
        <v>7116686.8646628</v>
      </c>
      <c r="H71" s="0" t="n">
        <v>20433165.1061729</v>
      </c>
      <c r="I71" s="0" t="n">
        <v>7116686.4419034</v>
      </c>
      <c r="J71" s="0" t="n">
        <v>2681064.20302798</v>
      </c>
      <c r="K71" s="0" t="n">
        <v>2600632.27693714</v>
      </c>
      <c r="L71" s="0" t="n">
        <v>4764241.10521678</v>
      </c>
      <c r="M71" s="0" t="n">
        <v>4501196.38687839</v>
      </c>
      <c r="N71" s="0" t="n">
        <v>4787494.60582538</v>
      </c>
      <c r="O71" s="0" t="n">
        <v>4523054.72461889</v>
      </c>
      <c r="P71" s="0" t="n">
        <v>446844.033837996</v>
      </c>
      <c r="Q71" s="0" t="n">
        <v>433438.712822856</v>
      </c>
    </row>
    <row r="72" customFormat="false" ht="12.8" hidden="false" customHeight="false" outlineLevel="0" collapsed="false">
      <c r="A72" s="0" t="n">
        <v>119</v>
      </c>
      <c r="B72" s="0" t="n">
        <v>28726819.0477641</v>
      </c>
      <c r="C72" s="0" t="n">
        <v>27547845.2672074</v>
      </c>
      <c r="D72" s="0" t="n">
        <v>28866262.1969236</v>
      </c>
      <c r="E72" s="0" t="n">
        <v>27678922.6087539</v>
      </c>
      <c r="F72" s="0" t="n">
        <v>20391300.1058549</v>
      </c>
      <c r="G72" s="0" t="n">
        <v>7156545.16135247</v>
      </c>
      <c r="H72" s="0" t="n">
        <v>20522377.8712872</v>
      </c>
      <c r="I72" s="0" t="n">
        <v>7156544.73746676</v>
      </c>
      <c r="J72" s="0" t="n">
        <v>2732319.51897619</v>
      </c>
      <c r="K72" s="0" t="n">
        <v>2650349.93340691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28841143.2824091</v>
      </c>
      <c r="C73" s="0" t="n">
        <v>27657352.4874026</v>
      </c>
      <c r="D73" s="0" t="n">
        <v>28975962.9679908</v>
      </c>
      <c r="E73" s="0" t="n">
        <v>27784083.8045995</v>
      </c>
      <c r="F73" s="0" t="n">
        <v>20437416.8197769</v>
      </c>
      <c r="G73" s="0" t="n">
        <v>7219935.66762565</v>
      </c>
      <c r="H73" s="0" t="n">
        <v>20564148.5654693</v>
      </c>
      <c r="I73" s="0" t="n">
        <v>7219935.23913022</v>
      </c>
      <c r="J73" s="0" t="n">
        <v>2803800.77976652</v>
      </c>
      <c r="K73" s="0" t="n">
        <v>2719686.75637353</v>
      </c>
      <c r="L73" s="0" t="n">
        <v>4807188.44769044</v>
      </c>
      <c r="M73" s="0" t="n">
        <v>4542729.8271419</v>
      </c>
      <c r="N73" s="0" t="n">
        <v>4829658.5438052</v>
      </c>
      <c r="O73" s="0" t="n">
        <v>4563851.76492827</v>
      </c>
      <c r="P73" s="0" t="n">
        <v>467300.129961087</v>
      </c>
      <c r="Q73" s="0" t="n">
        <v>453281.126062255</v>
      </c>
    </row>
    <row r="74" customFormat="false" ht="12.8" hidden="false" customHeight="false" outlineLevel="0" collapsed="false">
      <c r="A74" s="0" t="n">
        <v>121</v>
      </c>
      <c r="B74" s="0" t="n">
        <v>28899040.2205254</v>
      </c>
      <c r="C74" s="0" t="n">
        <v>27713537.5538094</v>
      </c>
      <c r="D74" s="0" t="n">
        <v>29031902.0278638</v>
      </c>
      <c r="E74" s="0" t="n">
        <v>27838428.2941094</v>
      </c>
      <c r="F74" s="0" t="n">
        <v>20432659.0223232</v>
      </c>
      <c r="G74" s="0" t="n">
        <v>7280878.53148618</v>
      </c>
      <c r="H74" s="0" t="n">
        <v>20557550.1916787</v>
      </c>
      <c r="I74" s="0" t="n">
        <v>7280878.10243066</v>
      </c>
      <c r="J74" s="0" t="n">
        <v>2838039.69766109</v>
      </c>
      <c r="K74" s="0" t="n">
        <v>2752898.50673125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28989875.7689199</v>
      </c>
      <c r="C75" s="0" t="n">
        <v>27800497.7727885</v>
      </c>
      <c r="D75" s="0" t="n">
        <v>29122956.1021409</v>
      </c>
      <c r="E75" s="0" t="n">
        <v>27925593.9277362</v>
      </c>
      <c r="F75" s="0" t="n">
        <v>20455363.2328148</v>
      </c>
      <c r="G75" s="0" t="n">
        <v>7345134.53997372</v>
      </c>
      <c r="H75" s="0" t="n">
        <v>20580459.8170308</v>
      </c>
      <c r="I75" s="0" t="n">
        <v>7345134.11070537</v>
      </c>
      <c r="J75" s="0" t="n">
        <v>2902177.38280366</v>
      </c>
      <c r="K75" s="0" t="n">
        <v>2815112.06131955</v>
      </c>
      <c r="L75" s="0" t="n">
        <v>4831057.54229552</v>
      </c>
      <c r="M75" s="0" t="n">
        <v>4565481.93744487</v>
      </c>
      <c r="N75" s="0" t="n">
        <v>4853237.71603363</v>
      </c>
      <c r="O75" s="0" t="n">
        <v>4586331.34827404</v>
      </c>
      <c r="P75" s="0" t="n">
        <v>483696.230467277</v>
      </c>
      <c r="Q75" s="0" t="n">
        <v>469185.343553258</v>
      </c>
    </row>
    <row r="76" customFormat="false" ht="12.8" hidden="false" customHeight="false" outlineLevel="0" collapsed="false">
      <c r="A76" s="0" t="n">
        <v>123</v>
      </c>
      <c r="B76" s="0" t="n">
        <v>29109803.9229869</v>
      </c>
      <c r="C76" s="0" t="n">
        <v>27915044.770113</v>
      </c>
      <c r="D76" s="0" t="n">
        <v>29243249.5064296</v>
      </c>
      <c r="E76" s="0" t="n">
        <v>28040484.2612872</v>
      </c>
      <c r="F76" s="0" t="n">
        <v>20553887.0438853</v>
      </c>
      <c r="G76" s="0" t="n">
        <v>7361157.72622771</v>
      </c>
      <c r="H76" s="0" t="n">
        <v>20679326.972519</v>
      </c>
      <c r="I76" s="0" t="n">
        <v>7361157.28876814</v>
      </c>
      <c r="J76" s="0" t="n">
        <v>2920678.0395638</v>
      </c>
      <c r="K76" s="0" t="n">
        <v>2833057.69837688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29242712.9112165</v>
      </c>
      <c r="C77" s="0" t="n">
        <v>28042323.081328</v>
      </c>
      <c r="D77" s="0" t="n">
        <v>29375369.3566517</v>
      </c>
      <c r="E77" s="0" t="n">
        <v>28167020.8361821</v>
      </c>
      <c r="F77" s="0" t="n">
        <v>20637377.6783002</v>
      </c>
      <c r="G77" s="0" t="n">
        <v>7404945.40302775</v>
      </c>
      <c r="H77" s="0" t="n">
        <v>20762075.8716198</v>
      </c>
      <c r="I77" s="0" t="n">
        <v>7404944.9645623</v>
      </c>
      <c r="J77" s="0" t="n">
        <v>3007852.85429082</v>
      </c>
      <c r="K77" s="0" t="n">
        <v>2917617.2686621</v>
      </c>
      <c r="L77" s="0" t="n">
        <v>4872370.88606115</v>
      </c>
      <c r="M77" s="0" t="n">
        <v>4604713.92043689</v>
      </c>
      <c r="N77" s="0" t="n">
        <v>4894480.42150231</v>
      </c>
      <c r="O77" s="0" t="n">
        <v>4625497.50551906</v>
      </c>
      <c r="P77" s="0" t="n">
        <v>501308.809048471</v>
      </c>
      <c r="Q77" s="0" t="n">
        <v>486269.544777016</v>
      </c>
    </row>
    <row r="78" customFormat="false" ht="12.8" hidden="false" customHeight="false" outlineLevel="0" collapsed="false">
      <c r="A78" s="0" t="n">
        <v>125</v>
      </c>
      <c r="B78" s="0" t="n">
        <v>29483281.3074128</v>
      </c>
      <c r="C78" s="0" t="n">
        <v>28272449.1634623</v>
      </c>
      <c r="D78" s="0" t="n">
        <v>29615694.3005298</v>
      </c>
      <c r="E78" s="0" t="n">
        <v>28396918.0746313</v>
      </c>
      <c r="F78" s="0" t="n">
        <v>20793336.7860449</v>
      </c>
      <c r="G78" s="0" t="n">
        <v>7479112.37741737</v>
      </c>
      <c r="H78" s="0" t="n">
        <v>20917806.1366204</v>
      </c>
      <c r="I78" s="0" t="n">
        <v>7479111.93801095</v>
      </c>
      <c r="J78" s="0" t="n">
        <v>3119474.76525178</v>
      </c>
      <c r="K78" s="0" t="n">
        <v>3025890.52229423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29658253.7492575</v>
      </c>
      <c r="C79" s="0" t="n">
        <v>28439769.0376757</v>
      </c>
      <c r="D79" s="0" t="n">
        <v>29790692.6641564</v>
      </c>
      <c r="E79" s="0" t="n">
        <v>28564262.8259007</v>
      </c>
      <c r="F79" s="0" t="n">
        <v>20895070.6757414</v>
      </c>
      <c r="G79" s="0" t="n">
        <v>7544698.36193426</v>
      </c>
      <c r="H79" s="0" t="n">
        <v>21019564.904459</v>
      </c>
      <c r="I79" s="0" t="n">
        <v>7544697.92144166</v>
      </c>
      <c r="J79" s="0" t="n">
        <v>3153662.29063263</v>
      </c>
      <c r="K79" s="0" t="n">
        <v>3059052.42191365</v>
      </c>
      <c r="L79" s="0" t="n">
        <v>4941213.19269721</v>
      </c>
      <c r="M79" s="0" t="n">
        <v>4670211.27742321</v>
      </c>
      <c r="N79" s="0" t="n">
        <v>4963286.56385914</v>
      </c>
      <c r="O79" s="0" t="n">
        <v>4690960.90007587</v>
      </c>
      <c r="P79" s="0" t="n">
        <v>525610.381772106</v>
      </c>
      <c r="Q79" s="0" t="n">
        <v>509842.070318942</v>
      </c>
    </row>
    <row r="80" customFormat="false" ht="12.8" hidden="false" customHeight="false" outlineLevel="0" collapsed="false">
      <c r="A80" s="0" t="n">
        <v>127</v>
      </c>
      <c r="B80" s="0" t="n">
        <v>29743235.1768389</v>
      </c>
      <c r="C80" s="0" t="n">
        <v>28521967.0484502</v>
      </c>
      <c r="D80" s="0" t="n">
        <v>29875532.8989317</v>
      </c>
      <c r="E80" s="0" t="n">
        <v>28646323.712782</v>
      </c>
      <c r="F80" s="0" t="n">
        <v>20983920.9869048</v>
      </c>
      <c r="G80" s="0" t="n">
        <v>7538046.06154536</v>
      </c>
      <c r="H80" s="0" t="n">
        <v>21108278.0858317</v>
      </c>
      <c r="I80" s="0" t="n">
        <v>7538045.62695032</v>
      </c>
      <c r="J80" s="0" t="n">
        <v>3238909.76354193</v>
      </c>
      <c r="K80" s="0" t="n">
        <v>3141742.47063567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29850686.6285437</v>
      </c>
      <c r="C81" s="0" t="n">
        <v>28625419.0950297</v>
      </c>
      <c r="D81" s="0" t="n">
        <v>29981585.3443228</v>
      </c>
      <c r="E81" s="0" t="n">
        <v>28748460.9754232</v>
      </c>
      <c r="F81" s="0" t="n">
        <v>21024890.1740243</v>
      </c>
      <c r="G81" s="0" t="n">
        <v>7600528.92100538</v>
      </c>
      <c r="H81" s="0" t="n">
        <v>21147932.4827543</v>
      </c>
      <c r="I81" s="0" t="n">
        <v>7600528.49266892</v>
      </c>
      <c r="J81" s="0" t="n">
        <v>3331349.86786322</v>
      </c>
      <c r="K81" s="0" t="n">
        <v>3231409.37182732</v>
      </c>
      <c r="L81" s="0" t="n">
        <v>4972196.14863793</v>
      </c>
      <c r="M81" s="0" t="n">
        <v>4700001.01895667</v>
      </c>
      <c r="N81" s="0" t="n">
        <v>4994012.08934862</v>
      </c>
      <c r="O81" s="0" t="n">
        <v>4720508.79391238</v>
      </c>
      <c r="P81" s="0" t="n">
        <v>555224.977977203</v>
      </c>
      <c r="Q81" s="0" t="n">
        <v>538568.228637887</v>
      </c>
    </row>
    <row r="82" customFormat="false" ht="12.8" hidden="false" customHeight="false" outlineLevel="0" collapsed="false">
      <c r="A82" s="0" t="n">
        <v>129</v>
      </c>
      <c r="B82" s="0" t="n">
        <v>29904737.6716634</v>
      </c>
      <c r="C82" s="0" t="n">
        <v>28677600.4626129</v>
      </c>
      <c r="D82" s="0" t="n">
        <v>30034389.3999806</v>
      </c>
      <c r="E82" s="0" t="n">
        <v>28799470.1437849</v>
      </c>
      <c r="F82" s="0" t="n">
        <v>21051706.0692923</v>
      </c>
      <c r="G82" s="0" t="n">
        <v>7625894.39332062</v>
      </c>
      <c r="H82" s="0" t="n">
        <v>21173576.1790976</v>
      </c>
      <c r="I82" s="0" t="n">
        <v>7625893.96468736</v>
      </c>
      <c r="J82" s="0" t="n">
        <v>3415173.3300064</v>
      </c>
      <c r="K82" s="0" t="n">
        <v>3312718.13010621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29914537.5097448</v>
      </c>
      <c r="C83" s="0" t="n">
        <v>28686452.1478396</v>
      </c>
      <c r="D83" s="0" t="n">
        <v>30039445.8547327</v>
      </c>
      <c r="E83" s="0" t="n">
        <v>28803863.0469991</v>
      </c>
      <c r="F83" s="0" t="n">
        <v>21024022.2553476</v>
      </c>
      <c r="G83" s="0" t="n">
        <v>7662429.89249201</v>
      </c>
      <c r="H83" s="0" t="n">
        <v>21141433.5840245</v>
      </c>
      <c r="I83" s="0" t="n">
        <v>7662429.46297454</v>
      </c>
      <c r="J83" s="0" t="n">
        <v>3428122.66485646</v>
      </c>
      <c r="K83" s="0" t="n">
        <v>3325278.98491076</v>
      </c>
      <c r="L83" s="0" t="n">
        <v>4985530.78358551</v>
      </c>
      <c r="M83" s="0" t="n">
        <v>4714061.14891692</v>
      </c>
      <c r="N83" s="0" t="n">
        <v>5006348.3233738</v>
      </c>
      <c r="O83" s="0" t="n">
        <v>4733630.02617077</v>
      </c>
      <c r="P83" s="0" t="n">
        <v>571353.777476076</v>
      </c>
      <c r="Q83" s="0" t="n">
        <v>554213.164151794</v>
      </c>
    </row>
    <row r="84" customFormat="false" ht="12.8" hidden="false" customHeight="false" outlineLevel="0" collapsed="false">
      <c r="A84" s="0" t="n">
        <v>131</v>
      </c>
      <c r="B84" s="0" t="n">
        <v>30076417.9775186</v>
      </c>
      <c r="C84" s="0" t="n">
        <v>28841659.2536081</v>
      </c>
      <c r="D84" s="0" t="n">
        <v>30201411.9853766</v>
      </c>
      <c r="E84" s="0" t="n">
        <v>28959150.6716124</v>
      </c>
      <c r="F84" s="0" t="n">
        <v>21150468.9646046</v>
      </c>
      <c r="G84" s="0" t="n">
        <v>7691190.28900353</v>
      </c>
      <c r="H84" s="0" t="n">
        <v>21267960.8124429</v>
      </c>
      <c r="I84" s="0" t="n">
        <v>7691189.8591695</v>
      </c>
      <c r="J84" s="0" t="n">
        <v>3527219.27424627</v>
      </c>
      <c r="K84" s="0" t="n">
        <v>3421402.69601888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30256115.8422027</v>
      </c>
      <c r="C85" s="0" t="n">
        <v>29014627.9806082</v>
      </c>
      <c r="D85" s="0" t="n">
        <v>30379414.9942274</v>
      </c>
      <c r="E85" s="0" t="n">
        <v>29130526.2312456</v>
      </c>
      <c r="F85" s="0" t="n">
        <v>21263459.846036</v>
      </c>
      <c r="G85" s="0" t="n">
        <v>7751168.13457221</v>
      </c>
      <c r="H85" s="0" t="n">
        <v>21379358.53537</v>
      </c>
      <c r="I85" s="0" t="n">
        <v>7751167.69587558</v>
      </c>
      <c r="J85" s="0" t="n">
        <v>3584576.28507862</v>
      </c>
      <c r="K85" s="0" t="n">
        <v>3477038.99652626</v>
      </c>
      <c r="L85" s="0" t="n">
        <v>5038438.81458631</v>
      </c>
      <c r="M85" s="0" t="n">
        <v>4763219.10010008</v>
      </c>
      <c r="N85" s="0" t="n">
        <v>5058988.1542929</v>
      </c>
      <c r="O85" s="0" t="n">
        <v>4782536.00252952</v>
      </c>
      <c r="P85" s="0" t="n">
        <v>597429.380846437</v>
      </c>
      <c r="Q85" s="0" t="n">
        <v>579506.499421044</v>
      </c>
    </row>
    <row r="86" customFormat="false" ht="12.8" hidden="false" customHeight="false" outlineLevel="0" collapsed="false">
      <c r="A86" s="0" t="n">
        <v>133</v>
      </c>
      <c r="B86" s="0" t="n">
        <v>30147366.6082133</v>
      </c>
      <c r="C86" s="0" t="n">
        <v>28910392.2751358</v>
      </c>
      <c r="D86" s="0" t="n">
        <v>30268830.2512653</v>
      </c>
      <c r="E86" s="0" t="n">
        <v>29024565.3614949</v>
      </c>
      <c r="F86" s="0" t="n">
        <v>21163264.5099472</v>
      </c>
      <c r="G86" s="0" t="n">
        <v>7747127.76518857</v>
      </c>
      <c r="H86" s="0" t="n">
        <v>21277438.0331991</v>
      </c>
      <c r="I86" s="0" t="n">
        <v>7747127.32829582</v>
      </c>
      <c r="J86" s="0" t="n">
        <v>3617506.70122173</v>
      </c>
      <c r="K86" s="0" t="n">
        <v>3508981.50018508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30129757.595356</v>
      </c>
      <c r="C87" s="0" t="n">
        <v>28895644.2362934</v>
      </c>
      <c r="D87" s="0" t="n">
        <v>30249461.3612341</v>
      </c>
      <c r="E87" s="0" t="n">
        <v>29008163.0360617</v>
      </c>
      <c r="F87" s="0" t="n">
        <v>21122335.5211761</v>
      </c>
      <c r="G87" s="0" t="n">
        <v>7773308.7151173</v>
      </c>
      <c r="H87" s="0" t="n">
        <v>21234854.7581638</v>
      </c>
      <c r="I87" s="0" t="n">
        <v>7773308.27789787</v>
      </c>
      <c r="J87" s="0" t="n">
        <v>3692259.02817315</v>
      </c>
      <c r="K87" s="0" t="n">
        <v>3581491.25732796</v>
      </c>
      <c r="L87" s="0" t="n">
        <v>5020124.02756002</v>
      </c>
      <c r="M87" s="0" t="n">
        <v>4747644.80375051</v>
      </c>
      <c r="N87" s="0" t="n">
        <v>5040074.17383497</v>
      </c>
      <c r="O87" s="0" t="n">
        <v>4766398.4625928</v>
      </c>
      <c r="P87" s="0" t="n">
        <v>615376.504695525</v>
      </c>
      <c r="Q87" s="0" t="n">
        <v>596915.20955466</v>
      </c>
    </row>
    <row r="88" customFormat="false" ht="12.8" hidden="false" customHeight="false" outlineLevel="0" collapsed="false">
      <c r="A88" s="0" t="n">
        <v>135</v>
      </c>
      <c r="B88" s="0" t="n">
        <v>30223998.2243252</v>
      </c>
      <c r="C88" s="0" t="n">
        <v>28985912.7833219</v>
      </c>
      <c r="D88" s="0" t="n">
        <v>30343560.5697231</v>
      </c>
      <c r="E88" s="0" t="n">
        <v>29098301.3146677</v>
      </c>
      <c r="F88" s="0" t="n">
        <v>21171209.2903476</v>
      </c>
      <c r="G88" s="0" t="n">
        <v>7814703.4929743</v>
      </c>
      <c r="H88" s="0" t="n">
        <v>21283598.2592905</v>
      </c>
      <c r="I88" s="0" t="n">
        <v>7814703.05537711</v>
      </c>
      <c r="J88" s="0" t="n">
        <v>3735253.83479209</v>
      </c>
      <c r="K88" s="0" t="n">
        <v>3623196.21974833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30369042.734335</v>
      </c>
      <c r="C89" s="0" t="n">
        <v>29124487.0595449</v>
      </c>
      <c r="D89" s="0" t="n">
        <v>30487625.8014343</v>
      </c>
      <c r="E89" s="0" t="n">
        <v>29235949.5565368</v>
      </c>
      <c r="F89" s="0" t="n">
        <v>21243798.0847113</v>
      </c>
      <c r="G89" s="0" t="n">
        <v>7880688.97483365</v>
      </c>
      <c r="H89" s="0" t="n">
        <v>21355261.0199874</v>
      </c>
      <c r="I89" s="0" t="n">
        <v>7880688.53654941</v>
      </c>
      <c r="J89" s="0" t="n">
        <v>3805220.62804967</v>
      </c>
      <c r="K89" s="0" t="n">
        <v>3691064.00920818</v>
      </c>
      <c r="L89" s="0" t="n">
        <v>5060733.8221902</v>
      </c>
      <c r="M89" s="0" t="n">
        <v>4786849.91247426</v>
      </c>
      <c r="N89" s="0" t="n">
        <v>5080496.68074974</v>
      </c>
      <c r="O89" s="0" t="n">
        <v>4805428.08130215</v>
      </c>
      <c r="P89" s="0" t="n">
        <v>634203.438008279</v>
      </c>
      <c r="Q89" s="0" t="n">
        <v>615177.33486803</v>
      </c>
    </row>
    <row r="90" customFormat="false" ht="12.8" hidden="false" customHeight="false" outlineLevel="0" collapsed="false">
      <c r="A90" s="0" t="n">
        <v>137</v>
      </c>
      <c r="B90" s="0" t="n">
        <v>30609924.5680617</v>
      </c>
      <c r="C90" s="0" t="n">
        <v>29354665.3729286</v>
      </c>
      <c r="D90" s="0" t="n">
        <v>30727506.8177552</v>
      </c>
      <c r="E90" s="0" t="n">
        <v>29465187.096098</v>
      </c>
      <c r="F90" s="0" t="n">
        <v>21341993.9489088</v>
      </c>
      <c r="G90" s="0" t="n">
        <v>8012671.42401982</v>
      </c>
      <c r="H90" s="0" t="n">
        <v>21452516.115071</v>
      </c>
      <c r="I90" s="0" t="n">
        <v>8012670.98102699</v>
      </c>
      <c r="J90" s="0" t="n">
        <v>3887556.34929424</v>
      </c>
      <c r="K90" s="0" t="n">
        <v>3770929.65881541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30802844.0363532</v>
      </c>
      <c r="C91" s="0" t="n">
        <v>29540243.5254062</v>
      </c>
      <c r="D91" s="0" t="n">
        <v>30919405.953483</v>
      </c>
      <c r="E91" s="0" t="n">
        <v>29649806.3169645</v>
      </c>
      <c r="F91" s="0" t="n">
        <v>21512859.1750943</v>
      </c>
      <c r="G91" s="0" t="n">
        <v>8027384.35031193</v>
      </c>
      <c r="H91" s="0" t="n">
        <v>21622422.4095343</v>
      </c>
      <c r="I91" s="0" t="n">
        <v>8027383.90743017</v>
      </c>
      <c r="J91" s="0" t="n">
        <v>3983129.23083294</v>
      </c>
      <c r="K91" s="0" t="n">
        <v>3863635.35390795</v>
      </c>
      <c r="L91" s="0" t="n">
        <v>5132090.64960734</v>
      </c>
      <c r="M91" s="0" t="n">
        <v>4854698.04980706</v>
      </c>
      <c r="N91" s="0" t="n">
        <v>5151516.6809656</v>
      </c>
      <c r="O91" s="0" t="n">
        <v>4872959.63214403</v>
      </c>
      <c r="P91" s="0" t="n">
        <v>663854.87180549</v>
      </c>
      <c r="Q91" s="0" t="n">
        <v>643939.225651325</v>
      </c>
    </row>
    <row r="92" customFormat="false" ht="12.8" hidden="false" customHeight="false" outlineLevel="0" collapsed="false">
      <c r="A92" s="0" t="n">
        <v>139</v>
      </c>
      <c r="B92" s="0" t="n">
        <v>30860292.9036228</v>
      </c>
      <c r="C92" s="0" t="n">
        <v>29596172.1571216</v>
      </c>
      <c r="D92" s="0" t="n">
        <v>30975241.4023949</v>
      </c>
      <c r="E92" s="0" t="n">
        <v>29704217.8900957</v>
      </c>
      <c r="F92" s="0" t="n">
        <v>21556675.0583737</v>
      </c>
      <c r="G92" s="0" t="n">
        <v>8039497.09874791</v>
      </c>
      <c r="H92" s="0" t="n">
        <v>21664721.234576</v>
      </c>
      <c r="I92" s="0" t="n">
        <v>8039496.65551965</v>
      </c>
      <c r="J92" s="0" t="n">
        <v>4050314.01247614</v>
      </c>
      <c r="K92" s="0" t="n">
        <v>3928804.59210185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31109668.5442212</v>
      </c>
      <c r="C93" s="0" t="n">
        <v>29835054.9971115</v>
      </c>
      <c r="D93" s="0" t="n">
        <v>31224460.6665314</v>
      </c>
      <c r="E93" s="0" t="n">
        <v>29942953.7324384</v>
      </c>
      <c r="F93" s="0" t="n">
        <v>21727663.8053239</v>
      </c>
      <c r="G93" s="0" t="n">
        <v>8107391.19178764</v>
      </c>
      <c r="H93" s="0" t="n">
        <v>21835562.9841646</v>
      </c>
      <c r="I93" s="0" t="n">
        <v>8107390.7482738</v>
      </c>
      <c r="J93" s="0" t="n">
        <v>4085375.18429382</v>
      </c>
      <c r="K93" s="0" t="n">
        <v>3962813.92876501</v>
      </c>
      <c r="L93" s="0" t="n">
        <v>5182001.50577353</v>
      </c>
      <c r="M93" s="0" t="n">
        <v>4901906.00056508</v>
      </c>
      <c r="N93" s="0" t="n">
        <v>5201132.49170709</v>
      </c>
      <c r="O93" s="0" t="n">
        <v>4919890.74741793</v>
      </c>
      <c r="P93" s="0" t="n">
        <v>680895.86404897</v>
      </c>
      <c r="Q93" s="0" t="n">
        <v>660468.988127501</v>
      </c>
    </row>
    <row r="94" customFormat="false" ht="12.8" hidden="false" customHeight="false" outlineLevel="0" collapsed="false">
      <c r="A94" s="0" t="n">
        <v>141</v>
      </c>
      <c r="B94" s="0" t="n">
        <v>31136553.1837085</v>
      </c>
      <c r="C94" s="0" t="n">
        <v>29861604.9506093</v>
      </c>
      <c r="D94" s="0" t="n">
        <v>31247659.3655525</v>
      </c>
      <c r="E94" s="0" t="n">
        <v>29966040.262117</v>
      </c>
      <c r="F94" s="0" t="n">
        <v>21743277.5182702</v>
      </c>
      <c r="G94" s="0" t="n">
        <v>8118327.43233908</v>
      </c>
      <c r="H94" s="0" t="n">
        <v>21847713.3042591</v>
      </c>
      <c r="I94" s="0" t="n">
        <v>8118326.95785789</v>
      </c>
      <c r="J94" s="0" t="n">
        <v>4121006.77276836</v>
      </c>
      <c r="K94" s="0" t="n">
        <v>3997376.56958531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31200251.1971881</v>
      </c>
      <c r="C95" s="0" t="n">
        <v>29922737.3493666</v>
      </c>
      <c r="D95" s="0" t="n">
        <v>31309267.8933452</v>
      </c>
      <c r="E95" s="0" t="n">
        <v>30025205.0983742</v>
      </c>
      <c r="F95" s="0" t="n">
        <v>21773195.0009436</v>
      </c>
      <c r="G95" s="0" t="n">
        <v>8149542.348423</v>
      </c>
      <c r="H95" s="0" t="n">
        <v>21875663.2173578</v>
      </c>
      <c r="I95" s="0" t="n">
        <v>8149541.88101642</v>
      </c>
      <c r="J95" s="0" t="n">
        <v>4201755.6620239</v>
      </c>
      <c r="K95" s="0" t="n">
        <v>4075702.99216319</v>
      </c>
      <c r="L95" s="0" t="n">
        <v>5198306.56583478</v>
      </c>
      <c r="M95" s="0" t="n">
        <v>4918317.9830224</v>
      </c>
      <c r="N95" s="0" t="n">
        <v>5216474.61093267</v>
      </c>
      <c r="O95" s="0" t="n">
        <v>4935398.42982276</v>
      </c>
      <c r="P95" s="0" t="n">
        <v>700292.610337317</v>
      </c>
      <c r="Q95" s="0" t="n">
        <v>679283.832027198</v>
      </c>
    </row>
    <row r="96" customFormat="false" ht="12.8" hidden="false" customHeight="false" outlineLevel="0" collapsed="false">
      <c r="A96" s="0" t="n">
        <v>143</v>
      </c>
      <c r="B96" s="0" t="n">
        <v>31240880.4957652</v>
      </c>
      <c r="C96" s="0" t="n">
        <v>29963400.7176908</v>
      </c>
      <c r="D96" s="0" t="n">
        <v>31349177.3280576</v>
      </c>
      <c r="E96" s="0" t="n">
        <v>30065192.059032</v>
      </c>
      <c r="F96" s="0" t="n">
        <v>21847855.294455</v>
      </c>
      <c r="G96" s="0" t="n">
        <v>8115545.4232358</v>
      </c>
      <c r="H96" s="0" t="n">
        <v>21949647.125587</v>
      </c>
      <c r="I96" s="0" t="n">
        <v>8115544.93344501</v>
      </c>
      <c r="J96" s="0" t="n">
        <v>4261996.12545295</v>
      </c>
      <c r="K96" s="0" t="n">
        <v>4134136.24168936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31390883.1551654</v>
      </c>
      <c r="C97" s="0" t="n">
        <v>30107337.8090801</v>
      </c>
      <c r="D97" s="0" t="n">
        <v>31497891.7564358</v>
      </c>
      <c r="E97" s="0" t="n">
        <v>30207918.1976097</v>
      </c>
      <c r="F97" s="0" t="n">
        <v>21984756.5287118</v>
      </c>
      <c r="G97" s="0" t="n">
        <v>8122581.28036835</v>
      </c>
      <c r="H97" s="0" t="n">
        <v>22085337.4093284</v>
      </c>
      <c r="I97" s="0" t="n">
        <v>8122580.78828132</v>
      </c>
      <c r="J97" s="0" t="n">
        <v>4326548.31643179</v>
      </c>
      <c r="K97" s="0" t="n">
        <v>4196751.86693883</v>
      </c>
      <c r="L97" s="0" t="n">
        <v>5229598.28287079</v>
      </c>
      <c r="M97" s="0" t="n">
        <v>4948200.66148922</v>
      </c>
      <c r="N97" s="0" t="n">
        <v>5247431.68960454</v>
      </c>
      <c r="O97" s="0" t="n">
        <v>4964966.6037526</v>
      </c>
      <c r="P97" s="0" t="n">
        <v>721091.386071965</v>
      </c>
      <c r="Q97" s="0" t="n">
        <v>699458.644489806</v>
      </c>
    </row>
    <row r="98" customFormat="false" ht="12.8" hidden="false" customHeight="false" outlineLevel="0" collapsed="false">
      <c r="A98" s="0" t="n">
        <v>145</v>
      </c>
      <c r="B98" s="0" t="n">
        <v>31650924.5661517</v>
      </c>
      <c r="C98" s="0" t="n">
        <v>30357201.5580507</v>
      </c>
      <c r="D98" s="0" t="n">
        <v>31757925.1464804</v>
      </c>
      <c r="E98" s="0" t="n">
        <v>30457774.4187022</v>
      </c>
      <c r="F98" s="0" t="n">
        <v>22184021.5700841</v>
      </c>
      <c r="G98" s="0" t="n">
        <v>8173179.98796658</v>
      </c>
      <c r="H98" s="0" t="n">
        <v>22284594.9229947</v>
      </c>
      <c r="I98" s="0" t="n">
        <v>8173179.49570756</v>
      </c>
      <c r="J98" s="0" t="n">
        <v>4427828.1900666</v>
      </c>
      <c r="K98" s="0" t="n">
        <v>4294993.3443646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31731948.2605605</v>
      </c>
      <c r="C99" s="0" t="n">
        <v>30435812.4184153</v>
      </c>
      <c r="D99" s="0" t="n">
        <v>31838450.699593</v>
      </c>
      <c r="E99" s="0" t="n">
        <v>30535917.0216055</v>
      </c>
      <c r="F99" s="0" t="n">
        <v>22278024.6090926</v>
      </c>
      <c r="G99" s="0" t="n">
        <v>8157787.80932274</v>
      </c>
      <c r="H99" s="0" t="n">
        <v>22378129.7048392</v>
      </c>
      <c r="I99" s="0" t="n">
        <v>8157787.3167663</v>
      </c>
      <c r="J99" s="0" t="n">
        <v>4528411.39283931</v>
      </c>
      <c r="K99" s="0" t="n">
        <v>4392559.05105413</v>
      </c>
      <c r="L99" s="0" t="n">
        <v>5288773.4499756</v>
      </c>
      <c r="M99" s="0" t="n">
        <v>5006015.75899872</v>
      </c>
      <c r="N99" s="0" t="n">
        <v>5306522.49761092</v>
      </c>
      <c r="O99" s="0" t="n">
        <v>5022702.41821939</v>
      </c>
      <c r="P99" s="0" t="n">
        <v>754735.232139885</v>
      </c>
      <c r="Q99" s="0" t="n">
        <v>732093.175175688</v>
      </c>
    </row>
    <row r="100" customFormat="false" ht="12.8" hidden="false" customHeight="false" outlineLevel="0" collapsed="false">
      <c r="A100" s="0" t="n">
        <v>147</v>
      </c>
      <c r="B100" s="0" t="n">
        <v>31863840.9250101</v>
      </c>
      <c r="C100" s="0" t="n">
        <v>30562044.0404399</v>
      </c>
      <c r="D100" s="0" t="n">
        <v>31969181.0558322</v>
      </c>
      <c r="E100" s="0" t="n">
        <v>30661056.0706842</v>
      </c>
      <c r="F100" s="0" t="n">
        <v>22335067.792887</v>
      </c>
      <c r="G100" s="0" t="n">
        <v>8226976.24755288</v>
      </c>
      <c r="H100" s="0" t="n">
        <v>22434080.3158945</v>
      </c>
      <c r="I100" s="0" t="n">
        <v>8226975.75478966</v>
      </c>
      <c r="J100" s="0" t="n">
        <v>4595285.70528018</v>
      </c>
      <c r="K100" s="0" t="n">
        <v>4457427.13412177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32000017.5342272</v>
      </c>
      <c r="C101" s="0" t="n">
        <v>30694387.4030158</v>
      </c>
      <c r="D101" s="0" t="n">
        <v>32103400.5785054</v>
      </c>
      <c r="E101" s="0" t="n">
        <v>30791559.7698246</v>
      </c>
      <c r="F101" s="0" t="n">
        <v>22482795.4803084</v>
      </c>
      <c r="G101" s="0" t="n">
        <v>8211591.92270739</v>
      </c>
      <c r="H101" s="0" t="n">
        <v>22579968.3210126</v>
      </c>
      <c r="I101" s="0" t="n">
        <v>8211591.44881204</v>
      </c>
      <c r="J101" s="0" t="n">
        <v>4717707.9957671</v>
      </c>
      <c r="K101" s="0" t="n">
        <v>4576176.75589409</v>
      </c>
      <c r="L101" s="0" t="n">
        <v>5334043.58922163</v>
      </c>
      <c r="M101" s="0" t="n">
        <v>5049760.89470315</v>
      </c>
      <c r="N101" s="0" t="n">
        <v>5351272.73227285</v>
      </c>
      <c r="O101" s="0" t="n">
        <v>5065959.17902928</v>
      </c>
      <c r="P101" s="0" t="n">
        <v>786284.665961184</v>
      </c>
      <c r="Q101" s="0" t="n">
        <v>762696.125982349</v>
      </c>
    </row>
    <row r="102" customFormat="false" ht="12.8" hidden="false" customHeight="false" outlineLevel="0" collapsed="false">
      <c r="A102" s="0" t="n">
        <v>149</v>
      </c>
      <c r="B102" s="0" t="n">
        <v>32076065.0645917</v>
      </c>
      <c r="C102" s="0" t="n">
        <v>30767750.611763</v>
      </c>
      <c r="D102" s="0" t="n">
        <v>32178176.6821405</v>
      </c>
      <c r="E102" s="0" t="n">
        <v>30863727.9581516</v>
      </c>
      <c r="F102" s="0" t="n">
        <v>22503392.5243358</v>
      </c>
      <c r="G102" s="0" t="n">
        <v>8264358.08742722</v>
      </c>
      <c r="H102" s="0" t="n">
        <v>22599370.3444399</v>
      </c>
      <c r="I102" s="0" t="n">
        <v>8264357.61371164</v>
      </c>
      <c r="J102" s="0" t="n">
        <v>4797754.74506341</v>
      </c>
      <c r="K102" s="0" t="n">
        <v>4653822.10271151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32177816.4299618</v>
      </c>
      <c r="C103" s="0" t="n">
        <v>30866592.9881257</v>
      </c>
      <c r="D103" s="0" t="n">
        <v>32279454.6015438</v>
      </c>
      <c r="E103" s="0" t="n">
        <v>30962125.7418523</v>
      </c>
      <c r="F103" s="0" t="n">
        <v>22649416.0742894</v>
      </c>
      <c r="G103" s="0" t="n">
        <v>8217176.91383636</v>
      </c>
      <c r="H103" s="0" t="n">
        <v>22744949.3009213</v>
      </c>
      <c r="I103" s="0" t="n">
        <v>8217176.44093102</v>
      </c>
      <c r="J103" s="0" t="n">
        <v>4809116.71650564</v>
      </c>
      <c r="K103" s="0" t="n">
        <v>4664843.21501047</v>
      </c>
      <c r="L103" s="0" t="n">
        <v>5364777.61232</v>
      </c>
      <c r="M103" s="0" t="n">
        <v>5079576.28905062</v>
      </c>
      <c r="N103" s="0" t="n">
        <v>5381716.04383181</v>
      </c>
      <c r="O103" s="0" t="n">
        <v>5095501.2984736</v>
      </c>
      <c r="P103" s="0" t="n">
        <v>801519.452750939</v>
      </c>
      <c r="Q103" s="0" t="n">
        <v>777473.869168411</v>
      </c>
    </row>
    <row r="104" customFormat="false" ht="12.8" hidden="false" customHeight="false" outlineLevel="0" collapsed="false">
      <c r="A104" s="0" t="n">
        <v>151</v>
      </c>
      <c r="B104" s="0" t="n">
        <v>32114456.5835087</v>
      </c>
      <c r="C104" s="0" t="n">
        <v>30805793.5791121</v>
      </c>
      <c r="D104" s="0" t="n">
        <v>32215348.1545951</v>
      </c>
      <c r="E104" s="0" t="n">
        <v>30900624.5313054</v>
      </c>
      <c r="F104" s="0" t="n">
        <v>22625964.0015787</v>
      </c>
      <c r="G104" s="0" t="n">
        <v>8179829.57753344</v>
      </c>
      <c r="H104" s="0" t="n">
        <v>22720795.4264828</v>
      </c>
      <c r="I104" s="0" t="n">
        <v>8179829.10482266</v>
      </c>
      <c r="J104" s="0" t="n">
        <v>4838779.19108803</v>
      </c>
      <c r="K104" s="0" t="n">
        <v>4693615.81535539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32265869.321448</v>
      </c>
      <c r="C105" s="0" t="n">
        <v>30949941.0475372</v>
      </c>
      <c r="D105" s="0" t="n">
        <v>32366390.7936481</v>
      </c>
      <c r="E105" s="0" t="n">
        <v>31044424.1106</v>
      </c>
      <c r="F105" s="0" t="n">
        <v>22759989.8241183</v>
      </c>
      <c r="G105" s="0" t="n">
        <v>8189951.22341886</v>
      </c>
      <c r="H105" s="0" t="n">
        <v>22854473.3704843</v>
      </c>
      <c r="I105" s="0" t="n">
        <v>8189950.74011567</v>
      </c>
      <c r="J105" s="0" t="n">
        <v>4851289.56158049</v>
      </c>
      <c r="K105" s="0" t="n">
        <v>4705750.87473308</v>
      </c>
      <c r="L105" s="0" t="n">
        <v>5379399.6950071</v>
      </c>
      <c r="M105" s="0" t="n">
        <v>5093741.00150911</v>
      </c>
      <c r="N105" s="0" t="n">
        <v>5396152.01115299</v>
      </c>
      <c r="O105" s="0" t="n">
        <v>5109491.11579116</v>
      </c>
      <c r="P105" s="0" t="n">
        <v>808548.260263415</v>
      </c>
      <c r="Q105" s="0" t="n">
        <v>784291.812455512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20136704.9556892</v>
      </c>
      <c r="C9" s="0" t="n">
        <v>19341944.830541</v>
      </c>
      <c r="D9" s="0" t="n">
        <v>20206487.8241814</v>
      </c>
      <c r="E9" s="0" t="n">
        <v>19407540.7231197</v>
      </c>
      <c r="F9" s="0" t="n">
        <v>16247142.1406782</v>
      </c>
      <c r="G9" s="0" t="n">
        <v>3094802.68986287</v>
      </c>
      <c r="H9" s="0" t="n">
        <v>16312738.7369871</v>
      </c>
      <c r="I9" s="0" t="n">
        <v>3094801.98613265</v>
      </c>
      <c r="J9" s="0" t="n">
        <v>18733.8129683629</v>
      </c>
      <c r="K9" s="0" t="n">
        <v>18171.7985793121</v>
      </c>
      <c r="L9" s="0" t="n">
        <v>3358297.83516495</v>
      </c>
      <c r="M9" s="0" t="n">
        <v>3172755.47292876</v>
      </c>
      <c r="N9" s="0" t="n">
        <v>3369928.31687619</v>
      </c>
      <c r="O9" s="0" t="n">
        <v>3183688.1251398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19376031.6658192</v>
      </c>
      <c r="C10" s="0" t="n">
        <v>18609132.3466868</v>
      </c>
      <c r="D10" s="0" t="n">
        <v>19442559.2610444</v>
      </c>
      <c r="E10" s="0" t="n">
        <v>18671668.2828259</v>
      </c>
      <c r="F10" s="0" t="n">
        <v>15504708.1092754</v>
      </c>
      <c r="G10" s="0" t="n">
        <v>3104424.23741138</v>
      </c>
      <c r="H10" s="0" t="n">
        <v>15567244.47284</v>
      </c>
      <c r="I10" s="0" t="n">
        <v>3104423.8099859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20698117.9502816</v>
      </c>
      <c r="C11" s="0" t="n">
        <v>19877476.4061484</v>
      </c>
      <c r="D11" s="0" t="n">
        <v>20770363.7669549</v>
      </c>
      <c r="E11" s="0" t="n">
        <v>19945387.4704532</v>
      </c>
      <c r="F11" s="0" t="n">
        <v>16488924.5899377</v>
      </c>
      <c r="G11" s="0" t="n">
        <v>3388551.81621072</v>
      </c>
      <c r="H11" s="0" t="n">
        <v>16556836.0686897</v>
      </c>
      <c r="I11" s="0" t="n">
        <v>3388551.40176345</v>
      </c>
      <c r="J11" s="0" t="n">
        <v>99239.5036172691</v>
      </c>
      <c r="K11" s="0" t="n">
        <v>96262.318508751</v>
      </c>
      <c r="L11" s="0" t="n">
        <v>3451440.54905114</v>
      </c>
      <c r="M11" s="0" t="n">
        <v>3261519.47459447</v>
      </c>
      <c r="N11" s="0" t="n">
        <v>3463481.52225129</v>
      </c>
      <c r="O11" s="0" t="n">
        <v>3272837.98888068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19874195.2039024</v>
      </c>
      <c r="C12" s="0" t="n">
        <v>19085698.5036667</v>
      </c>
      <c r="D12" s="0" t="n">
        <v>19946339.4687234</v>
      </c>
      <c r="E12" s="0" t="n">
        <v>19153514.1092787</v>
      </c>
      <c r="F12" s="0" t="n">
        <v>15808863.1544524</v>
      </c>
      <c r="G12" s="0" t="n">
        <v>3276835.34921436</v>
      </c>
      <c r="H12" s="0" t="n">
        <v>15876679.2109852</v>
      </c>
      <c r="I12" s="0" t="n">
        <v>3276834.89829349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21654501.5066175</v>
      </c>
      <c r="C13" s="0" t="n">
        <v>20793561.6770144</v>
      </c>
      <c r="D13" s="0" t="n">
        <v>21733835.2916421</v>
      </c>
      <c r="E13" s="0" t="n">
        <v>20868135.4316093</v>
      </c>
      <c r="F13" s="0" t="n">
        <v>17151317.5954224</v>
      </c>
      <c r="G13" s="0" t="n">
        <v>3642244.08159194</v>
      </c>
      <c r="H13" s="0" t="n">
        <v>17225891.8209846</v>
      </c>
      <c r="I13" s="0" t="n">
        <v>3642243.61062462</v>
      </c>
      <c r="J13" s="0" t="n">
        <v>162721.178424523</v>
      </c>
      <c r="K13" s="0" t="n">
        <v>157839.543071787</v>
      </c>
      <c r="L13" s="0" t="n">
        <v>3610387.64491284</v>
      </c>
      <c r="M13" s="0" t="n">
        <v>3412335.03853841</v>
      </c>
      <c r="N13" s="0" t="n">
        <v>3623609.94633944</v>
      </c>
      <c r="O13" s="0" t="n">
        <v>3424764.0014806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20144655.6423422</v>
      </c>
      <c r="C14" s="0" t="n">
        <v>19344443.8522576</v>
      </c>
      <c r="D14" s="0" t="n">
        <v>20218888.9531108</v>
      </c>
      <c r="E14" s="0" t="n">
        <v>19414223.1621779</v>
      </c>
      <c r="F14" s="0" t="n">
        <v>15941978.2621031</v>
      </c>
      <c r="G14" s="0" t="n">
        <v>3402465.59015455</v>
      </c>
      <c r="H14" s="0" t="n">
        <v>16011757.9563474</v>
      </c>
      <c r="I14" s="0" t="n">
        <v>3402465.20583053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19921517.5875189</v>
      </c>
      <c r="C15" s="0" t="n">
        <v>19129995.693295</v>
      </c>
      <c r="D15" s="0" t="n">
        <v>19994617.2710743</v>
      </c>
      <c r="E15" s="0" t="n">
        <v>19198709.3938286</v>
      </c>
      <c r="F15" s="0" t="n">
        <v>15721265.3687437</v>
      </c>
      <c r="G15" s="0" t="n">
        <v>3408730.32455136</v>
      </c>
      <c r="H15" s="0" t="n">
        <v>15789979.4093118</v>
      </c>
      <c r="I15" s="0" t="n">
        <v>3408729.98451686</v>
      </c>
      <c r="J15" s="0" t="n">
        <v>202742.650637218</v>
      </c>
      <c r="K15" s="0" t="n">
        <v>196660.371118102</v>
      </c>
      <c r="L15" s="0" t="n">
        <v>3322594.82510465</v>
      </c>
      <c r="M15" s="0" t="n">
        <v>3140837.47678221</v>
      </c>
      <c r="N15" s="0" t="n">
        <v>3334778.10944809</v>
      </c>
      <c r="O15" s="0" t="n">
        <v>3152289.76387762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18926467.7840755</v>
      </c>
      <c r="C16" s="0" t="n">
        <v>18174552.4841767</v>
      </c>
      <c r="D16" s="0" t="n">
        <v>18996972.1123844</v>
      </c>
      <c r="E16" s="0" t="n">
        <v>18240826.5509977</v>
      </c>
      <c r="F16" s="0" t="n">
        <v>14893132.9871457</v>
      </c>
      <c r="G16" s="0" t="n">
        <v>3281419.49703096</v>
      </c>
      <c r="H16" s="0" t="n">
        <v>14959407.2345047</v>
      </c>
      <c r="I16" s="0" t="n">
        <v>3281419.31649293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17325014.3833785</v>
      </c>
      <c r="C17" s="0" t="n">
        <v>16638520.8057435</v>
      </c>
      <c r="D17" s="0" t="n">
        <v>17389518.3454194</v>
      </c>
      <c r="E17" s="0" t="n">
        <v>16699154.5286054</v>
      </c>
      <c r="F17" s="0" t="n">
        <v>13593595.3205093</v>
      </c>
      <c r="G17" s="0" t="n">
        <v>3044925.48523413</v>
      </c>
      <c r="H17" s="0" t="n">
        <v>13654229.1934768</v>
      </c>
      <c r="I17" s="0" t="n">
        <v>3044925.33512852</v>
      </c>
      <c r="J17" s="0" t="n">
        <v>230971.30147243</v>
      </c>
      <c r="K17" s="0" t="n">
        <v>224042.162428257</v>
      </c>
      <c r="L17" s="0" t="n">
        <v>2890593.73684594</v>
      </c>
      <c r="M17" s="0" t="n">
        <v>2733713.60034512</v>
      </c>
      <c r="N17" s="0" t="n">
        <v>2901344.40045709</v>
      </c>
      <c r="O17" s="0" t="n">
        <v>2743819.59782181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</v>
      </c>
      <c r="C18" s="0" t="n">
        <v>16480915.9586485</v>
      </c>
      <c r="D18" s="0" t="n">
        <v>17226658.2022372</v>
      </c>
      <c r="E18" s="0" t="n">
        <v>16542084.4846852</v>
      </c>
      <c r="F18" s="0" t="n">
        <v>13442073.749048</v>
      </c>
      <c r="G18" s="0" t="n">
        <v>3038842.2096005</v>
      </c>
      <c r="H18" s="0" t="n">
        <v>13503242.4193762</v>
      </c>
      <c r="I18" s="0" t="n">
        <v>3038842.06530894</v>
      </c>
      <c r="J18" s="0" t="n">
        <v>195590.56706249</v>
      </c>
      <c r="K18" s="0" t="n">
        <v>189722.850050615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17336788.8195761</v>
      </c>
      <c r="C19" s="0" t="n">
        <v>16648151.1579797</v>
      </c>
      <c r="D19" s="0" t="n">
        <v>17407059.9259479</v>
      </c>
      <c r="E19" s="0" t="n">
        <v>16714205.9965882</v>
      </c>
      <c r="F19" s="0" t="n">
        <v>13587355.0149387</v>
      </c>
      <c r="G19" s="0" t="n">
        <v>3060796.1430409</v>
      </c>
      <c r="H19" s="0" t="n">
        <v>13653409.9803259</v>
      </c>
      <c r="I19" s="0" t="n">
        <v>3060796.01626235</v>
      </c>
      <c r="J19" s="0" t="n">
        <v>189500.232062337</v>
      </c>
      <c r="K19" s="0" t="n">
        <v>183815.225100467</v>
      </c>
      <c r="L19" s="0" t="n">
        <v>2892511.98896855</v>
      </c>
      <c r="M19" s="0" t="n">
        <v>2736560.67396432</v>
      </c>
      <c r="N19" s="0" t="n">
        <v>2904223.84326138</v>
      </c>
      <c r="O19" s="0" t="n">
        <v>2747570.1849996</v>
      </c>
      <c r="P19" s="0" t="n">
        <v>31583.3720103895</v>
      </c>
      <c r="Q19" s="0" t="n">
        <v>30635.8708500778</v>
      </c>
    </row>
    <row r="20" customFormat="false" ht="12.8" hidden="false" customHeight="false" outlineLevel="0" collapsed="false">
      <c r="A20" s="0" t="n">
        <v>67</v>
      </c>
      <c r="B20" s="0" t="n">
        <v>17811068.717884</v>
      </c>
      <c r="C20" s="0" t="n">
        <v>17101668.903818</v>
      </c>
      <c r="D20" s="0" t="n">
        <v>17887101.6652211</v>
      </c>
      <c r="E20" s="0" t="n">
        <v>17173139.8729212</v>
      </c>
      <c r="F20" s="0" t="n">
        <v>13957827.1229313</v>
      </c>
      <c r="G20" s="0" t="n">
        <v>3143841.78088668</v>
      </c>
      <c r="H20" s="0" t="n">
        <v>14029298.2201609</v>
      </c>
      <c r="I20" s="0" t="n">
        <v>3143841.65276022</v>
      </c>
      <c r="J20" s="0" t="n">
        <v>204565.659219298</v>
      </c>
      <c r="K20" s="0" t="n">
        <v>198428.689442719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16889905.5327718</v>
      </c>
      <c r="F21" s="0" t="n">
        <v>13721085.2673121</v>
      </c>
      <c r="G21" s="0" t="n">
        <v>3097476.98424358</v>
      </c>
      <c r="H21" s="0" t="n">
        <v>13792428.6734287</v>
      </c>
      <c r="I21" s="0" t="n">
        <v>3097476.85934311</v>
      </c>
      <c r="J21" s="0" t="n">
        <v>222675.54785813</v>
      </c>
      <c r="K21" s="0" t="n">
        <v>215995.281422386</v>
      </c>
      <c r="L21" s="0" t="n">
        <v>2922426.19013285</v>
      </c>
      <c r="M21" s="0" t="n">
        <v>2764329.058864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17939591.0034251</v>
      </c>
      <c r="C22" s="0" t="n">
        <v>17225685.9497301</v>
      </c>
      <c r="D22" s="0" t="n">
        <v>18017338.543345</v>
      </c>
      <c r="E22" s="0" t="n">
        <v>17298768.6360593</v>
      </c>
      <c r="F22" s="0" t="n">
        <v>14053836.4104528</v>
      </c>
      <c r="G22" s="0" t="n">
        <v>3171849.53927727</v>
      </c>
      <c r="H22" s="0" t="n">
        <v>14126919.2966664</v>
      </c>
      <c r="I22" s="0" t="n">
        <v>3171849.33939294</v>
      </c>
      <c r="J22" s="0" t="n">
        <v>243953.655904946</v>
      </c>
      <c r="K22" s="0" t="n">
        <v>236635.046227797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17875156.9491038</v>
      </c>
      <c r="D23" s="0" t="n">
        <v>18610237.6341331</v>
      </c>
      <c r="E23" s="0" t="n">
        <v>17878263.6368943</v>
      </c>
      <c r="F23" s="0" t="n">
        <v>14521732.2708184</v>
      </c>
      <c r="G23" s="0" t="n">
        <v>3353424.67828541</v>
      </c>
      <c r="H23" s="0" t="n">
        <v>14593008.6287958</v>
      </c>
      <c r="I23" s="0" t="n">
        <v>3285255.00809851</v>
      </c>
      <c r="J23" s="0" t="n">
        <v>290149.534573841</v>
      </c>
      <c r="K23" s="0" t="n">
        <v>281445.048536625</v>
      </c>
      <c r="L23" s="0" t="n">
        <v>3104000.35317581</v>
      </c>
      <c r="M23" s="0" t="n">
        <v>2930656.45208099</v>
      </c>
      <c r="N23" s="0" t="n">
        <v>3104613.34599418</v>
      </c>
      <c r="O23" s="0" t="n">
        <v>2931190.6435358</v>
      </c>
      <c r="P23" s="0" t="n">
        <v>48358.2557623068</v>
      </c>
      <c r="Q23" s="0" t="n">
        <v>46907.5080894376</v>
      </c>
    </row>
    <row r="24" customFormat="false" ht="12.8" hidden="false" customHeight="false" outlineLevel="0" collapsed="false">
      <c r="A24" s="0" t="n">
        <v>71</v>
      </c>
      <c r="B24" s="0" t="n">
        <v>18497218.4493573</v>
      </c>
      <c r="C24" s="0" t="n">
        <v>17768655.0727798</v>
      </c>
      <c r="D24" s="0" t="n">
        <v>18503955.1756202</v>
      </c>
      <c r="E24" s="0" t="n">
        <v>17774187.5916966</v>
      </c>
      <c r="F24" s="0" t="n">
        <v>14383723.2248288</v>
      </c>
      <c r="G24" s="0" t="n">
        <v>3384931.84795098</v>
      </c>
      <c r="H24" s="0" t="n">
        <v>14455508.9594837</v>
      </c>
      <c r="I24" s="0" t="n">
        <v>3318678.63221288</v>
      </c>
      <c r="J24" s="0" t="n">
        <v>269836.779788004</v>
      </c>
      <c r="K24" s="0" t="n">
        <v>261741.676394364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18053677.9234776</v>
      </c>
      <c r="C25" s="0" t="n">
        <v>17340044.7295168</v>
      </c>
      <c r="D25" s="0" t="n">
        <v>18061886.3765601</v>
      </c>
      <c r="E25" s="0" t="n">
        <v>17346999.6405228</v>
      </c>
      <c r="F25" s="0" t="n">
        <v>13953400.3921314</v>
      </c>
      <c r="G25" s="0" t="n">
        <v>3386644.33738541</v>
      </c>
      <c r="H25" s="0" t="n">
        <v>14024308.7233084</v>
      </c>
      <c r="I25" s="0" t="n">
        <v>3322690.91721434</v>
      </c>
      <c r="J25" s="0" t="n">
        <v>285594.6142886</v>
      </c>
      <c r="K25" s="0" t="n">
        <v>277026.775859942</v>
      </c>
      <c r="L25" s="0" t="n">
        <v>3011194.14320214</v>
      </c>
      <c r="M25" s="0" t="n">
        <v>2842223.61547897</v>
      </c>
      <c r="N25" s="0" t="n">
        <v>3012484.60463092</v>
      </c>
      <c r="O25" s="0" t="n">
        <v>2843403.38070121</v>
      </c>
      <c r="P25" s="0" t="n">
        <v>47599.1023814333</v>
      </c>
      <c r="Q25" s="0" t="n">
        <v>46171.1293099903</v>
      </c>
    </row>
    <row r="26" customFormat="false" ht="12.8" hidden="false" customHeight="false" outlineLevel="0" collapsed="false">
      <c r="A26" s="0" t="n">
        <v>73</v>
      </c>
      <c r="B26" s="0" t="n">
        <v>17360022.5730646</v>
      </c>
      <c r="C26" s="0" t="n">
        <v>16671846.2017996</v>
      </c>
      <c r="D26" s="0" t="n">
        <v>17370497.1072846</v>
      </c>
      <c r="E26" s="0" t="n">
        <v>16680964.8369127</v>
      </c>
      <c r="F26" s="0" t="n">
        <v>13383320.8216847</v>
      </c>
      <c r="G26" s="0" t="n">
        <v>3288525.38011483</v>
      </c>
      <c r="H26" s="0" t="n">
        <v>13453651.3811112</v>
      </c>
      <c r="I26" s="0" t="n">
        <v>3227313.45580153</v>
      </c>
      <c r="J26" s="0" t="n">
        <v>280199.34770102</v>
      </c>
      <c r="K26" s="0" t="n">
        <v>271793.36726999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17568120.5529606</v>
      </c>
      <c r="C27" s="0" t="n">
        <v>16869466.7659958</v>
      </c>
      <c r="D27" s="0" t="n">
        <v>17582696.8742427</v>
      </c>
      <c r="E27" s="0" t="n">
        <v>16882496.4109115</v>
      </c>
      <c r="F27" s="0" t="n">
        <v>13470060.3222555</v>
      </c>
      <c r="G27" s="0" t="n">
        <v>3399406.44374035</v>
      </c>
      <c r="H27" s="0" t="n">
        <v>13543741.2678283</v>
      </c>
      <c r="I27" s="0" t="n">
        <v>3338755.14308318</v>
      </c>
      <c r="J27" s="0" t="n">
        <v>306540.422021119</v>
      </c>
      <c r="K27" s="0" t="n">
        <v>297344.209360486</v>
      </c>
      <c r="L27" s="0" t="n">
        <v>2929644.17243685</v>
      </c>
      <c r="M27" s="0" t="n">
        <v>2764550.91953965</v>
      </c>
      <c r="N27" s="0" t="n">
        <v>2932008.03313599</v>
      </c>
      <c r="O27" s="0" t="n">
        <v>2766750.00139779</v>
      </c>
      <c r="P27" s="0" t="n">
        <v>51090.0703368533</v>
      </c>
      <c r="Q27" s="0" t="n">
        <v>49557.3682267477</v>
      </c>
    </row>
    <row r="28" customFormat="false" ht="12.8" hidden="false" customHeight="false" outlineLevel="0" collapsed="false">
      <c r="A28" s="0" t="n">
        <v>75</v>
      </c>
      <c r="B28" s="0" t="n">
        <v>18217178.3711335</v>
      </c>
      <c r="C28" s="0" t="n">
        <v>17491721.0371331</v>
      </c>
      <c r="D28" s="0" t="n">
        <v>18235444.1160896</v>
      </c>
      <c r="E28" s="0" t="n">
        <v>17508224.0468107</v>
      </c>
      <c r="F28" s="0" t="n">
        <v>13923322.1296489</v>
      </c>
      <c r="G28" s="0" t="n">
        <v>3568398.90748425</v>
      </c>
      <c r="H28" s="0" t="n">
        <v>14000391.7712117</v>
      </c>
      <c r="I28" s="0" t="n">
        <v>3507832.27559896</v>
      </c>
      <c r="J28" s="0" t="n">
        <v>343085.907471631</v>
      </c>
      <c r="K28" s="0" t="n">
        <v>332793.330247482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19042238.9362728</v>
      </c>
      <c r="C29" s="0" t="n">
        <v>18282174.6951437</v>
      </c>
      <c r="D29" s="0" t="n">
        <v>19062677.6780719</v>
      </c>
      <c r="E29" s="0" t="n">
        <v>18300701.3945399</v>
      </c>
      <c r="F29" s="0" t="n">
        <v>14509007.2204428</v>
      </c>
      <c r="G29" s="0" t="n">
        <v>3773167.47470095</v>
      </c>
      <c r="H29" s="0" t="n">
        <v>14590331.8571674</v>
      </c>
      <c r="I29" s="0" t="n">
        <v>3710369.53737255</v>
      </c>
      <c r="J29" s="0" t="n">
        <v>379661.491401095</v>
      </c>
      <c r="K29" s="0" t="n">
        <v>368271.646659062</v>
      </c>
      <c r="L29" s="0" t="n">
        <v>3176452.62796104</v>
      </c>
      <c r="M29" s="0" t="n">
        <v>2997298.57078792</v>
      </c>
      <c r="N29" s="0" t="n">
        <v>3179792.49486572</v>
      </c>
      <c r="O29" s="0" t="n">
        <v>3000417.24514661</v>
      </c>
      <c r="P29" s="0" t="n">
        <v>63276.9152335158</v>
      </c>
      <c r="Q29" s="0" t="n">
        <v>61378.6077765103</v>
      </c>
    </row>
    <row r="30" customFormat="false" ht="12.8" hidden="false" customHeight="false" outlineLevel="0" collapsed="false">
      <c r="A30" s="0" t="n">
        <v>77</v>
      </c>
      <c r="B30" s="0" t="n">
        <v>19601238.5082741</v>
      </c>
      <c r="C30" s="0" t="n">
        <v>18818330.7735272</v>
      </c>
      <c r="D30" s="0" t="n">
        <v>19632226.6538653</v>
      </c>
      <c r="E30" s="0" t="n">
        <v>18846920.5615749</v>
      </c>
      <c r="F30" s="0" t="n">
        <v>14914394.4763305</v>
      </c>
      <c r="G30" s="0" t="n">
        <v>3903936.29719667</v>
      </c>
      <c r="H30" s="0" t="n">
        <v>14999337.5182342</v>
      </c>
      <c r="I30" s="0" t="n">
        <v>3847583.04334076</v>
      </c>
      <c r="J30" s="0" t="n">
        <v>414460.297283375</v>
      </c>
      <c r="K30" s="0" t="n">
        <v>402026.488364873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20257061.3396147</v>
      </c>
      <c r="C31" s="0" t="n">
        <v>19446761.8842862</v>
      </c>
      <c r="D31" s="0" t="n">
        <v>20290671.7346038</v>
      </c>
      <c r="E31" s="0" t="n">
        <v>19477821.3432581</v>
      </c>
      <c r="F31" s="0" t="n">
        <v>15337285.6330352</v>
      </c>
      <c r="G31" s="0" t="n">
        <v>4109476.25125104</v>
      </c>
      <c r="H31" s="0" t="n">
        <v>15425768.1231167</v>
      </c>
      <c r="I31" s="0" t="n">
        <v>4052053.22014144</v>
      </c>
      <c r="J31" s="0" t="n">
        <v>430052.180596221</v>
      </c>
      <c r="K31" s="0" t="n">
        <v>417150.615178335</v>
      </c>
      <c r="L31" s="0" t="n">
        <v>3378734.91898742</v>
      </c>
      <c r="M31" s="0" t="n">
        <v>3187641.81866097</v>
      </c>
      <c r="N31" s="0" t="n">
        <v>3384295.97581512</v>
      </c>
      <c r="O31" s="0" t="n">
        <v>3192853.19567217</v>
      </c>
      <c r="P31" s="0" t="n">
        <v>71675.3634327036</v>
      </c>
      <c r="Q31" s="0" t="n">
        <v>69525.1025297224</v>
      </c>
    </row>
    <row r="32" customFormat="false" ht="12.8" hidden="false" customHeight="false" outlineLevel="0" collapsed="false">
      <c r="A32" s="0" t="n">
        <v>79</v>
      </c>
      <c r="B32" s="0" t="n">
        <v>20826301.665787</v>
      </c>
      <c r="C32" s="0" t="n">
        <v>19991491.1506149</v>
      </c>
      <c r="D32" s="0" t="n">
        <v>20864644.8799276</v>
      </c>
      <c r="E32" s="0" t="n">
        <v>20027037.4877221</v>
      </c>
      <c r="F32" s="0" t="n">
        <v>15710533.8742182</v>
      </c>
      <c r="G32" s="0" t="n">
        <v>4280957.27639663</v>
      </c>
      <c r="H32" s="0" t="n">
        <v>15803184.2723655</v>
      </c>
      <c r="I32" s="0" t="n">
        <v>4223853.21535668</v>
      </c>
      <c r="J32" s="0" t="n">
        <v>456754.561214897</v>
      </c>
      <c r="K32" s="0" t="n">
        <v>443051.92437845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21444202.3545992</v>
      </c>
      <c r="C33" s="0" t="n">
        <v>20582732.3460716</v>
      </c>
      <c r="D33" s="0" t="n">
        <v>21485631.9804725</v>
      </c>
      <c r="E33" s="0" t="n">
        <v>20621167.2929375</v>
      </c>
      <c r="F33" s="0" t="n">
        <v>16133428.9188066</v>
      </c>
      <c r="G33" s="0" t="n">
        <v>4449303.42726501</v>
      </c>
      <c r="H33" s="0" t="n">
        <v>16230326.4745648</v>
      </c>
      <c r="I33" s="0" t="n">
        <v>4390840.81837279</v>
      </c>
      <c r="J33" s="0" t="n">
        <v>482243.937356881</v>
      </c>
      <c r="K33" s="0" t="n">
        <v>467776.619236174</v>
      </c>
      <c r="L33" s="0" t="n">
        <v>3575178.73808461</v>
      </c>
      <c r="M33" s="0" t="n">
        <v>3372119.23222713</v>
      </c>
      <c r="N33" s="0" t="n">
        <v>3582050.03340292</v>
      </c>
      <c r="O33" s="0" t="n">
        <v>3378570.24085082</v>
      </c>
      <c r="P33" s="0" t="n">
        <v>80373.9895594802</v>
      </c>
      <c r="Q33" s="0" t="n">
        <v>77962.7698726957</v>
      </c>
    </row>
    <row r="34" customFormat="false" ht="12.8" hidden="false" customHeight="false" outlineLevel="0" collapsed="false">
      <c r="A34" s="0" t="n">
        <v>81</v>
      </c>
      <c r="B34" s="0" t="n">
        <v>22003790.0941459</v>
      </c>
      <c r="C34" s="0" t="n">
        <v>21118185.1574402</v>
      </c>
      <c r="D34" s="0" t="n">
        <v>22047704.9587438</v>
      </c>
      <c r="E34" s="0" t="n">
        <v>21158943.7376064</v>
      </c>
      <c r="F34" s="0" t="n">
        <v>16486126.8004917</v>
      </c>
      <c r="G34" s="0" t="n">
        <v>4632058.35694852</v>
      </c>
      <c r="H34" s="0" t="n">
        <v>16586782.9674466</v>
      </c>
      <c r="I34" s="0" t="n">
        <v>4572160.77015977</v>
      </c>
      <c r="J34" s="0" t="n">
        <v>506837.566006781</v>
      </c>
      <c r="K34" s="0" t="n">
        <v>491632.439026577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22631554.7218507</v>
      </c>
      <c r="C35" s="0" t="n">
        <v>21717982.7515728</v>
      </c>
      <c r="D35" s="0" t="n">
        <v>22677943.8607603</v>
      </c>
      <c r="E35" s="0" t="n">
        <v>21761083.2421173</v>
      </c>
      <c r="F35" s="0" t="n">
        <v>16881937.9620631</v>
      </c>
      <c r="G35" s="0" t="n">
        <v>4836044.78950968</v>
      </c>
      <c r="H35" s="0" t="n">
        <v>16985484.79364</v>
      </c>
      <c r="I35" s="0" t="n">
        <v>4775598.4484773</v>
      </c>
      <c r="J35" s="0" t="n">
        <v>539971.644875228</v>
      </c>
      <c r="K35" s="0" t="n">
        <v>523772.495528971</v>
      </c>
      <c r="L35" s="0" t="n">
        <v>3771433.01311608</v>
      </c>
      <c r="M35" s="0" t="n">
        <v>3556496.08006504</v>
      </c>
      <c r="N35" s="0" t="n">
        <v>3779132.10174741</v>
      </c>
      <c r="O35" s="0" t="n">
        <v>3563728.07431939</v>
      </c>
      <c r="P35" s="0" t="n">
        <v>89995.2741458714</v>
      </c>
      <c r="Q35" s="0" t="n">
        <v>87295.4159214952</v>
      </c>
    </row>
    <row r="36" customFormat="false" ht="12.8" hidden="false" customHeight="false" outlineLevel="0" collapsed="false">
      <c r="A36" s="0" t="n">
        <v>83</v>
      </c>
      <c r="B36" s="0" t="n">
        <v>23104482.7357804</v>
      </c>
      <c r="C36" s="0" t="n">
        <v>22170482.390932</v>
      </c>
      <c r="D36" s="0" t="n">
        <v>23153484.9138073</v>
      </c>
      <c r="E36" s="0" t="n">
        <v>22216037.3037624</v>
      </c>
      <c r="F36" s="0" t="n">
        <v>17206323.8057631</v>
      </c>
      <c r="G36" s="0" t="n">
        <v>4964158.58516887</v>
      </c>
      <c r="H36" s="0" t="n">
        <v>17313334.3060621</v>
      </c>
      <c r="I36" s="0" t="n">
        <v>4902702.99770028</v>
      </c>
      <c r="J36" s="0" t="n">
        <v>545318.34772832</v>
      </c>
      <c r="K36" s="0" t="n">
        <v>528958.79729647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23567553.6559094</v>
      </c>
      <c r="C37" s="0" t="n">
        <v>22613634.5268747</v>
      </c>
      <c r="D37" s="0" t="n">
        <v>23616386.4506902</v>
      </c>
      <c r="E37" s="0" t="n">
        <v>22659043.4255547</v>
      </c>
      <c r="F37" s="0" t="n">
        <v>17504543.0440054</v>
      </c>
      <c r="G37" s="0" t="n">
        <v>5109091.48286932</v>
      </c>
      <c r="H37" s="0" t="n">
        <v>17611785.5773674</v>
      </c>
      <c r="I37" s="0" t="n">
        <v>5047257.84818738</v>
      </c>
      <c r="J37" s="0" t="n">
        <v>576984.194854079</v>
      </c>
      <c r="K37" s="0" t="n">
        <v>559674.669008457</v>
      </c>
      <c r="L37" s="0" t="n">
        <v>3928041.89916149</v>
      </c>
      <c r="M37" s="0" t="n">
        <v>3703646.15653157</v>
      </c>
      <c r="N37" s="0" t="n">
        <v>3936152.41895424</v>
      </c>
      <c r="O37" s="0" t="n">
        <v>3711269.3561134</v>
      </c>
      <c r="P37" s="0" t="n">
        <v>96164.0324756799</v>
      </c>
      <c r="Q37" s="0" t="n">
        <v>93279.1115014094</v>
      </c>
    </row>
    <row r="38" customFormat="false" ht="12.8" hidden="false" customHeight="false" outlineLevel="0" collapsed="false">
      <c r="A38" s="0" t="n">
        <v>85</v>
      </c>
      <c r="B38" s="0" t="n">
        <v>24057799.1292557</v>
      </c>
      <c r="C38" s="0" t="n">
        <v>23083330.8822547</v>
      </c>
      <c r="D38" s="0" t="n">
        <v>24106820.5729499</v>
      </c>
      <c r="E38" s="0" t="n">
        <v>23128908.3639164</v>
      </c>
      <c r="F38" s="0" t="n">
        <v>17828342.1615372</v>
      </c>
      <c r="G38" s="0" t="n">
        <v>5254988.72071746</v>
      </c>
      <c r="H38" s="0" t="n">
        <v>17936848.2900437</v>
      </c>
      <c r="I38" s="0" t="n">
        <v>5192060.07387277</v>
      </c>
      <c r="J38" s="0" t="n">
        <v>621803.742157063</v>
      </c>
      <c r="K38" s="0" t="n">
        <v>603149.629892351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24471031.1429829</v>
      </c>
      <c r="C39" s="0" t="n">
        <v>23478893.0115536</v>
      </c>
      <c r="D39" s="0" t="n">
        <v>24520884.0836377</v>
      </c>
      <c r="E39" s="0" t="n">
        <v>23525244.6146641</v>
      </c>
      <c r="F39" s="0" t="n">
        <v>18091466.0701149</v>
      </c>
      <c r="G39" s="0" t="n">
        <v>5387426.94143867</v>
      </c>
      <c r="H39" s="0" t="n">
        <v>18201683.4368987</v>
      </c>
      <c r="I39" s="0" t="n">
        <v>5323561.17776544</v>
      </c>
      <c r="J39" s="0" t="n">
        <v>662431.182433608</v>
      </c>
      <c r="K39" s="0" t="n">
        <v>642558.2469606</v>
      </c>
      <c r="L39" s="0" t="n">
        <v>4077877.62506013</v>
      </c>
      <c r="M39" s="0" t="n">
        <v>3844466.10018198</v>
      </c>
      <c r="N39" s="0" t="n">
        <v>4086157.23977994</v>
      </c>
      <c r="O39" s="0" t="n">
        <v>3852248.22635073</v>
      </c>
      <c r="P39" s="0" t="n">
        <v>110405.197072268</v>
      </c>
      <c r="Q39" s="0" t="n">
        <v>107093.0411601</v>
      </c>
    </row>
    <row r="40" customFormat="false" ht="12.8" hidden="false" customHeight="false" outlineLevel="0" collapsed="false">
      <c r="A40" s="0" t="n">
        <v>87</v>
      </c>
      <c r="B40" s="0" t="n">
        <v>24927281.325219</v>
      </c>
      <c r="C40" s="0" t="n">
        <v>23914896.7469706</v>
      </c>
      <c r="D40" s="0" t="n">
        <v>24979437.1750657</v>
      </c>
      <c r="E40" s="0" t="n">
        <v>23963405.8476633</v>
      </c>
      <c r="F40" s="0" t="n">
        <v>18412746.7586921</v>
      </c>
      <c r="G40" s="0" t="n">
        <v>5502149.98827858</v>
      </c>
      <c r="H40" s="0" t="n">
        <v>18526025.1284026</v>
      </c>
      <c r="I40" s="0" t="n">
        <v>5437380.71926077</v>
      </c>
      <c r="J40" s="0" t="n">
        <v>675248.00070108</v>
      </c>
      <c r="K40" s="0" t="n">
        <v>654990.560680047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25457955.3639301</v>
      </c>
      <c r="C41" s="0" t="n">
        <v>24422391.4314944</v>
      </c>
      <c r="D41" s="0" t="n">
        <v>25542463.7513777</v>
      </c>
      <c r="E41" s="0" t="n">
        <v>24501437.6842499</v>
      </c>
      <c r="F41" s="0" t="n">
        <v>18824370.2629479</v>
      </c>
      <c r="G41" s="0" t="n">
        <v>5598021.16854651</v>
      </c>
      <c r="H41" s="0" t="n">
        <v>18942482.0322171</v>
      </c>
      <c r="I41" s="0" t="n">
        <v>5558955.65203277</v>
      </c>
      <c r="J41" s="0" t="n">
        <v>771682.020017301</v>
      </c>
      <c r="K41" s="0" t="n">
        <v>748531.559416782</v>
      </c>
      <c r="L41" s="0" t="n">
        <v>4241289.78637322</v>
      </c>
      <c r="M41" s="0" t="n">
        <v>3998363.57581573</v>
      </c>
      <c r="N41" s="0" t="n">
        <v>4255340.37478435</v>
      </c>
      <c r="O41" s="0" t="n">
        <v>4011566.43346264</v>
      </c>
      <c r="P41" s="0" t="n">
        <v>128613.670002884</v>
      </c>
      <c r="Q41" s="0" t="n">
        <v>124755.259902797</v>
      </c>
    </row>
    <row r="42" customFormat="false" ht="12.8" hidden="false" customHeight="false" outlineLevel="0" collapsed="false">
      <c r="A42" s="0" t="n">
        <v>89</v>
      </c>
      <c r="B42" s="0" t="n">
        <v>25984575.142862</v>
      </c>
      <c r="C42" s="0" t="n">
        <v>24926601.9217804</v>
      </c>
      <c r="D42" s="0" t="n">
        <v>26071803.3293276</v>
      </c>
      <c r="E42" s="0" t="n">
        <v>25008199.1710121</v>
      </c>
      <c r="F42" s="0" t="n">
        <v>19169446.913242</v>
      </c>
      <c r="G42" s="0" t="n">
        <v>5757155.00853845</v>
      </c>
      <c r="H42" s="0" t="n">
        <v>19290669.735711</v>
      </c>
      <c r="I42" s="0" t="n">
        <v>5717529.43530107</v>
      </c>
      <c r="J42" s="0" t="n">
        <v>864153.228906549</v>
      </c>
      <c r="K42" s="0" t="n">
        <v>838228.632039353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26532431.8730922</v>
      </c>
      <c r="C43" s="0" t="n">
        <v>25451422.3113108</v>
      </c>
      <c r="D43" s="0" t="n">
        <v>26630640.1873055</v>
      </c>
      <c r="E43" s="0" t="n">
        <v>25543481.7253707</v>
      </c>
      <c r="F43" s="0" t="n">
        <v>19534309.1117571</v>
      </c>
      <c r="G43" s="0" t="n">
        <v>5917113.19955373</v>
      </c>
      <c r="H43" s="0" t="n">
        <v>19658071.073627</v>
      </c>
      <c r="I43" s="0" t="n">
        <v>5885410.65174363</v>
      </c>
      <c r="J43" s="0" t="n">
        <v>941978.045567453</v>
      </c>
      <c r="K43" s="0" t="n">
        <v>913718.704200429</v>
      </c>
      <c r="L43" s="0" t="n">
        <v>4420115.62443991</v>
      </c>
      <c r="M43" s="0" t="n">
        <v>4167624.68762454</v>
      </c>
      <c r="N43" s="0" t="n">
        <v>4436443.40597583</v>
      </c>
      <c r="O43" s="0" t="n">
        <v>4182963.23293397</v>
      </c>
      <c r="P43" s="0" t="n">
        <v>156996.340927909</v>
      </c>
      <c r="Q43" s="0" t="n">
        <v>152286.450700071</v>
      </c>
    </row>
    <row r="44" customFormat="false" ht="12.8" hidden="false" customHeight="false" outlineLevel="0" collapsed="false">
      <c r="A44" s="0" t="n">
        <v>91</v>
      </c>
      <c r="B44" s="0" t="n">
        <v>26987794.5744575</v>
      </c>
      <c r="C44" s="0" t="n">
        <v>25887197.7218872</v>
      </c>
      <c r="D44" s="0" t="n">
        <v>27087318.9351401</v>
      </c>
      <c r="E44" s="0" t="n">
        <v>25980497.7555562</v>
      </c>
      <c r="F44" s="0" t="n">
        <v>19876576.0745886</v>
      </c>
      <c r="G44" s="0" t="n">
        <v>6010621.6472986</v>
      </c>
      <c r="H44" s="0" t="n">
        <v>20001743.9035262</v>
      </c>
      <c r="I44" s="0" t="n">
        <v>5978753.85202998</v>
      </c>
      <c r="J44" s="0" t="n">
        <v>1036592.11830161</v>
      </c>
      <c r="K44" s="0" t="n">
        <v>1005494.35475256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27320409.2932398</v>
      </c>
      <c r="C45" s="0" t="n">
        <v>26205021.7674221</v>
      </c>
      <c r="D45" s="0" t="n">
        <v>27421853.4919451</v>
      </c>
      <c r="E45" s="0" t="n">
        <v>26300127.528031</v>
      </c>
      <c r="F45" s="0" t="n">
        <v>20056137.9531191</v>
      </c>
      <c r="G45" s="0" t="n">
        <v>6148883.81430303</v>
      </c>
      <c r="H45" s="0" t="n">
        <v>20183293.7608272</v>
      </c>
      <c r="I45" s="0" t="n">
        <v>6116833.76720377</v>
      </c>
      <c r="J45" s="0" t="n">
        <v>1114815.94306281</v>
      </c>
      <c r="K45" s="0" t="n">
        <v>1081371.46477093</v>
      </c>
      <c r="L45" s="0" t="n">
        <v>4553654.80421071</v>
      </c>
      <c r="M45" s="0" t="n">
        <v>4294710.24919402</v>
      </c>
      <c r="N45" s="0" t="n">
        <v>4570522.831097</v>
      </c>
      <c r="O45" s="0" t="n">
        <v>4310558.23914967</v>
      </c>
      <c r="P45" s="0" t="n">
        <v>185802.657177136</v>
      </c>
      <c r="Q45" s="0" t="n">
        <v>180228.577461821</v>
      </c>
    </row>
    <row r="46" customFormat="false" ht="12.8" hidden="false" customHeight="false" outlineLevel="0" collapsed="false">
      <c r="A46" s="0" t="n">
        <v>93</v>
      </c>
      <c r="B46" s="0" t="n">
        <v>27760724.0689056</v>
      </c>
      <c r="C46" s="0" t="n">
        <v>26626509.7131406</v>
      </c>
      <c r="D46" s="0" t="n">
        <v>27863811.7913884</v>
      </c>
      <c r="E46" s="0" t="n">
        <v>26723158.7285141</v>
      </c>
      <c r="F46" s="0" t="n">
        <v>20354063.1245912</v>
      </c>
      <c r="G46" s="0" t="n">
        <v>6272446.5885494</v>
      </c>
      <c r="H46" s="0" t="n">
        <v>20483136.4496884</v>
      </c>
      <c r="I46" s="0" t="n">
        <v>6240022.27882574</v>
      </c>
      <c r="J46" s="0" t="n">
        <v>1225279.01361436</v>
      </c>
      <c r="K46" s="0" t="n">
        <v>1188520.64320593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28189995.7531907</v>
      </c>
      <c r="C47" s="0" t="n">
        <v>27038425.7128733</v>
      </c>
      <c r="D47" s="0" t="n">
        <v>28294597.2361214</v>
      </c>
      <c r="E47" s="0" t="n">
        <v>27136493.3628887</v>
      </c>
      <c r="F47" s="0" t="n">
        <v>20658460.1411773</v>
      </c>
      <c r="G47" s="0" t="n">
        <v>6379965.57169601</v>
      </c>
      <c r="H47" s="0" t="n">
        <v>20789349.2494131</v>
      </c>
      <c r="I47" s="0" t="n">
        <v>6347144.11347554</v>
      </c>
      <c r="J47" s="0" t="n">
        <v>1334330.12818525</v>
      </c>
      <c r="K47" s="0" t="n">
        <v>1294300.22433969</v>
      </c>
      <c r="L47" s="0" t="n">
        <v>4699361.1521727</v>
      </c>
      <c r="M47" s="0" t="n">
        <v>4433148.6894858</v>
      </c>
      <c r="N47" s="0" t="n">
        <v>4716754.4592353</v>
      </c>
      <c r="O47" s="0" t="n">
        <v>4449490.09301469</v>
      </c>
      <c r="P47" s="0" t="n">
        <v>222388.354697541</v>
      </c>
      <c r="Q47" s="0" t="n">
        <v>215716.704056615</v>
      </c>
    </row>
    <row r="48" customFormat="false" ht="12.8" hidden="false" customHeight="false" outlineLevel="0" collapsed="false">
      <c r="A48" s="0" t="n">
        <v>95</v>
      </c>
      <c r="B48" s="0" t="n">
        <v>28515478.3441484</v>
      </c>
      <c r="C48" s="0" t="n">
        <v>27350101.655038</v>
      </c>
      <c r="D48" s="0" t="n">
        <v>28621685.1557708</v>
      </c>
      <c r="E48" s="0" t="n">
        <v>27449686.9568843</v>
      </c>
      <c r="F48" s="0" t="n">
        <v>20872899.7967885</v>
      </c>
      <c r="G48" s="0" t="n">
        <v>6477201.85824946</v>
      </c>
      <c r="H48" s="0" t="n">
        <v>21005091.1983239</v>
      </c>
      <c r="I48" s="0" t="n">
        <v>6444595.75856036</v>
      </c>
      <c r="J48" s="0" t="n">
        <v>1406488.75207848</v>
      </c>
      <c r="K48" s="0" t="n">
        <v>1364294.08951613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28729239.4886889</v>
      </c>
      <c r="C49" s="0" t="n">
        <v>27555615.5842794</v>
      </c>
      <c r="D49" s="0" t="n">
        <v>28835559.6179369</v>
      </c>
      <c r="E49" s="0" t="n">
        <v>27655313.8861654</v>
      </c>
      <c r="F49" s="0" t="n">
        <v>21004956.7383992</v>
      </c>
      <c r="G49" s="0" t="n">
        <v>6550658.84588023</v>
      </c>
      <c r="H49" s="0" t="n">
        <v>21137231.0088157</v>
      </c>
      <c r="I49" s="0" t="n">
        <v>6518082.8773497</v>
      </c>
      <c r="J49" s="0" t="n">
        <v>1461730.9267169</v>
      </c>
      <c r="K49" s="0" t="n">
        <v>1417878.99891539</v>
      </c>
      <c r="L49" s="0" t="n">
        <v>4791209.67669545</v>
      </c>
      <c r="M49" s="0" t="n">
        <v>4520885.18095591</v>
      </c>
      <c r="N49" s="0" t="n">
        <v>4808892.18435606</v>
      </c>
      <c r="O49" s="0" t="n">
        <v>4537502.11403379</v>
      </c>
      <c r="P49" s="0" t="n">
        <v>243621.821119483</v>
      </c>
      <c r="Q49" s="0" t="n">
        <v>236313.166485898</v>
      </c>
    </row>
    <row r="50" customFormat="false" ht="12.8" hidden="false" customHeight="false" outlineLevel="0" collapsed="false">
      <c r="A50" s="0" t="n">
        <v>97</v>
      </c>
      <c r="B50" s="0" t="n">
        <v>29068584.0975069</v>
      </c>
      <c r="C50" s="0" t="n">
        <v>27881149.9197021</v>
      </c>
      <c r="D50" s="0" t="n">
        <v>29177720.295108</v>
      </c>
      <c r="E50" s="0" t="n">
        <v>27983493.1282677</v>
      </c>
      <c r="F50" s="0" t="n">
        <v>21237641.6959777</v>
      </c>
      <c r="G50" s="0" t="n">
        <v>6643508.2237244</v>
      </c>
      <c r="H50" s="0" t="n">
        <v>21372894.1107388</v>
      </c>
      <c r="I50" s="0" t="n">
        <v>6610599.01752886</v>
      </c>
      <c r="J50" s="0" t="n">
        <v>1535074.37993443</v>
      </c>
      <c r="K50" s="0" t="n">
        <v>1489022.1485364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29533003.9425609</v>
      </c>
      <c r="C51" s="0" t="n">
        <v>28327026.7959225</v>
      </c>
      <c r="D51" s="0" t="n">
        <v>29645025.0149991</v>
      </c>
      <c r="E51" s="0" t="n">
        <v>28432090.9486477</v>
      </c>
      <c r="F51" s="0" t="n">
        <v>21536109.526491</v>
      </c>
      <c r="G51" s="0" t="n">
        <v>6790917.26943152</v>
      </c>
      <c r="H51" s="0" t="n">
        <v>21673557.6659435</v>
      </c>
      <c r="I51" s="0" t="n">
        <v>6758533.28270426</v>
      </c>
      <c r="J51" s="0" t="n">
        <v>1685910.00262659</v>
      </c>
      <c r="K51" s="0" t="n">
        <v>1635332.70254779</v>
      </c>
      <c r="L51" s="0" t="n">
        <v>4925214.95237978</v>
      </c>
      <c r="M51" s="0" t="n">
        <v>4648263.7369947</v>
      </c>
      <c r="N51" s="0" t="n">
        <v>4943846.24626681</v>
      </c>
      <c r="O51" s="0" t="n">
        <v>4665771.88642256</v>
      </c>
      <c r="P51" s="0" t="n">
        <v>280985.000437765</v>
      </c>
      <c r="Q51" s="0" t="n">
        <v>272555.450424632</v>
      </c>
    </row>
    <row r="52" customFormat="false" ht="12.8" hidden="false" customHeight="false" outlineLevel="0" collapsed="false">
      <c r="A52" s="0" t="n">
        <v>99</v>
      </c>
      <c r="B52" s="0" t="n">
        <v>29896313.3860239</v>
      </c>
      <c r="C52" s="0" t="n">
        <v>28674593.0087128</v>
      </c>
      <c r="D52" s="0" t="n">
        <v>30009675.3394881</v>
      </c>
      <c r="E52" s="0" t="n">
        <v>28780915.9397445</v>
      </c>
      <c r="F52" s="0" t="n">
        <v>21789943.8729965</v>
      </c>
      <c r="G52" s="0" t="n">
        <v>6884649.13571624</v>
      </c>
      <c r="H52" s="0" t="n">
        <v>21928972.7256557</v>
      </c>
      <c r="I52" s="0" t="n">
        <v>6851943.2140888</v>
      </c>
      <c r="J52" s="0" t="n">
        <v>1740501.79206548</v>
      </c>
      <c r="K52" s="0" t="n">
        <v>1688286.73830352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30220010.6186472</v>
      </c>
      <c r="C53" s="0" t="n">
        <v>28984603.5828919</v>
      </c>
      <c r="D53" s="0" t="n">
        <v>30335382.8994896</v>
      </c>
      <c r="E53" s="0" t="n">
        <v>29092814.1064985</v>
      </c>
      <c r="F53" s="0" t="n">
        <v>21981700.579899</v>
      </c>
      <c r="G53" s="0" t="n">
        <v>7002903.00299286</v>
      </c>
      <c r="H53" s="0" t="n">
        <v>22122915.6725414</v>
      </c>
      <c r="I53" s="0" t="n">
        <v>6969898.43395713</v>
      </c>
      <c r="J53" s="0" t="n">
        <v>1785997.60527213</v>
      </c>
      <c r="K53" s="0" t="n">
        <v>1732417.67711396</v>
      </c>
      <c r="L53" s="0" t="n">
        <v>5039196.49137435</v>
      </c>
      <c r="M53" s="0" t="n">
        <v>4756016.74984607</v>
      </c>
      <c r="N53" s="0" t="n">
        <v>5058385.70653252</v>
      </c>
      <c r="O53" s="0" t="n">
        <v>4774049.1688743</v>
      </c>
      <c r="P53" s="0" t="n">
        <v>297666.267545355</v>
      </c>
      <c r="Q53" s="0" t="n">
        <v>288736.279518994</v>
      </c>
    </row>
    <row r="54" customFormat="false" ht="12.8" hidden="false" customHeight="false" outlineLevel="0" collapsed="false">
      <c r="A54" s="0" t="n">
        <v>101</v>
      </c>
      <c r="B54" s="0" t="n">
        <v>30424168.3623848</v>
      </c>
      <c r="C54" s="0" t="n">
        <v>29180632.7412187</v>
      </c>
      <c r="D54" s="0" t="n">
        <v>30540924.1338392</v>
      </c>
      <c r="E54" s="0" t="n">
        <v>29290171.3763698</v>
      </c>
      <c r="F54" s="0" t="n">
        <v>22060778.3410709</v>
      </c>
      <c r="G54" s="0" t="n">
        <v>7119854.40014773</v>
      </c>
      <c r="H54" s="0" t="n">
        <v>22202578.253413</v>
      </c>
      <c r="I54" s="0" t="n">
        <v>7087593.12295679</v>
      </c>
      <c r="J54" s="0" t="n">
        <v>1857342.20653175</v>
      </c>
      <c r="K54" s="0" t="n">
        <v>1801621.9403358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30789884.2543017</v>
      </c>
      <c r="C55" s="0" t="n">
        <v>29531414.0797972</v>
      </c>
      <c r="D55" s="0" t="n">
        <v>30908970.301943</v>
      </c>
      <c r="E55" s="0" t="n">
        <v>29643185.4710611</v>
      </c>
      <c r="F55" s="0" t="n">
        <v>22211843.234709</v>
      </c>
      <c r="G55" s="0" t="n">
        <v>7319570.84508818</v>
      </c>
      <c r="H55" s="0" t="n">
        <v>22354152.3671184</v>
      </c>
      <c r="I55" s="0" t="n">
        <v>7289033.10394265</v>
      </c>
      <c r="J55" s="0" t="n">
        <v>1965024.79003812</v>
      </c>
      <c r="K55" s="0" t="n">
        <v>1906074.04633698</v>
      </c>
      <c r="L55" s="0" t="n">
        <v>5133848.20096672</v>
      </c>
      <c r="M55" s="0" t="n">
        <v>4846310.72145661</v>
      </c>
      <c r="N55" s="0" t="n">
        <v>5153664.66761571</v>
      </c>
      <c r="O55" s="0" t="n">
        <v>4864941.26491828</v>
      </c>
      <c r="P55" s="0" t="n">
        <v>327504.131673021</v>
      </c>
      <c r="Q55" s="0" t="n">
        <v>317679.00772283</v>
      </c>
    </row>
    <row r="56" customFormat="false" ht="12.8" hidden="false" customHeight="false" outlineLevel="0" collapsed="false">
      <c r="A56" s="0" t="n">
        <v>103</v>
      </c>
      <c r="B56" s="0" t="n">
        <v>31016869.1279319</v>
      </c>
      <c r="C56" s="0" t="n">
        <v>29749512.8886479</v>
      </c>
      <c r="D56" s="0" t="n">
        <v>31136093.6992471</v>
      </c>
      <c r="E56" s="0" t="n">
        <v>29861413.4154282</v>
      </c>
      <c r="F56" s="0" t="n">
        <v>22385763.3817122</v>
      </c>
      <c r="G56" s="0" t="n">
        <v>7363749.50693574</v>
      </c>
      <c r="H56" s="0" t="n">
        <v>22528984.0360343</v>
      </c>
      <c r="I56" s="0" t="n">
        <v>7332429.37939392</v>
      </c>
      <c r="J56" s="0" t="n">
        <v>2064817.41312827</v>
      </c>
      <c r="K56" s="0" t="n">
        <v>2002872.89073442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31398684.1812306</v>
      </c>
      <c r="C57" s="0" t="n">
        <v>30115877.2417431</v>
      </c>
      <c r="D57" s="0" t="n">
        <v>31519045.7473094</v>
      </c>
      <c r="E57" s="0" t="n">
        <v>30228845.1056246</v>
      </c>
      <c r="F57" s="0" t="n">
        <v>22688997.5216507</v>
      </c>
      <c r="G57" s="0" t="n">
        <v>7426879.72009243</v>
      </c>
      <c r="H57" s="0" t="n">
        <v>22833523.9573936</v>
      </c>
      <c r="I57" s="0" t="n">
        <v>7395321.14823092</v>
      </c>
      <c r="J57" s="0" t="n">
        <v>2137064.9583787</v>
      </c>
      <c r="K57" s="0" t="n">
        <v>2072953.00962734</v>
      </c>
      <c r="L57" s="0" t="n">
        <v>5236118.49818732</v>
      </c>
      <c r="M57" s="0" t="n">
        <v>4943834.35386788</v>
      </c>
      <c r="N57" s="0" t="n">
        <v>5256180.61343774</v>
      </c>
      <c r="O57" s="0" t="n">
        <v>4962695.8203107</v>
      </c>
      <c r="P57" s="0" t="n">
        <v>356177.493063117</v>
      </c>
      <c r="Q57" s="0" t="n">
        <v>345492.168271223</v>
      </c>
    </row>
    <row r="58" customFormat="false" ht="12.8" hidden="false" customHeight="false" outlineLevel="0" collapsed="false">
      <c r="A58" s="0" t="n">
        <v>105</v>
      </c>
      <c r="B58" s="0" t="n">
        <v>31763660.60047</v>
      </c>
      <c r="C58" s="0" t="n">
        <v>30465691.6889244</v>
      </c>
      <c r="D58" s="0" t="n">
        <v>31882263.4253761</v>
      </c>
      <c r="E58" s="0" t="n">
        <v>30577005.0025614</v>
      </c>
      <c r="F58" s="0" t="n">
        <v>22925242.473751</v>
      </c>
      <c r="G58" s="0" t="n">
        <v>7540449.21517338</v>
      </c>
      <c r="H58" s="0" t="n">
        <v>23068359.2166064</v>
      </c>
      <c r="I58" s="0" t="n">
        <v>7508645.78595499</v>
      </c>
      <c r="J58" s="0" t="n">
        <v>2200791.58298262</v>
      </c>
      <c r="K58" s="0" t="n">
        <v>2134767.83549314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32038617.9370556</v>
      </c>
      <c r="C59" s="0" t="n">
        <v>30728549.5142334</v>
      </c>
      <c r="D59" s="0" t="n">
        <v>32157551.0822254</v>
      </c>
      <c r="E59" s="0" t="n">
        <v>30840172.1705469</v>
      </c>
      <c r="F59" s="0" t="n">
        <v>23061267.9171218</v>
      </c>
      <c r="G59" s="0" t="n">
        <v>7667281.59711169</v>
      </c>
      <c r="H59" s="0" t="n">
        <v>23204906.5318221</v>
      </c>
      <c r="I59" s="0" t="n">
        <v>7635265.63872477</v>
      </c>
      <c r="J59" s="0" t="n">
        <v>2282975.10955307</v>
      </c>
      <c r="K59" s="0" t="n">
        <v>2214485.85626647</v>
      </c>
      <c r="L59" s="0" t="n">
        <v>5342108.80428362</v>
      </c>
      <c r="M59" s="0" t="n">
        <v>5044238.92500433</v>
      </c>
      <c r="N59" s="0" t="n">
        <v>5361932.87648341</v>
      </c>
      <c r="O59" s="0" t="n">
        <v>5062876.67578049</v>
      </c>
      <c r="P59" s="0" t="n">
        <v>380495.851592178</v>
      </c>
      <c r="Q59" s="0" t="n">
        <v>369080.976044412</v>
      </c>
    </row>
    <row r="60" customFormat="false" ht="12.8" hidden="false" customHeight="false" outlineLevel="0" collapsed="false">
      <c r="A60" s="0" t="n">
        <v>107</v>
      </c>
      <c r="B60" s="0" t="n">
        <v>32337587.0692819</v>
      </c>
      <c r="C60" s="0" t="n">
        <v>31015628.8314499</v>
      </c>
      <c r="D60" s="0" t="n">
        <v>32458379.3875233</v>
      </c>
      <c r="E60" s="0" t="n">
        <v>31128998.0599477</v>
      </c>
      <c r="F60" s="0" t="n">
        <v>23292101.2573354</v>
      </c>
      <c r="G60" s="0" t="n">
        <v>7723527.57411451</v>
      </c>
      <c r="H60" s="0" t="n">
        <v>23437679.1824926</v>
      </c>
      <c r="I60" s="0" t="n">
        <v>7691318.87745508</v>
      </c>
      <c r="J60" s="0" t="n">
        <v>2386558.31529146</v>
      </c>
      <c r="K60" s="0" t="n">
        <v>2314961.56583271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32471256.6639616</v>
      </c>
      <c r="C61" s="0" t="n">
        <v>31145559.0824701</v>
      </c>
      <c r="D61" s="0" t="n">
        <v>32627095.6691385</v>
      </c>
      <c r="E61" s="0" t="n">
        <v>31292020.9211304</v>
      </c>
      <c r="F61" s="0" t="n">
        <v>23385304.2417338</v>
      </c>
      <c r="G61" s="0" t="n">
        <v>7760254.84073627</v>
      </c>
      <c r="H61" s="0" t="n">
        <v>23532571.1514224</v>
      </c>
      <c r="I61" s="0" t="n">
        <v>7759449.76970798</v>
      </c>
      <c r="J61" s="0" t="n">
        <v>2467467.65495364</v>
      </c>
      <c r="K61" s="0" t="n">
        <v>2393443.62530503</v>
      </c>
      <c r="L61" s="0" t="n">
        <v>5414886.12015647</v>
      </c>
      <c r="M61" s="0" t="n">
        <v>5114048.03383678</v>
      </c>
      <c r="N61" s="0" t="n">
        <v>5440854.53480755</v>
      </c>
      <c r="O61" s="0" t="n">
        <v>5138455.00145323</v>
      </c>
      <c r="P61" s="0" t="n">
        <v>411244.609158941</v>
      </c>
      <c r="Q61" s="0" t="n">
        <v>398907.270884172</v>
      </c>
    </row>
    <row r="62" customFormat="false" ht="12.8" hidden="false" customHeight="false" outlineLevel="0" collapsed="false">
      <c r="A62" s="0" t="n">
        <v>109</v>
      </c>
      <c r="B62" s="0" t="n">
        <v>32678496.0931697</v>
      </c>
      <c r="C62" s="0" t="n">
        <v>31344091.9230153</v>
      </c>
      <c r="D62" s="0" t="n">
        <v>32834371.0181798</v>
      </c>
      <c r="E62" s="0" t="n">
        <v>31490597.7400345</v>
      </c>
      <c r="F62" s="0" t="n">
        <v>23527269.1715862</v>
      </c>
      <c r="G62" s="0" t="n">
        <v>7816822.75142903</v>
      </c>
      <c r="H62" s="0" t="n">
        <v>23674192.0124291</v>
      </c>
      <c r="I62" s="0" t="n">
        <v>7816405.72760538</v>
      </c>
      <c r="J62" s="0" t="n">
        <v>2500831.27311486</v>
      </c>
      <c r="K62" s="0" t="n">
        <v>2425806.33492142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32837972.3941742</v>
      </c>
      <c r="C63" s="0" t="n">
        <v>31496944.5301792</v>
      </c>
      <c r="D63" s="0" t="n">
        <v>32993798.0130187</v>
      </c>
      <c r="E63" s="0" t="n">
        <v>31643402.8726987</v>
      </c>
      <c r="F63" s="0" t="n">
        <v>23579132.022056</v>
      </c>
      <c r="G63" s="0" t="n">
        <v>7917812.50812325</v>
      </c>
      <c r="H63" s="0" t="n">
        <v>23726070.2571386</v>
      </c>
      <c r="I63" s="0" t="n">
        <v>7917332.61556012</v>
      </c>
      <c r="J63" s="0" t="n">
        <v>2541119.70938112</v>
      </c>
      <c r="K63" s="0" t="n">
        <v>2464886.11809968</v>
      </c>
      <c r="L63" s="0" t="n">
        <v>5475883.40624448</v>
      </c>
      <c r="M63" s="0" t="n">
        <v>5171968.87034413</v>
      </c>
      <c r="N63" s="0" t="n">
        <v>5501851.20104672</v>
      </c>
      <c r="O63" s="0" t="n">
        <v>5196377.31770589</v>
      </c>
      <c r="P63" s="0" t="n">
        <v>423519.95156352</v>
      </c>
      <c r="Q63" s="0" t="n">
        <v>410814.353016614</v>
      </c>
    </row>
    <row r="64" customFormat="false" ht="12.8" hidden="false" customHeight="false" outlineLevel="0" collapsed="false">
      <c r="A64" s="0" t="n">
        <v>111</v>
      </c>
      <c r="B64" s="0" t="n">
        <v>33233584.518925</v>
      </c>
      <c r="C64" s="0" t="n">
        <v>31874718.5233395</v>
      </c>
      <c r="D64" s="0" t="n">
        <v>33391015.9084417</v>
      </c>
      <c r="E64" s="0" t="n">
        <v>32022694.7296222</v>
      </c>
      <c r="F64" s="0" t="n">
        <v>23847221.395035</v>
      </c>
      <c r="G64" s="0" t="n">
        <v>8027497.12830451</v>
      </c>
      <c r="H64" s="0" t="n">
        <v>23995398.9748033</v>
      </c>
      <c r="I64" s="0" t="n">
        <v>8027295.75481889</v>
      </c>
      <c r="J64" s="0" t="n">
        <v>2611765.7201438</v>
      </c>
      <c r="K64" s="0" t="n">
        <v>2533412.74853948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33527509.3866138</v>
      </c>
      <c r="C65" s="0" t="n">
        <v>32156343.08251</v>
      </c>
      <c r="D65" s="0" t="n">
        <v>33687041.5723118</v>
      </c>
      <c r="E65" s="0" t="n">
        <v>32306293.9761888</v>
      </c>
      <c r="F65" s="0" t="n">
        <v>24045682.6175896</v>
      </c>
      <c r="G65" s="0" t="n">
        <v>8110660.46492035</v>
      </c>
      <c r="H65" s="0" t="n">
        <v>24195836.2059414</v>
      </c>
      <c r="I65" s="0" t="n">
        <v>8110457.77024735</v>
      </c>
      <c r="J65" s="0" t="n">
        <v>2685958.05879162</v>
      </c>
      <c r="K65" s="0" t="n">
        <v>2605379.31702787</v>
      </c>
      <c r="L65" s="0" t="n">
        <v>5589693.49176254</v>
      </c>
      <c r="M65" s="0" t="n">
        <v>5279546.06658561</v>
      </c>
      <c r="N65" s="0" t="n">
        <v>5616280.53326738</v>
      </c>
      <c r="O65" s="0" t="n">
        <v>5304538.12938983</v>
      </c>
      <c r="P65" s="0" t="n">
        <v>447659.67646527</v>
      </c>
      <c r="Q65" s="0" t="n">
        <v>434229.886171311</v>
      </c>
    </row>
    <row r="66" customFormat="false" ht="12.8" hidden="false" customHeight="false" outlineLevel="0" collapsed="false">
      <c r="A66" s="0" t="n">
        <v>113</v>
      </c>
      <c r="B66" s="0" t="n">
        <v>33807786.8327773</v>
      </c>
      <c r="C66" s="0" t="n">
        <v>32426334.05118</v>
      </c>
      <c r="D66" s="0" t="n">
        <v>33968613.5142437</v>
      </c>
      <c r="E66" s="0" t="n">
        <v>32577501.6928371</v>
      </c>
      <c r="F66" s="0" t="n">
        <v>24225986.3620921</v>
      </c>
      <c r="G66" s="0" t="n">
        <v>8200347.68908797</v>
      </c>
      <c r="H66" s="0" t="n">
        <v>24377357.9258639</v>
      </c>
      <c r="I66" s="0" t="n">
        <v>8200143.76697324</v>
      </c>
      <c r="J66" s="0" t="n">
        <v>2805547.70130128</v>
      </c>
      <c r="K66" s="0" t="n">
        <v>2721381.27026225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34053049.3500894</v>
      </c>
      <c r="C67" s="0" t="n">
        <v>32663584.6398526</v>
      </c>
      <c r="D67" s="0" t="n">
        <v>34215132.2458056</v>
      </c>
      <c r="E67" s="0" t="n">
        <v>32815931.8270868</v>
      </c>
      <c r="F67" s="0" t="n">
        <v>24433919.3979984</v>
      </c>
      <c r="G67" s="0" t="n">
        <v>8229665.2418542</v>
      </c>
      <c r="H67" s="0" t="n">
        <v>24586521.4635276</v>
      </c>
      <c r="I67" s="0" t="n">
        <v>8229410.36355922</v>
      </c>
      <c r="J67" s="0" t="n">
        <v>2894251.77965548</v>
      </c>
      <c r="K67" s="0" t="n">
        <v>2807424.22626582</v>
      </c>
      <c r="L67" s="0" t="n">
        <v>5676476.30664253</v>
      </c>
      <c r="M67" s="0" t="n">
        <v>5362095.99178283</v>
      </c>
      <c r="N67" s="0" t="n">
        <v>5703488.22293507</v>
      </c>
      <c r="O67" s="0" t="n">
        <v>5387487.49299289</v>
      </c>
      <c r="P67" s="0" t="n">
        <v>482375.296609247</v>
      </c>
      <c r="Q67" s="0" t="n">
        <v>467904.037710969</v>
      </c>
    </row>
    <row r="68" customFormat="false" ht="12.8" hidden="false" customHeight="false" outlineLevel="0" collapsed="false">
      <c r="A68" s="0" t="n">
        <v>115</v>
      </c>
      <c r="B68" s="0" t="n">
        <v>34364714.6453167</v>
      </c>
      <c r="C68" s="0" t="n">
        <v>32962326.3395997</v>
      </c>
      <c r="D68" s="0" t="n">
        <v>34527119.8116634</v>
      </c>
      <c r="E68" s="0" t="n">
        <v>33114976.4051882</v>
      </c>
      <c r="F68" s="0" t="n">
        <v>24623769.3801077</v>
      </c>
      <c r="G68" s="0" t="n">
        <v>8338556.95949199</v>
      </c>
      <c r="H68" s="0" t="n">
        <v>24776675.6545297</v>
      </c>
      <c r="I68" s="0" t="n">
        <v>8338300.75065849</v>
      </c>
      <c r="J68" s="0" t="n">
        <v>2973236.85894202</v>
      </c>
      <c r="K68" s="0" t="n">
        <v>2884039.75317376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34607905.7431661</v>
      </c>
      <c r="C69" s="0" t="n">
        <v>33194944.8572644</v>
      </c>
      <c r="D69" s="0" t="n">
        <v>34770976.0845996</v>
      </c>
      <c r="E69" s="0" t="n">
        <v>33348229.8645533</v>
      </c>
      <c r="F69" s="0" t="n">
        <v>24718850.4496675</v>
      </c>
      <c r="G69" s="0" t="n">
        <v>8476094.40759688</v>
      </c>
      <c r="H69" s="0" t="n">
        <v>24872118.2613654</v>
      </c>
      <c r="I69" s="0" t="n">
        <v>8476111.60318789</v>
      </c>
      <c r="J69" s="0" t="n">
        <v>3006839.36984445</v>
      </c>
      <c r="K69" s="0" t="n">
        <v>2916634.18874912</v>
      </c>
      <c r="L69" s="0" t="n">
        <v>5769251.77000596</v>
      </c>
      <c r="M69" s="0" t="n">
        <v>5450387.72308688</v>
      </c>
      <c r="N69" s="0" t="n">
        <v>5796429.966484</v>
      </c>
      <c r="O69" s="0" t="n">
        <v>5475936.41525024</v>
      </c>
      <c r="P69" s="0" t="n">
        <v>501139.894974075</v>
      </c>
      <c r="Q69" s="0" t="n">
        <v>486105.698124853</v>
      </c>
    </row>
    <row r="70" customFormat="false" ht="12.8" hidden="false" customHeight="false" outlineLevel="0" collapsed="false">
      <c r="A70" s="0" t="n">
        <v>117</v>
      </c>
      <c r="B70" s="0" t="n">
        <v>34853458.8422382</v>
      </c>
      <c r="C70" s="0" t="n">
        <v>33430289.8116201</v>
      </c>
      <c r="D70" s="0" t="n">
        <v>35017614.1570727</v>
      </c>
      <c r="E70" s="0" t="n">
        <v>33584594.6903829</v>
      </c>
      <c r="F70" s="0" t="n">
        <v>24891435.9258568</v>
      </c>
      <c r="G70" s="0" t="n">
        <v>8538853.88576334</v>
      </c>
      <c r="H70" s="0" t="n">
        <v>25045723.5546307</v>
      </c>
      <c r="I70" s="0" t="n">
        <v>8538871.13575211</v>
      </c>
      <c r="J70" s="0" t="n">
        <v>3084983.28767906</v>
      </c>
      <c r="K70" s="0" t="n">
        <v>2992433.78904869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35146951.4058761</v>
      </c>
      <c r="C71" s="0" t="n">
        <v>33710893.2151571</v>
      </c>
      <c r="D71" s="0" t="n">
        <v>35309644.8821788</v>
      </c>
      <c r="E71" s="0" t="n">
        <v>33863823.4763731</v>
      </c>
      <c r="F71" s="0" t="n">
        <v>25079353.0379946</v>
      </c>
      <c r="G71" s="0" t="n">
        <v>8631540.17716244</v>
      </c>
      <c r="H71" s="0" t="n">
        <v>25232283.8041347</v>
      </c>
      <c r="I71" s="0" t="n">
        <v>8631539.67223838</v>
      </c>
      <c r="J71" s="0" t="n">
        <v>3163643.32429484</v>
      </c>
      <c r="K71" s="0" t="n">
        <v>3068734.02456599</v>
      </c>
      <c r="L71" s="0" t="n">
        <v>5860758.52815187</v>
      </c>
      <c r="M71" s="0" t="n">
        <v>5538089.00743086</v>
      </c>
      <c r="N71" s="0" t="n">
        <v>5887873.8264126</v>
      </c>
      <c r="O71" s="0" t="n">
        <v>5563578.58682406</v>
      </c>
      <c r="P71" s="0" t="n">
        <v>527273.887382473</v>
      </c>
      <c r="Q71" s="0" t="n">
        <v>511455.670760999</v>
      </c>
    </row>
    <row r="72" customFormat="false" ht="12.8" hidden="false" customHeight="false" outlineLevel="0" collapsed="false">
      <c r="A72" s="0" t="n">
        <v>119</v>
      </c>
      <c r="B72" s="0" t="n">
        <v>35449651.422962</v>
      </c>
      <c r="C72" s="0" t="n">
        <v>34000168.3375762</v>
      </c>
      <c r="D72" s="0" t="n">
        <v>35611998.7935051</v>
      </c>
      <c r="E72" s="0" t="n">
        <v>34152773.2522282</v>
      </c>
      <c r="F72" s="0" t="n">
        <v>25241418.9247809</v>
      </c>
      <c r="G72" s="0" t="n">
        <v>8758749.41279527</v>
      </c>
      <c r="H72" s="0" t="n">
        <v>25394024.3466041</v>
      </c>
      <c r="I72" s="0" t="n">
        <v>8758748.90562402</v>
      </c>
      <c r="J72" s="0" t="n">
        <v>3205930.38590041</v>
      </c>
      <c r="K72" s="0" t="n">
        <v>3109752.4743234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35694646.2734973</v>
      </c>
      <c r="C73" s="0" t="n">
        <v>34235063.7118424</v>
      </c>
      <c r="D73" s="0" t="n">
        <v>35857291.8385904</v>
      </c>
      <c r="E73" s="0" t="n">
        <v>34387951.7567618</v>
      </c>
      <c r="F73" s="0" t="n">
        <v>25373550.252585</v>
      </c>
      <c r="G73" s="0" t="n">
        <v>8861513.45925741</v>
      </c>
      <c r="H73" s="0" t="n">
        <v>25526438.8118545</v>
      </c>
      <c r="I73" s="0" t="n">
        <v>8861512.94490731</v>
      </c>
      <c r="J73" s="0" t="n">
        <v>3322387.41551935</v>
      </c>
      <c r="K73" s="0" t="n">
        <v>3222715.79305377</v>
      </c>
      <c r="L73" s="0" t="n">
        <v>5951969.26684656</v>
      </c>
      <c r="M73" s="0" t="n">
        <v>5624894.43957205</v>
      </c>
      <c r="N73" s="0" t="n">
        <v>5979077.08047938</v>
      </c>
      <c r="O73" s="0" t="n">
        <v>5650376.99538602</v>
      </c>
      <c r="P73" s="0" t="n">
        <v>553731.235919892</v>
      </c>
      <c r="Q73" s="0" t="n">
        <v>537119.298842295</v>
      </c>
    </row>
    <row r="74" customFormat="false" ht="12.8" hidden="false" customHeight="false" outlineLevel="0" collapsed="false">
      <c r="A74" s="0" t="n">
        <v>121</v>
      </c>
      <c r="B74" s="0" t="n">
        <v>35897075.0418894</v>
      </c>
      <c r="C74" s="0" t="n">
        <v>34429918.8501022</v>
      </c>
      <c r="D74" s="0" t="n">
        <v>36059486.1320456</v>
      </c>
      <c r="E74" s="0" t="n">
        <v>34582586.5659714</v>
      </c>
      <c r="F74" s="0" t="n">
        <v>25453575.6968525</v>
      </c>
      <c r="G74" s="0" t="n">
        <v>8976343.1532497</v>
      </c>
      <c r="H74" s="0" t="n">
        <v>25606243.9291552</v>
      </c>
      <c r="I74" s="0" t="n">
        <v>8976342.63681627</v>
      </c>
      <c r="J74" s="0" t="n">
        <v>3440156.46000591</v>
      </c>
      <c r="K74" s="0" t="n">
        <v>3336951.76620574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36108457.539051</v>
      </c>
      <c r="C75" s="0" t="n">
        <v>34633244.0151191</v>
      </c>
      <c r="D75" s="0" t="n">
        <v>36267479.3327725</v>
      </c>
      <c r="E75" s="0" t="n">
        <v>34782724.9176253</v>
      </c>
      <c r="F75" s="0" t="n">
        <v>25582850.0333605</v>
      </c>
      <c r="G75" s="0" t="n">
        <v>9050393.98175862</v>
      </c>
      <c r="H75" s="0" t="n">
        <v>25732331.454271</v>
      </c>
      <c r="I75" s="0" t="n">
        <v>9050393.46335429</v>
      </c>
      <c r="J75" s="0" t="n">
        <v>3527802.73550471</v>
      </c>
      <c r="K75" s="0" t="n">
        <v>3421968.65343957</v>
      </c>
      <c r="L75" s="0" t="n">
        <v>6019111.46501509</v>
      </c>
      <c r="M75" s="0" t="n">
        <v>5688814.58486473</v>
      </c>
      <c r="N75" s="0" t="n">
        <v>6045615.17541665</v>
      </c>
      <c r="O75" s="0" t="n">
        <v>5713728.64675743</v>
      </c>
      <c r="P75" s="0" t="n">
        <v>587967.122584118</v>
      </c>
      <c r="Q75" s="0" t="n">
        <v>570328.108906595</v>
      </c>
    </row>
    <row r="76" customFormat="false" ht="12.8" hidden="false" customHeight="false" outlineLevel="0" collapsed="false">
      <c r="A76" s="0" t="n">
        <v>123</v>
      </c>
      <c r="B76" s="0" t="n">
        <v>36287460.7805692</v>
      </c>
      <c r="C76" s="0" t="n">
        <v>34805527.4493141</v>
      </c>
      <c r="D76" s="0" t="n">
        <v>36446448.5255562</v>
      </c>
      <c r="E76" s="0" t="n">
        <v>34954977.2315124</v>
      </c>
      <c r="F76" s="0" t="n">
        <v>25702485.9874256</v>
      </c>
      <c r="G76" s="0" t="n">
        <v>9103041.46188852</v>
      </c>
      <c r="H76" s="0" t="n">
        <v>25851936.2903725</v>
      </c>
      <c r="I76" s="0" t="n">
        <v>9103040.94113993</v>
      </c>
      <c r="J76" s="0" t="n">
        <v>3607487.7998678</v>
      </c>
      <c r="K76" s="0" t="n">
        <v>3499263.16587176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36527515.6359204</v>
      </c>
      <c r="C77" s="0" t="n">
        <v>35036453.0815063</v>
      </c>
      <c r="D77" s="0" t="n">
        <v>36687107.3774566</v>
      </c>
      <c r="E77" s="0" t="n">
        <v>35186470.7318991</v>
      </c>
      <c r="F77" s="0" t="n">
        <v>25859502.9282611</v>
      </c>
      <c r="G77" s="0" t="n">
        <v>9176950.15324522</v>
      </c>
      <c r="H77" s="0" t="n">
        <v>26009521.1016687</v>
      </c>
      <c r="I77" s="0" t="n">
        <v>9176949.63023036</v>
      </c>
      <c r="J77" s="0" t="n">
        <v>3705004.88409066</v>
      </c>
      <c r="K77" s="0" t="n">
        <v>3593854.73756794</v>
      </c>
      <c r="L77" s="0" t="n">
        <v>6088029.09771889</v>
      </c>
      <c r="M77" s="0" t="n">
        <v>5754313.86839956</v>
      </c>
      <c r="N77" s="0" t="n">
        <v>6114627.97622355</v>
      </c>
      <c r="O77" s="0" t="n">
        <v>5779317.39340415</v>
      </c>
      <c r="P77" s="0" t="n">
        <v>617500.81401511</v>
      </c>
      <c r="Q77" s="0" t="n">
        <v>598975.789594657</v>
      </c>
    </row>
    <row r="78" customFormat="false" ht="12.8" hidden="false" customHeight="false" outlineLevel="0" collapsed="false">
      <c r="A78" s="0" t="n">
        <v>125</v>
      </c>
      <c r="B78" s="0" t="n">
        <v>36797104.15288</v>
      </c>
      <c r="C78" s="0" t="n">
        <v>35296175.8032314</v>
      </c>
      <c r="D78" s="0" t="n">
        <v>36955105.8091397</v>
      </c>
      <c r="E78" s="0" t="n">
        <v>35444699.6240876</v>
      </c>
      <c r="F78" s="0" t="n">
        <v>26078746.8918402</v>
      </c>
      <c r="G78" s="0" t="n">
        <v>9217428.91139117</v>
      </c>
      <c r="H78" s="0" t="n">
        <v>26227271.2382104</v>
      </c>
      <c r="I78" s="0" t="n">
        <v>9217428.38587726</v>
      </c>
      <c r="J78" s="0" t="n">
        <v>3867774.78084924</v>
      </c>
      <c r="K78" s="0" t="n">
        <v>3751741.53742376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36966342.2548418</v>
      </c>
      <c r="C79" s="0" t="n">
        <v>35457817.185389</v>
      </c>
      <c r="D79" s="0" t="n">
        <v>37122615.4520189</v>
      </c>
      <c r="E79" s="0" t="n">
        <v>35604716.2638052</v>
      </c>
      <c r="F79" s="0" t="n">
        <v>26154088.2180075</v>
      </c>
      <c r="G79" s="0" t="n">
        <v>9303728.96738148</v>
      </c>
      <c r="H79" s="0" t="n">
        <v>26300987.8240138</v>
      </c>
      <c r="I79" s="0" t="n">
        <v>9303728.43979142</v>
      </c>
      <c r="J79" s="0" t="n">
        <v>3956081.95774512</v>
      </c>
      <c r="K79" s="0" t="n">
        <v>3837399.49901276</v>
      </c>
      <c r="L79" s="0" t="n">
        <v>6162493.18991861</v>
      </c>
      <c r="M79" s="0" t="n">
        <v>5826616.45317366</v>
      </c>
      <c r="N79" s="0" t="n">
        <v>6188539.13016736</v>
      </c>
      <c r="O79" s="0" t="n">
        <v>5851100.43750665</v>
      </c>
      <c r="P79" s="0" t="n">
        <v>659346.99295752</v>
      </c>
      <c r="Q79" s="0" t="n">
        <v>639566.583168794</v>
      </c>
    </row>
    <row r="80" customFormat="false" ht="12.8" hidden="false" customHeight="false" outlineLevel="0" collapsed="false">
      <c r="A80" s="0" t="n">
        <v>127</v>
      </c>
      <c r="B80" s="0" t="n">
        <v>37204261.1104468</v>
      </c>
      <c r="C80" s="0" t="n">
        <v>35685585.4136743</v>
      </c>
      <c r="D80" s="0" t="n">
        <v>37360629.6539964</v>
      </c>
      <c r="E80" s="0" t="n">
        <v>35832574.1254628</v>
      </c>
      <c r="F80" s="0" t="n">
        <v>26272343.5822424</v>
      </c>
      <c r="G80" s="0" t="n">
        <v>9413241.83143181</v>
      </c>
      <c r="H80" s="0" t="n">
        <v>26419332.8234273</v>
      </c>
      <c r="I80" s="0" t="n">
        <v>9413241.30203548</v>
      </c>
      <c r="J80" s="0" t="n">
        <v>4033499.79708304</v>
      </c>
      <c r="K80" s="0" t="n">
        <v>3912494.80317055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37358784.0072695</v>
      </c>
      <c r="C81" s="0" t="n">
        <v>35835354.8994411</v>
      </c>
      <c r="D81" s="0" t="n">
        <v>37514123.1861485</v>
      </c>
      <c r="E81" s="0" t="n">
        <v>35981376.2082604</v>
      </c>
      <c r="F81" s="0" t="n">
        <v>26315217.2642047</v>
      </c>
      <c r="G81" s="0" t="n">
        <v>9520137.6352364</v>
      </c>
      <c r="H81" s="0" t="n">
        <v>26461239.1044995</v>
      </c>
      <c r="I81" s="0" t="n">
        <v>9520137.1037609</v>
      </c>
      <c r="J81" s="0" t="n">
        <v>4099707.84988913</v>
      </c>
      <c r="K81" s="0" t="n">
        <v>3976716.61439246</v>
      </c>
      <c r="L81" s="0" t="n">
        <v>6227797.86267223</v>
      </c>
      <c r="M81" s="0" t="n">
        <v>5889046.18092482</v>
      </c>
      <c r="N81" s="0" t="n">
        <v>6253688.17004583</v>
      </c>
      <c r="O81" s="0" t="n">
        <v>5913383.87625046</v>
      </c>
      <c r="P81" s="0" t="n">
        <v>683284.641648188</v>
      </c>
      <c r="Q81" s="0" t="n">
        <v>662786.102398743</v>
      </c>
    </row>
    <row r="82" customFormat="false" ht="12.8" hidden="false" customHeight="false" outlineLevel="0" collapsed="false">
      <c r="A82" s="0" t="n">
        <v>129</v>
      </c>
      <c r="B82" s="0" t="n">
        <v>37571850.8550151</v>
      </c>
      <c r="C82" s="0" t="n">
        <v>36039564.4204703</v>
      </c>
      <c r="D82" s="0" t="n">
        <v>37725445.1837838</v>
      </c>
      <c r="E82" s="0" t="n">
        <v>36183947.5599364</v>
      </c>
      <c r="F82" s="0" t="n">
        <v>26392661.7255664</v>
      </c>
      <c r="G82" s="0" t="n">
        <v>9646902.69490391</v>
      </c>
      <c r="H82" s="0" t="n">
        <v>26537045.3980856</v>
      </c>
      <c r="I82" s="0" t="n">
        <v>9646902.16185086</v>
      </c>
      <c r="J82" s="0" t="n">
        <v>4188537.06272727</v>
      </c>
      <c r="K82" s="0" t="n">
        <v>4062880.95084545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37790855.4170484</v>
      </c>
      <c r="C83" s="0" t="n">
        <v>36249370.3544008</v>
      </c>
      <c r="D83" s="0" t="n">
        <v>37944602.3622125</v>
      </c>
      <c r="E83" s="0" t="n">
        <v>36393896.9076905</v>
      </c>
      <c r="F83" s="0" t="n">
        <v>26515482.2882372</v>
      </c>
      <c r="G83" s="0" t="n">
        <v>9733888.06616358</v>
      </c>
      <c r="H83" s="0" t="n">
        <v>26660009.376011</v>
      </c>
      <c r="I83" s="0" t="n">
        <v>9733887.53167956</v>
      </c>
      <c r="J83" s="0" t="n">
        <v>4222159.76672104</v>
      </c>
      <c r="K83" s="0" t="n">
        <v>4095494.97371941</v>
      </c>
      <c r="L83" s="0" t="n">
        <v>6298262.54131002</v>
      </c>
      <c r="M83" s="0" t="n">
        <v>5955879.44339075</v>
      </c>
      <c r="N83" s="0" t="n">
        <v>6323887.82113231</v>
      </c>
      <c r="O83" s="0" t="n">
        <v>5979967.68117707</v>
      </c>
      <c r="P83" s="0" t="n">
        <v>703693.294453507</v>
      </c>
      <c r="Q83" s="0" t="n">
        <v>682582.495619902</v>
      </c>
    </row>
    <row r="84" customFormat="false" ht="12.8" hidden="false" customHeight="false" outlineLevel="0" collapsed="false">
      <c r="A84" s="0" t="n">
        <v>131</v>
      </c>
      <c r="B84" s="0" t="n">
        <v>37993277.800031</v>
      </c>
      <c r="C84" s="0" t="n">
        <v>36443977.4940744</v>
      </c>
      <c r="D84" s="0" t="n">
        <v>38145011.9597218</v>
      </c>
      <c r="E84" s="0" t="n">
        <v>36586612.1193932</v>
      </c>
      <c r="F84" s="0" t="n">
        <v>26611259.9569515</v>
      </c>
      <c r="G84" s="0" t="n">
        <v>9832717.53712298</v>
      </c>
      <c r="H84" s="0" t="n">
        <v>26753895.1251751</v>
      </c>
      <c r="I84" s="0" t="n">
        <v>9832716.99421801</v>
      </c>
      <c r="J84" s="0" t="n">
        <v>4320551.57027723</v>
      </c>
      <c r="K84" s="0" t="n">
        <v>4190935.02316891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38229719.1511366</v>
      </c>
      <c r="C85" s="0" t="n">
        <v>36671507.4569989</v>
      </c>
      <c r="D85" s="0" t="n">
        <v>38380098.9995891</v>
      </c>
      <c r="E85" s="0" t="n">
        <v>36812869.0430719</v>
      </c>
      <c r="F85" s="0" t="n">
        <v>26769895.0159752</v>
      </c>
      <c r="G85" s="0" t="n">
        <v>9901612.4410237</v>
      </c>
      <c r="H85" s="0" t="n">
        <v>26911257.1465545</v>
      </c>
      <c r="I85" s="0" t="n">
        <v>9901611.89651736</v>
      </c>
      <c r="J85" s="0" t="n">
        <v>4467073.68610657</v>
      </c>
      <c r="K85" s="0" t="n">
        <v>4333061.47552338</v>
      </c>
      <c r="L85" s="0" t="n">
        <v>6366991.85593042</v>
      </c>
      <c r="M85" s="0" t="n">
        <v>6019909.70764875</v>
      </c>
      <c r="N85" s="0" t="n">
        <v>6392055.97138127</v>
      </c>
      <c r="O85" s="0" t="n">
        <v>6043470.61359231</v>
      </c>
      <c r="P85" s="0" t="n">
        <v>744512.281017762</v>
      </c>
      <c r="Q85" s="0" t="n">
        <v>722176.912587229</v>
      </c>
    </row>
    <row r="86" customFormat="false" ht="12.8" hidden="false" customHeight="false" outlineLevel="0" collapsed="false">
      <c r="A86" s="0" t="n">
        <v>133</v>
      </c>
      <c r="B86" s="0" t="n">
        <v>38398202.9852047</v>
      </c>
      <c r="C86" s="0" t="n">
        <v>36833223.3745201</v>
      </c>
      <c r="D86" s="0" t="n">
        <v>38546696.1333527</v>
      </c>
      <c r="E86" s="0" t="n">
        <v>36972811.4755378</v>
      </c>
      <c r="F86" s="0" t="n">
        <v>26836582.429313</v>
      </c>
      <c r="G86" s="0" t="n">
        <v>9996640.94520711</v>
      </c>
      <c r="H86" s="0" t="n">
        <v>26976171.0775278</v>
      </c>
      <c r="I86" s="0" t="n">
        <v>9996640.39800999</v>
      </c>
      <c r="J86" s="0" t="n">
        <v>4457317.36037351</v>
      </c>
      <c r="K86" s="0" t="n">
        <v>4323597.8395623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38597250.375413</v>
      </c>
      <c r="C87" s="0" t="n">
        <v>37025337.4549849</v>
      </c>
      <c r="D87" s="0" t="n">
        <v>38745978.5675525</v>
      </c>
      <c r="E87" s="0" t="n">
        <v>37165140.0606967</v>
      </c>
      <c r="F87" s="0" t="n">
        <v>27025944.2331296</v>
      </c>
      <c r="G87" s="0" t="n">
        <v>9999393.22185537</v>
      </c>
      <c r="H87" s="0" t="n">
        <v>27165747.3914298</v>
      </c>
      <c r="I87" s="0" t="n">
        <v>9999392.66926698</v>
      </c>
      <c r="J87" s="0" t="n">
        <v>4577869.67553629</v>
      </c>
      <c r="K87" s="0" t="n">
        <v>4440533.5852702</v>
      </c>
      <c r="L87" s="0" t="n">
        <v>6430545.80810325</v>
      </c>
      <c r="M87" s="0" t="n">
        <v>6081292.1792954</v>
      </c>
      <c r="N87" s="0" t="n">
        <v>6455333.50862587</v>
      </c>
      <c r="O87" s="0" t="n">
        <v>6104593.25942533</v>
      </c>
      <c r="P87" s="0" t="n">
        <v>762978.279256048</v>
      </c>
      <c r="Q87" s="0" t="n">
        <v>740088.930878367</v>
      </c>
    </row>
    <row r="88" customFormat="false" ht="12.8" hidden="false" customHeight="false" outlineLevel="0" collapsed="false">
      <c r="A88" s="0" t="n">
        <v>135</v>
      </c>
      <c r="B88" s="0" t="n">
        <v>38783722.1003169</v>
      </c>
      <c r="C88" s="0" t="n">
        <v>37205439.8265619</v>
      </c>
      <c r="D88" s="0" t="n">
        <v>38932779.7289572</v>
      </c>
      <c r="E88" s="0" t="n">
        <v>37345552.0959181</v>
      </c>
      <c r="F88" s="0" t="n">
        <v>27167635.3211177</v>
      </c>
      <c r="G88" s="0" t="n">
        <v>10037804.5054443</v>
      </c>
      <c r="H88" s="0" t="n">
        <v>27307748.1450063</v>
      </c>
      <c r="I88" s="0" t="n">
        <v>10037803.9509118</v>
      </c>
      <c r="J88" s="0" t="n">
        <v>4693794.8429138</v>
      </c>
      <c r="K88" s="0" t="n">
        <v>4552980.99762639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39164193.3584021</v>
      </c>
      <c r="C89" s="0" t="n">
        <v>37571389.8870491</v>
      </c>
      <c r="D89" s="0" t="n">
        <v>39312970.8979205</v>
      </c>
      <c r="E89" s="0" t="n">
        <v>37711238.8638892</v>
      </c>
      <c r="F89" s="0" t="n">
        <v>27403112.7448817</v>
      </c>
      <c r="G89" s="0" t="n">
        <v>10168277.1421673</v>
      </c>
      <c r="H89" s="0" t="n">
        <v>27542962.2788035</v>
      </c>
      <c r="I89" s="0" t="n">
        <v>10168276.5850857</v>
      </c>
      <c r="J89" s="0" t="n">
        <v>4787209.2284305</v>
      </c>
      <c r="K89" s="0" t="n">
        <v>4643592.95157758</v>
      </c>
      <c r="L89" s="0" t="n">
        <v>6523649.62488364</v>
      </c>
      <c r="M89" s="0" t="n">
        <v>6169389.34266016</v>
      </c>
      <c r="N89" s="0" t="n">
        <v>6548445.54727392</v>
      </c>
      <c r="O89" s="0" t="n">
        <v>6192698.20346255</v>
      </c>
      <c r="P89" s="0" t="n">
        <v>797868.204738416</v>
      </c>
      <c r="Q89" s="0" t="n">
        <v>773932.158596263</v>
      </c>
    </row>
    <row r="90" customFormat="false" ht="12.8" hidden="false" customHeight="false" outlineLevel="0" collapsed="false">
      <c r="A90" s="0" t="n">
        <v>137</v>
      </c>
      <c r="B90" s="0" t="n">
        <v>39377285.1755349</v>
      </c>
      <c r="C90" s="0" t="n">
        <v>37776302.7856652</v>
      </c>
      <c r="D90" s="0" t="n">
        <v>39525024.3081179</v>
      </c>
      <c r="E90" s="0" t="n">
        <v>37915175.8549264</v>
      </c>
      <c r="F90" s="0" t="n">
        <v>27479717.8560104</v>
      </c>
      <c r="G90" s="0" t="n">
        <v>10296584.9296548</v>
      </c>
      <c r="H90" s="0" t="n">
        <v>27618591.4761811</v>
      </c>
      <c r="I90" s="0" t="n">
        <v>10296584.3787454</v>
      </c>
      <c r="J90" s="0" t="n">
        <v>4875994.0196223</v>
      </c>
      <c r="K90" s="0" t="n">
        <v>4729714.19903363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39805706.0136766</v>
      </c>
      <c r="C91" s="0" t="n">
        <v>38187162.6428004</v>
      </c>
      <c r="D91" s="0" t="n">
        <v>39953778.5113016</v>
      </c>
      <c r="E91" s="0" t="n">
        <v>38326349.0918061</v>
      </c>
      <c r="F91" s="0" t="n">
        <v>27834375.4190146</v>
      </c>
      <c r="G91" s="0" t="n">
        <v>10352787.2237859</v>
      </c>
      <c r="H91" s="0" t="n">
        <v>27973562.4208245</v>
      </c>
      <c r="I91" s="0" t="n">
        <v>10352786.6709816</v>
      </c>
      <c r="J91" s="0" t="n">
        <v>5048427.83052478</v>
      </c>
      <c r="K91" s="0" t="n">
        <v>4896974.99560904</v>
      </c>
      <c r="L91" s="0" t="n">
        <v>6629319.26509335</v>
      </c>
      <c r="M91" s="0" t="n">
        <v>6269824.17310326</v>
      </c>
      <c r="N91" s="0" t="n">
        <v>6653997.71804541</v>
      </c>
      <c r="O91" s="0" t="n">
        <v>6293023.07663558</v>
      </c>
      <c r="P91" s="0" t="n">
        <v>841404.638420797</v>
      </c>
      <c r="Q91" s="0" t="n">
        <v>816162.499268173</v>
      </c>
    </row>
    <row r="92" customFormat="false" ht="12.8" hidden="false" customHeight="false" outlineLevel="0" collapsed="false">
      <c r="A92" s="0" t="n">
        <v>139</v>
      </c>
      <c r="B92" s="0" t="n">
        <v>40087282.8140703</v>
      </c>
      <c r="C92" s="0" t="n">
        <v>38457442.1679263</v>
      </c>
      <c r="D92" s="0" t="n">
        <v>40234987.9406721</v>
      </c>
      <c r="E92" s="0" t="n">
        <v>38596285.1995021</v>
      </c>
      <c r="F92" s="0" t="n">
        <v>28015310.2171375</v>
      </c>
      <c r="G92" s="0" t="n">
        <v>10442131.9507887</v>
      </c>
      <c r="H92" s="0" t="n">
        <v>28154153.4947968</v>
      </c>
      <c r="I92" s="0" t="n">
        <v>10442131.7047053</v>
      </c>
      <c r="J92" s="0" t="n">
        <v>5116725.77233214</v>
      </c>
      <c r="K92" s="0" t="n">
        <v>4963223.99916217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40385438.7178617</v>
      </c>
      <c r="C93" s="0" t="n">
        <v>38745172.9403655</v>
      </c>
      <c r="D93" s="0" t="n">
        <v>40532490.4999294</v>
      </c>
      <c r="E93" s="0" t="n">
        <v>38883402.0268963</v>
      </c>
      <c r="F93" s="0" t="n">
        <v>28268607.1495967</v>
      </c>
      <c r="G93" s="0" t="n">
        <v>10476565.7907688</v>
      </c>
      <c r="H93" s="0" t="n">
        <v>28406836.5252347</v>
      </c>
      <c r="I93" s="0" t="n">
        <v>10476565.5016615</v>
      </c>
      <c r="J93" s="0" t="n">
        <v>5278970.10333991</v>
      </c>
      <c r="K93" s="0" t="n">
        <v>5120601.00023971</v>
      </c>
      <c r="L93" s="0" t="n">
        <v>6724529.49568883</v>
      </c>
      <c r="M93" s="0" t="n">
        <v>6360143.27565912</v>
      </c>
      <c r="N93" s="0" t="n">
        <v>6749038.2035535</v>
      </c>
      <c r="O93" s="0" t="n">
        <v>6383182.62702705</v>
      </c>
      <c r="P93" s="0" t="n">
        <v>879828.350556651</v>
      </c>
      <c r="Q93" s="0" t="n">
        <v>853433.500039952</v>
      </c>
    </row>
    <row r="94" customFormat="false" ht="12.8" hidden="false" customHeight="false" outlineLevel="0" collapsed="false">
      <c r="A94" s="0" t="n">
        <v>141</v>
      </c>
      <c r="B94" s="0" t="n">
        <v>40571269.7529643</v>
      </c>
      <c r="C94" s="0" t="n">
        <v>38923576.4704567</v>
      </c>
      <c r="D94" s="0" t="n">
        <v>40717398.0137416</v>
      </c>
      <c r="E94" s="0" t="n">
        <v>39060936.1997103</v>
      </c>
      <c r="F94" s="0" t="n">
        <v>28311659.8140925</v>
      </c>
      <c r="G94" s="0" t="n">
        <v>10611916.6563643</v>
      </c>
      <c r="H94" s="0" t="n">
        <v>28449019.8381747</v>
      </c>
      <c r="I94" s="0" t="n">
        <v>10611916.3615356</v>
      </c>
      <c r="J94" s="0" t="n">
        <v>5365483.47961099</v>
      </c>
      <c r="K94" s="0" t="n">
        <v>5204518.97522266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40867804.5291946</v>
      </c>
      <c r="C95" s="0" t="n">
        <v>39208500.4459096</v>
      </c>
      <c r="D95" s="0" t="n">
        <v>41012849.3302355</v>
      </c>
      <c r="E95" s="0" t="n">
        <v>39344841.7208579</v>
      </c>
      <c r="F95" s="0" t="n">
        <v>28520617.8638776</v>
      </c>
      <c r="G95" s="0" t="n">
        <v>10687882.582032</v>
      </c>
      <c r="H95" s="0" t="n">
        <v>28656959.434414</v>
      </c>
      <c r="I95" s="0" t="n">
        <v>10687882.2864439</v>
      </c>
      <c r="J95" s="0" t="n">
        <v>5485489.67437129</v>
      </c>
      <c r="K95" s="0" t="n">
        <v>5320924.98414016</v>
      </c>
      <c r="L95" s="0" t="n">
        <v>6804934.26036165</v>
      </c>
      <c r="M95" s="0" t="n">
        <v>6437039.69395378</v>
      </c>
      <c r="N95" s="0" t="n">
        <v>6829108.2498847</v>
      </c>
      <c r="O95" s="0" t="n">
        <v>6459764.41620755</v>
      </c>
      <c r="P95" s="0" t="n">
        <v>914248.279061882</v>
      </c>
      <c r="Q95" s="0" t="n">
        <v>886820.830690026</v>
      </c>
    </row>
    <row r="96" customFormat="false" ht="12.8" hidden="false" customHeight="false" outlineLevel="0" collapsed="false">
      <c r="A96" s="0" t="n">
        <v>143</v>
      </c>
      <c r="B96" s="0" t="n">
        <v>41102830.2390601</v>
      </c>
      <c r="C96" s="0" t="n">
        <v>39435403.529599</v>
      </c>
      <c r="D96" s="0" t="n">
        <v>41248274.5971614</v>
      </c>
      <c r="E96" s="0" t="n">
        <v>39572120.4371022</v>
      </c>
      <c r="F96" s="0" t="n">
        <v>28710941.4157134</v>
      </c>
      <c r="G96" s="0" t="n">
        <v>10724462.1138856</v>
      </c>
      <c r="H96" s="0" t="n">
        <v>28847658.6200477</v>
      </c>
      <c r="I96" s="0" t="n">
        <v>10724461.8170544</v>
      </c>
      <c r="J96" s="0" t="n">
        <v>5560106.67500035</v>
      </c>
      <c r="K96" s="0" t="n">
        <v>5393303.47475034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41478384.6784642</v>
      </c>
      <c r="C97" s="0" t="n">
        <v>39795631.944486</v>
      </c>
      <c r="D97" s="0" t="n">
        <v>41624041.5550817</v>
      </c>
      <c r="E97" s="0" t="n">
        <v>39932548.6157775</v>
      </c>
      <c r="F97" s="0" t="n">
        <v>29004352.9548261</v>
      </c>
      <c r="G97" s="0" t="n">
        <v>10791278.9896599</v>
      </c>
      <c r="H97" s="0" t="n">
        <v>29141269.9338196</v>
      </c>
      <c r="I97" s="0" t="n">
        <v>10791278.6819579</v>
      </c>
      <c r="J97" s="0" t="n">
        <v>5663168.10874832</v>
      </c>
      <c r="K97" s="0" t="n">
        <v>5493273.06548587</v>
      </c>
      <c r="L97" s="0" t="n">
        <v>6905867.23534036</v>
      </c>
      <c r="M97" s="0" t="n">
        <v>6532920.42989466</v>
      </c>
      <c r="N97" s="0" t="n">
        <v>6930143.24553217</v>
      </c>
      <c r="O97" s="0" t="n">
        <v>6555741.06190887</v>
      </c>
      <c r="P97" s="0" t="n">
        <v>943861.351458053</v>
      </c>
      <c r="Q97" s="0" t="n">
        <v>915545.510914311</v>
      </c>
    </row>
    <row r="98" customFormat="false" ht="12.8" hidden="false" customHeight="false" outlineLevel="0" collapsed="false">
      <c r="A98" s="0" t="n">
        <v>145</v>
      </c>
      <c r="B98" s="0" t="n">
        <v>41766155.7135343</v>
      </c>
      <c r="C98" s="0" t="n">
        <v>40073500.658501</v>
      </c>
      <c r="D98" s="0" t="n">
        <v>41911130.7472211</v>
      </c>
      <c r="E98" s="0" t="n">
        <v>40209776.3949435</v>
      </c>
      <c r="F98" s="0" t="n">
        <v>29217580.3722254</v>
      </c>
      <c r="G98" s="0" t="n">
        <v>10855920.2862757</v>
      </c>
      <c r="H98" s="0" t="n">
        <v>29353856.4173379</v>
      </c>
      <c r="I98" s="0" t="n">
        <v>10855919.9776056</v>
      </c>
      <c r="J98" s="0" t="n">
        <v>5838377.45170601</v>
      </c>
      <c r="K98" s="0" t="n">
        <v>5663226.12815483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41943379.3393049</v>
      </c>
      <c r="C99" s="0" t="n">
        <v>40244259.6260753</v>
      </c>
      <c r="D99" s="0" t="n">
        <v>42085109.7497913</v>
      </c>
      <c r="E99" s="0" t="n">
        <v>40377485.413614</v>
      </c>
      <c r="F99" s="0" t="n">
        <v>29298150.7865452</v>
      </c>
      <c r="G99" s="0" t="n">
        <v>10946108.8395301</v>
      </c>
      <c r="H99" s="0" t="n">
        <v>29431376.8839555</v>
      </c>
      <c r="I99" s="0" t="n">
        <v>10946108.5296586</v>
      </c>
      <c r="J99" s="0" t="n">
        <v>5901226.09573963</v>
      </c>
      <c r="K99" s="0" t="n">
        <v>5724189.31286744</v>
      </c>
      <c r="L99" s="0" t="n">
        <v>6983748.86712282</v>
      </c>
      <c r="M99" s="0" t="n">
        <v>6607743.11573309</v>
      </c>
      <c r="N99" s="0" t="n">
        <v>7007370.46533448</v>
      </c>
      <c r="O99" s="0" t="n">
        <v>6629948.61363485</v>
      </c>
      <c r="P99" s="0" t="n">
        <v>983537.682623272</v>
      </c>
      <c r="Q99" s="0" t="n">
        <v>954031.552144574</v>
      </c>
    </row>
    <row r="100" customFormat="false" ht="12.8" hidden="false" customHeight="false" outlineLevel="0" collapsed="false">
      <c r="A100" s="0" t="n">
        <v>147</v>
      </c>
      <c r="B100" s="0" t="n">
        <v>42206242.36044</v>
      </c>
      <c r="C100" s="0" t="n">
        <v>40497804.1713161</v>
      </c>
      <c r="D100" s="0" t="n">
        <v>42347179.8777412</v>
      </c>
      <c r="E100" s="0" t="n">
        <v>40630284.6367801</v>
      </c>
      <c r="F100" s="0" t="n">
        <v>29442724.6502695</v>
      </c>
      <c r="G100" s="0" t="n">
        <v>11055079.5210466</v>
      </c>
      <c r="H100" s="0" t="n">
        <v>29575205.4044382</v>
      </c>
      <c r="I100" s="0" t="n">
        <v>11055079.2323419</v>
      </c>
      <c r="J100" s="0" t="n">
        <v>6097547.57935956</v>
      </c>
      <c r="K100" s="0" t="n">
        <v>5914621.15197877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42459934.0776656</v>
      </c>
      <c r="C101" s="0" t="n">
        <v>40743570.1093872</v>
      </c>
      <c r="D101" s="0" t="n">
        <v>42599152.3803757</v>
      </c>
      <c r="E101" s="0" t="n">
        <v>40874435.158547</v>
      </c>
      <c r="F101" s="0" t="n">
        <v>29691483.7095932</v>
      </c>
      <c r="G101" s="0" t="n">
        <v>11052086.399794</v>
      </c>
      <c r="H101" s="0" t="n">
        <v>29822348.9419971</v>
      </c>
      <c r="I101" s="0" t="n">
        <v>11052086.2165499</v>
      </c>
      <c r="J101" s="0" t="n">
        <v>6152266.94763247</v>
      </c>
      <c r="K101" s="0" t="n">
        <v>5967698.9392035</v>
      </c>
      <c r="L101" s="0" t="n">
        <v>7070316.88752974</v>
      </c>
      <c r="M101" s="0" t="n">
        <v>6690834.86353924</v>
      </c>
      <c r="N101" s="0" t="n">
        <v>7093519.91513711</v>
      </c>
      <c r="O101" s="0" t="n">
        <v>6712648.62691489</v>
      </c>
      <c r="P101" s="0" t="n">
        <v>1025377.82460541</v>
      </c>
      <c r="Q101" s="0" t="n">
        <v>994616.48986725</v>
      </c>
    </row>
    <row r="102" customFormat="false" ht="12.8" hidden="false" customHeight="false" outlineLevel="0" collapsed="false">
      <c r="A102" s="0" t="n">
        <v>149</v>
      </c>
      <c r="B102" s="0" t="n">
        <v>42651798.3701538</v>
      </c>
      <c r="C102" s="0" t="n">
        <v>40929517.1756201</v>
      </c>
      <c r="D102" s="0" t="n">
        <v>42790180.7226183</v>
      </c>
      <c r="E102" s="0" t="n">
        <v>41059596.5467328</v>
      </c>
      <c r="F102" s="0" t="n">
        <v>29858117.7947619</v>
      </c>
      <c r="G102" s="0" t="n">
        <v>11071399.3808582</v>
      </c>
      <c r="H102" s="0" t="n">
        <v>29988197.3502927</v>
      </c>
      <c r="I102" s="0" t="n">
        <v>11071399.1964401</v>
      </c>
      <c r="J102" s="0" t="n">
        <v>6235208.54234446</v>
      </c>
      <c r="K102" s="0" t="n">
        <v>6048152.28607412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42966358.8433201</v>
      </c>
      <c r="C103" s="0" t="n">
        <v>41232412.1359274</v>
      </c>
      <c r="D103" s="0" t="n">
        <v>43102746.8697788</v>
      </c>
      <c r="E103" s="0" t="n">
        <v>41360616.8405104</v>
      </c>
      <c r="F103" s="0" t="n">
        <v>30115490.537412</v>
      </c>
      <c r="G103" s="0" t="n">
        <v>11116921.5985153</v>
      </c>
      <c r="H103" s="0" t="n">
        <v>30243695.4892494</v>
      </c>
      <c r="I103" s="0" t="n">
        <v>11116921.3512611</v>
      </c>
      <c r="J103" s="0" t="n">
        <v>6288511.65932745</v>
      </c>
      <c r="K103" s="0" t="n">
        <v>6099856.30954763</v>
      </c>
      <c r="L103" s="0" t="n">
        <v>7156351.98785185</v>
      </c>
      <c r="M103" s="0" t="n">
        <v>6773239.3292411</v>
      </c>
      <c r="N103" s="0" t="n">
        <v>7179083.32318348</v>
      </c>
      <c r="O103" s="0" t="n">
        <v>6794609.82077154</v>
      </c>
      <c r="P103" s="0" t="n">
        <v>1048085.27655458</v>
      </c>
      <c r="Q103" s="0" t="n">
        <v>1016642.71825794</v>
      </c>
    </row>
    <row r="104" customFormat="false" ht="12.8" hidden="false" customHeight="false" outlineLevel="0" collapsed="false">
      <c r="A104" s="0" t="n">
        <v>151</v>
      </c>
      <c r="B104" s="0" t="n">
        <v>43175459.6590012</v>
      </c>
      <c r="C104" s="0" t="n">
        <v>41434409.4734054</v>
      </c>
      <c r="D104" s="0" t="n">
        <v>43310681.6645916</v>
      </c>
      <c r="E104" s="0" t="n">
        <v>41561518.2551043</v>
      </c>
      <c r="F104" s="0" t="n">
        <v>30224017.8102611</v>
      </c>
      <c r="G104" s="0" t="n">
        <v>11210391.6631443</v>
      </c>
      <c r="H104" s="0" t="n">
        <v>30351126.8400096</v>
      </c>
      <c r="I104" s="0" t="n">
        <v>11210391.4150947</v>
      </c>
      <c r="J104" s="0" t="n">
        <v>6370361.29326345</v>
      </c>
      <c r="K104" s="0" t="n">
        <v>6179250.45446555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43537944.4688676</v>
      </c>
      <c r="C105" s="0" t="n">
        <v>41782625.3201863</v>
      </c>
      <c r="D105" s="0" t="n">
        <v>43673068.2115803</v>
      </c>
      <c r="E105" s="0" t="n">
        <v>41909640.520418</v>
      </c>
      <c r="F105" s="0" t="n">
        <v>30524377.5209645</v>
      </c>
      <c r="G105" s="0" t="n">
        <v>11258247.7992217</v>
      </c>
      <c r="H105" s="0" t="n">
        <v>30651392.9594566</v>
      </c>
      <c r="I105" s="0" t="n">
        <v>11258247.5609614</v>
      </c>
      <c r="J105" s="0" t="n">
        <v>6524375.0485076</v>
      </c>
      <c r="K105" s="0" t="n">
        <v>6328643.79705237</v>
      </c>
      <c r="L105" s="0" t="n">
        <v>7252391.87081037</v>
      </c>
      <c r="M105" s="0" t="n">
        <v>6865237.71491803</v>
      </c>
      <c r="N105" s="0" t="n">
        <v>7274912.30114309</v>
      </c>
      <c r="O105" s="0" t="n">
        <v>6886410.21548608</v>
      </c>
      <c r="P105" s="0" t="n">
        <v>1087395.84141793</v>
      </c>
      <c r="Q105" s="0" t="n">
        <v>1054773.9661754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3559515.16025303</v>
      </c>
      <c r="C18" s="0" t="n">
        <v>1542915.25823761</v>
      </c>
      <c r="D18" s="0" t="n">
        <v>989721.787839886</v>
      </c>
      <c r="E18" s="0" t="n">
        <v>278598.136129824</v>
      </c>
      <c r="F18" s="0" t="n">
        <v>630864.575043248</v>
      </c>
      <c r="G18" s="0" t="n">
        <v>6070.62642893555</v>
      </c>
      <c r="H18" s="0" t="n">
        <v>65871.6976243044</v>
      </c>
      <c r="I18" s="0" t="n">
        <v>36389.571039491</v>
      </c>
      <c r="J18" s="0" t="n">
        <v>9083.50790972953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</v>
      </c>
      <c r="F19" s="0" t="n">
        <v>0</v>
      </c>
      <c r="G19" s="0" t="n">
        <v>6169.55732468685</v>
      </c>
      <c r="H19" s="0" t="n">
        <v>66263.8327109009</v>
      </c>
      <c r="I19" s="0" t="n">
        <v>23027.3596069174</v>
      </c>
      <c r="J19" s="0" t="n">
        <v>7576.45314225498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70708.0303002217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287859.82917519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9473.29388034304</v>
      </c>
    </row>
    <row r="22" customFormat="false" ht="12.8" hidden="false" customHeight="false" outlineLevel="0" collapsed="false">
      <c r="A22" s="0" t="n">
        <v>69</v>
      </c>
      <c r="B22" s="0" t="n">
        <v>3802606.59626757</v>
      </c>
      <c r="C22" s="0" t="n">
        <v>1541859.35776798</v>
      </c>
      <c r="D22" s="0" t="n">
        <v>1235200.19818634</v>
      </c>
      <c r="E22" s="0" t="n">
        <v>284266.217057393</v>
      </c>
      <c r="F22" s="0" t="n">
        <v>633854.255475023</v>
      </c>
      <c r="G22" s="0" t="n">
        <v>5402.69725035065</v>
      </c>
      <c r="H22" s="0" t="n">
        <v>62893.6549052517</v>
      </c>
      <c r="I22" s="0" t="n">
        <v>30386.1044057427</v>
      </c>
      <c r="J22" s="0" t="n">
        <v>9040.41732226732</v>
      </c>
    </row>
    <row r="23" customFormat="false" ht="12.8" hidden="false" customHeight="false" outlineLevel="0" collapsed="false">
      <c r="A23" s="0" t="n">
        <v>70</v>
      </c>
      <c r="B23" s="0" t="n">
        <v>2991660.9306542</v>
      </c>
      <c r="C23" s="0" t="n">
        <v>1842069.28932729</v>
      </c>
      <c r="D23" s="0" t="n">
        <v>734081.906505594</v>
      </c>
      <c r="E23" s="0" t="n">
        <v>309434.392233023</v>
      </c>
      <c r="F23" s="0" t="n">
        <v>0</v>
      </c>
      <c r="G23" s="0" t="n">
        <v>9739.60548604769</v>
      </c>
      <c r="H23" s="0" t="n">
        <v>57779.4953798672</v>
      </c>
      <c r="I23" s="0" t="n">
        <v>29158.1665130474</v>
      </c>
      <c r="J23" s="0" t="n">
        <v>9603.94656150738</v>
      </c>
    </row>
    <row r="24" customFormat="false" ht="12.8" hidden="false" customHeight="false" outlineLevel="0" collapsed="false">
      <c r="A24" s="0" t="n">
        <v>71</v>
      </c>
      <c r="B24" s="0" t="n">
        <v>3133940.56079535</v>
      </c>
      <c r="C24" s="0" t="n">
        <v>1797996.13871527</v>
      </c>
      <c r="D24" s="0" t="n">
        <v>926051.727245149</v>
      </c>
      <c r="E24" s="0" t="n">
        <v>302377.699806197</v>
      </c>
      <c r="F24" s="0" t="n">
        <v>0</v>
      </c>
      <c r="G24" s="0" t="n">
        <v>5444.04694624279</v>
      </c>
      <c r="H24" s="0" t="n">
        <v>66184.5220860931</v>
      </c>
      <c r="I24" s="0" t="n">
        <v>28457.9815910969</v>
      </c>
      <c r="J24" s="0" t="n">
        <v>9086.28248763825</v>
      </c>
    </row>
    <row r="25" customFormat="false" ht="12.8" hidden="false" customHeight="false" outlineLevel="0" collapsed="false">
      <c r="A25" s="0" t="n">
        <v>72</v>
      </c>
      <c r="B25" s="0" t="n">
        <v>3073833.09116717</v>
      </c>
      <c r="C25" s="0" t="n">
        <v>1697651.16119853</v>
      </c>
      <c r="D25" s="0" t="n">
        <v>981318.508200309</v>
      </c>
      <c r="E25" s="0" t="n">
        <v>289644.362714606</v>
      </c>
      <c r="F25" s="0" t="n">
        <v>0</v>
      </c>
      <c r="G25" s="0" t="n">
        <v>3609.59592164654</v>
      </c>
      <c r="H25" s="0" t="n">
        <v>58137.5208821111</v>
      </c>
      <c r="I25" s="0" t="n">
        <v>36354.7667424826</v>
      </c>
      <c r="J25" s="0" t="n">
        <v>7315.91076348252</v>
      </c>
    </row>
    <row r="26" customFormat="false" ht="12.8" hidden="false" customHeight="false" outlineLevel="0" collapsed="false">
      <c r="A26" s="0" t="n">
        <v>73</v>
      </c>
      <c r="B26" s="0" t="n">
        <v>3469530.0296195</v>
      </c>
      <c r="C26" s="0" t="n">
        <v>1549938.39314156</v>
      </c>
      <c r="D26" s="0" t="n">
        <v>917545.729746378</v>
      </c>
      <c r="E26" s="0" t="n">
        <v>274507.578290858</v>
      </c>
      <c r="F26" s="0" t="n">
        <v>618402.623834293</v>
      </c>
      <c r="G26" s="0" t="n">
        <v>6294.32175557364</v>
      </c>
      <c r="H26" s="0" t="n">
        <v>59906.3089801406</v>
      </c>
      <c r="I26" s="0" t="n">
        <v>35150.991101668</v>
      </c>
      <c r="J26" s="0" t="n">
        <v>7784.08276902818</v>
      </c>
    </row>
    <row r="27" customFormat="false" ht="12.8" hidden="false" customHeight="false" outlineLevel="0" collapsed="false">
      <c r="A27" s="0" t="n">
        <v>74</v>
      </c>
      <c r="B27" s="0" t="n">
        <v>2853153.72381821</v>
      </c>
      <c r="C27" s="0" t="n">
        <v>1546999.95697732</v>
      </c>
      <c r="D27" s="0" t="n">
        <v>929955.142223741</v>
      </c>
      <c r="E27" s="0" t="n">
        <v>272107.949911954</v>
      </c>
      <c r="F27" s="0" t="n">
        <v>0</v>
      </c>
      <c r="G27" s="0" t="n">
        <v>7504.22898088898</v>
      </c>
      <c r="H27" s="0" t="n">
        <v>45186.7891000572</v>
      </c>
      <c r="I27" s="0" t="n">
        <v>43738.7758524998</v>
      </c>
      <c r="J27" s="0" t="n">
        <v>7660.88077175036</v>
      </c>
    </row>
    <row r="28" customFormat="false" ht="12.8" hidden="false" customHeight="false" outlineLevel="0" collapsed="false">
      <c r="A28" s="0" t="n">
        <v>75</v>
      </c>
      <c r="B28" s="0" t="n">
        <v>2905810.99700658</v>
      </c>
      <c r="C28" s="0" t="n">
        <v>1610797.81685173</v>
      </c>
      <c r="D28" s="0" t="n">
        <v>914595.469834232</v>
      </c>
      <c r="E28" s="0" t="n">
        <v>277704.993250734</v>
      </c>
      <c r="F28" s="0" t="n">
        <v>0</v>
      </c>
      <c r="G28" s="0" t="n">
        <v>6570.55967364765</v>
      </c>
      <c r="H28" s="0" t="n">
        <v>49643.7874014251</v>
      </c>
      <c r="I28" s="0" t="n">
        <v>39669.6805860128</v>
      </c>
      <c r="J28" s="0" t="n">
        <v>6828.68940879548</v>
      </c>
    </row>
    <row r="29" customFormat="false" ht="12.8" hidden="false" customHeight="false" outlineLevel="0" collapsed="false">
      <c r="A29" s="0" t="n">
        <v>76</v>
      </c>
      <c r="B29" s="0" t="n">
        <v>3020590.26724235</v>
      </c>
      <c r="C29" s="0" t="n">
        <v>1719366.38768226</v>
      </c>
      <c r="D29" s="0" t="n">
        <v>915396.530738257</v>
      </c>
      <c r="E29" s="0" t="n">
        <v>286023.915360009</v>
      </c>
      <c r="F29" s="0" t="n">
        <v>0</v>
      </c>
      <c r="G29" s="0" t="n">
        <v>5066.17249614015</v>
      </c>
      <c r="H29" s="0" t="n">
        <v>54467.402648337</v>
      </c>
      <c r="I29" s="0" t="n">
        <v>32982.89533393</v>
      </c>
      <c r="J29" s="0" t="n">
        <v>7286.96298342372</v>
      </c>
    </row>
    <row r="30" customFormat="false" ht="12.8" hidden="false" customHeight="false" outlineLevel="0" collapsed="false">
      <c r="A30" s="0" t="n">
        <v>77</v>
      </c>
      <c r="B30" s="0" t="n">
        <v>3722490.7301135</v>
      </c>
      <c r="C30" s="0" t="n">
        <v>1746569.51192592</v>
      </c>
      <c r="D30" s="0" t="n">
        <v>895559.294339251</v>
      </c>
      <c r="E30" s="0" t="n">
        <v>291757.150221443</v>
      </c>
      <c r="F30" s="0" t="n">
        <v>669469.967712546</v>
      </c>
      <c r="G30" s="0" t="n">
        <v>8168.00156071272</v>
      </c>
      <c r="H30" s="0" t="n">
        <v>59030.0827272254</v>
      </c>
      <c r="I30" s="0" t="n">
        <v>42538.337583632</v>
      </c>
      <c r="J30" s="0" t="n">
        <v>9398.38404277606</v>
      </c>
    </row>
    <row r="31" customFormat="false" ht="12.8" hidden="false" customHeight="false" outlineLevel="0" collapsed="false">
      <c r="A31" s="0" t="n">
        <v>78</v>
      </c>
      <c r="B31" s="0" t="n">
        <v>3143052.32717763</v>
      </c>
      <c r="C31" s="0" t="n">
        <v>1832494.32863992</v>
      </c>
      <c r="D31" s="0" t="n">
        <v>903972.499251517</v>
      </c>
      <c r="E31" s="0" t="n">
        <v>296471.411745033</v>
      </c>
      <c r="F31" s="0" t="n">
        <v>0</v>
      </c>
      <c r="G31" s="0" t="n">
        <v>5744.21944813229</v>
      </c>
      <c r="H31" s="0" t="n">
        <v>54097.2744333575</v>
      </c>
      <c r="I31" s="0" t="n">
        <v>41190.6520840236</v>
      </c>
      <c r="J31" s="0" t="n">
        <v>9081.94157564866</v>
      </c>
    </row>
    <row r="32" customFormat="false" ht="12.8" hidden="false" customHeight="false" outlineLevel="0" collapsed="false">
      <c r="A32" s="0" t="n">
        <v>79</v>
      </c>
      <c r="B32" s="0" t="n">
        <v>3252781.90165632</v>
      </c>
      <c r="C32" s="0" t="n">
        <v>1860907.79026165</v>
      </c>
      <c r="D32" s="0" t="n">
        <v>956748.014427489</v>
      </c>
      <c r="E32" s="0" t="n">
        <v>303322.794952573</v>
      </c>
      <c r="F32" s="0" t="n">
        <v>0</v>
      </c>
      <c r="G32" s="0" t="n">
        <v>8484.18445099151</v>
      </c>
      <c r="H32" s="0" t="n">
        <v>66632.996332915</v>
      </c>
      <c r="I32" s="0" t="n">
        <v>48402.1107360675</v>
      </c>
      <c r="J32" s="0" t="n">
        <v>8284.0104946335</v>
      </c>
    </row>
    <row r="33" customFormat="false" ht="12.8" hidden="false" customHeight="false" outlineLevel="0" collapsed="false">
      <c r="A33" s="0" t="n">
        <v>80</v>
      </c>
      <c r="B33" s="0" t="n">
        <v>3274728.21264646</v>
      </c>
      <c r="C33" s="0" t="n">
        <v>1852059.50933453</v>
      </c>
      <c r="D33" s="0" t="n">
        <v>992071.228473817</v>
      </c>
      <c r="E33" s="0" t="n">
        <v>308177.926563631</v>
      </c>
      <c r="F33" s="0" t="n">
        <v>0</v>
      </c>
      <c r="G33" s="0" t="n">
        <v>5322.33719801848</v>
      </c>
      <c r="H33" s="0" t="n">
        <v>67750.6505047045</v>
      </c>
      <c r="I33" s="0" t="n">
        <v>38339.2544411237</v>
      </c>
      <c r="J33" s="0" t="n">
        <v>11007.3061306344</v>
      </c>
    </row>
    <row r="34" customFormat="false" ht="12.8" hidden="false" customHeight="false" outlineLevel="0" collapsed="false">
      <c r="A34" s="0" t="n">
        <v>81</v>
      </c>
      <c r="B34" s="0" t="n">
        <v>4047009.4922818</v>
      </c>
      <c r="C34" s="0" t="n">
        <v>1899810.84632101</v>
      </c>
      <c r="D34" s="0" t="n">
        <v>986823.376565972</v>
      </c>
      <c r="E34" s="0" t="n">
        <v>314857.199858561</v>
      </c>
      <c r="F34" s="0" t="n">
        <v>726702.967617181</v>
      </c>
      <c r="G34" s="0" t="n">
        <v>5011.81646782706</v>
      </c>
      <c r="H34" s="0" t="n">
        <v>65530.5282544381</v>
      </c>
      <c r="I34" s="0" t="n">
        <v>37655.638108721</v>
      </c>
      <c r="J34" s="0" t="n">
        <v>10617.1190880947</v>
      </c>
    </row>
    <row r="35" customFormat="false" ht="12.8" hidden="false" customHeight="false" outlineLevel="0" collapsed="false">
      <c r="A35" s="0" t="n">
        <v>82</v>
      </c>
      <c r="B35" s="0" t="n">
        <v>3381913.84695064</v>
      </c>
      <c r="C35" s="0" t="n">
        <v>1926552.90935821</v>
      </c>
      <c r="D35" s="0" t="n">
        <v>1019787.5390684</v>
      </c>
      <c r="E35" s="0" t="n">
        <v>319652.406061632</v>
      </c>
      <c r="F35" s="0" t="n">
        <v>0</v>
      </c>
      <c r="G35" s="0" t="n">
        <v>7366.44814760732</v>
      </c>
      <c r="H35" s="0" t="n">
        <v>54983.6220990526</v>
      </c>
      <c r="I35" s="0" t="n">
        <v>43073.8225736005</v>
      </c>
      <c r="J35" s="0" t="n">
        <v>10497.0996421394</v>
      </c>
    </row>
    <row r="36" customFormat="false" ht="12.8" hidden="false" customHeight="false" outlineLevel="0" collapsed="false">
      <c r="A36" s="0" t="n">
        <v>83</v>
      </c>
      <c r="B36" s="0" t="n">
        <v>3549190.06477527</v>
      </c>
      <c r="C36" s="0" t="n">
        <v>2028068.10659924</v>
      </c>
      <c r="D36" s="0" t="n">
        <v>1051634.94167536</v>
      </c>
      <c r="E36" s="0" t="n">
        <v>325728.74296845</v>
      </c>
      <c r="F36" s="0" t="n">
        <v>0</v>
      </c>
      <c r="G36" s="0" t="n">
        <v>8933.12728412941</v>
      </c>
      <c r="H36" s="0" t="n">
        <v>80456.7307938889</v>
      </c>
      <c r="I36" s="0" t="n">
        <v>43646.0061686489</v>
      </c>
      <c r="J36" s="0" t="n">
        <v>10722.4092855547</v>
      </c>
    </row>
    <row r="37" customFormat="false" ht="12.8" hidden="false" customHeight="false" outlineLevel="0" collapsed="false">
      <c r="A37" s="0" t="n">
        <v>84</v>
      </c>
      <c r="B37" s="0" t="n">
        <v>3592589.56507838</v>
      </c>
      <c r="C37" s="0" t="n">
        <v>2095259.66607352</v>
      </c>
      <c r="D37" s="0" t="n">
        <v>1025835.86252357</v>
      </c>
      <c r="E37" s="0" t="n">
        <v>330107.298749142</v>
      </c>
      <c r="F37" s="0" t="n">
        <v>0</v>
      </c>
      <c r="G37" s="0" t="n">
        <v>8189.23140188415</v>
      </c>
      <c r="H37" s="0" t="n">
        <v>77116.7737210782</v>
      </c>
      <c r="I37" s="0" t="n">
        <v>45696.8550201333</v>
      </c>
      <c r="J37" s="0" t="n">
        <v>10383.8775890523</v>
      </c>
    </row>
    <row r="38" customFormat="false" ht="12.8" hidden="false" customHeight="false" outlineLevel="0" collapsed="false">
      <c r="A38" s="0" t="n">
        <v>85</v>
      </c>
      <c r="B38" s="0" t="n">
        <v>4414687.83181257</v>
      </c>
      <c r="C38" s="0" t="n">
        <v>2127680.16388086</v>
      </c>
      <c r="D38" s="0" t="n">
        <v>1021546.71446842</v>
      </c>
      <c r="E38" s="0" t="n">
        <v>330916.383246111</v>
      </c>
      <c r="F38" s="0" t="n">
        <v>790381.996477025</v>
      </c>
      <c r="G38" s="0" t="n">
        <v>6807.93175426492</v>
      </c>
      <c r="H38" s="0" t="n">
        <v>70137.45072497</v>
      </c>
      <c r="I38" s="0" t="n">
        <v>55770.1850758509</v>
      </c>
      <c r="J38" s="0" t="n">
        <v>11447.0061850707</v>
      </c>
    </row>
    <row r="39" customFormat="false" ht="12.8" hidden="false" customHeight="false" outlineLevel="0" collapsed="false">
      <c r="A39" s="0" t="n">
        <v>86</v>
      </c>
      <c r="B39" s="0" t="n">
        <v>3664669.86690128</v>
      </c>
      <c r="C39" s="0" t="n">
        <v>2137869.19974931</v>
      </c>
      <c r="D39" s="0" t="n">
        <v>1050004.86299932</v>
      </c>
      <c r="E39" s="0" t="n">
        <v>334364.94622681</v>
      </c>
      <c r="F39" s="0" t="n">
        <v>0</v>
      </c>
      <c r="G39" s="0" t="n">
        <v>9310.04833926869</v>
      </c>
      <c r="H39" s="0" t="n">
        <v>70243.9901305473</v>
      </c>
      <c r="I39" s="0" t="n">
        <v>52498.7197227291</v>
      </c>
      <c r="J39" s="0" t="n">
        <v>10378.0997332923</v>
      </c>
    </row>
    <row r="40" customFormat="false" ht="12.8" hidden="false" customHeight="false" outlineLevel="0" collapsed="false">
      <c r="A40" s="0" t="n">
        <v>87</v>
      </c>
      <c r="B40" s="0" t="n">
        <v>3766601.62374263</v>
      </c>
      <c r="C40" s="0" t="n">
        <v>2185471.52065487</v>
      </c>
      <c r="D40" s="0" t="n">
        <v>1078591.5200718</v>
      </c>
      <c r="E40" s="0" t="n">
        <v>336851.562705306</v>
      </c>
      <c r="F40" s="0" t="n">
        <v>0</v>
      </c>
      <c r="G40" s="0" t="n">
        <v>9708.44978750012</v>
      </c>
      <c r="H40" s="0" t="n">
        <v>80342.7883172026</v>
      </c>
      <c r="I40" s="0" t="n">
        <v>63564.8585082306</v>
      </c>
      <c r="J40" s="0" t="n">
        <v>12198.6618247051</v>
      </c>
    </row>
    <row r="41" customFormat="false" ht="12.8" hidden="false" customHeight="false" outlineLevel="0" collapsed="false">
      <c r="A41" s="0" t="n">
        <v>88</v>
      </c>
      <c r="B41" s="0" t="n">
        <v>3783129.00517302</v>
      </c>
      <c r="C41" s="0" t="n">
        <v>2224652.93435369</v>
      </c>
      <c r="D41" s="0" t="n">
        <v>1073765.40543532</v>
      </c>
      <c r="E41" s="0" t="n">
        <v>340856.868041358</v>
      </c>
      <c r="F41" s="0" t="n">
        <v>0</v>
      </c>
      <c r="G41" s="0" t="n">
        <v>11322.6166545618</v>
      </c>
      <c r="H41" s="0" t="n">
        <v>75123.1132622148</v>
      </c>
      <c r="I41" s="0" t="n">
        <v>46072.5214778864</v>
      </c>
      <c r="J41" s="0" t="n">
        <v>11335.5459479899</v>
      </c>
    </row>
    <row r="42" customFormat="false" ht="12.8" hidden="false" customHeight="false" outlineLevel="0" collapsed="false">
      <c r="A42" s="0" t="n">
        <v>89</v>
      </c>
      <c r="B42" s="0" t="n">
        <v>4725864.79175823</v>
      </c>
      <c r="C42" s="0" t="n">
        <v>2303048.99610906</v>
      </c>
      <c r="D42" s="0" t="n">
        <v>1082780.8512562</v>
      </c>
      <c r="E42" s="0" t="n">
        <v>344760.089428401</v>
      </c>
      <c r="F42" s="0" t="n">
        <v>848010.783999507</v>
      </c>
      <c r="G42" s="0" t="n">
        <v>11215.3792410282</v>
      </c>
      <c r="H42" s="0" t="n">
        <v>89516.695934816</v>
      </c>
      <c r="I42" s="0" t="n">
        <v>35797.3959158761</v>
      </c>
      <c r="J42" s="0" t="n">
        <v>10908.9689686998</v>
      </c>
    </row>
    <row r="43" customFormat="false" ht="12.8" hidden="false" customHeight="false" outlineLevel="0" collapsed="false">
      <c r="A43" s="0" t="n">
        <v>90</v>
      </c>
      <c r="B43" s="0" t="n">
        <v>3899204.10032223</v>
      </c>
      <c r="C43" s="0" t="n">
        <v>2302099.75842423</v>
      </c>
      <c r="D43" s="0" t="n">
        <v>1101651.73806345</v>
      </c>
      <c r="E43" s="0" t="n">
        <v>348819.452627224</v>
      </c>
      <c r="F43" s="0" t="n">
        <v>0</v>
      </c>
      <c r="G43" s="0" t="n">
        <v>8317.60846168047</v>
      </c>
      <c r="H43" s="0" t="n">
        <v>81517.8072396042</v>
      </c>
      <c r="I43" s="0" t="n">
        <v>44967.3547368003</v>
      </c>
      <c r="J43" s="0" t="n">
        <v>11830.3807692392</v>
      </c>
    </row>
    <row r="44" customFormat="false" ht="12.8" hidden="false" customHeight="false" outlineLevel="0" collapsed="false">
      <c r="A44" s="0" t="n">
        <v>91</v>
      </c>
      <c r="B44" s="0" t="n">
        <v>3902023.81938628</v>
      </c>
      <c r="C44" s="0" t="n">
        <v>2313497.84758066</v>
      </c>
      <c r="D44" s="0" t="n">
        <v>1080551.74592908</v>
      </c>
      <c r="E44" s="0" t="n">
        <v>353474.488294922</v>
      </c>
      <c r="F44" s="0" t="n">
        <v>0</v>
      </c>
      <c r="G44" s="0" t="n">
        <v>8862.49760524625</v>
      </c>
      <c r="H44" s="0" t="n">
        <v>79938.0952970636</v>
      </c>
      <c r="I44" s="0" t="n">
        <v>53270.3624274055</v>
      </c>
      <c r="J44" s="0" t="n">
        <v>10567.5498689014</v>
      </c>
    </row>
    <row r="45" customFormat="false" ht="12.8" hidden="false" customHeight="false" outlineLevel="0" collapsed="false">
      <c r="A45" s="0" t="n">
        <v>92</v>
      </c>
      <c r="B45" s="0" t="n">
        <v>3917601.82558851</v>
      </c>
      <c r="C45" s="0" t="n">
        <v>2379488.37173971</v>
      </c>
      <c r="D45" s="0" t="n">
        <v>1038259.24324306</v>
      </c>
      <c r="E45" s="0" t="n">
        <v>353783.042554812</v>
      </c>
      <c r="F45" s="0" t="n">
        <v>0</v>
      </c>
      <c r="G45" s="0" t="n">
        <v>16081.5625215559</v>
      </c>
      <c r="H45" s="0" t="n">
        <v>92345.8808119947</v>
      </c>
      <c r="I45" s="0" t="n">
        <v>25792.9167073548</v>
      </c>
      <c r="J45" s="0" t="n">
        <v>11908.9886282018</v>
      </c>
    </row>
    <row r="46" customFormat="false" ht="12.8" hidden="false" customHeight="false" outlineLevel="0" collapsed="false">
      <c r="A46" s="0" t="n">
        <v>93</v>
      </c>
      <c r="B46" s="0" t="n">
        <v>4766625.49987393</v>
      </c>
      <c r="C46" s="0" t="n">
        <v>2384904.50751579</v>
      </c>
      <c r="D46" s="0" t="n">
        <v>1015774.45109312</v>
      </c>
      <c r="E46" s="0" t="n">
        <v>356348.74958499</v>
      </c>
      <c r="F46" s="0" t="n">
        <v>862953.151977111</v>
      </c>
      <c r="G46" s="0" t="n">
        <v>11402.6058434681</v>
      </c>
      <c r="H46" s="0" t="n">
        <v>82439.7877138019</v>
      </c>
      <c r="I46" s="0" t="n">
        <v>40181.0522009156</v>
      </c>
      <c r="J46" s="0" t="n">
        <v>12740.5551776828</v>
      </c>
    </row>
    <row r="47" customFormat="false" ht="12.8" hidden="false" customHeight="false" outlineLevel="0" collapsed="false">
      <c r="A47" s="0" t="n">
        <v>94</v>
      </c>
      <c r="B47" s="0" t="n">
        <v>3937494.70638398</v>
      </c>
      <c r="C47" s="0" t="n">
        <v>2434574.83560553</v>
      </c>
      <c r="D47" s="0" t="n">
        <v>990786.265097281</v>
      </c>
      <c r="E47" s="0" t="n">
        <v>362137.460591067</v>
      </c>
      <c r="F47" s="0" t="n">
        <v>0</v>
      </c>
      <c r="G47" s="0" t="n">
        <v>8746.42456051513</v>
      </c>
      <c r="H47" s="0" t="n">
        <v>88184.608418075</v>
      </c>
      <c r="I47" s="0" t="n">
        <v>39809.5997429208</v>
      </c>
      <c r="J47" s="0" t="n">
        <v>12677.7618378039</v>
      </c>
    </row>
    <row r="48" customFormat="false" ht="12.8" hidden="false" customHeight="false" outlineLevel="0" collapsed="false">
      <c r="A48" s="0" t="n">
        <v>95</v>
      </c>
      <c r="B48" s="0" t="n">
        <v>3965377.71016129</v>
      </c>
      <c r="C48" s="0" t="n">
        <v>2455202.22082617</v>
      </c>
      <c r="D48" s="0" t="n">
        <v>991857.075667622</v>
      </c>
      <c r="E48" s="0" t="n">
        <v>364519.041452086</v>
      </c>
      <c r="F48" s="0" t="n">
        <v>0</v>
      </c>
      <c r="G48" s="0" t="n">
        <v>13975.7242194804</v>
      </c>
      <c r="H48" s="0" t="n">
        <v>82252.0598854682</v>
      </c>
      <c r="I48" s="0" t="n">
        <v>45320.1064910075</v>
      </c>
      <c r="J48" s="0" t="n">
        <v>13045.1792727754</v>
      </c>
    </row>
    <row r="49" customFormat="false" ht="12.8" hidden="false" customHeight="false" outlineLevel="0" collapsed="false">
      <c r="A49" s="0" t="n">
        <v>96</v>
      </c>
      <c r="B49" s="0" t="n">
        <v>3908494.56479296</v>
      </c>
      <c r="C49" s="0" t="n">
        <v>2404311.25872908</v>
      </c>
      <c r="D49" s="0" t="n">
        <v>1007502.94802325</v>
      </c>
      <c r="E49" s="0" t="n">
        <v>364685.78890135</v>
      </c>
      <c r="F49" s="0" t="n">
        <v>0</v>
      </c>
      <c r="G49" s="0" t="n">
        <v>11222.8751351507</v>
      </c>
      <c r="H49" s="0" t="n">
        <v>77888.4414514811</v>
      </c>
      <c r="I49" s="0" t="n">
        <v>31648.6190036717</v>
      </c>
      <c r="J49" s="0" t="n">
        <v>10650.4610184858</v>
      </c>
    </row>
    <row r="50" customFormat="false" ht="12.8" hidden="false" customHeight="false" outlineLevel="0" collapsed="false">
      <c r="A50" s="0" t="n">
        <v>97</v>
      </c>
      <c r="B50" s="0" t="n">
        <v>4761346.05402351</v>
      </c>
      <c r="C50" s="0" t="n">
        <v>2431524.815003</v>
      </c>
      <c r="D50" s="0" t="n">
        <v>968074.030123905</v>
      </c>
      <c r="E50" s="0" t="n">
        <v>366551.196814135</v>
      </c>
      <c r="F50" s="0" t="n">
        <v>852007.788756276</v>
      </c>
      <c r="G50" s="0" t="n">
        <v>14574.9101236713</v>
      </c>
      <c r="H50" s="0" t="n">
        <v>86623.8784850912</v>
      </c>
      <c r="I50" s="0" t="n">
        <v>28065.050116952</v>
      </c>
      <c r="J50" s="0" t="n">
        <v>14162.6876297632</v>
      </c>
    </row>
    <row r="51" customFormat="false" ht="12.8" hidden="false" customHeight="false" outlineLevel="0" collapsed="false">
      <c r="A51" s="0" t="n">
        <v>98</v>
      </c>
      <c r="B51" s="0" t="n">
        <v>4027136.42152066</v>
      </c>
      <c r="C51" s="0" t="n">
        <v>2529039.75603121</v>
      </c>
      <c r="D51" s="0" t="n">
        <v>977552.866989733</v>
      </c>
      <c r="E51" s="0" t="n">
        <v>369632.455535206</v>
      </c>
      <c r="F51" s="0" t="n">
        <v>0</v>
      </c>
      <c r="G51" s="0" t="n">
        <v>10878.6817486777</v>
      </c>
      <c r="H51" s="0" t="n">
        <v>94808.7930891072</v>
      </c>
      <c r="I51" s="0" t="n">
        <v>30602.4599021569</v>
      </c>
      <c r="J51" s="0" t="n">
        <v>14470.6819494636</v>
      </c>
    </row>
    <row r="52" customFormat="false" ht="12.8" hidden="false" customHeight="false" outlineLevel="0" collapsed="false">
      <c r="A52" s="0" t="n">
        <v>99</v>
      </c>
      <c r="B52" s="0" t="n">
        <v>4002868.30870509</v>
      </c>
      <c r="C52" s="0" t="n">
        <v>2574430.56909092</v>
      </c>
      <c r="D52" s="0" t="n">
        <v>888894.693826881</v>
      </c>
      <c r="E52" s="0" t="n">
        <v>369557.733156052</v>
      </c>
      <c r="F52" s="0" t="n">
        <v>0</v>
      </c>
      <c r="G52" s="0" t="n">
        <v>9685.85996338457</v>
      </c>
      <c r="H52" s="0" t="n">
        <v>104341.127591178</v>
      </c>
      <c r="I52" s="0" t="n">
        <v>41079.3159830748</v>
      </c>
      <c r="J52" s="0" t="n">
        <v>15757.7498487052</v>
      </c>
    </row>
    <row r="53" customFormat="false" ht="12.8" hidden="false" customHeight="false" outlineLevel="0" collapsed="false">
      <c r="A53" s="0" t="n">
        <v>100</v>
      </c>
      <c r="B53" s="0" t="n">
        <v>4076928.81624533</v>
      </c>
      <c r="C53" s="0" t="n">
        <v>2587276.71300861</v>
      </c>
      <c r="D53" s="0" t="n">
        <v>972773.237407929</v>
      </c>
      <c r="E53" s="0" t="n">
        <v>376411.969232147</v>
      </c>
      <c r="F53" s="0" t="n">
        <v>0</v>
      </c>
      <c r="G53" s="0" t="n">
        <v>17095.0012856133</v>
      </c>
      <c r="H53" s="0" t="n">
        <v>80445.7788316283</v>
      </c>
      <c r="I53" s="0" t="n">
        <v>30116.5468785926</v>
      </c>
      <c r="J53" s="0" t="n">
        <v>13286.7721641037</v>
      </c>
    </row>
    <row r="54" customFormat="false" ht="12.8" hidden="false" customHeight="false" outlineLevel="0" collapsed="false">
      <c r="A54" s="0" t="n">
        <v>101</v>
      </c>
      <c r="B54" s="0" t="n">
        <v>4989510.9070675</v>
      </c>
      <c r="C54" s="0" t="n">
        <v>2634691.07790399</v>
      </c>
      <c r="D54" s="0" t="n">
        <v>929428.076794888</v>
      </c>
      <c r="E54" s="0" t="n">
        <v>382184.466950716</v>
      </c>
      <c r="F54" s="0" t="n">
        <v>885628.192284576</v>
      </c>
      <c r="G54" s="0" t="n">
        <v>13427.0466176918</v>
      </c>
      <c r="H54" s="0" t="n">
        <v>106574.576417693</v>
      </c>
      <c r="I54" s="0" t="n">
        <v>27660.2030333953</v>
      </c>
      <c r="J54" s="0" t="n">
        <v>13564.7930256707</v>
      </c>
    </row>
    <row r="55" customFormat="false" ht="12.8" hidden="false" customHeight="false" outlineLevel="0" collapsed="false">
      <c r="A55" s="0" t="n">
        <v>102</v>
      </c>
      <c r="B55" s="0" t="n">
        <v>4099330.40993265</v>
      </c>
      <c r="C55" s="0" t="n">
        <v>2606357.31474103</v>
      </c>
      <c r="D55" s="0" t="n">
        <v>934481.273288647</v>
      </c>
      <c r="E55" s="0" t="n">
        <v>382986.643648597</v>
      </c>
      <c r="F55" s="0" t="n">
        <v>0</v>
      </c>
      <c r="G55" s="0" t="n">
        <v>17396.5423273458</v>
      </c>
      <c r="H55" s="0" t="n">
        <v>106726.174766971</v>
      </c>
      <c r="I55" s="0" t="n">
        <v>40693.083791899</v>
      </c>
      <c r="J55" s="0" t="n">
        <v>13877.3507819177</v>
      </c>
    </row>
    <row r="56" customFormat="false" ht="12.8" hidden="false" customHeight="false" outlineLevel="0" collapsed="false">
      <c r="A56" s="0" t="n">
        <v>103</v>
      </c>
      <c r="B56" s="0" t="n">
        <v>4166635.59799805</v>
      </c>
      <c r="C56" s="0" t="n">
        <v>2667892.28000413</v>
      </c>
      <c r="D56" s="0" t="n">
        <v>946471.483217864</v>
      </c>
      <c r="E56" s="0" t="n">
        <v>384218.429796183</v>
      </c>
      <c r="F56" s="0" t="n">
        <v>0</v>
      </c>
      <c r="G56" s="0" t="n">
        <v>13839.2838505456</v>
      </c>
      <c r="H56" s="0" t="n">
        <v>108196.365650338</v>
      </c>
      <c r="I56" s="0" t="n">
        <v>34419.5436172588</v>
      </c>
      <c r="J56" s="0" t="n">
        <v>15856.1176684852</v>
      </c>
    </row>
    <row r="57" customFormat="false" ht="12.8" hidden="false" customHeight="false" outlineLevel="0" collapsed="false">
      <c r="A57" s="0" t="n">
        <v>104</v>
      </c>
      <c r="B57" s="0" t="n">
        <v>4135646.85434448</v>
      </c>
      <c r="C57" s="0" t="n">
        <v>2811462.39759603</v>
      </c>
      <c r="D57" s="0" t="n">
        <v>792253.104993891</v>
      </c>
      <c r="E57" s="0" t="n">
        <v>386989.94957903</v>
      </c>
      <c r="F57" s="0" t="n">
        <v>0</v>
      </c>
      <c r="G57" s="0" t="n">
        <v>13813.9813090786</v>
      </c>
      <c r="H57" s="0" t="n">
        <v>97118.9742768231</v>
      </c>
      <c r="I57" s="0" t="n">
        <v>24018.7080077106</v>
      </c>
      <c r="J57" s="0" t="n">
        <v>13213.6776192229</v>
      </c>
    </row>
    <row r="58" customFormat="false" ht="12.8" hidden="false" customHeight="false" outlineLevel="0" collapsed="false">
      <c r="A58" s="0" t="n">
        <v>105</v>
      </c>
      <c r="B58" s="0" t="n">
        <v>5053279.64273024</v>
      </c>
      <c r="C58" s="0" t="n">
        <v>2774908.77106376</v>
      </c>
      <c r="D58" s="0" t="n">
        <v>842569.038981105</v>
      </c>
      <c r="E58" s="0" t="n">
        <v>385126.882289071</v>
      </c>
      <c r="F58" s="0" t="n">
        <v>897993.798643319</v>
      </c>
      <c r="G58" s="0" t="n">
        <v>14086.1407360309</v>
      </c>
      <c r="H58" s="0" t="n">
        <v>108475.475501054</v>
      </c>
      <c r="I58" s="0" t="n">
        <v>21236.4182243959</v>
      </c>
      <c r="J58" s="0" t="n">
        <v>13227.2035505964</v>
      </c>
    </row>
    <row r="59" customFormat="false" ht="12.8" hidden="false" customHeight="false" outlineLevel="0" collapsed="false">
      <c r="A59" s="0" t="n">
        <v>106</v>
      </c>
      <c r="B59" s="0" t="n">
        <v>4155862.94163508</v>
      </c>
      <c r="C59" s="0" t="n">
        <v>2787567.75760406</v>
      </c>
      <c r="D59" s="0" t="n">
        <v>829416.079998429</v>
      </c>
      <c r="E59" s="0" t="n">
        <v>383828.99292612</v>
      </c>
      <c r="F59" s="0" t="n">
        <v>0</v>
      </c>
      <c r="G59" s="0" t="n">
        <v>16272.1401539586</v>
      </c>
      <c r="H59" s="0" t="n">
        <v>94905.6332952119</v>
      </c>
      <c r="I59" s="0" t="n">
        <v>36002.1564898016</v>
      </c>
      <c r="J59" s="0" t="n">
        <v>12226.5257397064</v>
      </c>
    </row>
    <row r="60" customFormat="false" ht="12.8" hidden="false" customHeight="false" outlineLevel="0" collapsed="false">
      <c r="A60" s="0" t="n">
        <v>107</v>
      </c>
      <c r="B60" s="0" t="n">
        <v>4199033.27433602</v>
      </c>
      <c r="C60" s="0" t="n">
        <v>2774971.57112737</v>
      </c>
      <c r="D60" s="0" t="n">
        <v>872577.901029262</v>
      </c>
      <c r="E60" s="0" t="n">
        <v>385097.200948146</v>
      </c>
      <c r="F60" s="0" t="n">
        <v>0</v>
      </c>
      <c r="G60" s="0" t="n">
        <v>10942.9656943057</v>
      </c>
      <c r="H60" s="0" t="n">
        <v>104322.563381133</v>
      </c>
      <c r="I60" s="0" t="n">
        <v>36596.0783475325</v>
      </c>
      <c r="J60" s="0" t="n">
        <v>15780.7972343532</v>
      </c>
    </row>
    <row r="61" customFormat="false" ht="12.8" hidden="false" customHeight="false" outlineLevel="0" collapsed="false">
      <c r="A61" s="0" t="n">
        <v>108</v>
      </c>
      <c r="B61" s="0" t="n">
        <v>4187915.62314567</v>
      </c>
      <c r="C61" s="0" t="n">
        <v>2723748.27473418</v>
      </c>
      <c r="D61" s="0" t="n">
        <v>914673.6350763</v>
      </c>
      <c r="E61" s="0" t="n">
        <v>385856.160193097</v>
      </c>
      <c r="F61" s="0" t="n">
        <v>0</v>
      </c>
      <c r="G61" s="0" t="n">
        <v>14994.5741661413</v>
      </c>
      <c r="H61" s="0" t="n">
        <v>97311.8645507305</v>
      </c>
      <c r="I61" s="0" t="n">
        <v>38488.683529157</v>
      </c>
      <c r="J61" s="0" t="n">
        <v>13482.6841959328</v>
      </c>
    </row>
    <row r="62" customFormat="false" ht="12.8" hidden="false" customHeight="false" outlineLevel="0" collapsed="false">
      <c r="A62" s="0" t="n">
        <v>109</v>
      </c>
      <c r="B62" s="0" t="n">
        <v>5062001.55754918</v>
      </c>
      <c r="C62" s="0" t="n">
        <v>2766651.03733767</v>
      </c>
      <c r="D62" s="0" t="n">
        <v>841303.290767723</v>
      </c>
      <c r="E62" s="0" t="n">
        <v>386018.969577114</v>
      </c>
      <c r="F62" s="0" t="n">
        <v>882923.709065256</v>
      </c>
      <c r="G62" s="0" t="n">
        <v>11220.9414459861</v>
      </c>
      <c r="H62" s="0" t="n">
        <v>138141.534945077</v>
      </c>
      <c r="I62" s="0" t="n">
        <v>20593.2204130386</v>
      </c>
      <c r="J62" s="0" t="n">
        <v>16941.271249082</v>
      </c>
    </row>
    <row r="63" customFormat="false" ht="12.8" hidden="false" customHeight="false" outlineLevel="0" collapsed="false">
      <c r="A63" s="0" t="n">
        <v>110</v>
      </c>
      <c r="B63" s="0" t="n">
        <v>4074458.48333517</v>
      </c>
      <c r="C63" s="0" t="n">
        <v>2667546.34130531</v>
      </c>
      <c r="D63" s="0" t="n">
        <v>877676.861494005</v>
      </c>
      <c r="E63" s="0" t="n">
        <v>383869.749983615</v>
      </c>
      <c r="F63" s="0" t="n">
        <v>0</v>
      </c>
      <c r="G63" s="0" t="n">
        <v>15913.740514702</v>
      </c>
      <c r="H63" s="0" t="n">
        <v>89085.0923776714</v>
      </c>
      <c r="I63" s="0" t="n">
        <v>26628.899334001</v>
      </c>
      <c r="J63" s="0" t="n">
        <v>15667.5816494515</v>
      </c>
    </row>
    <row r="64" customFormat="false" ht="12.8" hidden="false" customHeight="false" outlineLevel="0" collapsed="false">
      <c r="A64" s="0" t="n">
        <v>111</v>
      </c>
      <c r="B64" s="0" t="n">
        <v>4206088.18014673</v>
      </c>
      <c r="C64" s="0" t="n">
        <v>2753674.05646558</v>
      </c>
      <c r="D64" s="0" t="n">
        <v>891472.515620136</v>
      </c>
      <c r="E64" s="0" t="n">
        <v>389926.220616818</v>
      </c>
      <c r="F64" s="0" t="n">
        <v>0</v>
      </c>
      <c r="G64" s="0" t="n">
        <v>14563.0448985695</v>
      </c>
      <c r="H64" s="0" t="n">
        <v>109434.459389704</v>
      </c>
      <c r="I64" s="0" t="n">
        <v>34769.6268068758</v>
      </c>
      <c r="J64" s="0" t="n">
        <v>15072.0913877057</v>
      </c>
    </row>
    <row r="65" customFormat="false" ht="12.8" hidden="false" customHeight="false" outlineLevel="0" collapsed="false">
      <c r="A65" s="0" t="n">
        <v>112</v>
      </c>
      <c r="B65" s="0" t="n">
        <v>4235360.70805551</v>
      </c>
      <c r="C65" s="0" t="n">
        <v>2782104.4443006</v>
      </c>
      <c r="D65" s="0" t="n">
        <v>901919.553383603</v>
      </c>
      <c r="E65" s="0" t="n">
        <v>386649.247106584</v>
      </c>
      <c r="F65" s="0" t="n">
        <v>0</v>
      </c>
      <c r="G65" s="0" t="n">
        <v>12794.1064627659</v>
      </c>
      <c r="H65" s="0" t="n">
        <v>104335.154976406</v>
      </c>
      <c r="I65" s="0" t="n">
        <v>34577.7853538034</v>
      </c>
      <c r="J65" s="0" t="n">
        <v>16204.4213610988</v>
      </c>
    </row>
    <row r="66" customFormat="false" ht="12.8" hidden="false" customHeight="false" outlineLevel="0" collapsed="false">
      <c r="A66" s="0" t="n">
        <v>113</v>
      </c>
      <c r="B66" s="0" t="n">
        <v>5106626.69309963</v>
      </c>
      <c r="C66" s="0" t="n">
        <v>2726230.91293626</v>
      </c>
      <c r="D66" s="0" t="n">
        <v>918667.965449547</v>
      </c>
      <c r="E66" s="0" t="n">
        <v>384469.290178109</v>
      </c>
      <c r="F66" s="0" t="n">
        <v>907407.119789466</v>
      </c>
      <c r="G66" s="0" t="n">
        <v>16147.672855049</v>
      </c>
      <c r="H66" s="0" t="n">
        <v>115148.716647366</v>
      </c>
      <c r="I66" s="0" t="n">
        <v>27569.8844278852</v>
      </c>
      <c r="J66" s="0" t="n">
        <v>18080.1635904538</v>
      </c>
    </row>
    <row r="67" customFormat="false" ht="12.8" hidden="false" customHeight="false" outlineLevel="0" collapsed="false">
      <c r="A67" s="0" t="n">
        <v>114</v>
      </c>
      <c r="B67" s="0" t="n">
        <v>4144218.44576489</v>
      </c>
      <c r="C67" s="0" t="n">
        <v>2673238.94832094</v>
      </c>
      <c r="D67" s="0" t="n">
        <v>905601.457287296</v>
      </c>
      <c r="E67" s="0" t="n">
        <v>386508.22299337</v>
      </c>
      <c r="F67" s="0" t="n">
        <v>0</v>
      </c>
      <c r="G67" s="0" t="n">
        <v>16058.3328574472</v>
      </c>
      <c r="H67" s="0" t="n">
        <v>107172.876173411</v>
      </c>
      <c r="I67" s="0" t="n">
        <v>30891.6764809301</v>
      </c>
      <c r="J67" s="0" t="n">
        <v>18269.0372655654</v>
      </c>
    </row>
    <row r="68" customFormat="false" ht="12.8" hidden="false" customHeight="false" outlineLevel="0" collapsed="false">
      <c r="A68" s="0" t="n">
        <v>115</v>
      </c>
      <c r="B68" s="0" t="n">
        <v>4091837.68206942</v>
      </c>
      <c r="C68" s="0" t="n">
        <v>2774951.99780308</v>
      </c>
      <c r="D68" s="0" t="n">
        <v>774129.275059069</v>
      </c>
      <c r="E68" s="0" t="n">
        <v>389005.633095497</v>
      </c>
      <c r="F68" s="0" t="n">
        <v>0</v>
      </c>
      <c r="G68" s="0" t="n">
        <v>15402.0970202519</v>
      </c>
      <c r="H68" s="0" t="n">
        <v>110502.21191638</v>
      </c>
      <c r="I68" s="0" t="n">
        <v>19385.8671397162</v>
      </c>
      <c r="J68" s="0" t="n">
        <v>14582.0526777784</v>
      </c>
    </row>
    <row r="69" customFormat="false" ht="12.8" hidden="false" customHeight="false" outlineLevel="0" collapsed="false">
      <c r="A69" s="0" t="n">
        <v>116</v>
      </c>
      <c r="B69" s="0" t="n">
        <v>4167678.34939571</v>
      </c>
      <c r="C69" s="0" t="n">
        <v>2719398.75537461</v>
      </c>
      <c r="D69" s="0" t="n">
        <v>886992.983507739</v>
      </c>
      <c r="E69" s="0" t="n">
        <v>392396.497866614</v>
      </c>
      <c r="F69" s="0" t="n">
        <v>0</v>
      </c>
      <c r="G69" s="0" t="n">
        <v>6685.9467274417</v>
      </c>
      <c r="H69" s="0" t="n">
        <v>115831.831925527</v>
      </c>
      <c r="I69" s="0" t="n">
        <v>25966.9488672287</v>
      </c>
      <c r="J69" s="0" t="n">
        <v>15228.9950431511</v>
      </c>
    </row>
    <row r="70" customFormat="false" ht="12.8" hidden="false" customHeight="false" outlineLevel="0" collapsed="false">
      <c r="A70" s="0" t="n">
        <v>117</v>
      </c>
      <c r="B70" s="0" t="n">
        <v>5048020.36796307</v>
      </c>
      <c r="C70" s="0" t="n">
        <v>2768099.06247538</v>
      </c>
      <c r="D70" s="0" t="n">
        <v>830712.668733115</v>
      </c>
      <c r="E70" s="0" t="n">
        <v>395583.861409438</v>
      </c>
      <c r="F70" s="0" t="n">
        <v>892702.363632296</v>
      </c>
      <c r="G70" s="0" t="n">
        <v>10193.7802446051</v>
      </c>
      <c r="H70" s="0" t="n">
        <v>115181.209941923</v>
      </c>
      <c r="I70" s="0" t="n">
        <v>27621.1397597919</v>
      </c>
      <c r="J70" s="0" t="n">
        <v>17712.5408204356</v>
      </c>
    </row>
    <row r="71" customFormat="false" ht="12.8" hidden="false" customHeight="false" outlineLevel="0" collapsed="false">
      <c r="A71" s="0" t="n">
        <v>118</v>
      </c>
      <c r="B71" s="0" t="n">
        <v>4100568.59388456</v>
      </c>
      <c r="C71" s="0" t="n">
        <v>2692334.25189359</v>
      </c>
      <c r="D71" s="0" t="n">
        <v>841170.217230269</v>
      </c>
      <c r="E71" s="0" t="n">
        <v>392350.282990839</v>
      </c>
      <c r="F71" s="0" t="n">
        <v>0</v>
      </c>
      <c r="G71" s="0" t="n">
        <v>20252.8209052347</v>
      </c>
      <c r="H71" s="0" t="n">
        <v>113893.689596479</v>
      </c>
      <c r="I71" s="0" t="n">
        <v>16471.7963574431</v>
      </c>
      <c r="J71" s="0" t="n">
        <v>18953.0570976575</v>
      </c>
    </row>
    <row r="72" customFormat="false" ht="12.8" hidden="false" customHeight="false" outlineLevel="0" collapsed="false">
      <c r="A72" s="0" t="n">
        <v>119</v>
      </c>
      <c r="B72" s="0" t="n">
        <v>4152003.73387566</v>
      </c>
      <c r="C72" s="0" t="n">
        <v>2786834.4362993</v>
      </c>
      <c r="D72" s="0" t="n">
        <v>811136.818709144</v>
      </c>
      <c r="E72" s="0" t="n">
        <v>389700.854316154</v>
      </c>
      <c r="F72" s="0" t="n">
        <v>0</v>
      </c>
      <c r="G72" s="0" t="n">
        <v>15008.2946507688</v>
      </c>
      <c r="H72" s="0" t="n">
        <v>119918.923503088</v>
      </c>
      <c r="I72" s="0" t="n">
        <v>9863.37545948672</v>
      </c>
      <c r="J72" s="0" t="n">
        <v>19042.3210402472</v>
      </c>
    </row>
    <row r="73" customFormat="false" ht="12.8" hidden="false" customHeight="false" outlineLevel="0" collapsed="false">
      <c r="A73" s="0" t="n">
        <v>120</v>
      </c>
      <c r="B73" s="0" t="n">
        <v>4070386.83241573</v>
      </c>
      <c r="C73" s="0" t="n">
        <v>2736054.57693366</v>
      </c>
      <c r="D73" s="0" t="n">
        <v>774868.747435881</v>
      </c>
      <c r="E73" s="0" t="n">
        <v>389510.440031494</v>
      </c>
      <c r="F73" s="0" t="n">
        <v>0</v>
      </c>
      <c r="G73" s="0" t="n">
        <v>13485.6430334314</v>
      </c>
      <c r="H73" s="0" t="n">
        <v>97313.0795855401</v>
      </c>
      <c r="I73" s="0" t="n">
        <v>36522.1631581687</v>
      </c>
      <c r="J73" s="0" t="n">
        <v>16878.501720234</v>
      </c>
    </row>
    <row r="74" customFormat="false" ht="12.8" hidden="false" customHeight="false" outlineLevel="0" collapsed="false">
      <c r="A74" s="0" t="n">
        <v>121</v>
      </c>
      <c r="B74" s="0" t="n">
        <v>4963194.12715016</v>
      </c>
      <c r="C74" s="0" t="n">
        <v>2756769.54447914</v>
      </c>
      <c r="D74" s="0" t="n">
        <v>771160.262771695</v>
      </c>
      <c r="E74" s="0" t="n">
        <v>393034.074993914</v>
      </c>
      <c r="F74" s="0" t="n">
        <v>869772.79389076</v>
      </c>
      <c r="G74" s="0" t="n">
        <v>13676.3369646198</v>
      </c>
      <c r="H74" s="0" t="n">
        <v>108568.513135333</v>
      </c>
      <c r="I74" s="0" t="n">
        <v>27192.5921678156</v>
      </c>
      <c r="J74" s="0" t="n">
        <v>19006.8020614128</v>
      </c>
    </row>
    <row r="75" customFormat="false" ht="12.8" hidden="false" customHeight="false" outlineLevel="0" collapsed="false">
      <c r="A75" s="0" t="n">
        <v>122</v>
      </c>
      <c r="B75" s="0" t="n">
        <v>4186729.79237606</v>
      </c>
      <c r="C75" s="0" t="n">
        <v>2779153.08163544</v>
      </c>
      <c r="D75" s="0" t="n">
        <v>794829.823198029</v>
      </c>
      <c r="E75" s="0" t="n">
        <v>390323.873382393</v>
      </c>
      <c r="F75" s="0" t="n">
        <v>0</v>
      </c>
      <c r="G75" s="0" t="n">
        <v>20849.1840912566</v>
      </c>
      <c r="H75" s="0" t="n">
        <v>130831.548508012</v>
      </c>
      <c r="I75" s="0" t="n">
        <v>46923.4125443696</v>
      </c>
      <c r="J75" s="0" t="n">
        <v>21722.0179296963</v>
      </c>
    </row>
    <row r="76" customFormat="false" ht="12.8" hidden="false" customHeight="false" outlineLevel="0" collapsed="false">
      <c r="A76" s="0" t="n">
        <v>123</v>
      </c>
      <c r="B76" s="0" t="n">
        <v>4147135.36237767</v>
      </c>
      <c r="C76" s="0" t="n">
        <v>2827537.59361778</v>
      </c>
      <c r="D76" s="0" t="n">
        <v>744262.363087719</v>
      </c>
      <c r="E76" s="0" t="n">
        <v>387428.430426069</v>
      </c>
      <c r="F76" s="0" t="n">
        <v>0</v>
      </c>
      <c r="G76" s="0" t="n">
        <v>23226.2033874744</v>
      </c>
      <c r="H76" s="0" t="n">
        <v>111597.644204766</v>
      </c>
      <c r="I76" s="0" t="n">
        <v>35585.3918266823</v>
      </c>
      <c r="J76" s="0" t="n">
        <v>16953.3175436646</v>
      </c>
    </row>
    <row r="77" customFormat="false" ht="12.8" hidden="false" customHeight="false" outlineLevel="0" collapsed="false">
      <c r="A77" s="0" t="n">
        <v>124</v>
      </c>
      <c r="B77" s="0" t="n">
        <v>4080085.6532338</v>
      </c>
      <c r="C77" s="0" t="n">
        <v>2776102.9786535</v>
      </c>
      <c r="D77" s="0" t="n">
        <v>744855.404801647</v>
      </c>
      <c r="E77" s="0" t="n">
        <v>391883.790205784</v>
      </c>
      <c r="F77" s="0" t="n">
        <v>0</v>
      </c>
      <c r="G77" s="0" t="n">
        <v>9664.29229590088</v>
      </c>
      <c r="H77" s="0" t="n">
        <v>107409.052138034</v>
      </c>
      <c r="I77" s="0" t="n">
        <v>32329.1028503819</v>
      </c>
      <c r="J77" s="0" t="n">
        <v>15320.7575265148</v>
      </c>
    </row>
    <row r="78" customFormat="false" ht="12.8" hidden="false" customHeight="false" outlineLevel="0" collapsed="false">
      <c r="A78" s="0" t="n">
        <v>125</v>
      </c>
      <c r="B78" s="0" t="n">
        <v>5031618.81579407</v>
      </c>
      <c r="C78" s="0" t="n">
        <v>2757670.00180209</v>
      </c>
      <c r="D78" s="0" t="n">
        <v>818558.633721176</v>
      </c>
      <c r="E78" s="0" t="n">
        <v>389822.479336102</v>
      </c>
      <c r="F78" s="0" t="n">
        <v>883766.085097635</v>
      </c>
      <c r="G78" s="0" t="n">
        <v>17161.1539615445</v>
      </c>
      <c r="H78" s="0" t="n">
        <v>114835.456384884</v>
      </c>
      <c r="I78" s="0" t="n">
        <v>31638.6101168757</v>
      </c>
      <c r="J78" s="0" t="n">
        <v>15983.4141653598</v>
      </c>
    </row>
    <row r="79" customFormat="false" ht="12.8" hidden="false" customHeight="false" outlineLevel="0" collapsed="false">
      <c r="A79" s="0" t="n">
        <v>126</v>
      </c>
      <c r="B79" s="0" t="n">
        <v>4136605.96850757</v>
      </c>
      <c r="C79" s="0" t="n">
        <v>2871021.11778833</v>
      </c>
      <c r="D79" s="0" t="n">
        <v>706165.456067158</v>
      </c>
      <c r="E79" s="0" t="n">
        <v>389578.946603101</v>
      </c>
      <c r="F79" s="0" t="n">
        <v>0</v>
      </c>
      <c r="G79" s="0" t="n">
        <v>16839.080340976</v>
      </c>
      <c r="H79" s="0" t="n">
        <v>109008.060048546</v>
      </c>
      <c r="I79" s="0" t="n">
        <v>26434.0010292519</v>
      </c>
      <c r="J79" s="0" t="n">
        <v>14180.366941666</v>
      </c>
    </row>
    <row r="80" customFormat="false" ht="12.8" hidden="false" customHeight="false" outlineLevel="0" collapsed="false">
      <c r="A80" s="0" t="n">
        <v>127</v>
      </c>
      <c r="B80" s="0" t="n">
        <v>4177206.65450802</v>
      </c>
      <c r="C80" s="0" t="n">
        <v>2830109.50525185</v>
      </c>
      <c r="D80" s="0" t="n">
        <v>768870.95764061</v>
      </c>
      <c r="E80" s="0" t="n">
        <v>386332.34928791</v>
      </c>
      <c r="F80" s="0" t="n">
        <v>0</v>
      </c>
      <c r="G80" s="0" t="n">
        <v>16576.6722577598</v>
      </c>
      <c r="H80" s="0" t="n">
        <v>112896.016377117</v>
      </c>
      <c r="I80" s="0" t="n">
        <v>40999.0290247946</v>
      </c>
      <c r="J80" s="0" t="n">
        <v>15785.0974128779</v>
      </c>
    </row>
    <row r="81" customFormat="false" ht="12.8" hidden="false" customHeight="false" outlineLevel="0" collapsed="false">
      <c r="A81" s="0" t="n">
        <v>128</v>
      </c>
      <c r="B81" s="0" t="n">
        <v>4253372.62544045</v>
      </c>
      <c r="C81" s="0" t="n">
        <v>2836034.92077307</v>
      </c>
      <c r="D81" s="0" t="n">
        <v>834086.901343424</v>
      </c>
      <c r="E81" s="0" t="n">
        <v>386954.620557153</v>
      </c>
      <c r="F81" s="0" t="n">
        <v>0</v>
      </c>
      <c r="G81" s="0" t="n">
        <v>20754.1845324047</v>
      </c>
      <c r="H81" s="0" t="n">
        <v>115501.315739051</v>
      </c>
      <c r="I81" s="0" t="n">
        <v>40337.209927905</v>
      </c>
      <c r="J81" s="0" t="n">
        <v>16272.2429179707</v>
      </c>
    </row>
    <row r="82" customFormat="false" ht="12.8" hidden="false" customHeight="false" outlineLevel="0" collapsed="false">
      <c r="A82" s="0" t="n">
        <v>129</v>
      </c>
      <c r="B82" s="0" t="n">
        <v>5089142.37250618</v>
      </c>
      <c r="C82" s="0" t="n">
        <v>2842252.76500192</v>
      </c>
      <c r="D82" s="0" t="n">
        <v>792681.155324296</v>
      </c>
      <c r="E82" s="0" t="n">
        <v>385868.826630519</v>
      </c>
      <c r="F82" s="0" t="n">
        <v>880912.53055807</v>
      </c>
      <c r="G82" s="0" t="n">
        <v>18179.1785519896</v>
      </c>
      <c r="H82" s="0" t="n">
        <v>108611.724360695</v>
      </c>
      <c r="I82" s="0" t="n">
        <v>36944.8602167334</v>
      </c>
      <c r="J82" s="0" t="n">
        <v>18372.6614333321</v>
      </c>
    </row>
    <row r="83" customFormat="false" ht="12.8" hidden="false" customHeight="false" outlineLevel="0" collapsed="false">
      <c r="A83" s="0" t="n">
        <v>130</v>
      </c>
      <c r="B83" s="0" t="n">
        <v>4268128.06775729</v>
      </c>
      <c r="C83" s="0" t="n">
        <v>2894943.81766801</v>
      </c>
      <c r="D83" s="0" t="n">
        <v>769848.449050049</v>
      </c>
      <c r="E83" s="0" t="n">
        <v>386783.839956031</v>
      </c>
      <c r="F83" s="0" t="n">
        <v>0</v>
      </c>
      <c r="G83" s="0" t="n">
        <v>19633.8469013686</v>
      </c>
      <c r="H83" s="0" t="n">
        <v>126707.686957031</v>
      </c>
      <c r="I83" s="0" t="n">
        <v>46122.1507235024</v>
      </c>
      <c r="J83" s="0" t="n">
        <v>17968.0230641826</v>
      </c>
    </row>
    <row r="84" customFormat="false" ht="12.8" hidden="false" customHeight="false" outlineLevel="0" collapsed="false">
      <c r="A84" s="0" t="n">
        <v>131</v>
      </c>
      <c r="B84" s="0" t="n">
        <v>4239779.98192728</v>
      </c>
      <c r="C84" s="0" t="n">
        <v>2907727.61588614</v>
      </c>
      <c r="D84" s="0" t="n">
        <v>769338.248756165</v>
      </c>
      <c r="E84" s="0" t="n">
        <v>387497.846743606</v>
      </c>
      <c r="F84" s="0" t="n">
        <v>0</v>
      </c>
      <c r="G84" s="0" t="n">
        <v>16895.1791785504</v>
      </c>
      <c r="H84" s="0" t="n">
        <v>101293.071185211</v>
      </c>
      <c r="I84" s="0" t="n">
        <v>43811.0164416287</v>
      </c>
      <c r="J84" s="0" t="n">
        <v>14765.1464891338</v>
      </c>
    </row>
    <row r="85" customFormat="false" ht="12.8" hidden="false" customHeight="false" outlineLevel="0" collapsed="false">
      <c r="A85" s="0" t="n">
        <v>132</v>
      </c>
      <c r="B85" s="0" t="n">
        <v>4207725.94544803</v>
      </c>
      <c r="C85" s="0" t="n">
        <v>2876984.84957596</v>
      </c>
      <c r="D85" s="0" t="n">
        <v>768264.740816929</v>
      </c>
      <c r="E85" s="0" t="n">
        <v>387414.10326648</v>
      </c>
      <c r="F85" s="0" t="n">
        <v>0</v>
      </c>
      <c r="G85" s="0" t="n">
        <v>15476.8368653952</v>
      </c>
      <c r="H85" s="0" t="n">
        <v>97006.4803572507</v>
      </c>
      <c r="I85" s="0" t="n">
        <v>46059.2141444465</v>
      </c>
      <c r="J85" s="0" t="n">
        <v>15211.4611438026</v>
      </c>
    </row>
    <row r="86" customFormat="false" ht="12.8" hidden="false" customHeight="false" outlineLevel="0" collapsed="false">
      <c r="A86" s="0" t="n">
        <v>133</v>
      </c>
      <c r="B86" s="0" t="n">
        <v>5056709.6328404</v>
      </c>
      <c r="C86" s="0" t="n">
        <v>2930754.80810208</v>
      </c>
      <c r="D86" s="0" t="n">
        <v>680161.567371327</v>
      </c>
      <c r="E86" s="0" t="n">
        <v>388486.962054416</v>
      </c>
      <c r="F86" s="0" t="n">
        <v>888809.6273748</v>
      </c>
      <c r="G86" s="0" t="n">
        <v>17314.0179336976</v>
      </c>
      <c r="H86" s="0" t="n">
        <v>87488.6972921831</v>
      </c>
      <c r="I86" s="0" t="n">
        <v>50453.2522331141</v>
      </c>
      <c r="J86" s="0" t="n">
        <v>15655.7768064395</v>
      </c>
    </row>
    <row r="87" customFormat="false" ht="12.8" hidden="false" customHeight="false" outlineLevel="0" collapsed="false">
      <c r="A87" s="0" t="n">
        <v>134</v>
      </c>
      <c r="B87" s="0" t="n">
        <v>4235617.88498849</v>
      </c>
      <c r="C87" s="0" t="n">
        <v>2897486.75840755</v>
      </c>
      <c r="D87" s="0" t="n">
        <v>790615.073277204</v>
      </c>
      <c r="E87" s="0" t="n">
        <v>388062.419916117</v>
      </c>
      <c r="F87" s="0" t="n">
        <v>0</v>
      </c>
      <c r="G87" s="0" t="n">
        <v>13435.0551275184</v>
      </c>
      <c r="H87" s="0" t="n">
        <v>89527.3068703778</v>
      </c>
      <c r="I87" s="0" t="n">
        <v>42978.256847545</v>
      </c>
      <c r="J87" s="0" t="n">
        <v>14175.9121176622</v>
      </c>
    </row>
    <row r="88" customFormat="false" ht="12.8" hidden="false" customHeight="false" outlineLevel="0" collapsed="false">
      <c r="A88" s="0" t="n">
        <v>135</v>
      </c>
      <c r="B88" s="0" t="n">
        <v>4267131.74323211</v>
      </c>
      <c r="C88" s="0" t="n">
        <v>2934570.26048114</v>
      </c>
      <c r="D88" s="0" t="n">
        <v>758805.553154129</v>
      </c>
      <c r="E88" s="0" t="n">
        <v>387919.820648123</v>
      </c>
      <c r="F88" s="0" t="n">
        <v>0</v>
      </c>
      <c r="G88" s="0" t="n">
        <v>13022.571157786</v>
      </c>
      <c r="H88" s="0" t="n">
        <v>123954.878866877</v>
      </c>
      <c r="I88" s="0" t="n">
        <v>30476.0750456136</v>
      </c>
      <c r="J88" s="0" t="n">
        <v>18108.9376265621</v>
      </c>
    </row>
    <row r="89" customFormat="false" ht="12.8" hidden="false" customHeight="false" outlineLevel="0" collapsed="false">
      <c r="A89" s="0" t="n">
        <v>136</v>
      </c>
      <c r="B89" s="0" t="n">
        <v>4206846.20435144</v>
      </c>
      <c r="C89" s="0" t="n">
        <v>2982416.90080049</v>
      </c>
      <c r="D89" s="0" t="n">
        <v>673310.745061849</v>
      </c>
      <c r="E89" s="0" t="n">
        <v>388472.12080178</v>
      </c>
      <c r="F89" s="0" t="n">
        <v>0</v>
      </c>
      <c r="G89" s="0" t="n">
        <v>20384.9435138194</v>
      </c>
      <c r="H89" s="0" t="n">
        <v>112391.552669822</v>
      </c>
      <c r="I89" s="0" t="n">
        <v>20600.793531163</v>
      </c>
      <c r="J89" s="0" t="n">
        <v>16741.7525512936</v>
      </c>
    </row>
    <row r="90" customFormat="false" ht="12.8" hidden="false" customHeight="false" outlineLevel="0" collapsed="false">
      <c r="A90" s="0" t="n">
        <v>137</v>
      </c>
      <c r="B90" s="0" t="n">
        <v>5078533.50076317</v>
      </c>
      <c r="C90" s="0" t="n">
        <v>2965655.43865714</v>
      </c>
      <c r="D90" s="0" t="n">
        <v>659878.402807072</v>
      </c>
      <c r="E90" s="0" t="n">
        <v>385645.702803068</v>
      </c>
      <c r="F90" s="0" t="n">
        <v>875012.491863435</v>
      </c>
      <c r="G90" s="0" t="n">
        <v>17338.8388184032</v>
      </c>
      <c r="H90" s="0" t="n">
        <v>130101.155678636</v>
      </c>
      <c r="I90" s="0" t="n">
        <v>24048.5320723192</v>
      </c>
      <c r="J90" s="0" t="n">
        <v>20081.8679056447</v>
      </c>
    </row>
    <row r="91" customFormat="false" ht="12.8" hidden="false" customHeight="false" outlineLevel="0" collapsed="false">
      <c r="A91" s="0" t="n">
        <v>138</v>
      </c>
      <c r="B91" s="0" t="n">
        <v>4305204.20757323</v>
      </c>
      <c r="C91" s="0" t="n">
        <v>3040907.80659991</v>
      </c>
      <c r="D91" s="0" t="n">
        <v>668083.958766378</v>
      </c>
      <c r="E91" s="0" t="n">
        <v>390380.624673226</v>
      </c>
      <c r="F91" s="0" t="n">
        <v>0</v>
      </c>
      <c r="G91" s="0" t="n">
        <v>19529.5244461367</v>
      </c>
      <c r="H91" s="0" t="n">
        <v>136829.600789227</v>
      </c>
      <c r="I91" s="0" t="n">
        <v>32790.0254454953</v>
      </c>
      <c r="J91" s="0" t="n">
        <v>17848.0141527486</v>
      </c>
    </row>
    <row r="92" customFormat="false" ht="12.8" hidden="false" customHeight="false" outlineLevel="0" collapsed="false">
      <c r="A92" s="0" t="n">
        <v>139</v>
      </c>
      <c r="B92" s="0" t="n">
        <v>4205477.22527156</v>
      </c>
      <c r="C92" s="0" t="n">
        <v>2918994.20878003</v>
      </c>
      <c r="D92" s="0" t="n">
        <v>739821.772060146</v>
      </c>
      <c r="E92" s="0" t="n">
        <v>390515.257524394</v>
      </c>
      <c r="F92" s="0" t="n">
        <v>0</v>
      </c>
      <c r="G92" s="0" t="n">
        <v>11468.0478162685</v>
      </c>
      <c r="H92" s="0" t="n">
        <v>89795.1511510652</v>
      </c>
      <c r="I92" s="0" t="n">
        <v>40117.253032991</v>
      </c>
      <c r="J92" s="0" t="n">
        <v>12817.7839087842</v>
      </c>
    </row>
    <row r="93" customFormat="false" ht="12.8" hidden="false" customHeight="false" outlineLevel="0" collapsed="false">
      <c r="A93" s="0" t="n">
        <v>140</v>
      </c>
      <c r="B93" s="0" t="n">
        <v>4209368.96191281</v>
      </c>
      <c r="C93" s="0" t="n">
        <v>2945006.59625566</v>
      </c>
      <c r="D93" s="0" t="n">
        <v>713854.262375689</v>
      </c>
      <c r="E93" s="0" t="n">
        <v>389510.957962558</v>
      </c>
      <c r="F93" s="0" t="n">
        <v>0</v>
      </c>
      <c r="G93" s="0" t="n">
        <v>15259.0153054566</v>
      </c>
      <c r="H93" s="0" t="n">
        <v>107400.841257929</v>
      </c>
      <c r="I93" s="0" t="n">
        <v>28347.384554825</v>
      </c>
      <c r="J93" s="0" t="n">
        <v>16095.1686647436</v>
      </c>
    </row>
    <row r="94" customFormat="false" ht="12.8" hidden="false" customHeight="false" outlineLevel="0" collapsed="false">
      <c r="A94" s="0" t="n">
        <v>141</v>
      </c>
      <c r="B94" s="0" t="n">
        <v>5093651.72897609</v>
      </c>
      <c r="C94" s="0" t="n">
        <v>2907981.54723582</v>
      </c>
      <c r="D94" s="0" t="n">
        <v>724736.481152794</v>
      </c>
      <c r="E94" s="0" t="n">
        <v>390551.381212407</v>
      </c>
      <c r="F94" s="0" t="n">
        <v>897849.893741902</v>
      </c>
      <c r="G94" s="0" t="n">
        <v>21137.1558413875</v>
      </c>
      <c r="H94" s="0" t="n">
        <v>103846.829110259</v>
      </c>
      <c r="I94" s="0" t="n">
        <v>34221.3387207456</v>
      </c>
      <c r="J94" s="0" t="n">
        <v>13523.4399140789</v>
      </c>
    </row>
    <row r="95" customFormat="false" ht="12.8" hidden="false" customHeight="false" outlineLevel="0" collapsed="false">
      <c r="A95" s="0" t="n">
        <v>142</v>
      </c>
      <c r="B95" s="0" t="n">
        <v>4158900.57193953</v>
      </c>
      <c r="C95" s="0" t="n">
        <v>2933863.52148128</v>
      </c>
      <c r="D95" s="0" t="n">
        <v>658083.966927643</v>
      </c>
      <c r="E95" s="0" t="n">
        <v>391399.875905731</v>
      </c>
      <c r="F95" s="0" t="n">
        <v>0</v>
      </c>
      <c r="G95" s="0" t="n">
        <v>18702.7126722769</v>
      </c>
      <c r="H95" s="0" t="n">
        <v>104255.305215023</v>
      </c>
      <c r="I95" s="0" t="n">
        <v>31419.73842121</v>
      </c>
      <c r="J95" s="0" t="n">
        <v>15214.5194806652</v>
      </c>
    </row>
    <row r="96" customFormat="false" ht="12.8" hidden="false" customHeight="false" outlineLevel="0" collapsed="false">
      <c r="A96" s="0" t="n">
        <v>143</v>
      </c>
      <c r="B96" s="0" t="n">
        <v>4201976.32234599</v>
      </c>
      <c r="C96" s="0" t="n">
        <v>2995737.02529354</v>
      </c>
      <c r="D96" s="0" t="n">
        <v>649142.915259581</v>
      </c>
      <c r="E96" s="0" t="n">
        <v>396853.686868096</v>
      </c>
      <c r="F96" s="0" t="n">
        <v>0</v>
      </c>
      <c r="G96" s="0" t="n">
        <v>14994.9240266533</v>
      </c>
      <c r="H96" s="0" t="n">
        <v>104079.97877542</v>
      </c>
      <c r="I96" s="0" t="n">
        <v>30043.0532824693</v>
      </c>
      <c r="J96" s="0" t="n">
        <v>17536.0665583508</v>
      </c>
    </row>
    <row r="97" customFormat="false" ht="12.8" hidden="false" customHeight="false" outlineLevel="0" collapsed="false">
      <c r="A97" s="0" t="n">
        <v>144</v>
      </c>
      <c r="B97" s="0" t="n">
        <v>4232694.87550764</v>
      </c>
      <c r="C97" s="0" t="n">
        <v>3045675.4580877</v>
      </c>
      <c r="D97" s="0" t="n">
        <v>614678.760248962</v>
      </c>
      <c r="E97" s="0" t="n">
        <v>403047.135137553</v>
      </c>
      <c r="F97" s="0" t="n">
        <v>0</v>
      </c>
      <c r="G97" s="0" t="n">
        <v>18901.4954936237</v>
      </c>
      <c r="H97" s="0" t="n">
        <v>112282.928351564</v>
      </c>
      <c r="I97" s="0" t="n">
        <v>29235.7261318008</v>
      </c>
      <c r="J97" s="0" t="n">
        <v>15718.2380211309</v>
      </c>
    </row>
    <row r="98" customFormat="false" ht="12.8" hidden="false" customHeight="false" outlineLevel="0" collapsed="false">
      <c r="A98" s="0" t="n">
        <v>145</v>
      </c>
      <c r="B98" s="0" t="n">
        <v>5105636.73749944</v>
      </c>
      <c r="C98" s="0" t="n">
        <v>2985958.11577453</v>
      </c>
      <c r="D98" s="0" t="n">
        <v>667296.750078556</v>
      </c>
      <c r="E98" s="0" t="n">
        <v>400925.483643319</v>
      </c>
      <c r="F98" s="0" t="n">
        <v>914385.216742144</v>
      </c>
      <c r="G98" s="0" t="n">
        <v>21679.2158120153</v>
      </c>
      <c r="H98" s="0" t="n">
        <v>103775.28834037</v>
      </c>
      <c r="I98" s="0" t="n">
        <v>20305.9380302532</v>
      </c>
      <c r="J98" s="0" t="n">
        <v>15776.7227003568</v>
      </c>
    </row>
    <row r="99" customFormat="false" ht="12.8" hidden="false" customHeight="false" outlineLevel="0" collapsed="false">
      <c r="A99" s="0" t="n">
        <v>146</v>
      </c>
      <c r="B99" s="0" t="n">
        <v>4269734.84589475</v>
      </c>
      <c r="C99" s="0" t="n">
        <v>3022464.9955166</v>
      </c>
      <c r="D99" s="0" t="n">
        <v>639338.07683231</v>
      </c>
      <c r="E99" s="0" t="n">
        <v>407670.890404153</v>
      </c>
      <c r="F99" s="0" t="n">
        <v>0</v>
      </c>
      <c r="G99" s="0" t="n">
        <v>20285.5696749968</v>
      </c>
      <c r="H99" s="0" t="n">
        <v>144958.893699465</v>
      </c>
      <c r="I99" s="0" t="n">
        <v>23040.5212079881</v>
      </c>
      <c r="J99" s="0" t="n">
        <v>19316.8744060287</v>
      </c>
    </row>
    <row r="100" customFormat="false" ht="12.8" hidden="false" customHeight="false" outlineLevel="0" collapsed="false">
      <c r="A100" s="0" t="n">
        <v>147</v>
      </c>
      <c r="B100" s="0" t="n">
        <v>4201874.54976312</v>
      </c>
      <c r="C100" s="0" t="n">
        <v>2968850.99798236</v>
      </c>
      <c r="D100" s="0" t="n">
        <v>667333.497739512</v>
      </c>
      <c r="E100" s="0" t="n">
        <v>404729.729677853</v>
      </c>
      <c r="F100" s="0" t="n">
        <v>0</v>
      </c>
      <c r="G100" s="0" t="n">
        <v>21169.7681783799</v>
      </c>
      <c r="H100" s="0" t="n">
        <v>119881.36901778</v>
      </c>
      <c r="I100" s="0" t="n">
        <v>25594.5505751674</v>
      </c>
      <c r="J100" s="0" t="n">
        <v>19597.0333836362</v>
      </c>
    </row>
    <row r="101" customFormat="false" ht="12.8" hidden="false" customHeight="false" outlineLevel="0" collapsed="false">
      <c r="A101" s="0" t="n">
        <v>148</v>
      </c>
      <c r="B101" s="0" t="n">
        <v>4204946.16815753</v>
      </c>
      <c r="C101" s="0" t="n">
        <v>3063803.19124584</v>
      </c>
      <c r="D101" s="0" t="n">
        <v>593226.749129184</v>
      </c>
      <c r="E101" s="0" t="n">
        <v>404964.147246972</v>
      </c>
      <c r="F101" s="0" t="n">
        <v>0</v>
      </c>
      <c r="G101" s="0" t="n">
        <v>20129.5745205969</v>
      </c>
      <c r="H101" s="0" t="n">
        <v>89785.0952791472</v>
      </c>
      <c r="I101" s="0" t="n">
        <v>31869.2094968691</v>
      </c>
      <c r="J101" s="0" t="n">
        <v>15044.2905534766</v>
      </c>
    </row>
    <row r="102" customFormat="false" ht="12.8" hidden="false" customHeight="false" outlineLevel="0" collapsed="false">
      <c r="A102" s="0" t="n">
        <v>149</v>
      </c>
      <c r="B102" s="0" t="n">
        <v>5062276.78598062</v>
      </c>
      <c r="C102" s="0" t="n">
        <v>2976316.28713281</v>
      </c>
      <c r="D102" s="0" t="n">
        <v>613770.162312261</v>
      </c>
      <c r="E102" s="0" t="n">
        <v>408143.534581761</v>
      </c>
      <c r="F102" s="0" t="n">
        <v>919142.474126415</v>
      </c>
      <c r="G102" s="0" t="n">
        <v>19154.0950760373</v>
      </c>
      <c r="H102" s="0" t="n">
        <v>107577.215116249</v>
      </c>
      <c r="I102" s="0" t="n">
        <v>15169.2550954124</v>
      </c>
      <c r="J102" s="0" t="n">
        <v>18024.7475153306</v>
      </c>
    </row>
    <row r="103" customFormat="false" ht="12.8" hidden="false" customHeight="false" outlineLevel="0" collapsed="false">
      <c r="A103" s="0" t="n">
        <v>150</v>
      </c>
      <c r="B103" s="0" t="n">
        <v>4229063.98232601</v>
      </c>
      <c r="C103" s="0" t="n">
        <v>3096997.43615858</v>
      </c>
      <c r="D103" s="0" t="n">
        <v>550319.05746357</v>
      </c>
      <c r="E103" s="0" t="n">
        <v>413160.344623671</v>
      </c>
      <c r="F103" s="0" t="n">
        <v>0</v>
      </c>
      <c r="G103" s="0" t="n">
        <v>16219.7680393844</v>
      </c>
      <c r="H103" s="0" t="n">
        <v>115457.91988418</v>
      </c>
      <c r="I103" s="0" t="n">
        <v>22983.2019928963</v>
      </c>
      <c r="J103" s="0" t="n">
        <v>17340.9503594783</v>
      </c>
    </row>
    <row r="104" customFormat="false" ht="12.8" hidden="false" customHeight="false" outlineLevel="0" collapsed="false">
      <c r="A104" s="0" t="n">
        <v>151</v>
      </c>
      <c r="B104" s="0" t="n">
        <v>4186228.19519526</v>
      </c>
      <c r="C104" s="0" t="n">
        <v>3012994.08623795</v>
      </c>
      <c r="D104" s="0" t="n">
        <v>564551.394964327</v>
      </c>
      <c r="E104" s="0" t="n">
        <v>412925.858931883</v>
      </c>
      <c r="F104" s="0" t="n">
        <v>0</v>
      </c>
      <c r="G104" s="0" t="n">
        <v>17724.16845984</v>
      </c>
      <c r="H104" s="0" t="n">
        <v>129827.629459769</v>
      </c>
      <c r="I104" s="0" t="n">
        <v>27609.0916073502</v>
      </c>
      <c r="J104" s="0" t="n">
        <v>20562.802639127</v>
      </c>
    </row>
    <row r="105" customFormat="false" ht="12.8" hidden="false" customHeight="false" outlineLevel="0" collapsed="false">
      <c r="A105" s="0" t="n">
        <v>152</v>
      </c>
      <c r="B105" s="0" t="n">
        <v>4239768.70653684</v>
      </c>
      <c r="C105" s="0" t="n">
        <v>3091408.02487514</v>
      </c>
      <c r="D105" s="0" t="n">
        <v>572484.278091194</v>
      </c>
      <c r="E105" s="0" t="n">
        <v>414967.778981475</v>
      </c>
      <c r="F105" s="0" t="n">
        <v>0</v>
      </c>
      <c r="G105" s="0" t="n">
        <v>21115.1803351682</v>
      </c>
      <c r="H105" s="0" t="n">
        <v>109088.418301927</v>
      </c>
      <c r="I105" s="0" t="n">
        <v>24014.5271685627</v>
      </c>
      <c r="J105" s="0" t="n">
        <v>18029.8402568917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3559515.16025303</v>
      </c>
      <c r="C18" s="0" t="n">
        <v>1542915.25823761</v>
      </c>
      <c r="D18" s="0" t="n">
        <v>989721.787839886</v>
      </c>
      <c r="E18" s="0" t="n">
        <v>278598.136129824</v>
      </c>
      <c r="F18" s="0" t="n">
        <v>630864.575043248</v>
      </c>
      <c r="G18" s="0" t="n">
        <v>6070.62642893555</v>
      </c>
      <c r="H18" s="0" t="n">
        <v>65871.6976243044</v>
      </c>
      <c r="I18" s="0" t="n">
        <v>36389.571039491</v>
      </c>
      <c r="J18" s="0" t="n">
        <v>9083.50790972953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</v>
      </c>
      <c r="F19" s="0" t="n">
        <v>0</v>
      </c>
      <c r="G19" s="0" t="n">
        <v>6169.55732468685</v>
      </c>
      <c r="H19" s="0" t="n">
        <v>66263.8327109009</v>
      </c>
      <c r="I19" s="0" t="n">
        <v>23027.3596069174</v>
      </c>
      <c r="J19" s="0" t="n">
        <v>7576.45314225498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70708.0303002217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1605258.35026264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9473.29388034304</v>
      </c>
    </row>
    <row r="22" customFormat="false" ht="12.8" hidden="false" customHeight="false" outlineLevel="0" collapsed="false">
      <c r="A22" s="0" t="n">
        <v>69</v>
      </c>
      <c r="B22" s="0" t="n">
        <v>3800356.94201699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5402.69725035065</v>
      </c>
      <c r="H22" s="0" t="n">
        <v>62885.0345009626</v>
      </c>
      <c r="I22" s="0" t="n">
        <v>30386.1044057427</v>
      </c>
      <c r="J22" s="0" t="n">
        <v>9040.41732226732</v>
      </c>
    </row>
    <row r="23" customFormat="false" ht="12.8" hidden="false" customHeight="false" outlineLevel="0" collapsed="false">
      <c r="A23" s="0" t="n">
        <v>70</v>
      </c>
      <c r="B23" s="0" t="n">
        <v>2991754.53281478</v>
      </c>
      <c r="C23" s="0" t="n">
        <v>1842193.10744932</v>
      </c>
      <c r="D23" s="0" t="n">
        <v>734081.906505594</v>
      </c>
      <c r="E23" s="0" t="n">
        <v>309404.176271577</v>
      </c>
      <c r="F23" s="0" t="n">
        <v>0</v>
      </c>
      <c r="G23" s="0" t="n">
        <v>9739.60548604769</v>
      </c>
      <c r="H23" s="0" t="n">
        <v>57779.4953798672</v>
      </c>
      <c r="I23" s="0" t="n">
        <v>29158.1665130474</v>
      </c>
      <c r="J23" s="0" t="n">
        <v>9603.94656150738</v>
      </c>
    </row>
    <row r="24" customFormat="false" ht="12.8" hidden="false" customHeight="false" outlineLevel="0" collapsed="false">
      <c r="A24" s="0" t="n">
        <v>71</v>
      </c>
      <c r="B24" s="0" t="n">
        <v>3133056.591824</v>
      </c>
      <c r="C24" s="0" t="n">
        <v>1797087.28023812</v>
      </c>
      <c r="D24" s="0" t="n">
        <v>926106.55617177</v>
      </c>
      <c r="E24" s="0" t="n">
        <v>302347.760385369</v>
      </c>
      <c r="F24" s="0" t="n">
        <v>0</v>
      </c>
      <c r="G24" s="0" t="n">
        <v>5444.04694624279</v>
      </c>
      <c r="H24" s="0" t="n">
        <v>66184.5220860931</v>
      </c>
      <c r="I24" s="0" t="n">
        <v>28457.9815910969</v>
      </c>
      <c r="J24" s="0" t="n">
        <v>9086.28248763825</v>
      </c>
    </row>
    <row r="25" customFormat="false" ht="12.8" hidden="false" customHeight="false" outlineLevel="0" collapsed="false">
      <c r="A25" s="0" t="n">
        <v>72</v>
      </c>
      <c r="B25" s="0" t="n">
        <v>3073469.41250447</v>
      </c>
      <c r="C25" s="0" t="n">
        <v>1697073.1142792</v>
      </c>
      <c r="D25" s="0" t="n">
        <v>981562.045045805</v>
      </c>
      <c r="E25" s="0" t="n">
        <v>289615.19412573</v>
      </c>
      <c r="F25" s="0" t="n">
        <v>0</v>
      </c>
      <c r="G25" s="0" t="n">
        <v>3609.59592164654</v>
      </c>
      <c r="H25" s="0" t="n">
        <v>58137.5208821111</v>
      </c>
      <c r="I25" s="0" t="n">
        <v>36354.7667424826</v>
      </c>
      <c r="J25" s="0" t="n">
        <v>7315.91076348252</v>
      </c>
    </row>
    <row r="26" customFormat="false" ht="12.8" hidden="false" customHeight="false" outlineLevel="0" collapsed="false">
      <c r="A26" s="0" t="n">
        <v>73</v>
      </c>
      <c r="B26" s="0" t="n">
        <v>3332513.06788733</v>
      </c>
      <c r="C26" s="0" t="n">
        <v>1473076.70778557</v>
      </c>
      <c r="D26" s="0" t="n">
        <v>893280.826211115</v>
      </c>
      <c r="E26" s="0" t="n">
        <v>266247.015842649</v>
      </c>
      <c r="F26" s="0" t="n">
        <v>594721.877594775</v>
      </c>
      <c r="G26" s="0" t="n">
        <v>6127.07048908153</v>
      </c>
      <c r="H26" s="0" t="n">
        <v>57317.2459706886</v>
      </c>
      <c r="I26" s="0" t="n">
        <v>34216.9670704051</v>
      </c>
      <c r="J26" s="0" t="n">
        <v>7525.35692304187</v>
      </c>
    </row>
    <row r="27" customFormat="false" ht="12.8" hidden="false" customHeight="false" outlineLevel="0" collapsed="false">
      <c r="A27" s="0" t="n">
        <v>74</v>
      </c>
      <c r="B27" s="0" t="n">
        <v>2756535.78618369</v>
      </c>
      <c r="C27" s="0" t="n">
        <v>1485778.05585082</v>
      </c>
      <c r="D27" s="0" t="n">
        <v>905568.141035115</v>
      </c>
      <c r="E27" s="0" t="n">
        <v>264371.71893109</v>
      </c>
      <c r="F27" s="0" t="n">
        <v>0</v>
      </c>
      <c r="G27" s="0" t="n">
        <v>7097.1654080942</v>
      </c>
      <c r="H27" s="0" t="n">
        <v>43713.3512229199</v>
      </c>
      <c r="I27" s="0" t="n">
        <v>42619.5955498578</v>
      </c>
      <c r="J27" s="0" t="n">
        <v>7387.75818579005</v>
      </c>
    </row>
    <row r="28" customFormat="false" ht="12.8" hidden="false" customHeight="false" outlineLevel="0" collapsed="false">
      <c r="A28" s="0" t="n">
        <v>75</v>
      </c>
      <c r="B28" s="0" t="n">
        <v>2885598.45288948</v>
      </c>
      <c r="C28" s="0" t="n">
        <v>1608007.49517385</v>
      </c>
      <c r="D28" s="0" t="n">
        <v>901369.839518159</v>
      </c>
      <c r="E28" s="0" t="n">
        <v>274614.902165443</v>
      </c>
      <c r="F28" s="0" t="n">
        <v>0</v>
      </c>
      <c r="G28" s="0" t="n">
        <v>6494.27172809638</v>
      </c>
      <c r="H28" s="0" t="n">
        <v>48992.4882731173</v>
      </c>
      <c r="I28" s="0" t="n">
        <v>39394.0018732111</v>
      </c>
      <c r="J28" s="0" t="n">
        <v>6725.45415760716</v>
      </c>
    </row>
    <row r="29" customFormat="false" ht="12.8" hidden="false" customHeight="false" outlineLevel="0" collapsed="false">
      <c r="A29" s="0" t="n">
        <v>76</v>
      </c>
      <c r="B29" s="0" t="n">
        <v>3007416.57171248</v>
      </c>
      <c r="C29" s="0" t="n">
        <v>1716651.37514396</v>
      </c>
      <c r="D29" s="0" t="n">
        <v>908738.160589632</v>
      </c>
      <c r="E29" s="0" t="n">
        <v>283378.128103492</v>
      </c>
      <c r="F29" s="0" t="n">
        <v>0</v>
      </c>
      <c r="G29" s="0" t="n">
        <v>4995.65183283923</v>
      </c>
      <c r="H29" s="0" t="n">
        <v>53872.3063370108</v>
      </c>
      <c r="I29" s="0" t="n">
        <v>32523.7764116457</v>
      </c>
      <c r="J29" s="0" t="n">
        <v>7257.17329390995</v>
      </c>
    </row>
    <row r="30" customFormat="false" ht="12.8" hidden="false" customHeight="false" outlineLevel="0" collapsed="false">
      <c r="A30" s="0" t="n">
        <v>77</v>
      </c>
      <c r="B30" s="0" t="n">
        <v>3694816.91310194</v>
      </c>
      <c r="C30" s="0" t="n">
        <v>1742551.75899286</v>
      </c>
      <c r="D30" s="0" t="n">
        <v>883315.102940607</v>
      </c>
      <c r="E30" s="0" t="n">
        <v>287773.354526065</v>
      </c>
      <c r="F30" s="0" t="n">
        <v>662611.027383136</v>
      </c>
      <c r="G30" s="0" t="n">
        <v>7662.54489150897</v>
      </c>
      <c r="H30" s="0" t="n">
        <v>60395.4207622602</v>
      </c>
      <c r="I30" s="0" t="n">
        <v>41284.9523944414</v>
      </c>
      <c r="J30" s="0" t="n">
        <v>9222.75121105853</v>
      </c>
    </row>
    <row r="31" customFormat="false" ht="12.8" hidden="false" customHeight="false" outlineLevel="0" collapsed="false">
      <c r="A31" s="0" t="n">
        <v>78</v>
      </c>
      <c r="B31" s="0" t="n">
        <v>3100739.77783242</v>
      </c>
      <c r="C31" s="0" t="n">
        <v>1805576.34008185</v>
      </c>
      <c r="D31" s="0" t="n">
        <v>897888.199911117</v>
      </c>
      <c r="E31" s="0" t="n">
        <v>289705.238779408</v>
      </c>
      <c r="F31" s="0" t="n">
        <v>0</v>
      </c>
      <c r="G31" s="0" t="n">
        <v>5420.49912434795</v>
      </c>
      <c r="H31" s="0" t="n">
        <v>49664.8385425151</v>
      </c>
      <c r="I31" s="0" t="n">
        <v>44101.188210366</v>
      </c>
      <c r="J31" s="0" t="n">
        <v>8383.4731828214</v>
      </c>
    </row>
    <row r="32" customFormat="false" ht="12.8" hidden="false" customHeight="false" outlineLevel="0" collapsed="false">
      <c r="A32" s="0" t="n">
        <v>79</v>
      </c>
      <c r="B32" s="0" t="n">
        <v>3177716.81430237</v>
      </c>
      <c r="C32" s="0" t="n">
        <v>1818398.31346363</v>
      </c>
      <c r="D32" s="0" t="n">
        <v>937584.284565246</v>
      </c>
      <c r="E32" s="0" t="n">
        <v>293768.084466809</v>
      </c>
      <c r="F32" s="0" t="n">
        <v>0</v>
      </c>
      <c r="G32" s="0" t="n">
        <v>8212.62067257018</v>
      </c>
      <c r="H32" s="0" t="n">
        <v>66906.422040295</v>
      </c>
      <c r="I32" s="0" t="n">
        <v>44562.0355031697</v>
      </c>
      <c r="J32" s="0" t="n">
        <v>8285.0535906541</v>
      </c>
    </row>
    <row r="33" customFormat="false" ht="12.8" hidden="false" customHeight="false" outlineLevel="0" collapsed="false">
      <c r="A33" s="0" t="n">
        <v>80</v>
      </c>
      <c r="B33" s="0" t="n">
        <v>3214121.64478276</v>
      </c>
      <c r="C33" s="0" t="n">
        <v>1823303.59711451</v>
      </c>
      <c r="D33" s="0" t="n">
        <v>972541.195949715</v>
      </c>
      <c r="E33" s="0" t="n">
        <v>296931.637587559</v>
      </c>
      <c r="F33" s="0" t="n">
        <v>0</v>
      </c>
      <c r="G33" s="0" t="n">
        <v>3236.83106761846</v>
      </c>
      <c r="H33" s="0" t="n">
        <v>66741.5294231575</v>
      </c>
      <c r="I33" s="0" t="n">
        <v>42519.0177272447</v>
      </c>
      <c r="J33" s="0" t="n">
        <v>8847.83591295775</v>
      </c>
    </row>
    <row r="34" customFormat="false" ht="12.8" hidden="false" customHeight="false" outlineLevel="0" collapsed="false">
      <c r="A34" s="0" t="n">
        <v>81</v>
      </c>
      <c r="B34" s="0" t="n">
        <v>3973249.73151054</v>
      </c>
      <c r="C34" s="0" t="n">
        <v>1829098.53713213</v>
      </c>
      <c r="D34" s="0" t="n">
        <v>1022935.4737271</v>
      </c>
      <c r="E34" s="0" t="n">
        <v>299389.778226592</v>
      </c>
      <c r="F34" s="0" t="n">
        <v>703425.600675969</v>
      </c>
      <c r="G34" s="0" t="n">
        <v>9454.1119130803</v>
      </c>
      <c r="H34" s="0" t="n">
        <v>55288.8030140199</v>
      </c>
      <c r="I34" s="0" t="n">
        <v>44796.0683836094</v>
      </c>
      <c r="J34" s="0" t="n">
        <v>8861.35843804805</v>
      </c>
    </row>
    <row r="35" customFormat="false" ht="12.8" hidden="false" customHeight="false" outlineLevel="0" collapsed="false">
      <c r="A35" s="0" t="n">
        <v>82</v>
      </c>
      <c r="B35" s="0" t="n">
        <v>3350590.47346753</v>
      </c>
      <c r="C35" s="0" t="n">
        <v>1896719.64338183</v>
      </c>
      <c r="D35" s="0" t="n">
        <v>1032191.76167767</v>
      </c>
      <c r="E35" s="0" t="n">
        <v>303260.708764328</v>
      </c>
      <c r="F35" s="0" t="n">
        <v>0</v>
      </c>
      <c r="G35" s="0" t="n">
        <v>8354.44399797498</v>
      </c>
      <c r="H35" s="0" t="n">
        <v>52489.1062181993</v>
      </c>
      <c r="I35" s="0" t="n">
        <v>49308.2212542789</v>
      </c>
      <c r="J35" s="0" t="n">
        <v>8266.58817324586</v>
      </c>
    </row>
    <row r="36" customFormat="false" ht="12.8" hidden="false" customHeight="false" outlineLevel="0" collapsed="false">
      <c r="A36" s="0" t="n">
        <v>83</v>
      </c>
      <c r="B36" s="0" t="n">
        <v>3414369.20357126</v>
      </c>
      <c r="C36" s="0" t="n">
        <v>1948308.40100837</v>
      </c>
      <c r="D36" s="0" t="n">
        <v>1005483.18503036</v>
      </c>
      <c r="E36" s="0" t="n">
        <v>309006.694263198</v>
      </c>
      <c r="F36" s="0" t="n">
        <v>0</v>
      </c>
      <c r="G36" s="0" t="n">
        <v>9381.10350567917</v>
      </c>
      <c r="H36" s="0" t="n">
        <v>73634.5587362243</v>
      </c>
      <c r="I36" s="0" t="n">
        <v>59084.5647091826</v>
      </c>
      <c r="J36" s="0" t="n">
        <v>9470.69631823824</v>
      </c>
    </row>
    <row r="37" customFormat="false" ht="12.8" hidden="false" customHeight="false" outlineLevel="0" collapsed="false">
      <c r="A37" s="0" t="n">
        <v>84</v>
      </c>
      <c r="B37" s="0" t="n">
        <v>3451298.62711205</v>
      </c>
      <c r="C37" s="0" t="n">
        <v>2005238.39607703</v>
      </c>
      <c r="D37" s="0" t="n">
        <v>1013065.31453752</v>
      </c>
      <c r="E37" s="0" t="n">
        <v>313717.844564259</v>
      </c>
      <c r="F37" s="0" t="n">
        <v>0</v>
      </c>
      <c r="G37" s="0" t="n">
        <v>11436.723220875</v>
      </c>
      <c r="H37" s="0" t="n">
        <v>50531.6400747933</v>
      </c>
      <c r="I37" s="0" t="n">
        <v>50190.068871421</v>
      </c>
      <c r="J37" s="0" t="n">
        <v>7118.63976615129</v>
      </c>
    </row>
    <row r="38" customFormat="false" ht="12.8" hidden="false" customHeight="false" outlineLevel="0" collapsed="false">
      <c r="A38" s="0" t="n">
        <v>85</v>
      </c>
      <c r="B38" s="0" t="n">
        <v>4208884.06616177</v>
      </c>
      <c r="C38" s="0" t="n">
        <v>1984231.63227891</v>
      </c>
      <c r="D38" s="0" t="n">
        <v>1045699.56724838</v>
      </c>
      <c r="E38" s="0" t="n">
        <v>318654.654158866</v>
      </c>
      <c r="F38" s="0" t="n">
        <v>743194.11038817</v>
      </c>
      <c r="G38" s="0" t="n">
        <v>5604.92858364015</v>
      </c>
      <c r="H38" s="0" t="n">
        <v>53384.8816663899</v>
      </c>
      <c r="I38" s="0" t="n">
        <v>50375.9772035364</v>
      </c>
      <c r="J38" s="0" t="n">
        <v>8241.23470877703</v>
      </c>
    </row>
    <row r="39" customFormat="false" ht="12.8" hidden="false" customHeight="false" outlineLevel="0" collapsed="false">
      <c r="A39" s="0" t="n">
        <v>86</v>
      </c>
      <c r="B39" s="0" t="n">
        <v>3551643.04561084</v>
      </c>
      <c r="C39" s="0" t="n">
        <v>2070840.97840967</v>
      </c>
      <c r="D39" s="0" t="n">
        <v>1026915.86007776</v>
      </c>
      <c r="E39" s="0" t="n">
        <v>318729.237623324</v>
      </c>
      <c r="F39" s="0" t="n">
        <v>0</v>
      </c>
      <c r="G39" s="0" t="n">
        <v>11395.4924614982</v>
      </c>
      <c r="H39" s="0" t="n">
        <v>72260.4249645456</v>
      </c>
      <c r="I39" s="0" t="n">
        <v>40896.0724614548</v>
      </c>
      <c r="J39" s="0" t="n">
        <v>10922.237407543</v>
      </c>
    </row>
    <row r="40" customFormat="false" ht="12.8" hidden="false" customHeight="false" outlineLevel="0" collapsed="false">
      <c r="A40" s="0" t="n">
        <v>87</v>
      </c>
      <c r="B40" s="0" t="n">
        <v>3587276.23581226</v>
      </c>
      <c r="C40" s="0" t="n">
        <v>2121610.54254072</v>
      </c>
      <c r="D40" s="0" t="n">
        <v>1008945.6432301</v>
      </c>
      <c r="E40" s="0" t="n">
        <v>322854.952928897</v>
      </c>
      <c r="F40" s="0" t="n">
        <v>0</v>
      </c>
      <c r="G40" s="0" t="n">
        <v>11390.1859433313</v>
      </c>
      <c r="H40" s="0" t="n">
        <v>77548.7830950879</v>
      </c>
      <c r="I40" s="0" t="n">
        <v>29836.3561004365</v>
      </c>
      <c r="J40" s="0" t="n">
        <v>12370.9689239259</v>
      </c>
    </row>
    <row r="41" customFormat="false" ht="12.8" hidden="false" customHeight="false" outlineLevel="0" collapsed="false">
      <c r="A41" s="0" t="n">
        <v>88</v>
      </c>
      <c r="B41" s="0" t="n">
        <v>3581589.46843431</v>
      </c>
      <c r="C41" s="0" t="n">
        <v>2129306.34244396</v>
      </c>
      <c r="D41" s="0" t="n">
        <v>998308.875387127</v>
      </c>
      <c r="E41" s="0" t="n">
        <v>325190.835591193</v>
      </c>
      <c r="F41" s="0" t="n">
        <v>0</v>
      </c>
      <c r="G41" s="0" t="n">
        <v>8333.88301333445</v>
      </c>
      <c r="H41" s="0" t="n">
        <v>68704.9677288644</v>
      </c>
      <c r="I41" s="0" t="n">
        <v>43047.5893388434</v>
      </c>
      <c r="J41" s="0" t="n">
        <v>9021.05313941304</v>
      </c>
    </row>
    <row r="42" customFormat="false" ht="12.8" hidden="false" customHeight="false" outlineLevel="0" collapsed="false">
      <c r="A42" s="0" t="n">
        <v>89</v>
      </c>
      <c r="B42" s="0" t="n">
        <v>4495988.45925125</v>
      </c>
      <c r="C42" s="0" t="n">
        <v>2197786.9827336</v>
      </c>
      <c r="D42" s="0" t="n">
        <v>1035207.53650172</v>
      </c>
      <c r="E42" s="0" t="n">
        <v>331314.13406952</v>
      </c>
      <c r="F42" s="0" t="n">
        <v>796404.354586899</v>
      </c>
      <c r="G42" s="0" t="n">
        <v>7729.28695209197</v>
      </c>
      <c r="H42" s="0" t="n">
        <v>71414.6048429625</v>
      </c>
      <c r="I42" s="0" t="n">
        <v>43472.0835418972</v>
      </c>
      <c r="J42" s="0" t="n">
        <v>9970.02033410166</v>
      </c>
    </row>
    <row r="43" customFormat="false" ht="12.8" hidden="false" customHeight="false" outlineLevel="0" collapsed="false">
      <c r="A43" s="0" t="n">
        <v>90</v>
      </c>
      <c r="B43" s="0" t="n">
        <v>3773480.19374634</v>
      </c>
      <c r="C43" s="0" t="n">
        <v>2222053.40768917</v>
      </c>
      <c r="D43" s="0" t="n">
        <v>1069479.46227907</v>
      </c>
      <c r="E43" s="0" t="n">
        <v>335434.037701509</v>
      </c>
      <c r="F43" s="0" t="n">
        <v>0</v>
      </c>
      <c r="G43" s="0" t="n">
        <v>9441.54844782379</v>
      </c>
      <c r="H43" s="0" t="n">
        <v>71420.8410581727</v>
      </c>
      <c r="I43" s="0" t="n">
        <v>56204.3180613801</v>
      </c>
      <c r="J43" s="0" t="n">
        <v>9589.6083346675</v>
      </c>
    </row>
    <row r="44" customFormat="false" ht="12.8" hidden="false" customHeight="false" outlineLevel="0" collapsed="false">
      <c r="A44" s="0" t="n">
        <v>91</v>
      </c>
      <c r="B44" s="0" t="n">
        <v>3801055.33589107</v>
      </c>
      <c r="C44" s="0" t="n">
        <v>2204882.60102574</v>
      </c>
      <c r="D44" s="0" t="n">
        <v>1096388.35508199</v>
      </c>
      <c r="E44" s="0" t="n">
        <v>336780.807031318</v>
      </c>
      <c r="F44" s="0" t="n">
        <v>0</v>
      </c>
      <c r="G44" s="0" t="n">
        <v>8345.22293111626</v>
      </c>
      <c r="H44" s="0" t="n">
        <v>85941.8888033073</v>
      </c>
      <c r="I44" s="0" t="n">
        <v>54155.8565040543</v>
      </c>
      <c r="J44" s="0" t="n">
        <v>11776.6838815852</v>
      </c>
    </row>
    <row r="45" customFormat="false" ht="12.8" hidden="false" customHeight="false" outlineLevel="0" collapsed="false">
      <c r="A45" s="0" t="n">
        <v>92</v>
      </c>
      <c r="B45" s="0" t="n">
        <v>3784739.55018959</v>
      </c>
      <c r="C45" s="0" t="n">
        <v>2263622.23802339</v>
      </c>
      <c r="D45" s="0" t="n">
        <v>1048513.10186846</v>
      </c>
      <c r="E45" s="0" t="n">
        <v>340088.637400957</v>
      </c>
      <c r="F45" s="0" t="n">
        <v>0</v>
      </c>
      <c r="G45" s="0" t="n">
        <v>8668.95766527516</v>
      </c>
      <c r="H45" s="0" t="n">
        <v>70959.5751058604</v>
      </c>
      <c r="I45" s="0" t="n">
        <v>43014.5150650633</v>
      </c>
      <c r="J45" s="0" t="n">
        <v>10021.6180762746</v>
      </c>
    </row>
    <row r="46" customFormat="false" ht="12.8" hidden="false" customHeight="false" outlineLevel="0" collapsed="false">
      <c r="A46" s="0" t="n">
        <v>93</v>
      </c>
      <c r="B46" s="0" t="n">
        <v>4628729.26958715</v>
      </c>
      <c r="C46" s="0" t="n">
        <v>2267072.51629772</v>
      </c>
      <c r="D46" s="0" t="n">
        <v>1049226.08919554</v>
      </c>
      <c r="E46" s="0" t="n">
        <v>338097.088728487</v>
      </c>
      <c r="F46" s="0" t="n">
        <v>810905.605723726</v>
      </c>
      <c r="G46" s="0" t="n">
        <v>6430.53332129922</v>
      </c>
      <c r="H46" s="0" t="n">
        <v>76104.0349768949</v>
      </c>
      <c r="I46" s="0" t="n">
        <v>65618.5303416176</v>
      </c>
      <c r="J46" s="0" t="n">
        <v>11968.7286613245</v>
      </c>
    </row>
    <row r="47" customFormat="false" ht="12.8" hidden="false" customHeight="false" outlineLevel="0" collapsed="false">
      <c r="A47" s="0" t="n">
        <v>94</v>
      </c>
      <c r="B47" s="0" t="n">
        <v>3846142.87260312</v>
      </c>
      <c r="C47" s="0" t="n">
        <v>2332349.3240974</v>
      </c>
      <c r="D47" s="0" t="n">
        <v>1008535.69901723</v>
      </c>
      <c r="E47" s="0" t="n">
        <v>340140.098910071</v>
      </c>
      <c r="F47" s="0" t="n">
        <v>0</v>
      </c>
      <c r="G47" s="0" t="n">
        <v>10093.2313055374</v>
      </c>
      <c r="H47" s="0" t="n">
        <v>77435.5246521988</v>
      </c>
      <c r="I47" s="0" t="n">
        <v>65775.2890201313</v>
      </c>
      <c r="J47" s="0" t="n">
        <v>11450.7278285099</v>
      </c>
    </row>
    <row r="48" customFormat="false" ht="12.8" hidden="false" customHeight="false" outlineLevel="0" collapsed="false">
      <c r="A48" s="0" t="n">
        <v>95</v>
      </c>
      <c r="B48" s="0" t="n">
        <v>3842424.07332567</v>
      </c>
      <c r="C48" s="0" t="n">
        <v>2267285.38565566</v>
      </c>
      <c r="D48" s="0" t="n">
        <v>1070643.93189933</v>
      </c>
      <c r="E48" s="0" t="n">
        <v>339506.913395152</v>
      </c>
      <c r="F48" s="0" t="n">
        <v>0</v>
      </c>
      <c r="G48" s="0" t="n">
        <v>13319.4339557735</v>
      </c>
      <c r="H48" s="0" t="n">
        <v>90388.3977056476</v>
      </c>
      <c r="I48" s="0" t="n">
        <v>45177.9609337693</v>
      </c>
      <c r="J48" s="0" t="n">
        <v>12772.8049395582</v>
      </c>
    </row>
    <row r="49" customFormat="false" ht="12.8" hidden="false" customHeight="false" outlineLevel="0" collapsed="false">
      <c r="A49" s="0" t="n">
        <v>96</v>
      </c>
      <c r="B49" s="0" t="n">
        <v>3825487.13581702</v>
      </c>
      <c r="C49" s="0" t="n">
        <v>2225027.51420481</v>
      </c>
      <c r="D49" s="0" t="n">
        <v>1095748.22660845</v>
      </c>
      <c r="E49" s="0" t="n">
        <v>338590.295024001</v>
      </c>
      <c r="F49" s="0" t="n">
        <v>0</v>
      </c>
      <c r="G49" s="0" t="n">
        <v>8523.79271163828</v>
      </c>
      <c r="H49" s="0" t="n">
        <v>97450.1502120884</v>
      </c>
      <c r="I49" s="0" t="n">
        <v>48228.4571755009</v>
      </c>
      <c r="J49" s="0" t="n">
        <v>12028.919779647</v>
      </c>
    </row>
    <row r="50" customFormat="false" ht="12.8" hidden="false" customHeight="false" outlineLevel="0" collapsed="false">
      <c r="A50" s="0" t="n">
        <v>97</v>
      </c>
      <c r="B50" s="0" t="n">
        <v>4659995.18534269</v>
      </c>
      <c r="C50" s="0" t="n">
        <v>2269045.3010953</v>
      </c>
      <c r="D50" s="0" t="n">
        <v>1096362.994742</v>
      </c>
      <c r="E50" s="0" t="n">
        <v>338157.738703322</v>
      </c>
      <c r="F50" s="0" t="n">
        <v>803484.975421004</v>
      </c>
      <c r="G50" s="0" t="n">
        <v>7167.4215541716</v>
      </c>
      <c r="H50" s="0" t="n">
        <v>79876.0285854201</v>
      </c>
      <c r="I50" s="0" t="n">
        <v>52236.5330276829</v>
      </c>
      <c r="J50" s="0" t="n">
        <v>10387.4911322375</v>
      </c>
    </row>
    <row r="51" customFormat="false" ht="12.8" hidden="false" customHeight="false" outlineLevel="0" collapsed="false">
      <c r="A51" s="0" t="n">
        <v>98</v>
      </c>
      <c r="B51" s="0" t="n">
        <v>3878701.73231153</v>
      </c>
      <c r="C51" s="0" t="n">
        <v>2230173.50569582</v>
      </c>
      <c r="D51" s="0" t="n">
        <v>1138568.48747324</v>
      </c>
      <c r="E51" s="0" t="n">
        <v>340071.879232277</v>
      </c>
      <c r="F51" s="0" t="n">
        <v>0</v>
      </c>
      <c r="G51" s="0" t="n">
        <v>10478.4071325295</v>
      </c>
      <c r="H51" s="0" t="n">
        <v>99199.257204526</v>
      </c>
      <c r="I51" s="0" t="n">
        <v>48224.3193602085</v>
      </c>
      <c r="J51" s="0" t="n">
        <v>12186.6816822411</v>
      </c>
    </row>
    <row r="52" customFormat="false" ht="12.8" hidden="false" customHeight="false" outlineLevel="0" collapsed="false">
      <c r="A52" s="0" t="n">
        <v>99</v>
      </c>
      <c r="B52" s="0" t="n">
        <v>3884583.53692863</v>
      </c>
      <c r="C52" s="0" t="n">
        <v>2360690.19444745</v>
      </c>
      <c r="D52" s="0" t="n">
        <v>1044130.47157773</v>
      </c>
      <c r="E52" s="0" t="n">
        <v>339805.126671041</v>
      </c>
      <c r="F52" s="0" t="n">
        <v>0</v>
      </c>
      <c r="G52" s="0" t="n">
        <v>11994.8588679066</v>
      </c>
      <c r="H52" s="0" t="n">
        <v>79174.7950678149</v>
      </c>
      <c r="I52" s="0" t="n">
        <v>35713.1913595024</v>
      </c>
      <c r="J52" s="0" t="n">
        <v>10746.7957976661</v>
      </c>
    </row>
    <row r="53" customFormat="false" ht="12.8" hidden="false" customHeight="false" outlineLevel="0" collapsed="false">
      <c r="A53" s="0" t="n">
        <v>100</v>
      </c>
      <c r="B53" s="0" t="n">
        <v>3889554.89185063</v>
      </c>
      <c r="C53" s="0" t="n">
        <v>2319797.92319229</v>
      </c>
      <c r="D53" s="0" t="n">
        <v>1086225.69900358</v>
      </c>
      <c r="E53" s="0" t="n">
        <v>340053.406538946</v>
      </c>
      <c r="F53" s="0" t="n">
        <v>0</v>
      </c>
      <c r="G53" s="0" t="n">
        <v>11266.6011669066</v>
      </c>
      <c r="H53" s="0" t="n">
        <v>74847.7790689186</v>
      </c>
      <c r="I53" s="0" t="n">
        <v>47415.3702076378</v>
      </c>
      <c r="J53" s="0" t="n">
        <v>10570.7500709934</v>
      </c>
    </row>
    <row r="54" customFormat="false" ht="12.8" hidden="false" customHeight="false" outlineLevel="0" collapsed="false">
      <c r="A54" s="0" t="n">
        <v>101</v>
      </c>
      <c r="B54" s="0" t="n">
        <v>4670746.26813475</v>
      </c>
      <c r="C54" s="0" t="n">
        <v>2308469.79175951</v>
      </c>
      <c r="D54" s="0" t="n">
        <v>1067230.68956104</v>
      </c>
      <c r="E54" s="0" t="n">
        <v>339057.92536906</v>
      </c>
      <c r="F54" s="0" t="n">
        <v>810302.48863369</v>
      </c>
      <c r="G54" s="0" t="n">
        <v>9687.73138741537</v>
      </c>
      <c r="H54" s="0" t="n">
        <v>85619.7675001164</v>
      </c>
      <c r="I54" s="0" t="n">
        <v>35352.5484619575</v>
      </c>
      <c r="J54" s="0" t="n">
        <v>12527.1406401082</v>
      </c>
    </row>
    <row r="55" customFormat="false" ht="12.8" hidden="false" customHeight="false" outlineLevel="0" collapsed="false">
      <c r="A55" s="0" t="n">
        <v>102</v>
      </c>
      <c r="B55" s="0" t="n">
        <v>3833094.36057124</v>
      </c>
      <c r="C55" s="0" t="n">
        <v>2288970.82769321</v>
      </c>
      <c r="D55" s="0" t="n">
        <v>1048123.9692638</v>
      </c>
      <c r="E55" s="0" t="n">
        <v>343646.211448279</v>
      </c>
      <c r="F55" s="0" t="n">
        <v>0</v>
      </c>
      <c r="G55" s="0" t="n">
        <v>14093.1418732223</v>
      </c>
      <c r="H55" s="0" t="n">
        <v>98448.185550703</v>
      </c>
      <c r="I55" s="0" t="n">
        <v>30639.856719591</v>
      </c>
      <c r="J55" s="0" t="n">
        <v>12743.1365621939</v>
      </c>
    </row>
    <row r="56" customFormat="false" ht="12.8" hidden="false" customHeight="false" outlineLevel="0" collapsed="false">
      <c r="A56" s="0" t="n">
        <v>103</v>
      </c>
      <c r="B56" s="0" t="n">
        <v>3879311.62617339</v>
      </c>
      <c r="C56" s="0" t="n">
        <v>2422920.37939905</v>
      </c>
      <c r="D56" s="0" t="n">
        <v>966625.372860289</v>
      </c>
      <c r="E56" s="0" t="n">
        <v>348100.237811796</v>
      </c>
      <c r="F56" s="0" t="n">
        <v>0</v>
      </c>
      <c r="G56" s="0" t="n">
        <v>14697.1267863363</v>
      </c>
      <c r="H56" s="0" t="n">
        <v>85605.3621680357</v>
      </c>
      <c r="I56" s="0" t="n">
        <v>30894.4271402862</v>
      </c>
      <c r="J56" s="0" t="n">
        <v>13860.4923210983</v>
      </c>
    </row>
    <row r="57" customFormat="false" ht="12.8" hidden="false" customHeight="false" outlineLevel="0" collapsed="false">
      <c r="A57" s="0" t="n">
        <v>104</v>
      </c>
      <c r="B57" s="0" t="n">
        <v>3888398.75224787</v>
      </c>
      <c r="C57" s="0" t="n">
        <v>2400356.00037295</v>
      </c>
      <c r="D57" s="0" t="n">
        <v>1005354.20944059</v>
      </c>
      <c r="E57" s="0" t="n">
        <v>349918.890976694</v>
      </c>
      <c r="F57" s="0" t="n">
        <v>0</v>
      </c>
      <c r="G57" s="0" t="n">
        <v>11362.9427968172</v>
      </c>
      <c r="H57" s="0" t="n">
        <v>70360.5347209</v>
      </c>
      <c r="I57" s="0" t="n">
        <v>44835.3537673787</v>
      </c>
      <c r="J57" s="0" t="n">
        <v>9399.65524318164</v>
      </c>
    </row>
    <row r="58" customFormat="false" ht="12.8" hidden="false" customHeight="false" outlineLevel="0" collapsed="false">
      <c r="A58" s="0" t="n">
        <v>105</v>
      </c>
      <c r="B58" s="0" t="n">
        <v>4705555.75615972</v>
      </c>
      <c r="C58" s="0" t="n">
        <v>2433907.27115985</v>
      </c>
      <c r="D58" s="0" t="n">
        <v>966592.300069588</v>
      </c>
      <c r="E58" s="0" t="n">
        <v>350580.616185512</v>
      </c>
      <c r="F58" s="0" t="n">
        <v>814779.235226472</v>
      </c>
      <c r="G58" s="0" t="n">
        <v>11950.1408364195</v>
      </c>
      <c r="H58" s="0" t="n">
        <v>80422.6584704421</v>
      </c>
      <c r="I58" s="0" t="n">
        <v>39896.3893018331</v>
      </c>
      <c r="J58" s="0" t="n">
        <v>10850.8311658212</v>
      </c>
    </row>
    <row r="59" customFormat="false" ht="12.8" hidden="false" customHeight="false" outlineLevel="0" collapsed="false">
      <c r="A59" s="0" t="n">
        <v>106</v>
      </c>
      <c r="B59" s="0" t="n">
        <v>3840224.6162024</v>
      </c>
      <c r="C59" s="0" t="n">
        <v>2351416.13262654</v>
      </c>
      <c r="D59" s="0" t="n">
        <v>1020105.11773514</v>
      </c>
      <c r="E59" s="0" t="n">
        <v>347266.151737652</v>
      </c>
      <c r="F59" s="0" t="n">
        <v>0</v>
      </c>
      <c r="G59" s="0" t="n">
        <v>13666.8767773556</v>
      </c>
      <c r="H59" s="0" t="n">
        <v>62606.1527424384</v>
      </c>
      <c r="I59" s="0" t="n">
        <v>38683.7230090511</v>
      </c>
      <c r="J59" s="0" t="n">
        <v>10853.4175293818</v>
      </c>
    </row>
    <row r="60" customFormat="false" ht="12.8" hidden="false" customHeight="false" outlineLevel="0" collapsed="false">
      <c r="A60" s="0" t="n">
        <v>107</v>
      </c>
      <c r="B60" s="0" t="n">
        <v>3895553.38681835</v>
      </c>
      <c r="C60" s="0" t="n">
        <v>2432073.69261581</v>
      </c>
      <c r="D60" s="0" t="n">
        <v>962389.400049151</v>
      </c>
      <c r="E60" s="0" t="n">
        <v>350795.89666356</v>
      </c>
      <c r="F60" s="0" t="n">
        <v>0</v>
      </c>
      <c r="G60" s="0" t="n">
        <v>11945.7519074881</v>
      </c>
      <c r="H60" s="0" t="n">
        <v>91046.7746787777</v>
      </c>
      <c r="I60" s="0" t="n">
        <v>37221.5491076296</v>
      </c>
      <c r="J60" s="0" t="n">
        <v>13780.6145184394</v>
      </c>
    </row>
    <row r="61" customFormat="false" ht="12.8" hidden="false" customHeight="false" outlineLevel="0" collapsed="false">
      <c r="A61" s="0" t="n">
        <v>108</v>
      </c>
      <c r="B61" s="0" t="n">
        <v>3863979.95759378</v>
      </c>
      <c r="C61" s="0" t="n">
        <v>2385825.00466364</v>
      </c>
      <c r="D61" s="0" t="n">
        <v>984945.700297492</v>
      </c>
      <c r="E61" s="0" t="n">
        <v>350002.818698916</v>
      </c>
      <c r="F61" s="0" t="n">
        <v>0</v>
      </c>
      <c r="G61" s="0" t="n">
        <v>9754.24024292765</v>
      </c>
      <c r="H61" s="0" t="n">
        <v>88044.3684413924</v>
      </c>
      <c r="I61" s="0" t="n">
        <v>37839.6406445594</v>
      </c>
      <c r="J61" s="0" t="n">
        <v>10961.1080356263</v>
      </c>
    </row>
    <row r="62" customFormat="false" ht="12.8" hidden="false" customHeight="false" outlineLevel="0" collapsed="false">
      <c r="A62" s="0" t="n">
        <v>109</v>
      </c>
      <c r="B62" s="0" t="n">
        <v>4631859.15861389</v>
      </c>
      <c r="C62" s="0" t="n">
        <v>2343487.90490464</v>
      </c>
      <c r="D62" s="0" t="n">
        <v>997551.892286954</v>
      </c>
      <c r="E62" s="0" t="n">
        <v>349038.931148047</v>
      </c>
      <c r="F62" s="0" t="n">
        <v>808710.231959655</v>
      </c>
      <c r="G62" s="0" t="n">
        <v>13863.9480640332</v>
      </c>
      <c r="H62" s="0" t="n">
        <v>73518.2551218394</v>
      </c>
      <c r="I62" s="0" t="n">
        <v>39960.8073608407</v>
      </c>
      <c r="J62" s="0" t="n">
        <v>10554.9932941347</v>
      </c>
    </row>
    <row r="63" customFormat="false" ht="12.8" hidden="false" customHeight="false" outlineLevel="0" collapsed="false">
      <c r="A63" s="0" t="n">
        <v>110</v>
      </c>
      <c r="B63" s="0" t="n">
        <v>3814954.36315273</v>
      </c>
      <c r="C63" s="0" t="n">
        <v>2329727.79452048</v>
      </c>
      <c r="D63" s="0" t="n">
        <v>997972.614638564</v>
      </c>
      <c r="E63" s="0" t="n">
        <v>346897.985352313</v>
      </c>
      <c r="F63" s="0" t="n">
        <v>0</v>
      </c>
      <c r="G63" s="0" t="n">
        <v>10468.1861017123</v>
      </c>
      <c r="H63" s="0" t="n">
        <v>75009.5176435027</v>
      </c>
      <c r="I63" s="0" t="n">
        <v>42665.6858575688</v>
      </c>
      <c r="J63" s="0" t="n">
        <v>12437.2882433829</v>
      </c>
    </row>
    <row r="64" customFormat="false" ht="12.8" hidden="false" customHeight="false" outlineLevel="0" collapsed="false">
      <c r="A64" s="0" t="n">
        <v>111</v>
      </c>
      <c r="B64" s="0" t="n">
        <v>3792396.83543915</v>
      </c>
      <c r="C64" s="0" t="n">
        <v>2371513.98162675</v>
      </c>
      <c r="D64" s="0" t="n">
        <v>942677.86105317</v>
      </c>
      <c r="E64" s="0" t="n">
        <v>347501.153881137</v>
      </c>
      <c r="F64" s="0" t="n">
        <v>0</v>
      </c>
      <c r="G64" s="0" t="n">
        <v>11184.2382896324</v>
      </c>
      <c r="H64" s="0" t="n">
        <v>69784.2601367045</v>
      </c>
      <c r="I64" s="0" t="n">
        <v>42403.8512694941</v>
      </c>
      <c r="J64" s="0" t="n">
        <v>11774.5632058918</v>
      </c>
    </row>
    <row r="65" customFormat="false" ht="12.8" hidden="false" customHeight="false" outlineLevel="0" collapsed="false">
      <c r="A65" s="0" t="n">
        <v>112</v>
      </c>
      <c r="B65" s="0" t="n">
        <v>3813687.73063187</v>
      </c>
      <c r="C65" s="0" t="n">
        <v>2324055.23200787</v>
      </c>
      <c r="D65" s="0" t="n">
        <v>1009215.9820076</v>
      </c>
      <c r="E65" s="0" t="n">
        <v>350654.150248417</v>
      </c>
      <c r="F65" s="0" t="n">
        <v>0</v>
      </c>
      <c r="G65" s="0" t="n">
        <v>12169.4658082995</v>
      </c>
      <c r="H65" s="0" t="n">
        <v>72427.9602129461</v>
      </c>
      <c r="I65" s="0" t="n">
        <v>46192.3129456351</v>
      </c>
      <c r="J65" s="0" t="n">
        <v>9778.00641802032</v>
      </c>
    </row>
    <row r="66" customFormat="false" ht="12.8" hidden="false" customHeight="false" outlineLevel="0" collapsed="false">
      <c r="A66" s="0" t="n">
        <v>113</v>
      </c>
      <c r="B66" s="0" t="n">
        <v>4666074.89976201</v>
      </c>
      <c r="C66" s="0" t="n">
        <v>2335216.54619118</v>
      </c>
      <c r="D66" s="0" t="n">
        <v>1013993.09942156</v>
      </c>
      <c r="E66" s="0" t="n">
        <v>348184.031269073</v>
      </c>
      <c r="F66" s="0" t="n">
        <v>824579.73421273</v>
      </c>
      <c r="G66" s="0" t="n">
        <v>9993.01938701084</v>
      </c>
      <c r="H66" s="0" t="n">
        <v>91912.1631946811</v>
      </c>
      <c r="I66" s="0" t="n">
        <v>34828.8819348438</v>
      </c>
      <c r="J66" s="0" t="n">
        <v>13653.2915910707</v>
      </c>
    </row>
    <row r="67" customFormat="false" ht="12.8" hidden="false" customHeight="false" outlineLevel="0" collapsed="false">
      <c r="A67" s="0" t="n">
        <v>114</v>
      </c>
      <c r="B67" s="0" t="n">
        <v>3822175.03300113</v>
      </c>
      <c r="C67" s="0" t="n">
        <v>2379901.36436397</v>
      </c>
      <c r="D67" s="0" t="n">
        <v>947386.985900701</v>
      </c>
      <c r="E67" s="0" t="n">
        <v>348349.559340689</v>
      </c>
      <c r="F67" s="0" t="n">
        <v>0</v>
      </c>
      <c r="G67" s="0" t="n">
        <v>12097.8826961855</v>
      </c>
      <c r="H67" s="0" t="n">
        <v>85878.6016383388</v>
      </c>
      <c r="I67" s="0" t="n">
        <v>44728.1624736935</v>
      </c>
      <c r="J67" s="0" t="n">
        <v>11702.5760112627</v>
      </c>
    </row>
    <row r="68" customFormat="false" ht="12.8" hidden="false" customHeight="false" outlineLevel="0" collapsed="false">
      <c r="A68" s="0" t="n">
        <v>115</v>
      </c>
      <c r="B68" s="0" t="n">
        <v>3864502.75738031</v>
      </c>
      <c r="C68" s="0" t="n">
        <v>2357292.33752851</v>
      </c>
      <c r="D68" s="0" t="n">
        <v>996209.8416971</v>
      </c>
      <c r="E68" s="0" t="n">
        <v>348503.223677863</v>
      </c>
      <c r="F68" s="0" t="n">
        <v>0</v>
      </c>
      <c r="G68" s="0" t="n">
        <v>11472.3749384756</v>
      </c>
      <c r="H68" s="0" t="n">
        <v>97407.4126676897</v>
      </c>
      <c r="I68" s="0" t="n">
        <v>38652.4255902597</v>
      </c>
      <c r="J68" s="0" t="n">
        <v>13582.7479951381</v>
      </c>
    </row>
    <row r="69" customFormat="false" ht="12.8" hidden="false" customHeight="false" outlineLevel="0" collapsed="false">
      <c r="A69" s="0" t="n">
        <v>116</v>
      </c>
      <c r="B69" s="0" t="n">
        <v>3850517.28969537</v>
      </c>
      <c r="C69" s="0" t="n">
        <v>2394224.64204338</v>
      </c>
      <c r="D69" s="0" t="n">
        <v>960667.107814139</v>
      </c>
      <c r="E69" s="0" t="n">
        <v>345767.963708417</v>
      </c>
      <c r="F69" s="0" t="n">
        <v>0</v>
      </c>
      <c r="G69" s="0" t="n">
        <v>10370.0942151882</v>
      </c>
      <c r="H69" s="0" t="n">
        <v>91801.207191485</v>
      </c>
      <c r="I69" s="0" t="n">
        <v>43301.0396306906</v>
      </c>
      <c r="J69" s="0" t="n">
        <v>12359.6989038978</v>
      </c>
    </row>
    <row r="70" customFormat="false" ht="12.8" hidden="false" customHeight="false" outlineLevel="0" collapsed="false">
      <c r="A70" s="0" t="n">
        <v>117</v>
      </c>
      <c r="B70" s="0" t="n">
        <v>4744752.76048842</v>
      </c>
      <c r="C70" s="0" t="n">
        <v>2420306.88616313</v>
      </c>
      <c r="D70" s="0" t="n">
        <v>980005.112135537</v>
      </c>
      <c r="E70" s="0" t="n">
        <v>342027.059766812</v>
      </c>
      <c r="F70" s="0" t="n">
        <v>819867.163269148</v>
      </c>
      <c r="G70" s="0" t="n">
        <v>11487.2477388944</v>
      </c>
      <c r="H70" s="0" t="n">
        <v>105530.418333023</v>
      </c>
      <c r="I70" s="0" t="n">
        <v>52529.9957893308</v>
      </c>
      <c r="J70" s="0" t="n">
        <v>12915.9959424725</v>
      </c>
    </row>
    <row r="71" customFormat="false" ht="12.8" hidden="false" customHeight="false" outlineLevel="0" collapsed="false">
      <c r="A71" s="0" t="n">
        <v>118</v>
      </c>
      <c r="B71" s="0" t="n">
        <v>3859537.15878816</v>
      </c>
      <c r="C71" s="0" t="n">
        <v>2480945.68273561</v>
      </c>
      <c r="D71" s="0" t="n">
        <v>881558.736447568</v>
      </c>
      <c r="E71" s="0" t="n">
        <v>339612.340394973</v>
      </c>
      <c r="F71" s="0" t="n">
        <v>0</v>
      </c>
      <c r="G71" s="0" t="n">
        <v>10898.0514918658</v>
      </c>
      <c r="H71" s="0" t="n">
        <v>107170.705231618</v>
      </c>
      <c r="I71" s="0" t="n">
        <v>36280.2871426319</v>
      </c>
      <c r="J71" s="0" t="n">
        <v>12943.5364940443</v>
      </c>
    </row>
    <row r="72" customFormat="false" ht="12.8" hidden="false" customHeight="false" outlineLevel="0" collapsed="false">
      <c r="A72" s="0" t="n">
        <v>119</v>
      </c>
      <c r="B72" s="0" t="n">
        <v>3841106.50670271</v>
      </c>
      <c r="C72" s="0" t="n">
        <v>2439913.83953564</v>
      </c>
      <c r="D72" s="0" t="n">
        <v>910473.565740819</v>
      </c>
      <c r="E72" s="0" t="n">
        <v>337119.072134422</v>
      </c>
      <c r="F72" s="0" t="n">
        <v>0</v>
      </c>
      <c r="G72" s="0" t="n">
        <v>12180.0438837455</v>
      </c>
      <c r="H72" s="0" t="n">
        <v>101230.674605207</v>
      </c>
      <c r="I72" s="0" t="n">
        <v>29800.4808365743</v>
      </c>
      <c r="J72" s="0" t="n">
        <v>14504.5426362899</v>
      </c>
    </row>
    <row r="73" customFormat="false" ht="12.8" hidden="false" customHeight="false" outlineLevel="0" collapsed="false">
      <c r="A73" s="0" t="n">
        <v>120</v>
      </c>
      <c r="B73" s="0" t="n">
        <v>3799960.55130559</v>
      </c>
      <c r="C73" s="0" t="n">
        <v>2442413.36889078</v>
      </c>
      <c r="D73" s="0" t="n">
        <v>873242.62366083</v>
      </c>
      <c r="E73" s="0" t="n">
        <v>337993.193962192</v>
      </c>
      <c r="F73" s="0" t="n">
        <v>0</v>
      </c>
      <c r="G73" s="0" t="n">
        <v>12212.2521272492</v>
      </c>
      <c r="H73" s="0" t="n">
        <v>90088.844134616</v>
      </c>
      <c r="I73" s="0" t="n">
        <v>32821.8297856608</v>
      </c>
      <c r="J73" s="0" t="n">
        <v>12553.1894983654</v>
      </c>
    </row>
    <row r="74" customFormat="false" ht="12.8" hidden="false" customHeight="false" outlineLevel="0" collapsed="false">
      <c r="A74" s="0" t="n">
        <v>121</v>
      </c>
      <c r="B74" s="0" t="n">
        <v>4503519.89181157</v>
      </c>
      <c r="C74" s="0" t="n">
        <v>2345405.68586094</v>
      </c>
      <c r="D74" s="0" t="n">
        <v>874648.7151311</v>
      </c>
      <c r="E74" s="0" t="n">
        <v>334889.847110698</v>
      </c>
      <c r="F74" s="0" t="n">
        <v>789265.849795867</v>
      </c>
      <c r="G74" s="0" t="n">
        <v>10250.0677713944</v>
      </c>
      <c r="H74" s="0" t="n">
        <v>94784.0032627146</v>
      </c>
      <c r="I74" s="0" t="n">
        <v>33352.4025684924</v>
      </c>
      <c r="J74" s="0" t="n">
        <v>13322.0896946301</v>
      </c>
    </row>
    <row r="75" customFormat="false" ht="12.8" hidden="false" customHeight="false" outlineLevel="0" collapsed="false">
      <c r="A75" s="0" t="n">
        <v>122</v>
      </c>
      <c r="B75" s="0" t="n">
        <v>3743779.96679945</v>
      </c>
      <c r="C75" s="0" t="n">
        <v>2357249.80399468</v>
      </c>
      <c r="D75" s="0" t="n">
        <v>892804.551626549</v>
      </c>
      <c r="E75" s="0" t="n">
        <v>333494.995682126</v>
      </c>
      <c r="F75" s="0" t="n">
        <v>0</v>
      </c>
      <c r="G75" s="0" t="n">
        <v>10903.2745620052</v>
      </c>
      <c r="H75" s="0" t="n">
        <v>92456.0497346548</v>
      </c>
      <c r="I75" s="0" t="n">
        <v>37053.0368726723</v>
      </c>
      <c r="J75" s="0" t="n">
        <v>13890.7515392037</v>
      </c>
    </row>
    <row r="76" customFormat="false" ht="12.8" hidden="false" customHeight="false" outlineLevel="0" collapsed="false">
      <c r="A76" s="0" t="n">
        <v>123</v>
      </c>
      <c r="B76" s="0" t="n">
        <v>3679079.39765319</v>
      </c>
      <c r="C76" s="0" t="n">
        <v>2271456.48455013</v>
      </c>
      <c r="D76" s="0" t="n">
        <v>918873.323291431</v>
      </c>
      <c r="E76" s="0" t="n">
        <v>337701.416860347</v>
      </c>
      <c r="F76" s="0" t="n">
        <v>0</v>
      </c>
      <c r="G76" s="0" t="n">
        <v>16041.2027696984</v>
      </c>
      <c r="H76" s="0" t="n">
        <v>85100.8742430914</v>
      </c>
      <c r="I76" s="0" t="n">
        <v>38514.6162378803</v>
      </c>
      <c r="J76" s="0" t="n">
        <v>13227.2828133478</v>
      </c>
    </row>
    <row r="77" customFormat="false" ht="12.8" hidden="false" customHeight="false" outlineLevel="0" collapsed="false">
      <c r="A77" s="0" t="n">
        <v>124</v>
      </c>
      <c r="B77" s="0" t="n">
        <v>3676337.35988713</v>
      </c>
      <c r="C77" s="0" t="n">
        <v>2365702.91062047</v>
      </c>
      <c r="D77" s="0" t="n">
        <v>842341.807140941</v>
      </c>
      <c r="E77" s="0" t="n">
        <v>334071.203847146</v>
      </c>
      <c r="F77" s="0" t="n">
        <v>0</v>
      </c>
      <c r="G77" s="0" t="n">
        <v>9902.26126546749</v>
      </c>
      <c r="H77" s="0" t="n">
        <v>76008.6555874177</v>
      </c>
      <c r="I77" s="0" t="n">
        <v>35434.5580338386</v>
      </c>
      <c r="J77" s="0" t="n">
        <v>10906.7807204257</v>
      </c>
    </row>
    <row r="78" customFormat="false" ht="12.8" hidden="false" customHeight="false" outlineLevel="0" collapsed="false">
      <c r="A78" s="0" t="n">
        <v>125</v>
      </c>
      <c r="B78" s="0" t="n">
        <v>4492560.51555887</v>
      </c>
      <c r="C78" s="0" t="n">
        <v>2395068.24290097</v>
      </c>
      <c r="D78" s="0" t="n">
        <v>807316.430384783</v>
      </c>
      <c r="E78" s="0" t="n">
        <v>332935.671375501</v>
      </c>
      <c r="F78" s="0" t="n">
        <v>788919.254383665</v>
      </c>
      <c r="G78" s="0" t="n">
        <v>7675.4897080792</v>
      </c>
      <c r="H78" s="0" t="n">
        <v>78520.3443938384</v>
      </c>
      <c r="I78" s="0" t="n">
        <v>56384.4061829134</v>
      </c>
      <c r="J78" s="0" t="n">
        <v>9446.26950260584</v>
      </c>
    </row>
    <row r="79" customFormat="false" ht="12.8" hidden="false" customHeight="false" outlineLevel="0" collapsed="false">
      <c r="A79" s="0" t="n">
        <v>126</v>
      </c>
      <c r="B79" s="0" t="n">
        <v>3725372.43376586</v>
      </c>
      <c r="C79" s="0" t="n">
        <v>2388545.62207336</v>
      </c>
      <c r="D79" s="0" t="n">
        <v>830775.609781672</v>
      </c>
      <c r="E79" s="0" t="n">
        <v>330966.543753601</v>
      </c>
      <c r="F79" s="0" t="n">
        <v>0</v>
      </c>
      <c r="G79" s="0" t="n">
        <v>9283.61487197233</v>
      </c>
      <c r="H79" s="0" t="n">
        <v>117298.173608751</v>
      </c>
      <c r="I79" s="0" t="n">
        <v>22071.3766013833</v>
      </c>
      <c r="J79" s="0" t="n">
        <v>15773.7939047153</v>
      </c>
    </row>
    <row r="80" customFormat="false" ht="12.8" hidden="false" customHeight="false" outlineLevel="0" collapsed="false">
      <c r="A80" s="0" t="n">
        <v>127</v>
      </c>
      <c r="B80" s="0" t="n">
        <v>3766310.64328565</v>
      </c>
      <c r="C80" s="0" t="n">
        <v>2412423.19252679</v>
      </c>
      <c r="D80" s="0" t="n">
        <v>847851.158532161</v>
      </c>
      <c r="E80" s="0" t="n">
        <v>329041.522950093</v>
      </c>
      <c r="F80" s="0" t="n">
        <v>0</v>
      </c>
      <c r="G80" s="0" t="n">
        <v>11914.2196314356</v>
      </c>
      <c r="H80" s="0" t="n">
        <v>105232.08433643</v>
      </c>
      <c r="I80" s="0" t="n">
        <v>32299.8772638052</v>
      </c>
      <c r="J80" s="0" t="n">
        <v>15806.3393279404</v>
      </c>
    </row>
    <row r="81" customFormat="false" ht="12.8" hidden="false" customHeight="false" outlineLevel="0" collapsed="false">
      <c r="A81" s="0" t="n">
        <v>128</v>
      </c>
      <c r="B81" s="0" t="n">
        <v>3734216.21721959</v>
      </c>
      <c r="C81" s="0" t="n">
        <v>2373305.68659878</v>
      </c>
      <c r="D81" s="0" t="n">
        <v>879073.103685413</v>
      </c>
      <c r="E81" s="0" t="n">
        <v>326300.544669263</v>
      </c>
      <c r="F81" s="0" t="n">
        <v>0</v>
      </c>
      <c r="G81" s="0" t="n">
        <v>8978.83988655696</v>
      </c>
      <c r="H81" s="0" t="n">
        <v>82092.102123709</v>
      </c>
      <c r="I81" s="0" t="n">
        <v>42869.2904727951</v>
      </c>
      <c r="J81" s="0" t="n">
        <v>12923.3149955335</v>
      </c>
    </row>
    <row r="82" customFormat="false" ht="12.8" hidden="false" customHeight="false" outlineLevel="0" collapsed="false">
      <c r="A82" s="0" t="n">
        <v>129</v>
      </c>
      <c r="B82" s="0" t="n">
        <v>4489184.73401151</v>
      </c>
      <c r="C82" s="0" t="n">
        <v>2377356.64562123</v>
      </c>
      <c r="D82" s="0" t="n">
        <v>829636.560136055</v>
      </c>
      <c r="E82" s="0" t="n">
        <v>325554.979953998</v>
      </c>
      <c r="F82" s="0" t="n">
        <v>784415.318412348</v>
      </c>
      <c r="G82" s="0" t="n">
        <v>14851.5245221711</v>
      </c>
      <c r="H82" s="0" t="n">
        <v>93373.9648238603</v>
      </c>
      <c r="I82" s="0" t="n">
        <v>32404.4109956065</v>
      </c>
      <c r="J82" s="0" t="n">
        <v>15652.7387480978</v>
      </c>
    </row>
    <row r="83" customFormat="false" ht="12.8" hidden="false" customHeight="false" outlineLevel="0" collapsed="false">
      <c r="A83" s="0" t="n">
        <v>130</v>
      </c>
      <c r="B83" s="0" t="n">
        <v>3703939.99166981</v>
      </c>
      <c r="C83" s="0" t="n">
        <v>2404550.97305635</v>
      </c>
      <c r="D83" s="0" t="n">
        <v>806452.123441465</v>
      </c>
      <c r="E83" s="0" t="n">
        <v>322283.807019754</v>
      </c>
      <c r="F83" s="0" t="n">
        <v>0</v>
      </c>
      <c r="G83" s="0" t="n">
        <v>12535.1597438669</v>
      </c>
      <c r="H83" s="0" t="n">
        <v>99533.6510132171</v>
      </c>
      <c r="I83" s="0" t="n">
        <v>33212.6452054543</v>
      </c>
      <c r="J83" s="0" t="n">
        <v>13413.4393001079</v>
      </c>
    </row>
    <row r="84" customFormat="false" ht="12.8" hidden="false" customHeight="false" outlineLevel="0" collapsed="false">
      <c r="A84" s="0" t="n">
        <v>131</v>
      </c>
      <c r="B84" s="0" t="n">
        <v>3643308.49850927</v>
      </c>
      <c r="C84" s="0" t="n">
        <v>2370680.18337803</v>
      </c>
      <c r="D84" s="0" t="n">
        <v>797635.747761432</v>
      </c>
      <c r="E84" s="0" t="n">
        <v>322423.738294014</v>
      </c>
      <c r="F84" s="0" t="n">
        <v>0</v>
      </c>
      <c r="G84" s="0" t="n">
        <v>6968.5944121063</v>
      </c>
      <c r="H84" s="0" t="n">
        <v>102041.046467024</v>
      </c>
      <c r="I84" s="0" t="n">
        <v>30569.6479068533</v>
      </c>
      <c r="J84" s="0" t="n">
        <v>15894.747639919</v>
      </c>
    </row>
    <row r="85" customFormat="false" ht="12.8" hidden="false" customHeight="false" outlineLevel="0" collapsed="false">
      <c r="A85" s="0" t="n">
        <v>132</v>
      </c>
      <c r="B85" s="0" t="n">
        <v>3661646.44006623</v>
      </c>
      <c r="C85" s="0" t="n">
        <v>2444915.1457575</v>
      </c>
      <c r="D85" s="0" t="n">
        <v>744080.766655914</v>
      </c>
      <c r="E85" s="0" t="n">
        <v>320823.089684481</v>
      </c>
      <c r="F85" s="0" t="n">
        <v>0</v>
      </c>
      <c r="G85" s="0" t="n">
        <v>13609.6120220372</v>
      </c>
      <c r="H85" s="0" t="n">
        <v>86003.2561930853</v>
      </c>
      <c r="I85" s="0" t="n">
        <v>35240.542147221</v>
      </c>
      <c r="J85" s="0" t="n">
        <v>13183.5363067107</v>
      </c>
    </row>
    <row r="86" customFormat="false" ht="12.8" hidden="false" customHeight="false" outlineLevel="0" collapsed="false">
      <c r="A86" s="0" t="n">
        <v>133</v>
      </c>
      <c r="B86" s="0" t="n">
        <v>4328331.0290051</v>
      </c>
      <c r="C86" s="0" t="n">
        <v>2387719.12410986</v>
      </c>
      <c r="D86" s="0" t="n">
        <v>727333.288094281</v>
      </c>
      <c r="E86" s="0" t="n">
        <v>318415.961908125</v>
      </c>
      <c r="F86" s="0" t="n">
        <v>758619.832142129</v>
      </c>
      <c r="G86" s="0" t="n">
        <v>13646.5754324406</v>
      </c>
      <c r="H86" s="0" t="n">
        <v>78101.4447427443</v>
      </c>
      <c r="I86" s="0" t="n">
        <v>25682.6389520009</v>
      </c>
      <c r="J86" s="0" t="n">
        <v>10699.5356457414</v>
      </c>
    </row>
    <row r="87" customFormat="false" ht="12.8" hidden="false" customHeight="false" outlineLevel="0" collapsed="false">
      <c r="A87" s="0" t="n">
        <v>134</v>
      </c>
      <c r="B87" s="0" t="n">
        <v>3665358.59208409</v>
      </c>
      <c r="C87" s="0" t="n">
        <v>2439640.16221976</v>
      </c>
      <c r="D87" s="0" t="n">
        <v>721663.878117531</v>
      </c>
      <c r="E87" s="0" t="n">
        <v>317378.555960447</v>
      </c>
      <c r="F87" s="0" t="n">
        <v>0</v>
      </c>
      <c r="G87" s="0" t="n">
        <v>17770.2840380435</v>
      </c>
      <c r="H87" s="0" t="n">
        <v>110114.282057629</v>
      </c>
      <c r="I87" s="0" t="n">
        <v>30367.7525590483</v>
      </c>
      <c r="J87" s="0" t="n">
        <v>15485.5189368648</v>
      </c>
    </row>
    <row r="88" customFormat="false" ht="12.8" hidden="false" customHeight="false" outlineLevel="0" collapsed="false">
      <c r="A88" s="0" t="n">
        <v>135</v>
      </c>
      <c r="B88" s="0" t="n">
        <v>3745702.97825232</v>
      </c>
      <c r="C88" s="0" t="n">
        <v>2494718.57061198</v>
      </c>
      <c r="D88" s="0" t="n">
        <v>753935.771449113</v>
      </c>
      <c r="E88" s="0" t="n">
        <v>317183.287067288</v>
      </c>
      <c r="F88" s="0" t="n">
        <v>0</v>
      </c>
      <c r="G88" s="0" t="n">
        <v>14092.7411178755</v>
      </c>
      <c r="H88" s="0" t="n">
        <v>120672.567233186</v>
      </c>
      <c r="I88" s="0" t="n">
        <v>30226.9510158231</v>
      </c>
      <c r="J88" s="0" t="n">
        <v>15509.4072004307</v>
      </c>
    </row>
    <row r="89" customFormat="false" ht="12.8" hidden="false" customHeight="false" outlineLevel="0" collapsed="false">
      <c r="A89" s="0" t="n">
        <v>136</v>
      </c>
      <c r="B89" s="0" t="n">
        <v>3659081.66420008</v>
      </c>
      <c r="C89" s="0" t="n">
        <v>2437924.71811622</v>
      </c>
      <c r="D89" s="0" t="n">
        <v>759697.19505535</v>
      </c>
      <c r="E89" s="0" t="n">
        <v>318109.525239225</v>
      </c>
      <c r="F89" s="0" t="n">
        <v>0</v>
      </c>
      <c r="G89" s="0" t="n">
        <v>10396.230389883</v>
      </c>
      <c r="H89" s="0" t="n">
        <v>79011.0179935331</v>
      </c>
      <c r="I89" s="0" t="n">
        <v>44612.1519492836</v>
      </c>
      <c r="J89" s="0" t="n">
        <v>11382.1562455897</v>
      </c>
    </row>
    <row r="90" customFormat="false" ht="12.8" hidden="false" customHeight="false" outlineLevel="0" collapsed="false">
      <c r="A90" s="0" t="n">
        <v>137</v>
      </c>
      <c r="B90" s="0" t="n">
        <v>4476016.00440952</v>
      </c>
      <c r="C90" s="0" t="n">
        <v>2477342.34653229</v>
      </c>
      <c r="D90" s="0" t="n">
        <v>732411.009270253</v>
      </c>
      <c r="E90" s="0" t="n">
        <v>314770.825932539</v>
      </c>
      <c r="F90" s="0" t="n">
        <v>789617.817663094</v>
      </c>
      <c r="G90" s="0" t="n">
        <v>11766.6157387109</v>
      </c>
      <c r="H90" s="0" t="n">
        <v>96593.0714598624</v>
      </c>
      <c r="I90" s="0" t="n">
        <v>35567.1949815476</v>
      </c>
      <c r="J90" s="0" t="n">
        <v>14649.0828953606</v>
      </c>
    </row>
    <row r="91" customFormat="false" ht="12.8" hidden="false" customHeight="false" outlineLevel="0" collapsed="false">
      <c r="A91" s="0" t="n">
        <v>138</v>
      </c>
      <c r="B91" s="0" t="n">
        <v>3751799.81297979</v>
      </c>
      <c r="C91" s="0" t="n">
        <v>2479390.11278446</v>
      </c>
      <c r="D91" s="0" t="n">
        <v>777171.734929163</v>
      </c>
      <c r="E91" s="0" t="n">
        <v>314887.091103347</v>
      </c>
      <c r="F91" s="0" t="n">
        <v>0</v>
      </c>
      <c r="G91" s="0" t="n">
        <v>13783.9940744421</v>
      </c>
      <c r="H91" s="0" t="n">
        <v>102768.625463343</v>
      </c>
      <c r="I91" s="0" t="n">
        <v>42049.5119216514</v>
      </c>
      <c r="J91" s="0" t="n">
        <v>15576.95458497</v>
      </c>
    </row>
    <row r="92" customFormat="false" ht="12.8" hidden="false" customHeight="false" outlineLevel="0" collapsed="false">
      <c r="A92" s="0" t="n">
        <v>139</v>
      </c>
      <c r="B92" s="0" t="n">
        <v>3718444.88609963</v>
      </c>
      <c r="C92" s="0" t="n">
        <v>2385572.12046361</v>
      </c>
      <c r="D92" s="0" t="n">
        <v>851255.448569651</v>
      </c>
      <c r="E92" s="0" t="n">
        <v>315667.646707539</v>
      </c>
      <c r="F92" s="0" t="n">
        <v>0</v>
      </c>
      <c r="G92" s="0" t="n">
        <v>14644.7883603603</v>
      </c>
      <c r="H92" s="0" t="n">
        <v>89015.004906172</v>
      </c>
      <c r="I92" s="0" t="n">
        <v>54646.575148524</v>
      </c>
      <c r="J92" s="0" t="n">
        <v>13752.8089226511</v>
      </c>
    </row>
    <row r="93" customFormat="false" ht="12.8" hidden="false" customHeight="false" outlineLevel="0" collapsed="false">
      <c r="A93" s="0" t="n">
        <v>140</v>
      </c>
      <c r="B93" s="0" t="n">
        <v>3718338.00538722</v>
      </c>
      <c r="C93" s="0" t="n">
        <v>2347216.59114601</v>
      </c>
      <c r="D93" s="0" t="n">
        <v>866269.968716842</v>
      </c>
      <c r="E93" s="0" t="n">
        <v>319854.343828589</v>
      </c>
      <c r="F93" s="0" t="n">
        <v>0</v>
      </c>
      <c r="G93" s="0" t="n">
        <v>15846.3992188921</v>
      </c>
      <c r="H93" s="0" t="n">
        <v>100812.582110153</v>
      </c>
      <c r="I93" s="0" t="n">
        <v>50080.6587230663</v>
      </c>
      <c r="J93" s="0" t="n">
        <v>14045.5341893211</v>
      </c>
    </row>
    <row r="94" customFormat="false" ht="12.8" hidden="false" customHeight="false" outlineLevel="0" collapsed="false">
      <c r="A94" s="0" t="n">
        <v>141</v>
      </c>
      <c r="B94" s="0" t="n">
        <v>4475302.62553215</v>
      </c>
      <c r="C94" s="0" t="n">
        <v>2391712.34903202</v>
      </c>
      <c r="D94" s="0" t="n">
        <v>817098.450658615</v>
      </c>
      <c r="E94" s="0" t="n">
        <v>321915.911639082</v>
      </c>
      <c r="F94" s="0" t="n">
        <v>795905.456530202</v>
      </c>
      <c r="G94" s="0" t="n">
        <v>12986.4238944245</v>
      </c>
      <c r="H94" s="0" t="n">
        <v>75389.3884932616</v>
      </c>
      <c r="I94" s="0" t="n">
        <v>48743.3832230569</v>
      </c>
      <c r="J94" s="0" t="n">
        <v>11147.864860128</v>
      </c>
    </row>
    <row r="95" customFormat="false" ht="12.8" hidden="false" customHeight="false" outlineLevel="0" collapsed="false">
      <c r="A95" s="0" t="n">
        <v>142</v>
      </c>
      <c r="B95" s="0" t="n">
        <v>3742797.31758021</v>
      </c>
      <c r="C95" s="0" t="n">
        <v>2465275.5615257</v>
      </c>
      <c r="D95" s="0" t="n">
        <v>778884.054606441</v>
      </c>
      <c r="E95" s="0" t="n">
        <v>323131.953345475</v>
      </c>
      <c r="F95" s="0" t="n">
        <v>0</v>
      </c>
      <c r="G95" s="0" t="n">
        <v>13553.1507143652</v>
      </c>
      <c r="H95" s="0" t="n">
        <v>107939.846987527</v>
      </c>
      <c r="I95" s="0" t="n">
        <v>34465.2319040828</v>
      </c>
      <c r="J95" s="0" t="n">
        <v>16042.0222856871</v>
      </c>
    </row>
    <row r="96" customFormat="false" ht="12.8" hidden="false" customHeight="false" outlineLevel="0" collapsed="false">
      <c r="A96" s="0" t="n">
        <v>143</v>
      </c>
      <c r="B96" s="0" t="n">
        <v>3691685.79466372</v>
      </c>
      <c r="C96" s="0" t="n">
        <v>2490031.08812985</v>
      </c>
      <c r="D96" s="0" t="n">
        <v>718450.381571193</v>
      </c>
      <c r="E96" s="0" t="n">
        <v>323911.899771929</v>
      </c>
      <c r="F96" s="0" t="n">
        <v>0</v>
      </c>
      <c r="G96" s="0" t="n">
        <v>12363.9612914966</v>
      </c>
      <c r="H96" s="0" t="n">
        <v>96766.2970137324</v>
      </c>
      <c r="I96" s="0" t="n">
        <v>44694.1364800792</v>
      </c>
      <c r="J96" s="0" t="n">
        <v>13299.7317382888</v>
      </c>
    </row>
    <row r="97" customFormat="false" ht="12.8" hidden="false" customHeight="false" outlineLevel="0" collapsed="false">
      <c r="A97" s="0" t="n">
        <v>144</v>
      </c>
      <c r="B97" s="0" t="n">
        <v>3690282.07503826</v>
      </c>
      <c r="C97" s="0" t="n">
        <v>2569053.53628378</v>
      </c>
      <c r="D97" s="0" t="n">
        <v>628249.411485255</v>
      </c>
      <c r="E97" s="0" t="n">
        <v>324093.817583312</v>
      </c>
      <c r="F97" s="0" t="n">
        <v>0</v>
      </c>
      <c r="G97" s="0" t="n">
        <v>14256.3968126335</v>
      </c>
      <c r="H97" s="0" t="n">
        <v>103958.043127327</v>
      </c>
      <c r="I97" s="0" t="n">
        <v>27758.3117872483</v>
      </c>
      <c r="J97" s="0" t="n">
        <v>15273.6188334242</v>
      </c>
    </row>
    <row r="98" customFormat="false" ht="12.8" hidden="false" customHeight="false" outlineLevel="0" collapsed="false">
      <c r="A98" s="0" t="n">
        <v>145</v>
      </c>
      <c r="B98" s="0" t="n">
        <v>4473402.22887075</v>
      </c>
      <c r="C98" s="0" t="n">
        <v>2485257.25224924</v>
      </c>
      <c r="D98" s="0" t="n">
        <v>702895.663775174</v>
      </c>
      <c r="E98" s="0" t="n">
        <v>328767.353051018</v>
      </c>
      <c r="F98" s="0" t="n">
        <v>783409.848304174</v>
      </c>
      <c r="G98" s="0" t="n">
        <v>16675.1676106724</v>
      </c>
      <c r="H98" s="0" t="n">
        <v>99725.7055861756</v>
      </c>
      <c r="I98" s="0" t="n">
        <v>45573.3302616477</v>
      </c>
      <c r="J98" s="0" t="n">
        <v>12057.9055977906</v>
      </c>
    </row>
    <row r="99" customFormat="false" ht="12.8" hidden="false" customHeight="false" outlineLevel="0" collapsed="false">
      <c r="A99" s="0" t="n">
        <v>146</v>
      </c>
      <c r="B99" s="0" t="n">
        <v>3673276.0669945</v>
      </c>
      <c r="C99" s="0" t="n">
        <v>2502197.46119137</v>
      </c>
      <c r="D99" s="0" t="n">
        <v>678671.437544559</v>
      </c>
      <c r="E99" s="0" t="n">
        <v>331788.4250687</v>
      </c>
      <c r="F99" s="0" t="n">
        <v>0</v>
      </c>
      <c r="G99" s="0" t="n">
        <v>8619.93757524972</v>
      </c>
      <c r="H99" s="0" t="n">
        <v>103326.553630342</v>
      </c>
      <c r="I99" s="0" t="n">
        <v>32583.7416590983</v>
      </c>
      <c r="J99" s="0" t="n">
        <v>13263.7567527121</v>
      </c>
    </row>
    <row r="100" customFormat="false" ht="12.8" hidden="false" customHeight="false" outlineLevel="0" collapsed="false">
      <c r="A100" s="0" t="n">
        <v>147</v>
      </c>
      <c r="B100" s="0" t="n">
        <v>3615590.71585184</v>
      </c>
      <c r="C100" s="0" t="n">
        <v>2415251.04183217</v>
      </c>
      <c r="D100" s="0" t="n">
        <v>736302.140532397</v>
      </c>
      <c r="E100" s="0" t="n">
        <v>328078.503221547</v>
      </c>
      <c r="F100" s="0" t="n">
        <v>0</v>
      </c>
      <c r="G100" s="0" t="n">
        <v>11464.7300495647</v>
      </c>
      <c r="H100" s="0" t="n">
        <v>92055.97432028</v>
      </c>
      <c r="I100" s="0" t="n">
        <v>23443.5482162856</v>
      </c>
      <c r="J100" s="0" t="n">
        <v>13758.2505744029</v>
      </c>
    </row>
    <row r="101" customFormat="false" ht="12.8" hidden="false" customHeight="false" outlineLevel="0" collapsed="false">
      <c r="A101" s="0" t="n">
        <v>148</v>
      </c>
      <c r="B101" s="0" t="n">
        <v>3741101.10089876</v>
      </c>
      <c r="C101" s="0" t="n">
        <v>2517498.35340598</v>
      </c>
      <c r="D101" s="0" t="n">
        <v>727252.906064715</v>
      </c>
      <c r="E101" s="0" t="n">
        <v>318763.79120552</v>
      </c>
      <c r="F101" s="0" t="n">
        <v>0</v>
      </c>
      <c r="G101" s="0" t="n">
        <v>14573.026565425</v>
      </c>
      <c r="H101" s="0" t="n">
        <v>118743.420578298</v>
      </c>
      <c r="I101" s="0" t="n">
        <v>27996.7514158019</v>
      </c>
      <c r="J101" s="0" t="n">
        <v>17324.8931650738</v>
      </c>
    </row>
    <row r="102" customFormat="false" ht="12.8" hidden="false" customHeight="false" outlineLevel="0" collapsed="false">
      <c r="A102" s="0" t="n">
        <v>149</v>
      </c>
      <c r="B102" s="0" t="n">
        <v>4513100.9569483</v>
      </c>
      <c r="C102" s="0" t="n">
        <v>2510188.56153994</v>
      </c>
      <c r="D102" s="0" t="n">
        <v>733808.758243135</v>
      </c>
      <c r="E102" s="0" t="n">
        <v>317756.252053278</v>
      </c>
      <c r="F102" s="0" t="n">
        <v>797119.190959032</v>
      </c>
      <c r="G102" s="0" t="n">
        <v>11761.6878212435</v>
      </c>
      <c r="H102" s="0" t="n">
        <v>98265.9023046718</v>
      </c>
      <c r="I102" s="0" t="n">
        <v>41069.9297461953</v>
      </c>
      <c r="J102" s="0" t="n">
        <v>12737.8307319418</v>
      </c>
    </row>
    <row r="103" customFormat="false" ht="12.8" hidden="false" customHeight="false" outlineLevel="0" collapsed="false">
      <c r="A103" s="0" t="n">
        <v>150</v>
      </c>
      <c r="B103" s="0" t="n">
        <v>3680062.63544</v>
      </c>
      <c r="C103" s="0" t="n">
        <v>2464987.713569</v>
      </c>
      <c r="D103" s="0" t="n">
        <v>764225.367126031</v>
      </c>
      <c r="E103" s="0" t="n">
        <v>319267.691431411</v>
      </c>
      <c r="F103" s="0" t="n">
        <v>0</v>
      </c>
      <c r="G103" s="0" t="n">
        <v>14130.1061142472</v>
      </c>
      <c r="H103" s="0" t="n">
        <v>89472.0782666435</v>
      </c>
      <c r="I103" s="0" t="n">
        <v>19450.2638060406</v>
      </c>
      <c r="J103" s="0" t="n">
        <v>13318.6929341173</v>
      </c>
    </row>
    <row r="104" customFormat="false" ht="12.8" hidden="false" customHeight="false" outlineLevel="0" collapsed="false">
      <c r="A104" s="0" t="n">
        <v>151</v>
      </c>
      <c r="B104" s="0" t="n">
        <v>3592160.64600762</v>
      </c>
      <c r="C104" s="0" t="n">
        <v>2350693.75011287</v>
      </c>
      <c r="D104" s="0" t="n">
        <v>786678.099176063</v>
      </c>
      <c r="E104" s="0" t="n">
        <v>317293.746323826</v>
      </c>
      <c r="F104" s="0" t="n">
        <v>0</v>
      </c>
      <c r="G104" s="0" t="n">
        <v>11678.4386954026</v>
      </c>
      <c r="H104" s="0" t="n">
        <v>92577.602560098</v>
      </c>
      <c r="I104" s="0" t="n">
        <v>25364.5917822574</v>
      </c>
      <c r="J104" s="0" t="n">
        <v>14237.8282964782</v>
      </c>
    </row>
    <row r="105" customFormat="false" ht="12.8" hidden="false" customHeight="false" outlineLevel="0" collapsed="false">
      <c r="A105" s="0" t="n">
        <v>152</v>
      </c>
      <c r="B105" s="0" t="n">
        <v>3671259.29529756</v>
      </c>
      <c r="C105" s="0" t="n">
        <v>2435916.08485957</v>
      </c>
      <c r="D105" s="0" t="n">
        <v>768593.053449689</v>
      </c>
      <c r="E105" s="0" t="n">
        <v>315644.054441664</v>
      </c>
      <c r="F105" s="0" t="n">
        <v>0</v>
      </c>
      <c r="G105" s="0" t="n">
        <v>17104.3319341575</v>
      </c>
      <c r="H105" s="0" t="n">
        <v>99316.9012521535</v>
      </c>
      <c r="I105" s="0" t="n">
        <v>28791.010206684</v>
      </c>
      <c r="J105" s="0" t="n">
        <v>14481.5994702682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3559515.16025303</v>
      </c>
      <c r="C18" s="0" t="n">
        <v>1542915.25823761</v>
      </c>
      <c r="D18" s="0" t="n">
        <v>989721.787839886</v>
      </c>
      <c r="E18" s="0" t="n">
        <v>278598.136129824</v>
      </c>
      <c r="F18" s="0" t="n">
        <v>630864.575043248</v>
      </c>
      <c r="G18" s="0" t="n">
        <v>6070.62642893555</v>
      </c>
      <c r="H18" s="0" t="n">
        <v>65871.6976243044</v>
      </c>
      <c r="I18" s="0" t="n">
        <v>36389.571039491</v>
      </c>
      <c r="J18" s="0" t="n">
        <v>9083.50790972953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</v>
      </c>
      <c r="F19" s="0" t="n">
        <v>0</v>
      </c>
      <c r="G19" s="0" t="n">
        <v>6169.55732468685</v>
      </c>
      <c r="H19" s="0" t="n">
        <v>66263.8327109009</v>
      </c>
      <c r="I19" s="0" t="n">
        <v>23027.3596069174</v>
      </c>
      <c r="J19" s="0" t="n">
        <v>7576.45314225498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70708.0303002217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287859.82917519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9473.29388034304</v>
      </c>
    </row>
    <row r="22" customFormat="false" ht="12.8" hidden="false" customHeight="false" outlineLevel="0" collapsed="false">
      <c r="A22" s="0" t="n">
        <v>69</v>
      </c>
      <c r="B22" s="0" t="n">
        <v>3802606.59626757</v>
      </c>
      <c r="C22" s="0" t="n">
        <v>1541859.35776798</v>
      </c>
      <c r="D22" s="0" t="n">
        <v>1235200.19818634</v>
      </c>
      <c r="E22" s="0" t="n">
        <v>284266.217057393</v>
      </c>
      <c r="F22" s="0" t="n">
        <v>633854.255475023</v>
      </c>
      <c r="G22" s="0" t="n">
        <v>5402.69725035065</v>
      </c>
      <c r="H22" s="0" t="n">
        <v>62893.6549052517</v>
      </c>
      <c r="I22" s="0" t="n">
        <v>30386.1044057427</v>
      </c>
      <c r="J22" s="0" t="n">
        <v>9040.41732226732</v>
      </c>
    </row>
    <row r="23" customFormat="false" ht="12.8" hidden="false" customHeight="false" outlineLevel="0" collapsed="false">
      <c r="A23" s="0" t="n">
        <v>70</v>
      </c>
      <c r="B23" s="0" t="n">
        <v>2991660.9306542</v>
      </c>
      <c r="C23" s="0" t="n">
        <v>1842069.28932729</v>
      </c>
      <c r="D23" s="0" t="n">
        <v>734081.906505594</v>
      </c>
      <c r="E23" s="0" t="n">
        <v>309434.392233023</v>
      </c>
      <c r="F23" s="0" t="n">
        <v>0</v>
      </c>
      <c r="G23" s="0" t="n">
        <v>9739.60548604769</v>
      </c>
      <c r="H23" s="0" t="n">
        <v>57779.4953798672</v>
      </c>
      <c r="I23" s="0" t="n">
        <v>29158.1665130474</v>
      </c>
      <c r="J23" s="0" t="n">
        <v>9603.94656150738</v>
      </c>
    </row>
    <row r="24" customFormat="false" ht="12.8" hidden="false" customHeight="false" outlineLevel="0" collapsed="false">
      <c r="A24" s="0" t="n">
        <v>71</v>
      </c>
      <c r="B24" s="0" t="n">
        <v>3133548.97213045</v>
      </c>
      <c r="C24" s="0" t="n">
        <v>1797604.55005037</v>
      </c>
      <c r="D24" s="0" t="n">
        <v>926051.727245149</v>
      </c>
      <c r="E24" s="0" t="n">
        <v>302377.699806197</v>
      </c>
      <c r="F24" s="0" t="n">
        <v>0</v>
      </c>
      <c r="G24" s="0" t="n">
        <v>5444.04694624279</v>
      </c>
      <c r="H24" s="0" t="n">
        <v>66184.5220860931</v>
      </c>
      <c r="I24" s="0" t="n">
        <v>28457.9815910969</v>
      </c>
      <c r="J24" s="0" t="n">
        <v>9086.28248763825</v>
      </c>
    </row>
    <row r="25" customFormat="false" ht="12.8" hidden="false" customHeight="false" outlineLevel="0" collapsed="false">
      <c r="A25" s="0" t="n">
        <v>72</v>
      </c>
      <c r="B25" s="0" t="n">
        <v>3073833.09116717</v>
      </c>
      <c r="C25" s="0" t="n">
        <v>1697651.16119853</v>
      </c>
      <c r="D25" s="0" t="n">
        <v>981318.508200309</v>
      </c>
      <c r="E25" s="0" t="n">
        <v>289644.362714606</v>
      </c>
      <c r="F25" s="0" t="n">
        <v>0</v>
      </c>
      <c r="G25" s="0" t="n">
        <v>3609.59592164654</v>
      </c>
      <c r="H25" s="0" t="n">
        <v>58137.5208821111</v>
      </c>
      <c r="I25" s="0" t="n">
        <v>36354.7667424826</v>
      </c>
      <c r="J25" s="0" t="n">
        <v>7315.91076348252</v>
      </c>
    </row>
    <row r="26" customFormat="false" ht="12.8" hidden="false" customHeight="false" outlineLevel="0" collapsed="false">
      <c r="A26" s="0" t="n">
        <v>73</v>
      </c>
      <c r="B26" s="0" t="n">
        <v>3467893.7226094</v>
      </c>
      <c r="C26" s="0" t="n">
        <v>1545220.40021428</v>
      </c>
      <c r="D26" s="0" t="n">
        <v>920043.000978558</v>
      </c>
      <c r="E26" s="0" t="n">
        <v>275155.060159224</v>
      </c>
      <c r="F26" s="0" t="n">
        <v>618179.951974224</v>
      </c>
      <c r="G26" s="0" t="n">
        <v>6311.45292205034</v>
      </c>
      <c r="H26" s="0" t="n">
        <v>59931.9267072091</v>
      </c>
      <c r="I26" s="0" t="n">
        <v>35246.6610568702</v>
      </c>
      <c r="J26" s="0" t="n">
        <v>7805.26859697963</v>
      </c>
    </row>
    <row r="27" customFormat="false" ht="12.8" hidden="false" customHeight="false" outlineLevel="0" collapsed="false">
      <c r="A27" s="0" t="n">
        <v>74</v>
      </c>
      <c r="B27" s="0" t="n">
        <v>2845515.30193106</v>
      </c>
      <c r="C27" s="0" t="n">
        <v>1532540.41282949</v>
      </c>
      <c r="D27" s="0" t="n">
        <v>935915.803322724</v>
      </c>
      <c r="E27" s="0" t="n">
        <v>272962.091131319</v>
      </c>
      <c r="F27" s="0" t="n">
        <v>0</v>
      </c>
      <c r="G27" s="0" t="n">
        <v>7328.00233542047</v>
      </c>
      <c r="H27" s="0" t="n">
        <v>45135.1379644159</v>
      </c>
      <c r="I27" s="0" t="n">
        <v>44005.8076380524</v>
      </c>
      <c r="J27" s="0" t="n">
        <v>7628.04670964103</v>
      </c>
    </row>
    <row r="28" customFormat="false" ht="12.8" hidden="false" customHeight="false" outlineLevel="0" collapsed="false">
      <c r="A28" s="0" t="n">
        <v>75</v>
      </c>
      <c r="B28" s="0" t="n">
        <v>2915188.01230848</v>
      </c>
      <c r="C28" s="0" t="n">
        <v>1603805.7765223</v>
      </c>
      <c r="D28" s="0" t="n">
        <v>927303.335786354</v>
      </c>
      <c r="E28" s="0" t="n">
        <v>280227.467616278</v>
      </c>
      <c r="F28" s="0" t="n">
        <v>0</v>
      </c>
      <c r="G28" s="0" t="n">
        <v>6582.55064535116</v>
      </c>
      <c r="H28" s="0" t="n">
        <v>50288.8234389705</v>
      </c>
      <c r="I28" s="0" t="n">
        <v>40220.871795545</v>
      </c>
      <c r="J28" s="0" t="n">
        <v>6759.18650368709</v>
      </c>
    </row>
    <row r="29" customFormat="false" ht="12.8" hidden="false" customHeight="false" outlineLevel="0" collapsed="false">
      <c r="A29" s="0" t="n">
        <v>76</v>
      </c>
      <c r="B29" s="0" t="n">
        <v>3045349.61735232</v>
      </c>
      <c r="C29" s="0" t="n">
        <v>1720357.08931601</v>
      </c>
      <c r="D29" s="0" t="n">
        <v>932511.200662421</v>
      </c>
      <c r="E29" s="0" t="n">
        <v>291378.028341543</v>
      </c>
      <c r="F29" s="0" t="n">
        <v>0</v>
      </c>
      <c r="G29" s="0" t="n">
        <v>4837.26512084971</v>
      </c>
      <c r="H29" s="0" t="n">
        <v>55235.792155999</v>
      </c>
      <c r="I29" s="0" t="n">
        <v>33686.6587441236</v>
      </c>
      <c r="J29" s="0" t="n">
        <v>7343.58301136882</v>
      </c>
    </row>
    <row r="30" customFormat="false" ht="12.8" hidden="false" customHeight="false" outlineLevel="0" collapsed="false">
      <c r="A30" s="0" t="n">
        <v>77</v>
      </c>
      <c r="B30" s="0" t="n">
        <v>3792682.25774123</v>
      </c>
      <c r="C30" s="0" t="n">
        <v>1775314.22142273</v>
      </c>
      <c r="D30" s="0" t="n">
        <v>913705.41919828</v>
      </c>
      <c r="E30" s="0" t="n">
        <v>299845.55719284</v>
      </c>
      <c r="F30" s="0" t="n">
        <v>681751.323926647</v>
      </c>
      <c r="G30" s="0" t="n">
        <v>8361.34596704563</v>
      </c>
      <c r="H30" s="0" t="n">
        <v>60288.3477145853</v>
      </c>
      <c r="I30" s="0" t="n">
        <v>43798.9079319511</v>
      </c>
      <c r="J30" s="0" t="n">
        <v>9617.13438714564</v>
      </c>
    </row>
    <row r="31" customFormat="false" ht="12.8" hidden="false" customHeight="false" outlineLevel="0" collapsed="false">
      <c r="A31" s="0" t="n">
        <v>78</v>
      </c>
      <c r="B31" s="0" t="n">
        <v>3243159.86540379</v>
      </c>
      <c r="C31" s="0" t="n">
        <v>1891124.01493867</v>
      </c>
      <c r="D31" s="0" t="n">
        <v>927922.791163559</v>
      </c>
      <c r="E31" s="0" t="n">
        <v>306772.918521247</v>
      </c>
      <c r="F31" s="0" t="n">
        <v>0</v>
      </c>
      <c r="G31" s="0" t="n">
        <v>5689.12726196945</v>
      </c>
      <c r="H31" s="0" t="n">
        <v>57065.3210156437</v>
      </c>
      <c r="I31" s="0" t="n">
        <v>45145.2868847839</v>
      </c>
      <c r="J31" s="0" t="n">
        <v>9440.40561792023</v>
      </c>
    </row>
    <row r="32" customFormat="false" ht="12.8" hidden="false" customHeight="false" outlineLevel="0" collapsed="false">
      <c r="A32" s="0" t="n">
        <v>79</v>
      </c>
      <c r="B32" s="0" t="n">
        <v>3359493.05386506</v>
      </c>
      <c r="C32" s="0" t="n">
        <v>1925403.34505265</v>
      </c>
      <c r="D32" s="0" t="n">
        <v>980391.594683397</v>
      </c>
      <c r="E32" s="0" t="n">
        <v>314677.449640841</v>
      </c>
      <c r="F32" s="0" t="n">
        <v>0</v>
      </c>
      <c r="G32" s="0" t="n">
        <v>9158.48003615516</v>
      </c>
      <c r="H32" s="0" t="n">
        <v>69822.2281228493</v>
      </c>
      <c r="I32" s="0" t="n">
        <v>51577.9990912716</v>
      </c>
      <c r="J32" s="0" t="n">
        <v>8461.95723788963</v>
      </c>
    </row>
    <row r="33" customFormat="false" ht="12.8" hidden="false" customHeight="false" outlineLevel="0" collapsed="false">
      <c r="A33" s="0" t="n">
        <v>80</v>
      </c>
      <c r="B33" s="0" t="n">
        <v>3437103.11829311</v>
      </c>
      <c r="C33" s="0" t="n">
        <v>1951051.71187851</v>
      </c>
      <c r="D33" s="0" t="n">
        <v>1040836.05480145</v>
      </c>
      <c r="E33" s="0" t="n">
        <v>322031.786202505</v>
      </c>
      <c r="F33" s="0" t="n">
        <v>0</v>
      </c>
      <c r="G33" s="0" t="n">
        <v>7104.35263584629</v>
      </c>
      <c r="H33" s="0" t="n">
        <v>66785.2561566446</v>
      </c>
      <c r="I33" s="0" t="n">
        <v>39697.180957923</v>
      </c>
      <c r="J33" s="0" t="n">
        <v>9596.7756602332</v>
      </c>
    </row>
    <row r="34" customFormat="false" ht="12.8" hidden="false" customHeight="false" outlineLevel="0" collapsed="false">
      <c r="A34" s="0" t="n">
        <v>81</v>
      </c>
      <c r="B34" s="0" t="n">
        <v>4260568.6445148</v>
      </c>
      <c r="C34" s="0" t="n">
        <v>2017504.32944025</v>
      </c>
      <c r="D34" s="0" t="n">
        <v>1025153.37951424</v>
      </c>
      <c r="E34" s="0" t="n">
        <v>328205.363228662</v>
      </c>
      <c r="F34" s="0" t="n">
        <v>764872.43753626</v>
      </c>
      <c r="G34" s="0" t="n">
        <v>5292.0736743895</v>
      </c>
      <c r="H34" s="0" t="n">
        <v>62116.849229113</v>
      </c>
      <c r="I34" s="0" t="n">
        <v>49415.0335599032</v>
      </c>
      <c r="J34" s="0" t="n">
        <v>8009.17833198728</v>
      </c>
    </row>
    <row r="35" customFormat="false" ht="12.8" hidden="false" customHeight="false" outlineLevel="0" collapsed="false">
      <c r="A35" s="0" t="n">
        <v>82</v>
      </c>
      <c r="B35" s="0" t="n">
        <v>3589910.92616501</v>
      </c>
      <c r="C35" s="0" t="n">
        <v>2060624.62931068</v>
      </c>
      <c r="D35" s="0" t="n">
        <v>1068414.22515173</v>
      </c>
      <c r="E35" s="0" t="n">
        <v>334616.459467566</v>
      </c>
      <c r="F35" s="0" t="n">
        <v>0</v>
      </c>
      <c r="G35" s="0" t="n">
        <v>11586.1554480887</v>
      </c>
      <c r="H35" s="0" t="n">
        <v>70805.7581813827</v>
      </c>
      <c r="I35" s="0" t="n">
        <v>35212.1606179614</v>
      </c>
      <c r="J35" s="0" t="n">
        <v>10544.597351179</v>
      </c>
    </row>
    <row r="36" customFormat="false" ht="12.8" hidden="false" customHeight="false" outlineLevel="0" collapsed="false">
      <c r="A36" s="0" t="n">
        <v>83</v>
      </c>
      <c r="B36" s="0" t="n">
        <v>3667854.5005721</v>
      </c>
      <c r="C36" s="0" t="n">
        <v>2144982.59278297</v>
      </c>
      <c r="D36" s="0" t="n">
        <v>1036462.51661328</v>
      </c>
      <c r="E36" s="0" t="n">
        <v>341798.631095193</v>
      </c>
      <c r="F36" s="0" t="n">
        <v>0</v>
      </c>
      <c r="G36" s="0" t="n">
        <v>8263.90419975881</v>
      </c>
      <c r="H36" s="0" t="n">
        <v>86586.1009067861</v>
      </c>
      <c r="I36" s="0" t="n">
        <v>39290.6829117865</v>
      </c>
      <c r="J36" s="0" t="n">
        <v>12399.6014708522</v>
      </c>
    </row>
    <row r="37" customFormat="false" ht="12.8" hidden="false" customHeight="false" outlineLevel="0" collapsed="false">
      <c r="A37" s="0" t="n">
        <v>84</v>
      </c>
      <c r="B37" s="0" t="n">
        <v>3773152.11881604</v>
      </c>
      <c r="C37" s="0" t="n">
        <v>2234515.6463693</v>
      </c>
      <c r="D37" s="0" t="n">
        <v>1039204.82387783</v>
      </c>
      <c r="E37" s="0" t="n">
        <v>345488.735438443</v>
      </c>
      <c r="F37" s="0" t="n">
        <v>0</v>
      </c>
      <c r="G37" s="0" t="n">
        <v>11937.5236716695</v>
      </c>
      <c r="H37" s="0" t="n">
        <v>93892.0787400648</v>
      </c>
      <c r="I37" s="0" t="n">
        <v>37129.458292235</v>
      </c>
      <c r="J37" s="0" t="n">
        <v>12823.9232926582</v>
      </c>
    </row>
    <row r="38" customFormat="false" ht="12.8" hidden="false" customHeight="false" outlineLevel="0" collapsed="false">
      <c r="A38" s="0" t="n">
        <v>85</v>
      </c>
      <c r="B38" s="0" t="n">
        <v>4678081.33069391</v>
      </c>
      <c r="C38" s="0" t="n">
        <v>2359632.62922805</v>
      </c>
      <c r="D38" s="0" t="n">
        <v>983279.618449322</v>
      </c>
      <c r="E38" s="0" t="n">
        <v>351649.362113802</v>
      </c>
      <c r="F38" s="0" t="n">
        <v>835512.451079813</v>
      </c>
      <c r="G38" s="0" t="n">
        <v>12153.6445688498</v>
      </c>
      <c r="H38" s="0" t="n">
        <v>80536.9221313563</v>
      </c>
      <c r="I38" s="0" t="n">
        <v>45901.0922403996</v>
      </c>
      <c r="J38" s="0" t="n">
        <v>12656.9770833136</v>
      </c>
    </row>
    <row r="39" customFormat="false" ht="12.8" hidden="false" customHeight="false" outlineLevel="0" collapsed="false">
      <c r="A39" s="0" t="n">
        <v>86</v>
      </c>
      <c r="B39" s="0" t="n">
        <v>3862426.53678537</v>
      </c>
      <c r="C39" s="0" t="n">
        <v>2321516.77644423</v>
      </c>
      <c r="D39" s="0" t="n">
        <v>1029408.12053732</v>
      </c>
      <c r="E39" s="0" t="n">
        <v>360312.751540427</v>
      </c>
      <c r="F39" s="0" t="n">
        <v>0</v>
      </c>
      <c r="G39" s="0" t="n">
        <v>12173.9628663553</v>
      </c>
      <c r="H39" s="0" t="n">
        <v>86495.0577571189</v>
      </c>
      <c r="I39" s="0" t="n">
        <v>43203.1526889963</v>
      </c>
      <c r="J39" s="0" t="n">
        <v>11355.3787439235</v>
      </c>
    </row>
    <row r="40" customFormat="false" ht="12.8" hidden="false" customHeight="false" outlineLevel="0" collapsed="false">
      <c r="A40" s="0" t="n">
        <v>87</v>
      </c>
      <c r="B40" s="0" t="n">
        <v>3945092.10251784</v>
      </c>
      <c r="C40" s="0" t="n">
        <v>2383340.32787651</v>
      </c>
      <c r="D40" s="0" t="n">
        <v>1033087.28495626</v>
      </c>
      <c r="E40" s="0" t="n">
        <v>366870.259075466</v>
      </c>
      <c r="F40" s="0" t="n">
        <v>0</v>
      </c>
      <c r="G40" s="0" t="n">
        <v>10355.9738571467</v>
      </c>
      <c r="H40" s="0" t="n">
        <v>87657.7264197205</v>
      </c>
      <c r="I40" s="0" t="n">
        <v>49403.1928118096</v>
      </c>
      <c r="J40" s="0" t="n">
        <v>13222.5972166749</v>
      </c>
    </row>
    <row r="41" customFormat="false" ht="12.8" hidden="false" customHeight="false" outlineLevel="0" collapsed="false">
      <c r="A41" s="0" t="n">
        <v>88</v>
      </c>
      <c r="B41" s="0" t="n">
        <v>4035737.28182215</v>
      </c>
      <c r="C41" s="0" t="n">
        <v>2398333.22434428</v>
      </c>
      <c r="D41" s="0" t="n">
        <v>1100384.22791492</v>
      </c>
      <c r="E41" s="0" t="n">
        <v>371455.71172456</v>
      </c>
      <c r="F41" s="0" t="n">
        <v>0</v>
      </c>
      <c r="G41" s="0" t="n">
        <v>7849.65365556201</v>
      </c>
      <c r="H41" s="0" t="n">
        <v>87207.9751182765</v>
      </c>
      <c r="I41" s="0" t="n">
        <v>59011.4911490706</v>
      </c>
      <c r="J41" s="0" t="n">
        <v>10323.4370128011</v>
      </c>
    </row>
    <row r="42" customFormat="false" ht="12.8" hidden="false" customHeight="false" outlineLevel="0" collapsed="false">
      <c r="A42" s="0" t="n">
        <v>89</v>
      </c>
      <c r="B42" s="0" t="n">
        <v>5000744.61178687</v>
      </c>
      <c r="C42" s="0" t="n">
        <v>2526256.17407395</v>
      </c>
      <c r="D42" s="0" t="n">
        <v>1033401.28918075</v>
      </c>
      <c r="E42" s="0" t="n">
        <v>379600.065578221</v>
      </c>
      <c r="F42" s="0" t="n">
        <v>890635.010890664</v>
      </c>
      <c r="G42" s="0" t="n">
        <v>7113.75497942212</v>
      </c>
      <c r="H42" s="0" t="n">
        <v>90241.5973131154</v>
      </c>
      <c r="I42" s="0" t="n">
        <v>56988.7403427179</v>
      </c>
      <c r="J42" s="0" t="n">
        <v>13183.7823223369</v>
      </c>
    </row>
    <row r="43" customFormat="false" ht="12.8" hidden="false" customHeight="false" outlineLevel="0" collapsed="false">
      <c r="A43" s="0" t="n">
        <v>90</v>
      </c>
      <c r="B43" s="0" t="n">
        <v>4147189.87024328</v>
      </c>
      <c r="C43" s="0" t="n">
        <v>2574328.71707412</v>
      </c>
      <c r="D43" s="0" t="n">
        <v>1026756.54566849</v>
      </c>
      <c r="E43" s="0" t="n">
        <v>385797.400723391</v>
      </c>
      <c r="F43" s="0" t="n">
        <v>0</v>
      </c>
      <c r="G43" s="0" t="n">
        <v>11989.5694175144</v>
      </c>
      <c r="H43" s="0" t="n">
        <v>94661.8276408867</v>
      </c>
      <c r="I43" s="0" t="n">
        <v>37111.7968974976</v>
      </c>
      <c r="J43" s="0" t="n">
        <v>14264.0144473745</v>
      </c>
    </row>
    <row r="44" customFormat="false" ht="12.8" hidden="false" customHeight="false" outlineLevel="0" collapsed="false">
      <c r="A44" s="0" t="n">
        <v>91</v>
      </c>
      <c r="B44" s="0" t="n">
        <v>4181707.68556758</v>
      </c>
      <c r="C44" s="0" t="n">
        <v>2576445.86132689</v>
      </c>
      <c r="D44" s="0" t="n">
        <v>1049904.59542775</v>
      </c>
      <c r="E44" s="0" t="n">
        <v>388068.353754565</v>
      </c>
      <c r="F44" s="0" t="n">
        <v>0</v>
      </c>
      <c r="G44" s="0" t="n">
        <v>14435.6298976292</v>
      </c>
      <c r="H44" s="0" t="n">
        <v>92953.0709023363</v>
      </c>
      <c r="I44" s="0" t="n">
        <v>49107.3793028419</v>
      </c>
      <c r="J44" s="0" t="n">
        <v>13673.4152959701</v>
      </c>
    </row>
    <row r="45" customFormat="false" ht="12.8" hidden="false" customHeight="false" outlineLevel="0" collapsed="false">
      <c r="A45" s="0" t="n">
        <v>92</v>
      </c>
      <c r="B45" s="0" t="n">
        <v>4240513.616224</v>
      </c>
      <c r="C45" s="0" t="n">
        <v>2636150.67130992</v>
      </c>
      <c r="D45" s="0" t="n">
        <v>1048069.19519658</v>
      </c>
      <c r="E45" s="0" t="n">
        <v>391015.596220537</v>
      </c>
      <c r="F45" s="0" t="n">
        <v>0</v>
      </c>
      <c r="G45" s="0" t="n">
        <v>12674.14281842</v>
      </c>
      <c r="H45" s="0" t="n">
        <v>110153.639840739</v>
      </c>
      <c r="I45" s="0" t="n">
        <v>31494.8870341407</v>
      </c>
      <c r="J45" s="0" t="n">
        <v>13841.4139424486</v>
      </c>
    </row>
    <row r="46" customFormat="false" ht="12.8" hidden="false" customHeight="false" outlineLevel="0" collapsed="false">
      <c r="A46" s="0" t="n">
        <v>93</v>
      </c>
      <c r="B46" s="0" t="n">
        <v>5229279.45756891</v>
      </c>
      <c r="C46" s="0" t="n">
        <v>2659070.65362332</v>
      </c>
      <c r="D46" s="0" t="n">
        <v>1063261.44105116</v>
      </c>
      <c r="E46" s="0" t="n">
        <v>396893.645306136</v>
      </c>
      <c r="F46" s="0" t="n">
        <v>927281.646288399</v>
      </c>
      <c r="G46" s="0" t="n">
        <v>12292.0791805821</v>
      </c>
      <c r="H46" s="0" t="n">
        <v>118995.82480471</v>
      </c>
      <c r="I46" s="0" t="n">
        <v>39234.4857188022</v>
      </c>
      <c r="J46" s="0" t="n">
        <v>16705.5950723401</v>
      </c>
    </row>
    <row r="47" customFormat="false" ht="12.8" hidden="false" customHeight="false" outlineLevel="0" collapsed="false">
      <c r="A47" s="0" t="n">
        <v>94</v>
      </c>
      <c r="B47" s="0" t="n">
        <v>4295456.36437347</v>
      </c>
      <c r="C47" s="0" t="n">
        <v>2686637.88768705</v>
      </c>
      <c r="D47" s="0" t="n">
        <v>1033340.42291985</v>
      </c>
      <c r="E47" s="0" t="n">
        <v>403711.792981036</v>
      </c>
      <c r="F47" s="0" t="n">
        <v>0</v>
      </c>
      <c r="G47" s="0" t="n">
        <v>14936.5335671753</v>
      </c>
      <c r="H47" s="0" t="n">
        <v>112314.566074066</v>
      </c>
      <c r="I47" s="0" t="n">
        <v>31894.3423425014</v>
      </c>
      <c r="J47" s="0" t="n">
        <v>16577.8341547603</v>
      </c>
    </row>
    <row r="48" customFormat="false" ht="12.8" hidden="false" customHeight="false" outlineLevel="0" collapsed="false">
      <c r="A48" s="0" t="n">
        <v>95</v>
      </c>
      <c r="B48" s="0" t="n">
        <v>4321975.87906376</v>
      </c>
      <c r="C48" s="0" t="n">
        <v>2681960.56303855</v>
      </c>
      <c r="D48" s="0" t="n">
        <v>1027221.73707198</v>
      </c>
      <c r="E48" s="0" t="n">
        <v>408096.128615945</v>
      </c>
      <c r="F48" s="0" t="n">
        <v>0</v>
      </c>
      <c r="G48" s="0" t="n">
        <v>9383.83263288031</v>
      </c>
      <c r="H48" s="0" t="n">
        <v>133218.232799906</v>
      </c>
      <c r="I48" s="0" t="n">
        <v>48760.4779763774</v>
      </c>
      <c r="J48" s="0" t="n">
        <v>15632.0053241435</v>
      </c>
    </row>
    <row r="49" customFormat="false" ht="12.8" hidden="false" customHeight="false" outlineLevel="0" collapsed="false">
      <c r="A49" s="0" t="n">
        <v>96</v>
      </c>
      <c r="B49" s="0" t="n">
        <v>4300158.58620818</v>
      </c>
      <c r="C49" s="0" t="n">
        <v>2720059.45598795</v>
      </c>
      <c r="D49" s="0" t="n">
        <v>1005388.76625733</v>
      </c>
      <c r="E49" s="0" t="n">
        <v>410115.255836024</v>
      </c>
      <c r="F49" s="0" t="n">
        <v>0</v>
      </c>
      <c r="G49" s="0" t="n">
        <v>16362.4600456304</v>
      </c>
      <c r="H49" s="0" t="n">
        <v>102411.992706208</v>
      </c>
      <c r="I49" s="0" t="n">
        <v>27628.0694890159</v>
      </c>
      <c r="J49" s="0" t="n">
        <v>14945.5737418918</v>
      </c>
    </row>
    <row r="50" customFormat="false" ht="12.8" hidden="false" customHeight="false" outlineLevel="0" collapsed="false">
      <c r="A50" s="0" t="n">
        <v>97</v>
      </c>
      <c r="B50" s="0" t="n">
        <v>5396510.10238731</v>
      </c>
      <c r="C50" s="0" t="n">
        <v>2792178.03151026</v>
      </c>
      <c r="D50" s="0" t="n">
        <v>1018815.64862385</v>
      </c>
      <c r="E50" s="0" t="n">
        <v>414334.449152665</v>
      </c>
      <c r="F50" s="0" t="n">
        <v>946427.541185928</v>
      </c>
      <c r="G50" s="0" t="n">
        <v>12504.1994996872</v>
      </c>
      <c r="H50" s="0" t="n">
        <v>136486.354245497</v>
      </c>
      <c r="I50" s="0" t="n">
        <v>57829.7490608048</v>
      </c>
      <c r="J50" s="0" t="n">
        <v>16219.7633623891</v>
      </c>
    </row>
    <row r="51" customFormat="false" ht="12.8" hidden="false" customHeight="false" outlineLevel="0" collapsed="false">
      <c r="A51" s="0" t="n">
        <v>98</v>
      </c>
      <c r="B51" s="0" t="n">
        <v>4522874.63510607</v>
      </c>
      <c r="C51" s="0" t="n">
        <v>2851238.34732257</v>
      </c>
      <c r="D51" s="0" t="n">
        <v>1043565.19565959</v>
      </c>
      <c r="E51" s="0" t="n">
        <v>419381.33912781</v>
      </c>
      <c r="F51" s="0" t="n">
        <v>0</v>
      </c>
      <c r="G51" s="0" t="n">
        <v>16064.5589441206</v>
      </c>
      <c r="H51" s="0" t="n">
        <v>123554.217159544</v>
      </c>
      <c r="I51" s="0" t="n">
        <v>52041.4488141361</v>
      </c>
      <c r="J51" s="0" t="n">
        <v>14133.4667403581</v>
      </c>
    </row>
    <row r="52" customFormat="false" ht="12.8" hidden="false" customHeight="false" outlineLevel="0" collapsed="false">
      <c r="A52" s="0" t="n">
        <v>99</v>
      </c>
      <c r="B52" s="0" t="n">
        <v>4639478.9055157</v>
      </c>
      <c r="C52" s="0" t="n">
        <v>2911324.43151601</v>
      </c>
      <c r="D52" s="0" t="n">
        <v>1094964.45089925</v>
      </c>
      <c r="E52" s="0" t="n">
        <v>424207.794645401</v>
      </c>
      <c r="F52" s="0" t="n">
        <v>0</v>
      </c>
      <c r="G52" s="0" t="n">
        <v>10752.3406921192</v>
      </c>
      <c r="H52" s="0" t="n">
        <v>118379.165144579</v>
      </c>
      <c r="I52" s="0" t="n">
        <v>62976.2974237747</v>
      </c>
      <c r="J52" s="0" t="n">
        <v>15093.4772705679</v>
      </c>
    </row>
    <row r="53" customFormat="false" ht="12.8" hidden="false" customHeight="false" outlineLevel="0" collapsed="false">
      <c r="A53" s="0" t="n">
        <v>100</v>
      </c>
      <c r="B53" s="0" t="n">
        <v>4561823.4860128</v>
      </c>
      <c r="C53" s="0" t="n">
        <v>2981830.4573219</v>
      </c>
      <c r="D53" s="0" t="n">
        <v>994269.58787083</v>
      </c>
      <c r="E53" s="0" t="n">
        <v>426744.087830504</v>
      </c>
      <c r="F53" s="0" t="n">
        <v>0</v>
      </c>
      <c r="G53" s="0" t="n">
        <v>10956.8353915231</v>
      </c>
      <c r="H53" s="0" t="n">
        <v>97902.8770230721</v>
      </c>
      <c r="I53" s="0" t="n">
        <v>37413.1048559745</v>
      </c>
      <c r="J53" s="0" t="n">
        <v>14628.9274608641</v>
      </c>
    </row>
    <row r="54" customFormat="false" ht="12.8" hidden="false" customHeight="false" outlineLevel="0" collapsed="false">
      <c r="A54" s="0" t="n">
        <v>101</v>
      </c>
      <c r="B54" s="0" t="n">
        <v>5563469.57065201</v>
      </c>
      <c r="C54" s="0" t="n">
        <v>2950925.54637625</v>
      </c>
      <c r="D54" s="0" t="n">
        <v>1029162.33785993</v>
      </c>
      <c r="E54" s="0" t="n">
        <v>428623.160990907</v>
      </c>
      <c r="F54" s="0" t="n">
        <v>974502.624573887</v>
      </c>
      <c r="G54" s="0" t="n">
        <v>17618.7073424865</v>
      </c>
      <c r="H54" s="0" t="n">
        <v>107432.225300267</v>
      </c>
      <c r="I54" s="0" t="n">
        <v>50082.330832265</v>
      </c>
      <c r="J54" s="0" t="n">
        <v>13552.7476410645</v>
      </c>
    </row>
    <row r="55" customFormat="false" ht="12.8" hidden="false" customHeight="false" outlineLevel="0" collapsed="false">
      <c r="A55" s="0" t="n">
        <v>102</v>
      </c>
      <c r="B55" s="0" t="n">
        <v>4643514.65894375</v>
      </c>
      <c r="C55" s="0" t="n">
        <v>3070861.70073512</v>
      </c>
      <c r="D55" s="0" t="n">
        <v>925994.290209936</v>
      </c>
      <c r="E55" s="0" t="n">
        <v>429113.247584725</v>
      </c>
      <c r="F55" s="0" t="n">
        <v>0</v>
      </c>
      <c r="G55" s="0" t="n">
        <v>16218.720944836</v>
      </c>
      <c r="H55" s="0" t="n">
        <v>149384.39501365</v>
      </c>
      <c r="I55" s="0" t="n">
        <v>37561.9630589938</v>
      </c>
      <c r="J55" s="0" t="n">
        <v>21422.3790410808</v>
      </c>
    </row>
    <row r="56" customFormat="false" ht="12.8" hidden="false" customHeight="false" outlineLevel="0" collapsed="false">
      <c r="A56" s="0" t="n">
        <v>103</v>
      </c>
      <c r="B56" s="0" t="n">
        <v>4640607.19228608</v>
      </c>
      <c r="C56" s="0" t="n">
        <v>3027811.89319468</v>
      </c>
      <c r="D56" s="0" t="n">
        <v>997782.413284699</v>
      </c>
      <c r="E56" s="0" t="n">
        <v>430889.251848687</v>
      </c>
      <c r="F56" s="0" t="n">
        <v>0</v>
      </c>
      <c r="G56" s="0" t="n">
        <v>19350.8056318126</v>
      </c>
      <c r="H56" s="0" t="n">
        <v>101881.377351201</v>
      </c>
      <c r="I56" s="0" t="n">
        <v>53856.7757269109</v>
      </c>
      <c r="J56" s="0" t="n">
        <v>15246.6879641332</v>
      </c>
    </row>
    <row r="57" customFormat="false" ht="12.8" hidden="false" customHeight="false" outlineLevel="0" collapsed="false">
      <c r="A57" s="0" t="n">
        <v>104</v>
      </c>
      <c r="B57" s="0" t="n">
        <v>4624822.35164339</v>
      </c>
      <c r="C57" s="0" t="n">
        <v>3103824.79422837</v>
      </c>
      <c r="D57" s="0" t="n">
        <v>933206.947479518</v>
      </c>
      <c r="E57" s="0" t="n">
        <v>437222.678814678</v>
      </c>
      <c r="F57" s="0" t="n">
        <v>0</v>
      </c>
      <c r="G57" s="0" t="n">
        <v>10700.7015270235</v>
      </c>
      <c r="H57" s="0" t="n">
        <v>98635.0923910338</v>
      </c>
      <c r="I57" s="0" t="n">
        <v>31947.1721595885</v>
      </c>
      <c r="J57" s="0" t="n">
        <v>16024.5166152928</v>
      </c>
    </row>
    <row r="58" customFormat="false" ht="12.8" hidden="false" customHeight="false" outlineLevel="0" collapsed="false">
      <c r="A58" s="0" t="n">
        <v>105</v>
      </c>
      <c r="B58" s="0" t="n">
        <v>5607672.51202985</v>
      </c>
      <c r="C58" s="0" t="n">
        <v>3136173.75814999</v>
      </c>
      <c r="D58" s="0" t="n">
        <v>869961.449869021</v>
      </c>
      <c r="E58" s="0" t="n">
        <v>436670.872206411</v>
      </c>
      <c r="F58" s="0" t="n">
        <v>1002627.52286017</v>
      </c>
      <c r="G58" s="0" t="n">
        <v>15524.939718159</v>
      </c>
      <c r="H58" s="0" t="n">
        <v>95155.0981305305</v>
      </c>
      <c r="I58" s="0" t="n">
        <v>39069.596615757</v>
      </c>
      <c r="J58" s="0" t="n">
        <v>14104.9838199718</v>
      </c>
    </row>
    <row r="59" customFormat="false" ht="12.8" hidden="false" customHeight="false" outlineLevel="0" collapsed="false">
      <c r="A59" s="0" t="n">
        <v>106</v>
      </c>
      <c r="B59" s="0" t="n">
        <v>4624604.58114973</v>
      </c>
      <c r="C59" s="0" t="n">
        <v>3122833.79199786</v>
      </c>
      <c r="D59" s="0" t="n">
        <v>875175.561688456</v>
      </c>
      <c r="E59" s="0" t="n">
        <v>439608.604517282</v>
      </c>
      <c r="F59" s="0" t="n">
        <v>0</v>
      </c>
      <c r="G59" s="0" t="n">
        <v>19031.0696023991</v>
      </c>
      <c r="H59" s="0" t="n">
        <v>106347.852967762</v>
      </c>
      <c r="I59" s="0" t="n">
        <v>47232.3506331045</v>
      </c>
      <c r="J59" s="0" t="n">
        <v>15649.2925457263</v>
      </c>
    </row>
    <row r="60" customFormat="false" ht="12.8" hidden="false" customHeight="false" outlineLevel="0" collapsed="false">
      <c r="A60" s="0" t="n">
        <v>107</v>
      </c>
      <c r="B60" s="0" t="n">
        <v>4618009.39081741</v>
      </c>
      <c r="C60" s="0" t="n">
        <v>3094300.87974892</v>
      </c>
      <c r="D60" s="0" t="n">
        <v>913123.762839957</v>
      </c>
      <c r="E60" s="0" t="n">
        <v>443000.017507514</v>
      </c>
      <c r="F60" s="0" t="n">
        <v>0</v>
      </c>
      <c r="G60" s="0" t="n">
        <v>20971.5220451355</v>
      </c>
      <c r="H60" s="0" t="n">
        <v>108219.820699805</v>
      </c>
      <c r="I60" s="0" t="n">
        <v>22984.3199888559</v>
      </c>
      <c r="J60" s="0" t="n">
        <v>16934.8159120691</v>
      </c>
    </row>
    <row r="61" customFormat="false" ht="12.8" hidden="false" customHeight="false" outlineLevel="0" collapsed="false">
      <c r="A61" s="0" t="n">
        <v>108</v>
      </c>
      <c r="B61" s="0" t="n">
        <v>4611896.57998723</v>
      </c>
      <c r="C61" s="0" t="n">
        <v>3185541.20923595</v>
      </c>
      <c r="D61" s="0" t="n">
        <v>824552.482135657</v>
      </c>
      <c r="E61" s="0" t="n">
        <v>443523.625249386</v>
      </c>
      <c r="F61" s="0" t="n">
        <v>0</v>
      </c>
      <c r="G61" s="0" t="n">
        <v>16355.8777347539</v>
      </c>
      <c r="H61" s="0" t="n">
        <v>106691.033628353</v>
      </c>
      <c r="I61" s="0" t="n">
        <v>23283.6534854204</v>
      </c>
      <c r="J61" s="0" t="n">
        <v>16590.5255817439</v>
      </c>
    </row>
    <row r="62" customFormat="false" ht="12.8" hidden="false" customHeight="false" outlineLevel="0" collapsed="false">
      <c r="A62" s="0" t="n">
        <v>109</v>
      </c>
      <c r="B62" s="0" t="n">
        <v>5690090.46539916</v>
      </c>
      <c r="C62" s="0" t="n">
        <v>3169963.6167999</v>
      </c>
      <c r="D62" s="0" t="n">
        <v>886595.735008551</v>
      </c>
      <c r="E62" s="0" t="n">
        <v>444402.999508998</v>
      </c>
      <c r="F62" s="0" t="n">
        <v>986451.074685625</v>
      </c>
      <c r="G62" s="0" t="n">
        <v>21972.9764632324</v>
      </c>
      <c r="H62" s="0" t="n">
        <v>129227.977028244</v>
      </c>
      <c r="I62" s="0" t="n">
        <v>32074.6321489519</v>
      </c>
      <c r="J62" s="0" t="n">
        <v>19732.9533423758</v>
      </c>
    </row>
    <row r="63" customFormat="false" ht="12.8" hidden="false" customHeight="false" outlineLevel="0" collapsed="false">
      <c r="A63" s="0" t="n">
        <v>110</v>
      </c>
      <c r="B63" s="0" t="n">
        <v>4638818.5269968</v>
      </c>
      <c r="C63" s="0" t="n">
        <v>3167051.72639964</v>
      </c>
      <c r="D63" s="0" t="n">
        <v>839645.506574181</v>
      </c>
      <c r="E63" s="0" t="n">
        <v>443581.206074171</v>
      </c>
      <c r="F63" s="0" t="n">
        <v>0</v>
      </c>
      <c r="G63" s="0" t="n">
        <v>16296.0030905485</v>
      </c>
      <c r="H63" s="0" t="n">
        <v>121760.911909815</v>
      </c>
      <c r="I63" s="0" t="n">
        <v>30467.4287131409</v>
      </c>
      <c r="J63" s="0" t="n">
        <v>19395.7008506516</v>
      </c>
    </row>
    <row r="64" customFormat="false" ht="12.8" hidden="false" customHeight="false" outlineLevel="0" collapsed="false">
      <c r="A64" s="0" t="n">
        <v>111</v>
      </c>
      <c r="B64" s="0" t="n">
        <v>4603916.28496694</v>
      </c>
      <c r="C64" s="0" t="n">
        <v>3126947.505362</v>
      </c>
      <c r="D64" s="0" t="n">
        <v>864307.335980318</v>
      </c>
      <c r="E64" s="0" t="n">
        <v>442687.369096043</v>
      </c>
      <c r="F64" s="0" t="n">
        <v>0</v>
      </c>
      <c r="G64" s="0" t="n">
        <v>18734.114046415</v>
      </c>
      <c r="H64" s="0" t="n">
        <v>106399.248852682</v>
      </c>
      <c r="I64" s="0" t="n">
        <v>29419.3726384815</v>
      </c>
      <c r="J64" s="0" t="n">
        <v>16695.5748272265</v>
      </c>
    </row>
    <row r="65" customFormat="false" ht="12.8" hidden="false" customHeight="false" outlineLevel="0" collapsed="false">
      <c r="A65" s="0" t="n">
        <v>112</v>
      </c>
      <c r="B65" s="0" t="n">
        <v>4639880.23331853</v>
      </c>
      <c r="C65" s="0" t="n">
        <v>3187900.72684484</v>
      </c>
      <c r="D65" s="0" t="n">
        <v>836146.669309086</v>
      </c>
      <c r="E65" s="0" t="n">
        <v>446436.250780025</v>
      </c>
      <c r="F65" s="0" t="n">
        <v>0</v>
      </c>
      <c r="G65" s="0" t="n">
        <v>21084.4219866495</v>
      </c>
      <c r="H65" s="0" t="n">
        <v>88727.7689045512</v>
      </c>
      <c r="I65" s="0" t="n">
        <v>49641.0463720302</v>
      </c>
      <c r="J65" s="0" t="n">
        <v>15018.8241578309</v>
      </c>
    </row>
    <row r="66" customFormat="false" ht="12.8" hidden="false" customHeight="false" outlineLevel="0" collapsed="false">
      <c r="A66" s="0" t="n">
        <v>113</v>
      </c>
      <c r="B66" s="0" t="n">
        <v>5707481.20821007</v>
      </c>
      <c r="C66" s="0" t="n">
        <v>3147398.95817384</v>
      </c>
      <c r="D66" s="0" t="n">
        <v>921883.510951269</v>
      </c>
      <c r="E66" s="0" t="n">
        <v>441334.529161636</v>
      </c>
      <c r="F66" s="0" t="n">
        <v>1000271.17241091</v>
      </c>
      <c r="G66" s="0" t="n">
        <v>16843.8141434082</v>
      </c>
      <c r="H66" s="0" t="n">
        <v>105254.496404582</v>
      </c>
      <c r="I66" s="0" t="n">
        <v>51899.3259579029</v>
      </c>
      <c r="J66" s="0" t="n">
        <v>17525.3801383688</v>
      </c>
    </row>
    <row r="67" customFormat="false" ht="12.8" hidden="false" customHeight="false" outlineLevel="0" collapsed="false">
      <c r="A67" s="0" t="n">
        <v>114</v>
      </c>
      <c r="B67" s="0" t="n">
        <v>4724063.55130368</v>
      </c>
      <c r="C67" s="0" t="n">
        <v>3323801.29526121</v>
      </c>
      <c r="D67" s="0" t="n">
        <v>761835.428340859</v>
      </c>
      <c r="E67" s="0" t="n">
        <v>444200.868038014</v>
      </c>
      <c r="F67" s="0" t="n">
        <v>0</v>
      </c>
      <c r="G67" s="0" t="n">
        <v>17342.8878922858</v>
      </c>
      <c r="H67" s="0" t="n">
        <v>119020.090898391</v>
      </c>
      <c r="I67" s="0" t="n">
        <v>38121.7795649875</v>
      </c>
      <c r="J67" s="0" t="n">
        <v>19146.3601771654</v>
      </c>
    </row>
    <row r="68" customFormat="false" ht="12.8" hidden="false" customHeight="false" outlineLevel="0" collapsed="false">
      <c r="A68" s="0" t="n">
        <v>115</v>
      </c>
      <c r="B68" s="0" t="n">
        <v>4722374.62411586</v>
      </c>
      <c r="C68" s="0" t="n">
        <v>3317295.0861285</v>
      </c>
      <c r="D68" s="0" t="n">
        <v>788032.87436293</v>
      </c>
      <c r="E68" s="0" t="n">
        <v>444424.036799033</v>
      </c>
      <c r="F68" s="0" t="n">
        <v>0</v>
      </c>
      <c r="G68" s="0" t="n">
        <v>17576.6943957988</v>
      </c>
      <c r="H68" s="0" t="n">
        <v>118164.83359464</v>
      </c>
      <c r="I68" s="0" t="n">
        <v>27722.8868542847</v>
      </c>
      <c r="J68" s="0" t="n">
        <v>17892.5971619452</v>
      </c>
    </row>
    <row r="69" customFormat="false" ht="12.8" hidden="false" customHeight="false" outlineLevel="0" collapsed="false">
      <c r="A69" s="0" t="n">
        <v>116</v>
      </c>
      <c r="B69" s="0" t="n">
        <v>4885519.45021865</v>
      </c>
      <c r="C69" s="0" t="n">
        <v>3400634.60679858</v>
      </c>
      <c r="D69" s="0" t="n">
        <v>833853.488890355</v>
      </c>
      <c r="E69" s="0" t="n">
        <v>444561.971249198</v>
      </c>
      <c r="F69" s="0" t="n">
        <v>0</v>
      </c>
      <c r="G69" s="0" t="n">
        <v>16231.0307720208</v>
      </c>
      <c r="H69" s="0" t="n">
        <v>124868.169187582</v>
      </c>
      <c r="I69" s="0" t="n">
        <v>32542.303031716</v>
      </c>
      <c r="J69" s="0" t="n">
        <v>19336.0218043867</v>
      </c>
    </row>
    <row r="70" customFormat="false" ht="12.8" hidden="false" customHeight="false" outlineLevel="0" collapsed="false">
      <c r="A70" s="0" t="n">
        <v>117</v>
      </c>
      <c r="B70" s="0" t="n">
        <v>5809713.2020627</v>
      </c>
      <c r="C70" s="0" t="n">
        <v>3325025.51145945</v>
      </c>
      <c r="D70" s="0" t="n">
        <v>809164.491559144</v>
      </c>
      <c r="E70" s="0" t="n">
        <v>449523.624759309</v>
      </c>
      <c r="F70" s="0" t="n">
        <v>1014707.39435897</v>
      </c>
      <c r="G70" s="0" t="n">
        <v>19201.6157088837</v>
      </c>
      <c r="H70" s="0" t="n">
        <v>152819.646113989</v>
      </c>
      <c r="I70" s="0" t="n">
        <v>33012.7329941638</v>
      </c>
      <c r="J70" s="0" t="n">
        <v>20537.6728681868</v>
      </c>
    </row>
    <row r="71" customFormat="false" ht="12.8" hidden="false" customHeight="false" outlineLevel="0" collapsed="false">
      <c r="A71" s="0" t="n">
        <v>118</v>
      </c>
      <c r="B71" s="0" t="n">
        <v>4774879.66947306</v>
      </c>
      <c r="C71" s="0" t="n">
        <v>3282168.0454864</v>
      </c>
      <c r="D71" s="0" t="n">
        <v>829831.904142554</v>
      </c>
      <c r="E71" s="0" t="n">
        <v>450669.428118419</v>
      </c>
      <c r="F71" s="0" t="n">
        <v>0</v>
      </c>
      <c r="G71" s="0" t="n">
        <v>17526.7297303617</v>
      </c>
      <c r="H71" s="0" t="n">
        <v>127569.583820647</v>
      </c>
      <c r="I71" s="0" t="n">
        <v>29801.0608828418</v>
      </c>
      <c r="J71" s="0" t="n">
        <v>20565.8528498138</v>
      </c>
    </row>
    <row r="72" customFormat="false" ht="12.8" hidden="false" customHeight="false" outlineLevel="0" collapsed="false">
      <c r="A72" s="0" t="n">
        <v>119</v>
      </c>
      <c r="B72" s="0" t="n">
        <v>4807907.47414719</v>
      </c>
      <c r="C72" s="0" t="n">
        <v>3366655.47050111</v>
      </c>
      <c r="D72" s="0" t="n">
        <v>800016.716637545</v>
      </c>
      <c r="E72" s="0" t="n">
        <v>453336.636135271</v>
      </c>
      <c r="F72" s="0" t="n">
        <v>0</v>
      </c>
      <c r="G72" s="0" t="n">
        <v>19733.2753991849</v>
      </c>
      <c r="H72" s="0" t="n">
        <v>137965.591867189</v>
      </c>
      <c r="I72" s="0" t="n">
        <v>26103.4388393706</v>
      </c>
      <c r="J72" s="0" t="n">
        <v>18833.3950886292</v>
      </c>
    </row>
    <row r="73" customFormat="false" ht="12.8" hidden="false" customHeight="false" outlineLevel="0" collapsed="false">
      <c r="A73" s="0" t="n">
        <v>120</v>
      </c>
      <c r="B73" s="0" t="n">
        <v>4806331.17688076</v>
      </c>
      <c r="C73" s="0" t="n">
        <v>3361917.78071609</v>
      </c>
      <c r="D73" s="0" t="n">
        <v>777852.758322547</v>
      </c>
      <c r="E73" s="0" t="n">
        <v>457552.508886538</v>
      </c>
      <c r="F73" s="0" t="n">
        <v>0</v>
      </c>
      <c r="G73" s="0" t="n">
        <v>19095.3004029829</v>
      </c>
      <c r="H73" s="0" t="n">
        <v>131758.365946599</v>
      </c>
      <c r="I73" s="0" t="n">
        <v>31274.105569643</v>
      </c>
      <c r="J73" s="0" t="n">
        <v>15745.9899149958</v>
      </c>
    </row>
    <row r="74" customFormat="false" ht="12.8" hidden="false" customHeight="false" outlineLevel="0" collapsed="false">
      <c r="A74" s="0" t="n">
        <v>121</v>
      </c>
      <c r="B74" s="0" t="n">
        <v>5871846.59784282</v>
      </c>
      <c r="C74" s="0" t="n">
        <v>3441012.14255859</v>
      </c>
      <c r="D74" s="0" t="n">
        <v>731212.413830288</v>
      </c>
      <c r="E74" s="0" t="n">
        <v>455453.152806283</v>
      </c>
      <c r="F74" s="0" t="n">
        <v>1046422.51687747</v>
      </c>
      <c r="G74" s="0" t="n">
        <v>22577.3837089078</v>
      </c>
      <c r="H74" s="0" t="n">
        <v>142009.587195721</v>
      </c>
      <c r="I74" s="0" t="n">
        <v>22554.4115551349</v>
      </c>
      <c r="J74" s="0" t="n">
        <v>21225.1737921902</v>
      </c>
    </row>
    <row r="75" customFormat="false" ht="12.8" hidden="false" customHeight="false" outlineLevel="0" collapsed="false">
      <c r="A75" s="0" t="n">
        <v>122</v>
      </c>
      <c r="B75" s="0" t="n">
        <v>4779897.48369863</v>
      </c>
      <c r="C75" s="0" t="n">
        <v>3413530.21795107</v>
      </c>
      <c r="D75" s="0" t="n">
        <v>708587.58393173</v>
      </c>
      <c r="E75" s="0" t="n">
        <v>460675.029839648</v>
      </c>
      <c r="F75" s="0" t="n">
        <v>0</v>
      </c>
      <c r="G75" s="0" t="n">
        <v>19443.0133597456</v>
      </c>
      <c r="H75" s="0" t="n">
        <v>119984.702592711</v>
      </c>
      <c r="I75" s="0" t="n">
        <v>28211.9852855506</v>
      </c>
      <c r="J75" s="0" t="n">
        <v>19923.722283242</v>
      </c>
    </row>
    <row r="76" customFormat="false" ht="12.8" hidden="false" customHeight="false" outlineLevel="0" collapsed="false">
      <c r="A76" s="0" t="n">
        <v>123</v>
      </c>
      <c r="B76" s="0" t="n">
        <v>4770323.13710085</v>
      </c>
      <c r="C76" s="0" t="n">
        <v>3441646.01880999</v>
      </c>
      <c r="D76" s="0" t="n">
        <v>671812.793796967</v>
      </c>
      <c r="E76" s="0" t="n">
        <v>460735.89239393</v>
      </c>
      <c r="F76" s="0" t="n">
        <v>0</v>
      </c>
      <c r="G76" s="0" t="n">
        <v>12172.2121042025</v>
      </c>
      <c r="H76" s="0" t="n">
        <v>148626.769228135</v>
      </c>
      <c r="I76" s="0" t="n">
        <v>27093.214122636</v>
      </c>
      <c r="J76" s="0" t="n">
        <v>22166.6395105973</v>
      </c>
    </row>
    <row r="77" customFormat="false" ht="12.8" hidden="false" customHeight="false" outlineLevel="0" collapsed="false">
      <c r="A77" s="0" t="n">
        <v>124</v>
      </c>
      <c r="B77" s="0" t="n">
        <v>4772312.9052978</v>
      </c>
      <c r="C77" s="0" t="n">
        <v>3307089.24225446</v>
      </c>
      <c r="D77" s="0" t="n">
        <v>772647.851180712</v>
      </c>
      <c r="E77" s="0" t="n">
        <v>464822.102228661</v>
      </c>
      <c r="F77" s="0" t="n">
        <v>0</v>
      </c>
      <c r="G77" s="0" t="n">
        <v>23490.88552463</v>
      </c>
      <c r="H77" s="0" t="n">
        <v>129258.591750925</v>
      </c>
      <c r="I77" s="0" t="n">
        <v>40813.7032946086</v>
      </c>
      <c r="J77" s="0" t="n">
        <v>16787.5667512379</v>
      </c>
    </row>
    <row r="78" customFormat="false" ht="12.8" hidden="false" customHeight="false" outlineLevel="0" collapsed="false">
      <c r="A78" s="0" t="n">
        <v>125</v>
      </c>
      <c r="B78" s="0" t="n">
        <v>5673071.64532073</v>
      </c>
      <c r="C78" s="0" t="n">
        <v>3388492.8745492</v>
      </c>
      <c r="D78" s="0" t="n">
        <v>646581.577792685</v>
      </c>
      <c r="E78" s="0" t="n">
        <v>467018.956665962</v>
      </c>
      <c r="F78" s="0" t="n">
        <v>1035327.9561866</v>
      </c>
      <c r="G78" s="0" t="n">
        <v>18383.5584717123</v>
      </c>
      <c r="H78" s="0" t="n">
        <v>112039.653505662</v>
      </c>
      <c r="I78" s="0" t="n">
        <v>22214.3036945526</v>
      </c>
      <c r="J78" s="0" t="n">
        <v>15679.7013272612</v>
      </c>
    </row>
    <row r="79" customFormat="false" ht="12.8" hidden="false" customHeight="false" outlineLevel="0" collapsed="false">
      <c r="A79" s="0" t="n">
        <v>126</v>
      </c>
      <c r="B79" s="0" t="n">
        <v>4771907.60461353</v>
      </c>
      <c r="C79" s="0" t="n">
        <v>3410376.3520838</v>
      </c>
      <c r="D79" s="0" t="n">
        <v>684001.1559041</v>
      </c>
      <c r="E79" s="0" t="n">
        <v>466217.59027125</v>
      </c>
      <c r="F79" s="0" t="n">
        <v>0</v>
      </c>
      <c r="G79" s="0" t="n">
        <v>20512.70746913</v>
      </c>
      <c r="H79" s="0" t="n">
        <v>130267.3036684</v>
      </c>
      <c r="I79" s="0" t="n">
        <v>21282.8687333034</v>
      </c>
      <c r="J79" s="0" t="n">
        <v>20269.3562765207</v>
      </c>
    </row>
    <row r="80" customFormat="false" ht="12.8" hidden="false" customHeight="false" outlineLevel="0" collapsed="false">
      <c r="A80" s="0" t="n">
        <v>127</v>
      </c>
      <c r="B80" s="0" t="n">
        <v>4632723.32722615</v>
      </c>
      <c r="C80" s="0" t="n">
        <v>3406903.92397287</v>
      </c>
      <c r="D80" s="0" t="n">
        <v>624581.549264474</v>
      </c>
      <c r="E80" s="0" t="n">
        <v>461110.281940149</v>
      </c>
      <c r="F80" s="0" t="n">
        <v>0</v>
      </c>
      <c r="G80" s="0" t="n">
        <v>19955.963940695</v>
      </c>
      <c r="H80" s="0" t="n">
        <v>109480.846653118</v>
      </c>
      <c r="I80" s="0" t="n">
        <v>20109.8065270201</v>
      </c>
      <c r="J80" s="0" t="n">
        <v>16978.721261492</v>
      </c>
    </row>
    <row r="81" customFormat="false" ht="12.8" hidden="false" customHeight="false" outlineLevel="0" collapsed="false">
      <c r="A81" s="0" t="n">
        <v>128</v>
      </c>
      <c r="B81" s="0" t="n">
        <v>4706638.7926434</v>
      </c>
      <c r="C81" s="0" t="n">
        <v>3409810.846873</v>
      </c>
      <c r="D81" s="0" t="n">
        <v>621826.337253314</v>
      </c>
      <c r="E81" s="0" t="n">
        <v>457533.122255674</v>
      </c>
      <c r="F81" s="0" t="n">
        <v>0</v>
      </c>
      <c r="G81" s="0" t="n">
        <v>16981.7902563696</v>
      </c>
      <c r="H81" s="0" t="n">
        <v>143563.047415276</v>
      </c>
      <c r="I81" s="0" t="n">
        <v>17008.7346863282</v>
      </c>
      <c r="J81" s="0" t="n">
        <v>23313.6659958582</v>
      </c>
    </row>
    <row r="82" customFormat="false" ht="12.8" hidden="false" customHeight="false" outlineLevel="0" collapsed="false">
      <c r="A82" s="0" t="n">
        <v>129</v>
      </c>
      <c r="B82" s="0" t="n">
        <v>5658234.05832587</v>
      </c>
      <c r="C82" s="0" t="n">
        <v>3349075.4948582</v>
      </c>
      <c r="D82" s="0" t="n">
        <v>643729.408904226</v>
      </c>
      <c r="E82" s="0" t="n">
        <v>460277.817417662</v>
      </c>
      <c r="F82" s="0" t="n">
        <v>1045975.95740929</v>
      </c>
      <c r="G82" s="0" t="n">
        <v>25227.9276113472</v>
      </c>
      <c r="H82" s="0" t="n">
        <v>129242.768777481</v>
      </c>
      <c r="I82" s="0" t="n">
        <v>22821.5678382726</v>
      </c>
      <c r="J82" s="0" t="n">
        <v>19728.1501884384</v>
      </c>
    </row>
    <row r="83" customFormat="false" ht="12.8" hidden="false" customHeight="false" outlineLevel="0" collapsed="false">
      <c r="A83" s="0" t="n">
        <v>130</v>
      </c>
      <c r="B83" s="0" t="n">
        <v>4651630.25625118</v>
      </c>
      <c r="C83" s="0" t="n">
        <v>3304410.45659604</v>
      </c>
      <c r="D83" s="0" t="n">
        <v>681481.784668536</v>
      </c>
      <c r="E83" s="0" t="n">
        <v>459745.637793408</v>
      </c>
      <c r="F83" s="0" t="n">
        <v>0</v>
      </c>
      <c r="G83" s="0" t="n">
        <v>20378.8422410484</v>
      </c>
      <c r="H83" s="0" t="n">
        <v>129171.922594024</v>
      </c>
      <c r="I83" s="0" t="n">
        <v>21268.5766191942</v>
      </c>
      <c r="J83" s="0" t="n">
        <v>19159.7697882051</v>
      </c>
    </row>
    <row r="84" customFormat="false" ht="12.8" hidden="false" customHeight="false" outlineLevel="0" collapsed="false">
      <c r="A84" s="0" t="n">
        <v>131</v>
      </c>
      <c r="B84" s="0" t="n">
        <v>4593363.52025062</v>
      </c>
      <c r="C84" s="0" t="n">
        <v>3347797.81606412</v>
      </c>
      <c r="D84" s="0" t="n">
        <v>607113.637349459</v>
      </c>
      <c r="E84" s="0" t="n">
        <v>455383.124163541</v>
      </c>
      <c r="F84" s="0" t="n">
        <v>0</v>
      </c>
      <c r="G84" s="0" t="n">
        <v>26335.336081297</v>
      </c>
      <c r="H84" s="0" t="n">
        <v>126307.095468676</v>
      </c>
      <c r="I84" s="0" t="n">
        <v>21649.4809887825</v>
      </c>
      <c r="J84" s="0" t="n">
        <v>18535.5298726398</v>
      </c>
    </row>
    <row r="85" customFormat="false" ht="12.8" hidden="false" customHeight="false" outlineLevel="0" collapsed="false">
      <c r="A85" s="0" t="n">
        <v>132</v>
      </c>
      <c r="B85" s="0" t="n">
        <v>4665181.67803571</v>
      </c>
      <c r="C85" s="0" t="n">
        <v>3456257.93263013</v>
      </c>
      <c r="D85" s="0" t="n">
        <v>528476.451267823</v>
      </c>
      <c r="E85" s="0" t="n">
        <v>452334.321641523</v>
      </c>
      <c r="F85" s="0" t="n">
        <v>0</v>
      </c>
      <c r="G85" s="0" t="n">
        <v>15072.3312148728</v>
      </c>
      <c r="H85" s="0" t="n">
        <v>163696.952217325</v>
      </c>
      <c r="I85" s="0" t="n">
        <v>17544.1817408368</v>
      </c>
      <c r="J85" s="0" t="n">
        <v>23831.0685313167</v>
      </c>
    </row>
    <row r="86" customFormat="false" ht="12.8" hidden="false" customHeight="false" outlineLevel="0" collapsed="false">
      <c r="A86" s="0" t="n">
        <v>133</v>
      </c>
      <c r="B86" s="0" t="n">
        <v>5681393.69373082</v>
      </c>
      <c r="C86" s="0" t="n">
        <v>3396475.49458608</v>
      </c>
      <c r="D86" s="0" t="n">
        <v>605825.702184359</v>
      </c>
      <c r="E86" s="0" t="n">
        <v>448179.733132669</v>
      </c>
      <c r="F86" s="0" t="n">
        <v>1032340.71026417</v>
      </c>
      <c r="G86" s="0" t="n">
        <v>22254.2385382871</v>
      </c>
      <c r="H86" s="0" t="n">
        <v>155241.272403961</v>
      </c>
      <c r="I86" s="0" t="n">
        <v>32660.5564185203</v>
      </c>
      <c r="J86" s="0" t="n">
        <v>21347.6722303783</v>
      </c>
    </row>
    <row r="87" customFormat="false" ht="12.8" hidden="false" customHeight="false" outlineLevel="0" collapsed="false">
      <c r="A87" s="0" t="n">
        <v>134</v>
      </c>
      <c r="B87" s="0" t="n">
        <v>4706008.81153452</v>
      </c>
      <c r="C87" s="0" t="n">
        <v>3426976.90327219</v>
      </c>
      <c r="D87" s="0" t="n">
        <v>618352.295258408</v>
      </c>
      <c r="E87" s="0" t="n">
        <v>457135.025034338</v>
      </c>
      <c r="F87" s="0" t="n">
        <v>0</v>
      </c>
      <c r="G87" s="0" t="n">
        <v>25514.1671077275</v>
      </c>
      <c r="H87" s="0" t="n">
        <v>133464.867091022</v>
      </c>
      <c r="I87" s="0" t="n">
        <v>19014.98882167</v>
      </c>
      <c r="J87" s="0" t="n">
        <v>24095.5181844763</v>
      </c>
    </row>
    <row r="88" customFormat="false" ht="12.8" hidden="false" customHeight="false" outlineLevel="0" collapsed="false">
      <c r="A88" s="0" t="n">
        <v>135</v>
      </c>
      <c r="B88" s="0" t="n">
        <v>4695852.1982731</v>
      </c>
      <c r="C88" s="0" t="n">
        <v>3472884.86745949</v>
      </c>
      <c r="D88" s="0" t="n">
        <v>566078.377378416</v>
      </c>
      <c r="E88" s="0" t="n">
        <v>463692.973817519</v>
      </c>
      <c r="F88" s="0" t="n">
        <v>0</v>
      </c>
      <c r="G88" s="0" t="n">
        <v>28164.4410466476</v>
      </c>
      <c r="H88" s="0" t="n">
        <v>129686.419637914</v>
      </c>
      <c r="I88" s="0" t="n">
        <v>26736.9354374914</v>
      </c>
      <c r="J88" s="0" t="n">
        <v>21618.4651892076</v>
      </c>
    </row>
    <row r="89" customFormat="false" ht="12.8" hidden="false" customHeight="false" outlineLevel="0" collapsed="false">
      <c r="A89" s="0" t="n">
        <v>136</v>
      </c>
      <c r="B89" s="0" t="n">
        <v>4748341.2383829</v>
      </c>
      <c r="C89" s="0" t="n">
        <v>3481892.13301555</v>
      </c>
      <c r="D89" s="0" t="n">
        <v>584481.071072318</v>
      </c>
      <c r="E89" s="0" t="n">
        <v>467471.687169832</v>
      </c>
      <c r="F89" s="0" t="n">
        <v>0</v>
      </c>
      <c r="G89" s="0" t="n">
        <v>20173.1986443595</v>
      </c>
      <c r="H89" s="0" t="n">
        <v>134963.096405046</v>
      </c>
      <c r="I89" s="0" t="n">
        <v>24672.8540730463</v>
      </c>
      <c r="J89" s="0" t="n">
        <v>22584.9785225326</v>
      </c>
    </row>
    <row r="90" customFormat="false" ht="12.8" hidden="false" customHeight="false" outlineLevel="0" collapsed="false">
      <c r="A90" s="0" t="n">
        <v>137</v>
      </c>
      <c r="B90" s="0" t="n">
        <v>5703924.85892982</v>
      </c>
      <c r="C90" s="0" t="n">
        <v>3379578.44005931</v>
      </c>
      <c r="D90" s="0" t="n">
        <v>615629.449202033</v>
      </c>
      <c r="E90" s="0" t="n">
        <v>469085.867782179</v>
      </c>
      <c r="F90" s="0" t="n">
        <v>1043218.52550089</v>
      </c>
      <c r="G90" s="0" t="n">
        <v>25746.9834972013</v>
      </c>
      <c r="H90" s="0" t="n">
        <v>139407.377246828</v>
      </c>
      <c r="I90" s="0" t="n">
        <v>24234.427127587</v>
      </c>
      <c r="J90" s="0" t="n">
        <v>20245.969835116</v>
      </c>
    </row>
    <row r="91" customFormat="false" ht="12.8" hidden="false" customHeight="false" outlineLevel="0" collapsed="false">
      <c r="A91" s="0" t="n">
        <v>138</v>
      </c>
      <c r="B91" s="0" t="n">
        <v>4682588.8525135</v>
      </c>
      <c r="C91" s="0" t="n">
        <v>3441113.0899843</v>
      </c>
      <c r="D91" s="0" t="n">
        <v>578541.574707947</v>
      </c>
      <c r="E91" s="0" t="n">
        <v>473775.697110156</v>
      </c>
      <c r="F91" s="0" t="n">
        <v>0</v>
      </c>
      <c r="G91" s="0" t="n">
        <v>21870.5765485569</v>
      </c>
      <c r="H91" s="0" t="n">
        <v>107454.015971105</v>
      </c>
      <c r="I91" s="0" t="n">
        <v>25769.6347443965</v>
      </c>
      <c r="J91" s="0" t="n">
        <v>19284.7764039543</v>
      </c>
    </row>
    <row r="92" customFormat="false" ht="12.8" hidden="false" customHeight="false" outlineLevel="0" collapsed="false">
      <c r="A92" s="0" t="n">
        <v>139</v>
      </c>
      <c r="B92" s="0" t="n">
        <v>4690238.3538703</v>
      </c>
      <c r="C92" s="0" t="n">
        <v>3457091.31689952</v>
      </c>
      <c r="D92" s="0" t="n">
        <v>565930.270553849</v>
      </c>
      <c r="E92" s="0" t="n">
        <v>471100.000808063</v>
      </c>
      <c r="F92" s="0" t="n">
        <v>0</v>
      </c>
      <c r="G92" s="0" t="n">
        <v>17476.3754136643</v>
      </c>
      <c r="H92" s="0" t="n">
        <v>150999.426946051</v>
      </c>
      <c r="I92" s="0" t="n">
        <v>16901.5379711174</v>
      </c>
      <c r="J92" s="0" t="n">
        <v>22687.5802265654</v>
      </c>
    </row>
    <row r="93" customFormat="false" ht="12.8" hidden="false" customHeight="false" outlineLevel="0" collapsed="false">
      <c r="A93" s="0" t="n">
        <v>140</v>
      </c>
      <c r="B93" s="0" t="n">
        <v>4736490.37830687</v>
      </c>
      <c r="C93" s="0" t="n">
        <v>3434984.15605743</v>
      </c>
      <c r="D93" s="0" t="n">
        <v>565418.995518689</v>
      </c>
      <c r="E93" s="0" t="n">
        <v>475953.662283406</v>
      </c>
      <c r="F93" s="0" t="n">
        <v>0</v>
      </c>
      <c r="G93" s="0" t="n">
        <v>32888.5808749922</v>
      </c>
      <c r="H93" s="0" t="n">
        <v>152504.043673943</v>
      </c>
      <c r="I93" s="0" t="n">
        <v>33683.3622872146</v>
      </c>
      <c r="J93" s="0" t="n">
        <v>23403.2614348867</v>
      </c>
    </row>
    <row r="94" customFormat="false" ht="12.8" hidden="false" customHeight="false" outlineLevel="0" collapsed="false">
      <c r="A94" s="0" t="n">
        <v>141</v>
      </c>
      <c r="B94" s="0" t="n">
        <v>5788258.4486322</v>
      </c>
      <c r="C94" s="0" t="n">
        <v>3443895.26911223</v>
      </c>
      <c r="D94" s="0" t="n">
        <v>611360.48423777</v>
      </c>
      <c r="E94" s="0" t="n">
        <v>474692.621494568</v>
      </c>
      <c r="F94" s="0" t="n">
        <v>1083075.73499245</v>
      </c>
      <c r="G94" s="0" t="n">
        <v>19868.3385574465</v>
      </c>
      <c r="H94" s="0" t="n">
        <v>142145.532884475</v>
      </c>
      <c r="I94" s="0" t="n">
        <v>11019.250712493</v>
      </c>
      <c r="J94" s="0" t="n">
        <v>22101.6944052925</v>
      </c>
    </row>
    <row r="95" customFormat="false" ht="12.8" hidden="false" customHeight="false" outlineLevel="0" collapsed="false">
      <c r="A95" s="0" t="n">
        <v>142</v>
      </c>
      <c r="B95" s="0" t="n">
        <v>4715477.6980259</v>
      </c>
      <c r="C95" s="0" t="n">
        <v>3436618.45869852</v>
      </c>
      <c r="D95" s="0" t="n">
        <v>617799.744609679</v>
      </c>
      <c r="E95" s="0" t="n">
        <v>470978.462452589</v>
      </c>
      <c r="F95" s="0" t="n">
        <v>0</v>
      </c>
      <c r="G95" s="0" t="n">
        <v>23369.9300941735</v>
      </c>
      <c r="H95" s="0" t="n">
        <v>120166.065179861</v>
      </c>
      <c r="I95" s="0" t="n">
        <v>18298.4364766376</v>
      </c>
      <c r="J95" s="0" t="n">
        <v>20984.2636698872</v>
      </c>
    </row>
    <row r="96" customFormat="false" ht="12.8" hidden="false" customHeight="false" outlineLevel="0" collapsed="false">
      <c r="A96" s="0" t="n">
        <v>143</v>
      </c>
      <c r="B96" s="0" t="n">
        <v>4700236.90939685</v>
      </c>
      <c r="C96" s="0" t="n">
        <v>3456668.36269277</v>
      </c>
      <c r="D96" s="0" t="n">
        <v>589644.711764205</v>
      </c>
      <c r="E96" s="0" t="n">
        <v>475624.278192157</v>
      </c>
      <c r="F96" s="0" t="n">
        <v>0</v>
      </c>
      <c r="G96" s="0" t="n">
        <v>22634.3031202974</v>
      </c>
      <c r="H96" s="0" t="n">
        <v>133766.125065527</v>
      </c>
      <c r="I96" s="0" t="n">
        <v>17265.9805304657</v>
      </c>
      <c r="J96" s="0" t="n">
        <v>20330.9091407468</v>
      </c>
    </row>
    <row r="97" customFormat="false" ht="12.8" hidden="false" customHeight="false" outlineLevel="0" collapsed="false">
      <c r="A97" s="0" t="n">
        <v>144</v>
      </c>
      <c r="B97" s="0" t="n">
        <v>4690112.07141297</v>
      </c>
      <c r="C97" s="0" t="n">
        <v>3438150.25245173</v>
      </c>
      <c r="D97" s="0" t="n">
        <v>544572.546053691</v>
      </c>
      <c r="E97" s="0" t="n">
        <v>479555.507370742</v>
      </c>
      <c r="F97" s="0" t="n">
        <v>0</v>
      </c>
      <c r="G97" s="0" t="n">
        <v>23976.0025869324</v>
      </c>
      <c r="H97" s="0" t="n">
        <v>156668.432768843</v>
      </c>
      <c r="I97" s="0" t="n">
        <v>9594.90096374152</v>
      </c>
      <c r="J97" s="0" t="n">
        <v>23112.4950480533</v>
      </c>
    </row>
    <row r="98" customFormat="false" ht="12.8" hidden="false" customHeight="false" outlineLevel="0" collapsed="false">
      <c r="A98" s="0" t="n">
        <v>145</v>
      </c>
      <c r="B98" s="0" t="n">
        <v>5823458.67764836</v>
      </c>
      <c r="C98" s="0" t="n">
        <v>3597952.4295321</v>
      </c>
      <c r="D98" s="0" t="n">
        <v>450966.692616979</v>
      </c>
      <c r="E98" s="0" t="n">
        <v>480360.936476314</v>
      </c>
      <c r="F98" s="0" t="n">
        <v>1095701.78826088</v>
      </c>
      <c r="G98" s="0" t="n">
        <v>28185.9406469918</v>
      </c>
      <c r="H98" s="0" t="n">
        <v>149706.395838177</v>
      </c>
      <c r="I98" s="0" t="n">
        <v>17621.3663352759</v>
      </c>
      <c r="J98" s="0" t="n">
        <v>21504.5160869363</v>
      </c>
    </row>
    <row r="99" customFormat="false" ht="12.8" hidden="false" customHeight="false" outlineLevel="0" collapsed="false">
      <c r="A99" s="0" t="n">
        <v>146</v>
      </c>
      <c r="B99" s="0" t="n">
        <v>4812451.76102999</v>
      </c>
      <c r="C99" s="0" t="n">
        <v>3596627.43561909</v>
      </c>
      <c r="D99" s="0" t="n">
        <v>476146.337080432</v>
      </c>
      <c r="E99" s="0" t="n">
        <v>485392.026161291</v>
      </c>
      <c r="F99" s="0" t="n">
        <v>0</v>
      </c>
      <c r="G99" s="0" t="n">
        <v>28589.7998080094</v>
      </c>
      <c r="H99" s="0" t="n">
        <v>165879.123207081</v>
      </c>
      <c r="I99" s="0" t="n">
        <v>23601.6596845918</v>
      </c>
      <c r="J99" s="0" t="n">
        <v>25042.4872961105</v>
      </c>
    </row>
    <row r="100" customFormat="false" ht="12.8" hidden="false" customHeight="false" outlineLevel="0" collapsed="false">
      <c r="A100" s="0" t="n">
        <v>147</v>
      </c>
      <c r="B100" s="0" t="n">
        <v>4675614.55690123</v>
      </c>
      <c r="C100" s="0" t="n">
        <v>3576187.13528439</v>
      </c>
      <c r="D100" s="0" t="n">
        <v>450484.780305916</v>
      </c>
      <c r="E100" s="0" t="n">
        <v>484653.064498416</v>
      </c>
      <c r="F100" s="0" t="n">
        <v>0</v>
      </c>
      <c r="G100" s="0" t="n">
        <v>29472.9933012007</v>
      </c>
      <c r="H100" s="0" t="n">
        <v>114190.490580954</v>
      </c>
      <c r="I100" s="0" t="n">
        <v>11597.4111037798</v>
      </c>
      <c r="J100" s="0" t="n">
        <v>19739.2068815006</v>
      </c>
    </row>
    <row r="101" customFormat="false" ht="12.8" hidden="false" customHeight="false" outlineLevel="0" collapsed="false">
      <c r="A101" s="0" t="n">
        <v>148</v>
      </c>
      <c r="B101" s="0" t="n">
        <v>4699536.06885779</v>
      </c>
      <c r="C101" s="0" t="n">
        <v>3504704.11688552</v>
      </c>
      <c r="D101" s="0" t="n">
        <v>486679.589893971</v>
      </c>
      <c r="E101" s="0" t="n">
        <v>487791.324332262</v>
      </c>
      <c r="F101" s="0" t="n">
        <v>0</v>
      </c>
      <c r="G101" s="0" t="n">
        <v>22007.2900782135</v>
      </c>
      <c r="H101" s="0" t="n">
        <v>138626.25591564</v>
      </c>
      <c r="I101" s="0" t="n">
        <v>24374.4466810025</v>
      </c>
      <c r="J101" s="0" t="n">
        <v>20074.3864178268</v>
      </c>
    </row>
    <row r="102" customFormat="false" ht="12.8" hidden="false" customHeight="false" outlineLevel="0" collapsed="false">
      <c r="A102" s="0" t="n">
        <v>149</v>
      </c>
      <c r="B102" s="0" t="n">
        <v>5776756.5292431</v>
      </c>
      <c r="C102" s="0" t="n">
        <v>3554837.29000836</v>
      </c>
      <c r="D102" s="0" t="n">
        <v>455523.535770278</v>
      </c>
      <c r="E102" s="0" t="n">
        <v>487238.408651753</v>
      </c>
      <c r="F102" s="0" t="n">
        <v>1081632.2658504</v>
      </c>
      <c r="G102" s="0" t="n">
        <v>23824.450803409</v>
      </c>
      <c r="H102" s="0" t="n">
        <v>135322.281367128</v>
      </c>
      <c r="I102" s="0" t="n">
        <v>16845.9939605971</v>
      </c>
      <c r="J102" s="0" t="n">
        <v>23611.1101021532</v>
      </c>
    </row>
    <row r="103" customFormat="false" ht="12.8" hidden="false" customHeight="false" outlineLevel="0" collapsed="false">
      <c r="A103" s="0" t="n">
        <v>150</v>
      </c>
      <c r="B103" s="0" t="n">
        <v>4753109.91253741</v>
      </c>
      <c r="C103" s="0" t="n">
        <v>3542505.87225233</v>
      </c>
      <c r="D103" s="0" t="n">
        <v>484306.8286007</v>
      </c>
      <c r="E103" s="0" t="n">
        <v>491826.550807686</v>
      </c>
      <c r="F103" s="0" t="n">
        <v>0</v>
      </c>
      <c r="G103" s="0" t="n">
        <v>34151.4062311019</v>
      </c>
      <c r="H103" s="0" t="n">
        <v>134303.047572296</v>
      </c>
      <c r="I103" s="0" t="n">
        <v>25623.7445213501</v>
      </c>
      <c r="J103" s="0" t="n">
        <v>23266.593675178</v>
      </c>
    </row>
    <row r="104" customFormat="false" ht="12.8" hidden="false" customHeight="false" outlineLevel="0" collapsed="false">
      <c r="A104" s="0" t="n">
        <v>151</v>
      </c>
      <c r="B104" s="0" t="n">
        <v>4777174.63448715</v>
      </c>
      <c r="C104" s="0" t="n">
        <v>3663222.92575311</v>
      </c>
      <c r="D104" s="0" t="n">
        <v>424817.581005599</v>
      </c>
      <c r="E104" s="0" t="n">
        <v>497364.095159127</v>
      </c>
      <c r="F104" s="0" t="n">
        <v>0</v>
      </c>
      <c r="G104" s="0" t="n">
        <v>26240.0803407366</v>
      </c>
      <c r="H104" s="0" t="n">
        <v>125535.88756587</v>
      </c>
      <c r="I104" s="0" t="n">
        <v>17141.8156472805</v>
      </c>
      <c r="J104" s="0" t="n">
        <v>21940.8282890011</v>
      </c>
    </row>
    <row r="105" customFormat="false" ht="12.8" hidden="false" customHeight="false" outlineLevel="0" collapsed="false">
      <c r="A105" s="0" t="n">
        <v>152</v>
      </c>
      <c r="B105" s="0" t="n">
        <v>4928589.44298989</v>
      </c>
      <c r="C105" s="0" t="n">
        <v>3710829.13488967</v>
      </c>
      <c r="D105" s="0" t="n">
        <v>487294.770683269</v>
      </c>
      <c r="E105" s="0" t="n">
        <v>499156.148370674</v>
      </c>
      <c r="F105" s="0" t="n">
        <v>0</v>
      </c>
      <c r="G105" s="0" t="n">
        <v>27146.6435627385</v>
      </c>
      <c r="H105" s="0" t="n">
        <v>134888.764895145</v>
      </c>
      <c r="I105" s="0" t="n">
        <v>22492.3459307081</v>
      </c>
      <c r="J105" s="0" t="n">
        <v>23109.6593937812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cols>
    <col collapsed="false" customWidth="true" hidden="false" outlineLevel="0" max="64" min="1" style="168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419597.106877838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378658.160597498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425811.298341676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393019.012142055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378297.632258293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362617.776144388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377360.511465341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412542.037858258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353916.305609578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370331.122204165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337262.858522076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324898.340178951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48714835.2312587</v>
      </c>
      <c r="E18" s="0" t="n">
        <v>61901140.1678812</v>
      </c>
      <c r="F18" s="0" t="n">
        <v>0</v>
      </c>
      <c r="G18" s="0" t="n">
        <v>323734.336312092</v>
      </c>
      <c r="H18" s="0" t="n">
        <v>200133.164224877</v>
      </c>
      <c r="I18" s="0" t="n">
        <v>113588.720787943</v>
      </c>
    </row>
    <row r="19" customFormat="false" ht="12.8" hidden="false" customHeight="false" outlineLevel="0" collapsed="false">
      <c r="A19" s="0" t="n">
        <v>66</v>
      </c>
      <c r="B19" s="0" t="n">
        <v>18844983.054924</v>
      </c>
      <c r="C19" s="0" t="n">
        <v>18247154.4675523</v>
      </c>
      <c r="D19" s="0" t="n">
        <v>58995553.8146578</v>
      </c>
      <c r="E19" s="0" t="n">
        <v>62532043.0037032</v>
      </c>
      <c r="F19" s="0" t="n">
        <v>10422007.1672839</v>
      </c>
      <c r="G19" s="0" t="n">
        <v>320087.638554396</v>
      </c>
      <c r="H19" s="0" t="n">
        <v>201073.0339134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15710193.8603894</v>
      </c>
      <c r="C20" s="0" t="n">
        <v>15080452.409575</v>
      </c>
      <c r="D20" s="0" t="n">
        <v>48938002.9229916</v>
      </c>
      <c r="E20" s="0" t="n">
        <v>59933007.6253539</v>
      </c>
      <c r="F20" s="0" t="n">
        <v>0</v>
      </c>
      <c r="G20" s="0" t="n">
        <v>359860.33290278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17901847.1373961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365508.198830865</v>
      </c>
      <c r="H21" s="0" t="n">
        <v>197612.98762775</v>
      </c>
      <c r="I21" s="0" t="n">
        <v>105328.863710973</v>
      </c>
    </row>
    <row r="22" customFormat="false" ht="12.8" hidden="false" customHeight="false" outlineLevel="0" collapsed="false">
      <c r="A22" s="0" t="n">
        <v>69</v>
      </c>
      <c r="B22" s="0" t="n">
        <v>16312290.4430825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318838.105120232</v>
      </c>
      <c r="H22" s="0" t="n">
        <v>208030.960291905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18351401.3386881</v>
      </c>
      <c r="C23" s="0" t="n">
        <v>17755350.9847125</v>
      </c>
      <c r="D23" s="0" t="n">
        <v>58260730.789767</v>
      </c>
      <c r="E23" s="0" t="n">
        <v>58662943.8586738</v>
      </c>
      <c r="F23" s="0" t="n">
        <v>9777157.30977896</v>
      </c>
      <c r="G23" s="0" t="n">
        <v>342914.104269186</v>
      </c>
      <c r="H23" s="0" t="n">
        <v>195935.123419528</v>
      </c>
      <c r="I23" s="0" t="n">
        <v>81715.8946955766</v>
      </c>
    </row>
    <row r="24" customFormat="false" ht="12.8" hidden="false" customHeight="false" outlineLevel="0" collapsed="false">
      <c r="A24" s="0" t="n">
        <v>71</v>
      </c>
      <c r="B24" s="0" t="n">
        <v>15295275.901569</v>
      </c>
      <c r="C24" s="0" t="n">
        <v>14685806.4639609</v>
      </c>
      <c r="D24" s="0" t="n">
        <v>48326300.0996694</v>
      </c>
      <c r="E24" s="0" t="n">
        <v>56219067.5548437</v>
      </c>
      <c r="F24" s="0" t="n">
        <v>0</v>
      </c>
      <c r="G24" s="0" t="n">
        <v>337776.929859343</v>
      </c>
      <c r="H24" s="0" t="n">
        <v>205825.493117817</v>
      </c>
      <c r="I24" s="0" t="n">
        <v>94095.7351870997</v>
      </c>
    </row>
    <row r="25" customFormat="false" ht="12.8" hidden="false" customHeight="false" outlineLevel="0" collapsed="false">
      <c r="A25" s="0" t="n">
        <v>72</v>
      </c>
      <c r="B25" s="0" t="n">
        <v>17894894.8339775</v>
      </c>
      <c r="C25" s="0" t="n">
        <v>17293311.2206414</v>
      </c>
      <c r="D25" s="0" t="n">
        <v>57021339.1563746</v>
      </c>
      <c r="E25" s="0" t="n">
        <v>56614019.6282636</v>
      </c>
      <c r="F25" s="0" t="n">
        <v>9435669.93804393</v>
      </c>
      <c r="G25" s="0" t="n">
        <v>328287.040089537</v>
      </c>
      <c r="H25" s="0" t="n">
        <v>204781.617943175</v>
      </c>
      <c r="I25" s="0" t="n">
        <v>97878.5075762177</v>
      </c>
    </row>
    <row r="26" customFormat="false" ht="12.8" hidden="false" customHeight="false" outlineLevel="0" collapsed="false">
      <c r="A26" s="0" t="n">
        <v>73</v>
      </c>
      <c r="B26" s="0" t="n">
        <v>15637341.9179237</v>
      </c>
      <c r="C26" s="0" t="n">
        <v>15029796.8852033</v>
      </c>
      <c r="D26" s="0" t="n">
        <v>49797461.9474211</v>
      </c>
      <c r="E26" s="0" t="n">
        <v>57010301.3793671</v>
      </c>
      <c r="F26" s="0" t="n">
        <v>0</v>
      </c>
      <c r="G26" s="0" t="n">
        <v>338226.788573803</v>
      </c>
      <c r="H26" s="0" t="n">
        <v>197994.179133492</v>
      </c>
      <c r="I26" s="0" t="n">
        <v>101891.52144728</v>
      </c>
    </row>
    <row r="27" customFormat="false" ht="12.8" hidden="false" customHeight="false" outlineLevel="0" collapsed="false">
      <c r="A27" s="0" t="n">
        <v>74</v>
      </c>
      <c r="B27" s="0" t="n">
        <v>18717434.615922</v>
      </c>
      <c r="C27" s="0" t="n">
        <v>18131515.008639</v>
      </c>
      <c r="D27" s="0" t="n">
        <v>60181027.7805678</v>
      </c>
      <c r="E27" s="0" t="n">
        <v>58852803.2821231</v>
      </c>
      <c r="F27" s="0" t="n">
        <v>9808800.54702052</v>
      </c>
      <c r="G27" s="0" t="n">
        <v>324511.724756116</v>
      </c>
      <c r="H27" s="0" t="n">
        <v>192294.912500871</v>
      </c>
      <c r="I27" s="0" t="n">
        <v>98732.814322826</v>
      </c>
    </row>
    <row r="28" customFormat="false" ht="12.8" hidden="false" customHeight="false" outlineLevel="0" collapsed="false">
      <c r="A28" s="0" t="n">
        <v>75</v>
      </c>
      <c r="B28" s="0" t="n">
        <v>16746320.3810559</v>
      </c>
      <c r="C28" s="0" t="n">
        <v>16130495.9650631</v>
      </c>
      <c r="D28" s="0" t="n">
        <v>53812132.325566</v>
      </c>
      <c r="E28" s="0" t="n">
        <v>60561633.189673</v>
      </c>
      <c r="F28" s="0" t="n">
        <v>0</v>
      </c>
      <c r="G28" s="0" t="n">
        <v>343071.664547834</v>
      </c>
      <c r="H28" s="0" t="n">
        <v>202159.788555753</v>
      </c>
      <c r="I28" s="0" t="n">
        <v>100847.089841758</v>
      </c>
    </row>
    <row r="29" customFormat="false" ht="12.8" hidden="false" customHeight="false" outlineLevel="0" collapsed="false">
      <c r="A29" s="0" t="n">
        <v>76</v>
      </c>
      <c r="B29" s="0" t="n">
        <v>19861959.3947105</v>
      </c>
      <c r="C29" s="0" t="n">
        <v>19220334.0263937</v>
      </c>
      <c r="D29" s="0" t="n">
        <v>64115674.4858186</v>
      </c>
      <c r="E29" s="0" t="n">
        <v>61870022.8056106</v>
      </c>
      <c r="F29" s="0" t="n">
        <v>10311670.4676018</v>
      </c>
      <c r="G29" s="0" t="n">
        <v>363759.695798802</v>
      </c>
      <c r="H29" s="0" t="n">
        <v>206845.48974225</v>
      </c>
      <c r="I29" s="0" t="n">
        <v>101457.403965258</v>
      </c>
    </row>
    <row r="30" customFormat="false" ht="12.8" hidden="false" customHeight="false" outlineLevel="0" collapsed="false">
      <c r="A30" s="0" t="n">
        <v>77</v>
      </c>
      <c r="B30" s="0" t="n">
        <v>17674171.5058347</v>
      </c>
      <c r="C30" s="0" t="n">
        <v>17018400.2856642</v>
      </c>
      <c r="D30" s="0" t="n">
        <v>57072880.6309377</v>
      </c>
      <c r="E30" s="0" t="n">
        <v>63391199.2089177</v>
      </c>
      <c r="F30" s="0" t="n">
        <v>0</v>
      </c>
      <c r="G30" s="0" t="n">
        <v>376891.09129078</v>
      </c>
      <c r="H30" s="0" t="n">
        <v>207544.525092449</v>
      </c>
      <c r="I30" s="0" t="n">
        <v>101908.005410349</v>
      </c>
    </row>
    <row r="31" customFormat="false" ht="12.8" hidden="false" customHeight="false" outlineLevel="0" collapsed="false">
      <c r="A31" s="0" t="n">
        <v>78</v>
      </c>
      <c r="B31" s="0" t="n">
        <v>20645784.2637481</v>
      </c>
      <c r="C31" s="0" t="n">
        <v>20004306.1591455</v>
      </c>
      <c r="D31" s="0" t="n">
        <v>66999086.5231486</v>
      </c>
      <c r="E31" s="0" t="n">
        <v>64056842.4459664</v>
      </c>
      <c r="F31" s="0" t="n">
        <v>10676140.4076611</v>
      </c>
      <c r="G31" s="0" t="n">
        <v>358186.167458647</v>
      </c>
      <c r="H31" s="0" t="n">
        <v>210814.760642108</v>
      </c>
      <c r="I31" s="0" t="n">
        <v>103538.82357403</v>
      </c>
    </row>
    <row r="32" customFormat="false" ht="12.8" hidden="false" customHeight="false" outlineLevel="0" collapsed="false">
      <c r="A32" s="0" t="n">
        <v>79</v>
      </c>
      <c r="B32" s="0" t="n">
        <v>18495395.2286656</v>
      </c>
      <c r="C32" s="0" t="n">
        <v>17838663.320299</v>
      </c>
      <c r="D32" s="0" t="n">
        <v>60062486.7456684</v>
      </c>
      <c r="E32" s="0" t="n">
        <v>66104088.5787489</v>
      </c>
      <c r="F32" s="0" t="n">
        <v>0</v>
      </c>
      <c r="G32" s="0" t="n">
        <v>368993.619360837</v>
      </c>
      <c r="H32" s="0" t="n">
        <v>216376.051033096</v>
      </c>
      <c r="I32" s="0" t="n">
        <v>101946.05424662</v>
      </c>
    </row>
    <row r="33" customFormat="false" ht="12.8" hidden="false" customHeight="false" outlineLevel="0" collapsed="false">
      <c r="A33" s="0" t="n">
        <v>80</v>
      </c>
      <c r="B33" s="0" t="n">
        <v>21957117.4757097</v>
      </c>
      <c r="C33" s="0" t="n">
        <v>21276644.6959004</v>
      </c>
      <c r="D33" s="0" t="n">
        <v>71491508.2596153</v>
      </c>
      <c r="E33" s="0" t="n">
        <v>67832964.9788058</v>
      </c>
      <c r="F33" s="0" t="n">
        <v>11305494.1631343</v>
      </c>
      <c r="G33" s="0" t="n">
        <v>386651.830500975</v>
      </c>
      <c r="H33" s="0" t="n">
        <v>221131.596617238</v>
      </c>
      <c r="I33" s="0" t="n">
        <v>103841.932415792</v>
      </c>
    </row>
    <row r="34" customFormat="false" ht="12.8" hidden="false" customHeight="false" outlineLevel="0" collapsed="false">
      <c r="A34" s="0" t="n">
        <v>81</v>
      </c>
      <c r="B34" s="0" t="n">
        <v>19330632.0743026</v>
      </c>
      <c r="C34" s="0" t="n">
        <v>18659346.5491384</v>
      </c>
      <c r="D34" s="0" t="n">
        <v>63002150.3867085</v>
      </c>
      <c r="E34" s="0" t="n">
        <v>68803902.0233007</v>
      </c>
      <c r="F34" s="0" t="n">
        <v>0</v>
      </c>
      <c r="G34" s="0" t="n">
        <v>361244.127814711</v>
      </c>
      <c r="H34" s="0" t="n">
        <v>233290.423381381</v>
      </c>
      <c r="I34" s="0" t="n">
        <v>109644.248525871</v>
      </c>
    </row>
    <row r="35" customFormat="false" ht="12.8" hidden="false" customHeight="false" outlineLevel="0" collapsed="false">
      <c r="A35" s="0" t="n">
        <v>82</v>
      </c>
      <c r="B35" s="0" t="n">
        <v>22748304.4958745</v>
      </c>
      <c r="C35" s="0" t="n">
        <v>22071844.894125</v>
      </c>
      <c r="D35" s="0" t="n">
        <v>74356546.8223143</v>
      </c>
      <c r="E35" s="0" t="n">
        <v>70130472.5278593</v>
      </c>
      <c r="F35" s="0" t="n">
        <v>11688412.0879766</v>
      </c>
      <c r="G35" s="0" t="n">
        <v>362172.891276689</v>
      </c>
      <c r="H35" s="0" t="n">
        <v>238032.680098701</v>
      </c>
      <c r="I35" s="0" t="n">
        <v>108934.32910584</v>
      </c>
    </row>
    <row r="36" customFormat="false" ht="12.8" hidden="false" customHeight="false" outlineLevel="0" collapsed="false">
      <c r="A36" s="0" t="n">
        <v>83</v>
      </c>
      <c r="B36" s="0" t="n">
        <v>19830167.0829086</v>
      </c>
      <c r="C36" s="0" t="n">
        <v>19121303.9416364</v>
      </c>
      <c r="D36" s="0" t="n">
        <v>64753651.2687353</v>
      </c>
      <c r="E36" s="0" t="n">
        <v>70297405.1277193</v>
      </c>
      <c r="F36" s="0" t="n">
        <v>0</v>
      </c>
      <c r="G36" s="0" t="n">
        <v>381976.134740864</v>
      </c>
      <c r="H36" s="0" t="n">
        <v>247912.280227789</v>
      </c>
      <c r="I36" s="0" t="n">
        <v>112821.037576477</v>
      </c>
    </row>
    <row r="37" customFormat="false" ht="12.8" hidden="false" customHeight="false" outlineLevel="0" collapsed="false">
      <c r="A37" s="0" t="n">
        <v>84</v>
      </c>
      <c r="B37" s="0" t="n">
        <v>23261259.5714914</v>
      </c>
      <c r="C37" s="0" t="n">
        <v>22514567.8961605</v>
      </c>
      <c r="D37" s="0" t="n">
        <v>76003402.4204936</v>
      </c>
      <c r="E37" s="0" t="n">
        <v>71330082.0280785</v>
      </c>
      <c r="F37" s="0" t="n">
        <v>11888347.0046798</v>
      </c>
      <c r="G37" s="0" t="n">
        <v>417769.936679193</v>
      </c>
      <c r="H37" s="0" t="n">
        <v>250839.320825864</v>
      </c>
      <c r="I37" s="0" t="n">
        <v>111546.311179715</v>
      </c>
    </row>
    <row r="38" customFormat="false" ht="12.8" hidden="false" customHeight="false" outlineLevel="0" collapsed="false">
      <c r="A38" s="0" t="n">
        <v>85</v>
      </c>
      <c r="B38" s="0" t="n">
        <v>20574642.0367871</v>
      </c>
      <c r="C38" s="0" t="n">
        <v>19849532.5177988</v>
      </c>
      <c r="D38" s="0" t="n">
        <v>67377016.0119508</v>
      </c>
      <c r="E38" s="0" t="n">
        <v>72673468.211925</v>
      </c>
      <c r="F38" s="0" t="n">
        <v>0</v>
      </c>
      <c r="G38" s="0" t="n">
        <v>400238.038727785</v>
      </c>
      <c r="H38" s="0" t="n">
        <v>247783.893659807</v>
      </c>
      <c r="I38" s="0" t="n">
        <v>110125.123715287</v>
      </c>
    </row>
    <row r="39" customFormat="false" ht="12.8" hidden="false" customHeight="false" outlineLevel="0" collapsed="false">
      <c r="A39" s="0" t="n">
        <v>86</v>
      </c>
      <c r="B39" s="0" t="n">
        <v>24042084.2888993</v>
      </c>
      <c r="C39" s="0" t="n">
        <v>23261933.1395367</v>
      </c>
      <c r="D39" s="0" t="n">
        <v>78645585.2320089</v>
      </c>
      <c r="E39" s="0" t="n">
        <v>73474427.4200785</v>
      </c>
      <c r="F39" s="0" t="n">
        <v>12245737.9033464</v>
      </c>
      <c r="G39" s="0" t="n">
        <v>447370.580307756</v>
      </c>
      <c r="H39" s="0" t="n">
        <v>253180.749828188</v>
      </c>
      <c r="I39" s="0" t="n">
        <v>113714.027466609</v>
      </c>
    </row>
    <row r="40" customFormat="false" ht="12.8" hidden="false" customHeight="false" outlineLevel="0" collapsed="false">
      <c r="A40" s="0" t="n">
        <v>87</v>
      </c>
      <c r="B40" s="0" t="n">
        <v>21203812.2097148</v>
      </c>
      <c r="C40" s="0" t="n">
        <v>20396890.3493243</v>
      </c>
      <c r="D40" s="0" t="n">
        <v>69338541.5459213</v>
      </c>
      <c r="E40" s="0" t="n">
        <v>74472100.902083</v>
      </c>
      <c r="F40" s="0" t="n">
        <v>0</v>
      </c>
      <c r="G40" s="0" t="n">
        <v>475855.366399694</v>
      </c>
      <c r="H40" s="0" t="n">
        <v>253181.6302809</v>
      </c>
      <c r="I40" s="0" t="n">
        <v>111264.091014249</v>
      </c>
    </row>
    <row r="41" customFormat="false" ht="12.8" hidden="false" customHeight="false" outlineLevel="0" collapsed="false">
      <c r="A41" s="0" t="n">
        <v>88</v>
      </c>
      <c r="B41" s="0" t="n">
        <v>24617083.9171266</v>
      </c>
      <c r="C41" s="0" t="n">
        <v>23812817.7219776</v>
      </c>
      <c r="D41" s="0" t="n">
        <v>80595831.0003847</v>
      </c>
      <c r="E41" s="0" t="n">
        <v>75071384.4783949</v>
      </c>
      <c r="F41" s="0" t="n">
        <v>12511897.4130658</v>
      </c>
      <c r="G41" s="0" t="n">
        <v>473418.218442408</v>
      </c>
      <c r="H41" s="0" t="n">
        <v>253498.310636913</v>
      </c>
      <c r="I41" s="0" t="n">
        <v>110499.52295669</v>
      </c>
    </row>
    <row r="42" customFormat="false" ht="12.8" hidden="false" customHeight="false" outlineLevel="0" collapsed="false">
      <c r="A42" s="0" t="n">
        <v>89</v>
      </c>
      <c r="B42" s="0" t="n">
        <v>21527186.870175</v>
      </c>
      <c r="C42" s="0" t="n">
        <v>20724227.2530744</v>
      </c>
      <c r="D42" s="0" t="n">
        <v>70502096.3915125</v>
      </c>
      <c r="E42" s="0" t="n">
        <v>75548074.9051866</v>
      </c>
      <c r="F42" s="0" t="n">
        <v>0</v>
      </c>
      <c r="G42" s="0" t="n">
        <v>459595.177721574</v>
      </c>
      <c r="H42" s="0" t="n">
        <v>263062.313396723</v>
      </c>
      <c r="I42" s="0" t="n">
        <v>114717.322831893</v>
      </c>
    </row>
    <row r="43" customFormat="false" ht="12.8" hidden="false" customHeight="false" outlineLevel="0" collapsed="false">
      <c r="A43" s="0" t="n">
        <v>90</v>
      </c>
      <c r="B43" s="0" t="n">
        <v>25036193.115294</v>
      </c>
      <c r="C43" s="0" t="n">
        <v>24232103.388407</v>
      </c>
      <c r="D43" s="0" t="n">
        <v>82098111.1473758</v>
      </c>
      <c r="E43" s="0" t="n">
        <v>76267030.8110837</v>
      </c>
      <c r="F43" s="0" t="n">
        <v>12711171.8018473</v>
      </c>
      <c r="G43" s="0" t="n">
        <v>461151.809913204</v>
      </c>
      <c r="H43" s="0" t="n">
        <v>265241.960902576</v>
      </c>
      <c r="I43" s="0" t="n">
        <v>110994.222958868</v>
      </c>
    </row>
    <row r="44" customFormat="false" ht="12.8" hidden="false" customHeight="false" outlineLevel="0" collapsed="false">
      <c r="A44" s="0" t="n">
        <v>91</v>
      </c>
      <c r="B44" s="0" t="n">
        <v>21973483.5159028</v>
      </c>
      <c r="C44" s="0" t="n">
        <v>21172347.3656667</v>
      </c>
      <c r="D44" s="0" t="n">
        <v>72152514.2793155</v>
      </c>
      <c r="E44" s="0" t="n">
        <v>77014626.9250447</v>
      </c>
      <c r="F44" s="0" t="n">
        <v>0</v>
      </c>
      <c r="G44" s="0" t="n">
        <v>438466.316333632</v>
      </c>
      <c r="H44" s="0" t="n">
        <v>279998.023860825</v>
      </c>
      <c r="I44" s="0" t="n">
        <v>118102.585773738</v>
      </c>
    </row>
    <row r="45" customFormat="false" ht="12.8" hidden="false" customHeight="false" outlineLevel="0" collapsed="false">
      <c r="A45" s="0" t="n">
        <v>92</v>
      </c>
      <c r="B45" s="0" t="n">
        <v>25645397.4808846</v>
      </c>
      <c r="C45" s="0" t="n">
        <v>24833842.701338</v>
      </c>
      <c r="D45" s="0" t="n">
        <v>84267146.9711829</v>
      </c>
      <c r="E45" s="0" t="n">
        <v>78023645.8250613</v>
      </c>
      <c r="F45" s="0" t="n">
        <v>13003940.9708435</v>
      </c>
      <c r="G45" s="0" t="n">
        <v>448020.09141167</v>
      </c>
      <c r="H45" s="0" t="n">
        <v>281742.121137253</v>
      </c>
      <c r="I45" s="0" t="n">
        <v>116846.524282328</v>
      </c>
    </row>
    <row r="46" customFormat="false" ht="12.8" hidden="false" customHeight="false" outlineLevel="0" collapsed="false">
      <c r="A46" s="0" t="n">
        <v>93</v>
      </c>
      <c r="B46" s="0" t="n">
        <v>22500940.3531458</v>
      </c>
      <c r="C46" s="0" t="n">
        <v>21637170.5765968</v>
      </c>
      <c r="D46" s="0" t="n">
        <v>73843214.7998511</v>
      </c>
      <c r="E46" s="0" t="n">
        <v>78561307.7807982</v>
      </c>
      <c r="F46" s="0" t="n">
        <v>0</v>
      </c>
      <c r="G46" s="0" t="n">
        <v>495893.502257462</v>
      </c>
      <c r="H46" s="0" t="n">
        <v>285185.692924331</v>
      </c>
      <c r="I46" s="0" t="n">
        <v>118129.401953244</v>
      </c>
    </row>
    <row r="47" customFormat="false" ht="12.8" hidden="false" customHeight="false" outlineLevel="0" collapsed="false">
      <c r="A47" s="0" t="n">
        <v>94</v>
      </c>
      <c r="B47" s="0" t="n">
        <v>26279870.7032127</v>
      </c>
      <c r="C47" s="0" t="n">
        <v>25389453.959809</v>
      </c>
      <c r="D47" s="0" t="n">
        <v>86214295.9045063</v>
      </c>
      <c r="E47" s="0" t="n">
        <v>79706864.8610655</v>
      </c>
      <c r="F47" s="0" t="n">
        <v>13284477.4768443</v>
      </c>
      <c r="G47" s="0" t="n">
        <v>535267.544201427</v>
      </c>
      <c r="H47" s="0" t="n">
        <v>275023.725889375</v>
      </c>
      <c r="I47" s="0" t="n">
        <v>114464.961875592</v>
      </c>
    </row>
    <row r="48" customFormat="false" ht="12.8" hidden="false" customHeight="false" outlineLevel="0" collapsed="false">
      <c r="A48" s="0" t="n">
        <v>95</v>
      </c>
      <c r="B48" s="0" t="n">
        <v>23054339.0438743</v>
      </c>
      <c r="C48" s="0" t="n">
        <v>22191657.5976127</v>
      </c>
      <c r="D48" s="0" t="n">
        <v>75789601.4651531</v>
      </c>
      <c r="E48" s="0" t="n">
        <v>80510903.0472917</v>
      </c>
      <c r="F48" s="0" t="n">
        <v>0</v>
      </c>
      <c r="G48" s="0" t="n">
        <v>495817.100375641</v>
      </c>
      <c r="H48" s="0" t="n">
        <v>284729.713426716</v>
      </c>
      <c r="I48" s="0" t="n">
        <v>117335.189227532</v>
      </c>
    </row>
    <row r="49" customFormat="false" ht="12.8" hidden="false" customHeight="false" outlineLevel="0" collapsed="false">
      <c r="A49" s="0" t="n">
        <v>96</v>
      </c>
      <c r="B49" s="0" t="n">
        <v>26818819.0624537</v>
      </c>
      <c r="C49" s="0" t="n">
        <v>25941547.3114192</v>
      </c>
      <c r="D49" s="0" t="n">
        <v>88144821.501615</v>
      </c>
      <c r="E49" s="0" t="n">
        <v>81335426.4696103</v>
      </c>
      <c r="F49" s="0" t="n">
        <v>13555904.4116017</v>
      </c>
      <c r="G49" s="0" t="n">
        <v>518893.860795583</v>
      </c>
      <c r="H49" s="0" t="n">
        <v>278303.40914414</v>
      </c>
      <c r="I49" s="0" t="n">
        <v>114392.115849648</v>
      </c>
    </row>
    <row r="50" customFormat="false" ht="12.8" hidden="false" customHeight="false" outlineLevel="0" collapsed="false">
      <c r="A50" s="0" t="n">
        <v>97</v>
      </c>
      <c r="B50" s="0" t="n">
        <v>23783562.7318557</v>
      </c>
      <c r="C50" s="0" t="n">
        <v>22889895.4183039</v>
      </c>
      <c r="D50" s="0" t="n">
        <v>78223251.1261315</v>
      </c>
      <c r="E50" s="0" t="n">
        <v>82955150.7909764</v>
      </c>
      <c r="F50" s="0" t="n">
        <v>0</v>
      </c>
      <c r="G50" s="0" t="n">
        <v>534107.759836577</v>
      </c>
      <c r="H50" s="0" t="n">
        <v>280143.362150922</v>
      </c>
      <c r="I50" s="0" t="n">
        <v>113451.702234754</v>
      </c>
    </row>
    <row r="51" customFormat="false" ht="12.8" hidden="false" customHeight="false" outlineLevel="0" collapsed="false">
      <c r="A51" s="0" t="n">
        <v>98</v>
      </c>
      <c r="B51" s="0" t="n">
        <v>27426597.1091343</v>
      </c>
      <c r="C51" s="0" t="n">
        <v>26588945.4882482</v>
      </c>
      <c r="D51" s="0" t="n">
        <v>90404119.3787475</v>
      </c>
      <c r="E51" s="0" t="n">
        <v>83293719.1738336</v>
      </c>
      <c r="F51" s="0" t="n">
        <v>13882286.5289723</v>
      </c>
      <c r="G51" s="0" t="n">
        <v>473113.086220554</v>
      </c>
      <c r="H51" s="0" t="n">
        <v>285256.347802198</v>
      </c>
      <c r="I51" s="0" t="n">
        <v>113260.266947608</v>
      </c>
    </row>
    <row r="52" customFormat="false" ht="12.8" hidden="false" customHeight="false" outlineLevel="0" collapsed="false">
      <c r="A52" s="0" t="n">
        <v>99</v>
      </c>
      <c r="B52" s="0" t="n">
        <v>24121625.4189205</v>
      </c>
      <c r="C52" s="0" t="n">
        <v>23197590.6911221</v>
      </c>
      <c r="D52" s="0" t="n">
        <v>79343234.7144008</v>
      </c>
      <c r="E52" s="0" t="n">
        <v>83963581.1583397</v>
      </c>
      <c r="F52" s="0" t="n">
        <v>0</v>
      </c>
      <c r="G52" s="0" t="n">
        <v>550192.067537304</v>
      </c>
      <c r="H52" s="0" t="n">
        <v>292684.441640819</v>
      </c>
      <c r="I52" s="0" t="n">
        <v>115940.31231461</v>
      </c>
    </row>
    <row r="53" customFormat="false" ht="12.8" hidden="false" customHeight="false" outlineLevel="0" collapsed="false">
      <c r="A53" s="0" t="n">
        <v>100</v>
      </c>
      <c r="B53" s="0" t="n">
        <v>27917876.808554</v>
      </c>
      <c r="C53" s="0" t="n">
        <v>27025293.3230958</v>
      </c>
      <c r="D53" s="0" t="n">
        <v>91967378.7936232</v>
      </c>
      <c r="E53" s="0" t="n">
        <v>84658197.3369185</v>
      </c>
      <c r="F53" s="0" t="n">
        <v>14109699.5561531</v>
      </c>
      <c r="G53" s="0" t="n">
        <v>522775.506605289</v>
      </c>
      <c r="H53" s="0" t="n">
        <v>289928.851297115</v>
      </c>
      <c r="I53" s="0" t="n">
        <v>114113.039365513</v>
      </c>
    </row>
    <row r="54" customFormat="false" ht="12.8" hidden="false" customHeight="false" outlineLevel="0" collapsed="false">
      <c r="A54" s="0" t="n">
        <v>101</v>
      </c>
      <c r="B54" s="0" t="n">
        <v>24534911.0881921</v>
      </c>
      <c r="C54" s="0" t="n">
        <v>23623722.7788374</v>
      </c>
      <c r="D54" s="0" t="n">
        <v>80857676.2797126</v>
      </c>
      <c r="E54" s="0" t="n">
        <v>85502391.8993731</v>
      </c>
      <c r="F54" s="0" t="n">
        <v>0</v>
      </c>
      <c r="G54" s="0" t="n">
        <v>529111.34773833</v>
      </c>
      <c r="H54" s="0" t="n">
        <v>299604.886617307</v>
      </c>
      <c r="I54" s="0" t="n">
        <v>117817.249998601</v>
      </c>
    </row>
    <row r="55" customFormat="false" ht="12.8" hidden="false" customHeight="false" outlineLevel="0" collapsed="false">
      <c r="A55" s="0" t="n">
        <v>102</v>
      </c>
      <c r="B55" s="0" t="n">
        <v>28310741.8874242</v>
      </c>
      <c r="C55" s="0" t="n">
        <v>27433931.6456035</v>
      </c>
      <c r="D55" s="0" t="n">
        <v>93404907.0612185</v>
      </c>
      <c r="E55" s="0" t="n">
        <v>85890457.2151823</v>
      </c>
      <c r="F55" s="0" t="n">
        <v>14315076.2025304</v>
      </c>
      <c r="G55" s="0" t="n">
        <v>486056.012144796</v>
      </c>
      <c r="H55" s="0" t="n">
        <v>305251.561454323</v>
      </c>
      <c r="I55" s="0" t="n">
        <v>122146.668888002</v>
      </c>
    </row>
    <row r="56" customFormat="false" ht="12.8" hidden="false" customHeight="false" outlineLevel="0" collapsed="false">
      <c r="A56" s="0" t="n">
        <v>103</v>
      </c>
      <c r="B56" s="0" t="n">
        <v>24769254.6358569</v>
      </c>
      <c r="C56" s="0" t="n">
        <v>23892465.2185421</v>
      </c>
      <c r="D56" s="0" t="n">
        <v>81812779.380438</v>
      </c>
      <c r="E56" s="0" t="n">
        <v>86389293.4725947</v>
      </c>
      <c r="F56" s="0" t="n">
        <v>0</v>
      </c>
      <c r="G56" s="0" t="n">
        <v>486757.235739429</v>
      </c>
      <c r="H56" s="0" t="n">
        <v>305758.284480161</v>
      </c>
      <c r="I56" s="0" t="n">
        <v>120391.281564545</v>
      </c>
    </row>
    <row r="57" customFormat="false" ht="12.8" hidden="false" customHeight="false" outlineLevel="0" collapsed="false">
      <c r="A57" s="0" t="n">
        <v>104</v>
      </c>
      <c r="B57" s="0" t="n">
        <v>28781685.2793746</v>
      </c>
      <c r="C57" s="0" t="n">
        <v>27889018.9189254</v>
      </c>
      <c r="D57" s="0" t="n">
        <v>94952396.0986041</v>
      </c>
      <c r="E57" s="0" t="n">
        <v>87178774.6349772</v>
      </c>
      <c r="F57" s="0" t="n">
        <v>14529795.7724962</v>
      </c>
      <c r="G57" s="0" t="n">
        <v>496136.731736168</v>
      </c>
      <c r="H57" s="0" t="n">
        <v>311575.446714986</v>
      </c>
      <c r="I57" s="0" t="n">
        <v>121363.117140097</v>
      </c>
    </row>
    <row r="58" customFormat="false" ht="12.8" hidden="false" customHeight="false" outlineLevel="0" collapsed="false">
      <c r="A58" s="0" t="n">
        <v>105</v>
      </c>
      <c r="B58" s="0" t="n">
        <v>25425773.4790145</v>
      </c>
      <c r="C58" s="0" t="n">
        <v>24506474.224934</v>
      </c>
      <c r="D58" s="0" t="n">
        <v>83937449.2736491</v>
      </c>
      <c r="E58" s="0" t="n">
        <v>88520170.7447502</v>
      </c>
      <c r="F58" s="0" t="n">
        <v>0</v>
      </c>
      <c r="G58" s="0" t="n">
        <v>514582.759208872</v>
      </c>
      <c r="H58" s="0" t="n">
        <v>317998.991609712</v>
      </c>
      <c r="I58" s="0" t="n">
        <v>123882.147517026</v>
      </c>
    </row>
    <row r="59" customFormat="false" ht="12.8" hidden="false" customHeight="false" outlineLevel="0" collapsed="false">
      <c r="A59" s="0" t="n">
        <v>106</v>
      </c>
      <c r="B59" s="0" t="n">
        <v>29478149.992667</v>
      </c>
      <c r="C59" s="0" t="n">
        <v>28522902.2419593</v>
      </c>
      <c r="D59" s="0" t="n">
        <v>97118242.9368739</v>
      </c>
      <c r="E59" s="0" t="n">
        <v>89088707.3952637</v>
      </c>
      <c r="F59" s="0" t="n">
        <v>14848117.8992106</v>
      </c>
      <c r="G59" s="0" t="n">
        <v>544760.890371798</v>
      </c>
      <c r="H59" s="0" t="n">
        <v>323493.027120102</v>
      </c>
      <c r="I59" s="0" t="n">
        <v>124276.904594047</v>
      </c>
    </row>
    <row r="60" customFormat="false" ht="12.8" hidden="false" customHeight="false" outlineLevel="0" collapsed="false">
      <c r="A60" s="0" t="n">
        <v>107</v>
      </c>
      <c r="B60" s="0" t="n">
        <v>25686501.2153838</v>
      </c>
      <c r="C60" s="0" t="n">
        <v>24749260.0043725</v>
      </c>
      <c r="D60" s="0" t="n">
        <v>84788156.9108219</v>
      </c>
      <c r="E60" s="0" t="n">
        <v>89274007.2400686</v>
      </c>
      <c r="F60" s="0" t="n">
        <v>0</v>
      </c>
      <c r="G60" s="0" t="n">
        <v>526778.383100817</v>
      </c>
      <c r="H60" s="0" t="n">
        <v>323197.00866414</v>
      </c>
      <c r="I60" s="0" t="n">
        <v>124665.456066266</v>
      </c>
    </row>
    <row r="61" customFormat="false" ht="12.8" hidden="false" customHeight="false" outlineLevel="0" collapsed="false">
      <c r="A61" s="0" t="n">
        <v>108</v>
      </c>
      <c r="B61" s="0" t="n">
        <v>29659887.415119</v>
      </c>
      <c r="C61" s="0" t="n">
        <v>28703760.7735136</v>
      </c>
      <c r="D61" s="0" t="n">
        <v>97785460.7746757</v>
      </c>
      <c r="E61" s="0" t="n">
        <v>89635420.3759284</v>
      </c>
      <c r="F61" s="0" t="n">
        <v>14939236.7293214</v>
      </c>
      <c r="G61" s="0" t="n">
        <v>545404.821051342</v>
      </c>
      <c r="H61" s="0" t="n">
        <v>322344.749862692</v>
      </c>
      <c r="I61" s="0" t="n">
        <v>126252.958130448</v>
      </c>
    </row>
    <row r="62" customFormat="false" ht="12.8" hidden="false" customHeight="false" outlineLevel="0" collapsed="false">
      <c r="A62" s="0" t="n">
        <v>109</v>
      </c>
      <c r="B62" s="0" t="n">
        <v>26053588.626283</v>
      </c>
      <c r="C62" s="0" t="n">
        <v>25082259.2293101</v>
      </c>
      <c r="D62" s="0" t="n">
        <v>85923697.6442921</v>
      </c>
      <c r="E62" s="0" t="n">
        <v>90509392.4837866</v>
      </c>
      <c r="F62" s="0" t="n">
        <v>0</v>
      </c>
      <c r="G62" s="0" t="n">
        <v>550105.945550545</v>
      </c>
      <c r="H62" s="0" t="n">
        <v>331544.794168836</v>
      </c>
      <c r="I62" s="0" t="n">
        <v>128112.367505024</v>
      </c>
    </row>
    <row r="63" customFormat="false" ht="12.8" hidden="false" customHeight="false" outlineLevel="0" collapsed="false">
      <c r="A63" s="0" t="n">
        <v>110</v>
      </c>
      <c r="B63" s="0" t="n">
        <v>30128873.3944346</v>
      </c>
      <c r="C63" s="0" t="n">
        <v>29156279.0774286</v>
      </c>
      <c r="D63" s="0" t="n">
        <v>99339972.9885403</v>
      </c>
      <c r="E63" s="0" t="n">
        <v>90980111.3242657</v>
      </c>
      <c r="F63" s="0" t="n">
        <v>15163351.8873776</v>
      </c>
      <c r="G63" s="0" t="n">
        <v>558392.83574559</v>
      </c>
      <c r="H63" s="0" t="n">
        <v>327138.198757817</v>
      </c>
      <c r="I63" s="0" t="n">
        <v>124376.11786096</v>
      </c>
    </row>
    <row r="64" customFormat="false" ht="12.8" hidden="false" customHeight="false" outlineLevel="0" collapsed="false">
      <c r="A64" s="0" t="n">
        <v>111</v>
      </c>
      <c r="B64" s="0" t="n">
        <v>26554724.19543</v>
      </c>
      <c r="C64" s="0" t="n">
        <v>25580694.8343377</v>
      </c>
      <c r="D64" s="0" t="n">
        <v>87715822.5945857</v>
      </c>
      <c r="E64" s="0" t="n">
        <v>92240350.2429541</v>
      </c>
      <c r="F64" s="0" t="n">
        <v>0</v>
      </c>
      <c r="G64" s="0" t="n">
        <v>557023.007880039</v>
      </c>
      <c r="H64" s="0" t="n">
        <v>330177.911020091</v>
      </c>
      <c r="I64" s="0" t="n">
        <v>124040.631703174</v>
      </c>
    </row>
    <row r="65" customFormat="false" ht="12.8" hidden="false" customHeight="false" outlineLevel="0" collapsed="false">
      <c r="A65" s="0" t="n">
        <v>112</v>
      </c>
      <c r="B65" s="0" t="n">
        <v>30790679.3592648</v>
      </c>
      <c r="C65" s="0" t="n">
        <v>29763758.0178712</v>
      </c>
      <c r="D65" s="0" t="n">
        <v>101507601.944254</v>
      </c>
      <c r="E65" s="0" t="n">
        <v>92882063.3379822</v>
      </c>
      <c r="F65" s="0" t="n">
        <v>15480343.8896637</v>
      </c>
      <c r="G65" s="0" t="n">
        <v>616085.731285916</v>
      </c>
      <c r="H65" s="0" t="n">
        <v>324560.723191895</v>
      </c>
      <c r="I65" s="0" t="n">
        <v>123249.838451046</v>
      </c>
    </row>
    <row r="66" customFormat="false" ht="12.8" hidden="false" customHeight="false" outlineLevel="0" collapsed="false">
      <c r="A66" s="0" t="n">
        <v>113</v>
      </c>
      <c r="B66" s="0" t="n">
        <v>27059711.9218972</v>
      </c>
      <c r="C66" s="0" t="n">
        <v>26014892.6554626</v>
      </c>
      <c r="D66" s="0" t="n">
        <v>89253062.0596028</v>
      </c>
      <c r="E66" s="0" t="n">
        <v>93728282.7341646</v>
      </c>
      <c r="F66" s="0" t="n">
        <v>0</v>
      </c>
      <c r="G66" s="0" t="n">
        <v>631750.301704023</v>
      </c>
      <c r="H66" s="0" t="n">
        <v>326744.787553736</v>
      </c>
      <c r="I66" s="0" t="n">
        <v>123320.253109819</v>
      </c>
    </row>
    <row r="67" customFormat="false" ht="12.8" hidden="false" customHeight="false" outlineLevel="0" collapsed="false">
      <c r="A67" s="0" t="n">
        <v>114</v>
      </c>
      <c r="B67" s="0" t="n">
        <v>31203674.1299743</v>
      </c>
      <c r="C67" s="0" t="n">
        <v>30169662.835058</v>
      </c>
      <c r="D67" s="0" t="n">
        <v>102899850.195024</v>
      </c>
      <c r="E67" s="0" t="n">
        <v>94070843.4836312</v>
      </c>
      <c r="F67" s="0" t="n">
        <v>15678473.9139385</v>
      </c>
      <c r="G67" s="0" t="n">
        <v>610137.3578195</v>
      </c>
      <c r="H67" s="0" t="n">
        <v>336295.587312758</v>
      </c>
      <c r="I67" s="0" t="n">
        <v>125111.928263009</v>
      </c>
    </row>
    <row r="68" customFormat="false" ht="12.8" hidden="false" customHeight="false" outlineLevel="0" collapsed="false">
      <c r="A68" s="0" t="n">
        <v>115</v>
      </c>
      <c r="B68" s="0" t="n">
        <v>27308415.6046601</v>
      </c>
      <c r="C68" s="0" t="n">
        <v>26289144.6370595</v>
      </c>
      <c r="D68" s="0" t="n">
        <v>90201368.3481272</v>
      </c>
      <c r="E68" s="0" t="n">
        <v>94636717.3389451</v>
      </c>
      <c r="F68" s="0" t="n">
        <v>0</v>
      </c>
      <c r="G68" s="0" t="n">
        <v>595858.433332252</v>
      </c>
      <c r="H68" s="0" t="n">
        <v>336897.928536158</v>
      </c>
      <c r="I68" s="0" t="n">
        <v>123592.293903242</v>
      </c>
    </row>
    <row r="69" customFormat="false" ht="12.8" hidden="false" customHeight="false" outlineLevel="0" collapsed="false">
      <c r="A69" s="0" t="n">
        <v>116</v>
      </c>
      <c r="B69" s="0" t="n">
        <v>31637523.9226297</v>
      </c>
      <c r="C69" s="0" t="n">
        <v>30645729.4309873</v>
      </c>
      <c r="D69" s="0" t="n">
        <v>104542780.468029</v>
      </c>
      <c r="E69" s="0" t="n">
        <v>95507526.3815648</v>
      </c>
      <c r="F69" s="0" t="n">
        <v>15917921.0635941</v>
      </c>
      <c r="G69" s="0" t="n">
        <v>558006.323545229</v>
      </c>
      <c r="H69" s="0" t="n">
        <v>345395.637527575</v>
      </c>
      <c r="I69" s="0" t="n">
        <v>126275.043670751</v>
      </c>
    </row>
    <row r="70" customFormat="false" ht="12.8" hidden="false" customHeight="false" outlineLevel="0" collapsed="false">
      <c r="A70" s="0" t="n">
        <v>117</v>
      </c>
      <c r="B70" s="0" t="n">
        <v>27846721.8296279</v>
      </c>
      <c r="C70" s="0" t="n">
        <v>26845507.7464095</v>
      </c>
      <c r="D70" s="0" t="n">
        <v>92161864.1461733</v>
      </c>
      <c r="E70" s="0" t="n">
        <v>96630017.5397635</v>
      </c>
      <c r="F70" s="0" t="n">
        <v>0</v>
      </c>
      <c r="G70" s="0" t="n">
        <v>580465.593980959</v>
      </c>
      <c r="H70" s="0" t="n">
        <v>334542.566203159</v>
      </c>
      <c r="I70" s="0" t="n">
        <v>123151.318620406</v>
      </c>
    </row>
    <row r="71" customFormat="false" ht="12.8" hidden="false" customHeight="false" outlineLevel="0" collapsed="false">
      <c r="A71" s="0" t="n">
        <v>118</v>
      </c>
      <c r="B71" s="0" t="n">
        <v>32124409.9023185</v>
      </c>
      <c r="C71" s="0" t="n">
        <v>31105617.3656506</v>
      </c>
      <c r="D71" s="0" t="n">
        <v>106131351.521775</v>
      </c>
      <c r="E71" s="0" t="n">
        <v>96897033.8201836</v>
      </c>
      <c r="F71" s="0" t="n">
        <v>16149505.6366973</v>
      </c>
      <c r="G71" s="0" t="n">
        <v>604398.262385101</v>
      </c>
      <c r="H71" s="0" t="n">
        <v>328632.103450374</v>
      </c>
      <c r="I71" s="0" t="n">
        <v>122517.386903482</v>
      </c>
    </row>
    <row r="72" customFormat="false" ht="12.8" hidden="false" customHeight="false" outlineLevel="0" collapsed="false">
      <c r="A72" s="0" t="n">
        <v>119</v>
      </c>
      <c r="B72" s="0" t="n">
        <v>28103086.1542823</v>
      </c>
      <c r="C72" s="0" t="n">
        <v>27095661.586302</v>
      </c>
      <c r="D72" s="0" t="n">
        <v>93027195.9787132</v>
      </c>
      <c r="E72" s="0" t="n">
        <v>97436203.8388173</v>
      </c>
      <c r="F72" s="0" t="n">
        <v>0</v>
      </c>
      <c r="G72" s="0" t="n">
        <v>572919.871535883</v>
      </c>
      <c r="H72" s="0" t="n">
        <v>344677.577750192</v>
      </c>
      <c r="I72" s="0" t="n">
        <v>128324.455277424</v>
      </c>
    </row>
    <row r="73" customFormat="false" ht="12.8" hidden="false" customHeight="false" outlineLevel="0" collapsed="false">
      <c r="A73" s="0" t="n">
        <v>120</v>
      </c>
      <c r="B73" s="0" t="n">
        <v>32457386.4843532</v>
      </c>
      <c r="C73" s="0" t="n">
        <v>31464268.474771</v>
      </c>
      <c r="D73" s="0" t="n">
        <v>107372731.73793</v>
      </c>
      <c r="E73" s="0" t="n">
        <v>97932976.3689926</v>
      </c>
      <c r="F73" s="0" t="n">
        <v>16322162.7281654</v>
      </c>
      <c r="G73" s="0" t="n">
        <v>552523.497936062</v>
      </c>
      <c r="H73" s="0" t="n">
        <v>349937.729986833</v>
      </c>
      <c r="I73" s="0" t="n">
        <v>129509.688084726</v>
      </c>
    </row>
    <row r="74" customFormat="false" ht="12.8" hidden="false" customHeight="false" outlineLevel="0" collapsed="false">
      <c r="A74" s="0" t="n">
        <v>121</v>
      </c>
      <c r="B74" s="0" t="n">
        <v>28249007.1476415</v>
      </c>
      <c r="C74" s="0" t="n">
        <v>27240689.1948914</v>
      </c>
      <c r="D74" s="0" t="n">
        <v>93577375.1558725</v>
      </c>
      <c r="E74" s="0" t="n">
        <v>97919818.0044343</v>
      </c>
      <c r="F74" s="0" t="n">
        <v>0</v>
      </c>
      <c r="G74" s="0" t="n">
        <v>581678.330748589</v>
      </c>
      <c r="H74" s="0" t="n">
        <v>338840.069999048</v>
      </c>
      <c r="I74" s="0" t="n">
        <v>125427.931432188</v>
      </c>
    </row>
    <row r="75" customFormat="false" ht="12.8" hidden="false" customHeight="false" outlineLevel="0" collapsed="false">
      <c r="A75" s="0" t="n">
        <v>122</v>
      </c>
      <c r="B75" s="0" t="n">
        <v>32738204.5378785</v>
      </c>
      <c r="C75" s="0" t="n">
        <v>31728888.8490746</v>
      </c>
      <c r="D75" s="0" t="n">
        <v>108384361.870191</v>
      </c>
      <c r="E75" s="0" t="n">
        <v>98731740.7542415</v>
      </c>
      <c r="F75" s="0" t="n">
        <v>16455290.1257069</v>
      </c>
      <c r="G75" s="0" t="n">
        <v>580187.517548222</v>
      </c>
      <c r="H75" s="0" t="n">
        <v>341664.904621218</v>
      </c>
      <c r="I75" s="0" t="n">
        <v>124947.523763548</v>
      </c>
    </row>
    <row r="76" customFormat="false" ht="12.8" hidden="false" customHeight="false" outlineLevel="0" collapsed="false">
      <c r="A76" s="0" t="n">
        <v>123</v>
      </c>
      <c r="B76" s="0" t="n">
        <v>28628974.5165331</v>
      </c>
      <c r="C76" s="0" t="n">
        <v>27599657.1340996</v>
      </c>
      <c r="D76" s="0" t="n">
        <v>94891702.9555932</v>
      </c>
      <c r="E76" s="0" t="n">
        <v>99127674.6436733</v>
      </c>
      <c r="F76" s="0" t="n">
        <v>0</v>
      </c>
      <c r="G76" s="0" t="n">
        <v>585696.95935776</v>
      </c>
      <c r="H76" s="0" t="n">
        <v>352156.437066786</v>
      </c>
      <c r="I76" s="0" t="n">
        <v>130662.837155689</v>
      </c>
    </row>
    <row r="77" customFormat="false" ht="12.8" hidden="false" customHeight="false" outlineLevel="0" collapsed="false">
      <c r="A77" s="0" t="n">
        <v>124</v>
      </c>
      <c r="B77" s="0" t="n">
        <v>33074017.5520991</v>
      </c>
      <c r="C77" s="0" t="n">
        <v>32076352.0471731</v>
      </c>
      <c r="D77" s="0" t="n">
        <v>109577216.148778</v>
      </c>
      <c r="E77" s="0" t="n">
        <v>99744630.1477448</v>
      </c>
      <c r="F77" s="0" t="n">
        <v>16624105.0246241</v>
      </c>
      <c r="G77" s="0" t="n">
        <v>561987.097868591</v>
      </c>
      <c r="H77" s="0" t="n">
        <v>346622.218036011</v>
      </c>
      <c r="I77" s="0" t="n">
        <v>127223.127173504</v>
      </c>
    </row>
    <row r="78" customFormat="false" ht="12.8" hidden="false" customHeight="false" outlineLevel="0" collapsed="false">
      <c r="A78" s="0" t="n">
        <v>125</v>
      </c>
      <c r="B78" s="0" t="n">
        <v>28903157.7845254</v>
      </c>
      <c r="C78" s="0" t="n">
        <v>27878744.8973071</v>
      </c>
      <c r="D78" s="0" t="n">
        <v>95867658.9607197</v>
      </c>
      <c r="E78" s="0" t="n">
        <v>100033058.151156</v>
      </c>
      <c r="F78" s="0" t="n">
        <v>0</v>
      </c>
      <c r="G78" s="0" t="n">
        <v>580613.365915607</v>
      </c>
      <c r="H78" s="0" t="n">
        <v>353630.8894555</v>
      </c>
      <c r="I78" s="0" t="n">
        <v>128812.331210237</v>
      </c>
    </row>
    <row r="79" customFormat="false" ht="12.8" hidden="false" customHeight="false" outlineLevel="0" collapsed="false">
      <c r="A79" s="0" t="n">
        <v>126</v>
      </c>
      <c r="B79" s="0" t="n">
        <v>33382087.9180435</v>
      </c>
      <c r="C79" s="0" t="n">
        <v>32356324.4654394</v>
      </c>
      <c r="D79" s="0" t="n">
        <v>110577464.362276</v>
      </c>
      <c r="E79" s="0" t="n">
        <v>100592918.311875</v>
      </c>
      <c r="F79" s="0" t="n">
        <v>16765486.3853124</v>
      </c>
      <c r="G79" s="0" t="n">
        <v>583383.687847067</v>
      </c>
      <c r="H79" s="0" t="n">
        <v>353116.517931039</v>
      </c>
      <c r="I79" s="0" t="n">
        <v>127518.924037182</v>
      </c>
    </row>
    <row r="80" customFormat="false" ht="12.8" hidden="false" customHeight="false" outlineLevel="0" collapsed="false">
      <c r="A80" s="0" t="n">
        <v>127</v>
      </c>
      <c r="B80" s="0" t="n">
        <v>29249869.9459244</v>
      </c>
      <c r="C80" s="0" t="n">
        <v>28198561.6101035</v>
      </c>
      <c r="D80" s="0" t="n">
        <v>97003208.7051844</v>
      </c>
      <c r="E80" s="0" t="n">
        <v>101084345.384344</v>
      </c>
      <c r="F80" s="0" t="n">
        <v>0</v>
      </c>
      <c r="G80" s="0" t="n">
        <v>608282.631354569</v>
      </c>
      <c r="H80" s="0" t="n">
        <v>352277.740442535</v>
      </c>
      <c r="I80" s="0" t="n">
        <v>129639.948605336</v>
      </c>
    </row>
    <row r="81" customFormat="false" ht="12.8" hidden="false" customHeight="false" outlineLevel="0" collapsed="false">
      <c r="A81" s="0" t="n">
        <v>128</v>
      </c>
      <c r="B81" s="0" t="n">
        <v>33576225.980344</v>
      </c>
      <c r="C81" s="0" t="n">
        <v>32533131.5517077</v>
      </c>
      <c r="D81" s="0" t="n">
        <v>111196134.536736</v>
      </c>
      <c r="E81" s="0" t="n">
        <v>101052145.654624</v>
      </c>
      <c r="F81" s="0" t="n">
        <v>16842024.2757706</v>
      </c>
      <c r="G81" s="0" t="n">
        <v>599639.084492788</v>
      </c>
      <c r="H81" s="0" t="n">
        <v>352458.995194878</v>
      </c>
      <c r="I81" s="0" t="n">
        <v>129994.784212361</v>
      </c>
    </row>
    <row r="82" customFormat="false" ht="12.8" hidden="false" customHeight="false" outlineLevel="0" collapsed="false">
      <c r="A82" s="0" t="n">
        <v>129</v>
      </c>
      <c r="B82" s="0" t="n">
        <v>29398915.3387836</v>
      </c>
      <c r="C82" s="0" t="n">
        <v>28289171.1789032</v>
      </c>
      <c r="D82" s="0" t="n">
        <v>97345899.831568</v>
      </c>
      <c r="E82" s="0" t="n">
        <v>101358053.581409</v>
      </c>
      <c r="F82" s="0" t="n">
        <v>0</v>
      </c>
      <c r="G82" s="0" t="n">
        <v>651687.03254529</v>
      </c>
      <c r="H82" s="0" t="n">
        <v>364936.735278815</v>
      </c>
      <c r="I82" s="0" t="n">
        <v>133029.131508965</v>
      </c>
    </row>
    <row r="83" customFormat="false" ht="12.8" hidden="false" customHeight="false" outlineLevel="0" collapsed="false">
      <c r="A83" s="0" t="n">
        <v>130</v>
      </c>
      <c r="B83" s="0" t="n">
        <v>33977179.7138996</v>
      </c>
      <c r="C83" s="0" t="n">
        <v>32902926.1718568</v>
      </c>
      <c r="D83" s="0" t="n">
        <v>112471645.588747</v>
      </c>
      <c r="E83" s="0" t="n">
        <v>102136287.040589</v>
      </c>
      <c r="F83" s="0" t="n">
        <v>17022714.5067648</v>
      </c>
      <c r="G83" s="0" t="n">
        <v>616106.677779744</v>
      </c>
      <c r="H83" s="0" t="n">
        <v>364923.965116104</v>
      </c>
      <c r="I83" s="0" t="n">
        <v>133175.570209928</v>
      </c>
    </row>
    <row r="84" customFormat="false" ht="12.8" hidden="false" customHeight="false" outlineLevel="0" collapsed="false">
      <c r="A84" s="0" t="n">
        <v>131</v>
      </c>
      <c r="B84" s="0" t="n">
        <v>29691949.1494722</v>
      </c>
      <c r="C84" s="0" t="n">
        <v>28625070.3322314</v>
      </c>
      <c r="D84" s="0" t="n">
        <v>98539610.8574839</v>
      </c>
      <c r="E84" s="0" t="n">
        <v>102602955.193802</v>
      </c>
      <c r="F84" s="0" t="n">
        <v>0</v>
      </c>
      <c r="G84" s="0" t="n">
        <v>600896.008609567</v>
      </c>
      <c r="H84" s="0" t="n">
        <v>372087.300386191</v>
      </c>
      <c r="I84" s="0" t="n">
        <v>134136.440349976</v>
      </c>
    </row>
    <row r="85" customFormat="false" ht="12.8" hidden="false" customHeight="false" outlineLevel="0" collapsed="false">
      <c r="A85" s="0" t="n">
        <v>132</v>
      </c>
      <c r="B85" s="0" t="n">
        <v>34450060.3601025</v>
      </c>
      <c r="C85" s="0" t="n">
        <v>33327067.993562</v>
      </c>
      <c r="D85" s="0" t="n">
        <v>114031768.99208</v>
      </c>
      <c r="E85" s="0" t="n">
        <v>103469130.119945</v>
      </c>
      <c r="F85" s="0" t="n">
        <v>17244855.0199908</v>
      </c>
      <c r="G85" s="0" t="n">
        <v>654584.296520156</v>
      </c>
      <c r="H85" s="0" t="n">
        <v>373968.407052072</v>
      </c>
      <c r="I85" s="0" t="n">
        <v>134913.804240388</v>
      </c>
    </row>
    <row r="86" customFormat="false" ht="12.8" hidden="false" customHeight="false" outlineLevel="0" collapsed="false">
      <c r="A86" s="0" t="n">
        <v>133</v>
      </c>
      <c r="B86" s="0" t="n">
        <v>30170904.5725285</v>
      </c>
      <c r="C86" s="0" t="n">
        <v>29120599.9502521</v>
      </c>
      <c r="D86" s="0" t="n">
        <v>100271994.720619</v>
      </c>
      <c r="E86" s="0" t="n">
        <v>104286583.071417</v>
      </c>
      <c r="F86" s="0" t="n">
        <v>0</v>
      </c>
      <c r="G86" s="0" t="n">
        <v>589141.530581501</v>
      </c>
      <c r="H86" s="0" t="n">
        <v>367762.620774744</v>
      </c>
      <c r="I86" s="0" t="n">
        <v>133429.244171599</v>
      </c>
    </row>
    <row r="87" customFormat="false" ht="12.8" hidden="false" customHeight="false" outlineLevel="0" collapsed="false">
      <c r="A87" s="0" t="n">
        <v>134</v>
      </c>
      <c r="B87" s="0" t="n">
        <v>34906935.9440388</v>
      </c>
      <c r="C87" s="0" t="n">
        <v>33829100.1663683</v>
      </c>
      <c r="D87" s="0" t="n">
        <v>115734527.939963</v>
      </c>
      <c r="E87" s="0" t="n">
        <v>104931580.368757</v>
      </c>
      <c r="F87" s="0" t="n">
        <v>17488596.7281262</v>
      </c>
      <c r="G87" s="0" t="n">
        <v>619278.363585951</v>
      </c>
      <c r="H87" s="0" t="n">
        <v>365519.972161261</v>
      </c>
      <c r="I87" s="0" t="n">
        <v>132910.631318967</v>
      </c>
    </row>
    <row r="88" customFormat="false" ht="12.8" hidden="false" customHeight="false" outlineLevel="0" collapsed="false">
      <c r="A88" s="0" t="n">
        <v>135</v>
      </c>
      <c r="B88" s="0" t="n">
        <v>30575396.3521258</v>
      </c>
      <c r="C88" s="0" t="n">
        <v>29520517.2156936</v>
      </c>
      <c r="D88" s="0" t="n">
        <v>101642213.023506</v>
      </c>
      <c r="E88" s="0" t="n">
        <v>105516892.11481</v>
      </c>
      <c r="F88" s="0" t="n">
        <v>0</v>
      </c>
      <c r="G88" s="0" t="n">
        <v>597377.073677763</v>
      </c>
      <c r="H88" s="0" t="n">
        <v>365739.554924524</v>
      </c>
      <c r="I88" s="0" t="n">
        <v>131089.296899908</v>
      </c>
    </row>
    <row r="89" customFormat="false" ht="12.8" hidden="false" customHeight="false" outlineLevel="0" collapsed="false">
      <c r="A89" s="0" t="n">
        <v>136</v>
      </c>
      <c r="B89" s="0" t="n">
        <v>35274391.3813801</v>
      </c>
      <c r="C89" s="0" t="n">
        <v>34235044.2874551</v>
      </c>
      <c r="D89" s="0" t="n">
        <v>117110134.168218</v>
      </c>
      <c r="E89" s="0" t="n">
        <v>106113808.826811</v>
      </c>
      <c r="F89" s="0" t="n">
        <v>17685634.8044684</v>
      </c>
      <c r="G89" s="0" t="n">
        <v>580076.651772726</v>
      </c>
      <c r="H89" s="0" t="n">
        <v>368731.9752053</v>
      </c>
      <c r="I89" s="0" t="n">
        <v>129340.66706719</v>
      </c>
    </row>
    <row r="90" customFormat="false" ht="12.8" hidden="false" customHeight="false" outlineLevel="0" collapsed="false">
      <c r="A90" s="0" t="n">
        <v>137</v>
      </c>
      <c r="B90" s="0" t="n">
        <v>30964386.4445509</v>
      </c>
      <c r="C90" s="0" t="n">
        <v>29853854.1426175</v>
      </c>
      <c r="D90" s="0" t="n">
        <v>102797426.378697</v>
      </c>
      <c r="E90" s="0" t="n">
        <v>106778553.471792</v>
      </c>
      <c r="F90" s="0" t="n">
        <v>0</v>
      </c>
      <c r="G90" s="0" t="n">
        <v>657520.500831381</v>
      </c>
      <c r="H90" s="0" t="n">
        <v>363182.279379111</v>
      </c>
      <c r="I90" s="0" t="n">
        <v>128327.888175506</v>
      </c>
    </row>
    <row r="91" customFormat="false" ht="12.8" hidden="false" customHeight="false" outlineLevel="0" collapsed="false">
      <c r="A91" s="0" t="n">
        <v>138</v>
      </c>
      <c r="B91" s="0" t="n">
        <v>35645234.0319257</v>
      </c>
      <c r="C91" s="0" t="n">
        <v>34484639.7312776</v>
      </c>
      <c r="D91" s="0" t="n">
        <v>117989527.273821</v>
      </c>
      <c r="E91" s="0" t="n">
        <v>106884653.551893</v>
      </c>
      <c r="F91" s="0" t="n">
        <v>17814108.9253155</v>
      </c>
      <c r="G91" s="0" t="n">
        <v>701868.167234245</v>
      </c>
      <c r="H91" s="0" t="n">
        <v>367747.547345723</v>
      </c>
      <c r="I91" s="0" t="n">
        <v>129969.408668787</v>
      </c>
    </row>
    <row r="92" customFormat="false" ht="12.8" hidden="false" customHeight="false" outlineLevel="0" collapsed="false">
      <c r="A92" s="0" t="n">
        <v>139</v>
      </c>
      <c r="B92" s="0" t="n">
        <v>31194849.81204</v>
      </c>
      <c r="C92" s="0" t="n">
        <v>30032140.4644407</v>
      </c>
      <c r="D92" s="0" t="n">
        <v>103445627.099717</v>
      </c>
      <c r="E92" s="0" t="n">
        <v>107344109.116882</v>
      </c>
      <c r="F92" s="0" t="n">
        <v>0</v>
      </c>
      <c r="G92" s="0" t="n">
        <v>701619.575305182</v>
      </c>
      <c r="H92" s="0" t="n">
        <v>368989.193117028</v>
      </c>
      <c r="I92" s="0" t="n">
        <v>131572.255967361</v>
      </c>
    </row>
    <row r="93" customFormat="false" ht="12.8" hidden="false" customHeight="false" outlineLevel="0" collapsed="false">
      <c r="A93" s="0" t="n">
        <v>140</v>
      </c>
      <c r="B93" s="0" t="n">
        <v>35936492.9872672</v>
      </c>
      <c r="C93" s="0" t="n">
        <v>34799520.3364273</v>
      </c>
      <c r="D93" s="0" t="n">
        <v>119051461.77589</v>
      </c>
      <c r="E93" s="0" t="n">
        <v>107784923.221108</v>
      </c>
      <c r="F93" s="0" t="n">
        <v>17964153.8701847</v>
      </c>
      <c r="G93" s="0" t="n">
        <v>670115.172886209</v>
      </c>
      <c r="H93" s="0" t="n">
        <v>375104.788378878</v>
      </c>
      <c r="I93" s="0" t="n">
        <v>131075.27082118</v>
      </c>
    </row>
    <row r="94" customFormat="false" ht="12.8" hidden="false" customHeight="false" outlineLevel="0" collapsed="false">
      <c r="A94" s="0" t="n">
        <v>141</v>
      </c>
      <c r="B94" s="0" t="n">
        <v>31469823.613449</v>
      </c>
      <c r="C94" s="0" t="n">
        <v>30328513.427207</v>
      </c>
      <c r="D94" s="0" t="n">
        <v>104473937.873902</v>
      </c>
      <c r="E94" s="0" t="n">
        <v>108402186.84335</v>
      </c>
      <c r="F94" s="0" t="n">
        <v>0</v>
      </c>
      <c r="G94" s="0" t="n">
        <v>671319.251671349</v>
      </c>
      <c r="H94" s="0" t="n">
        <v>376655.04823108</v>
      </c>
      <c r="I94" s="0" t="n">
        <v>133336.980485135</v>
      </c>
    </row>
    <row r="95" customFormat="false" ht="12.8" hidden="false" customHeight="false" outlineLevel="0" collapsed="false">
      <c r="A95" s="0" t="n">
        <v>142</v>
      </c>
      <c r="B95" s="0" t="n">
        <v>36076744.6260115</v>
      </c>
      <c r="C95" s="0" t="n">
        <v>34959644.9131539</v>
      </c>
      <c r="D95" s="0" t="n">
        <v>119599698.857559</v>
      </c>
      <c r="E95" s="0" t="n">
        <v>108215795.507942</v>
      </c>
      <c r="F95" s="0" t="n">
        <v>18035965.9179903</v>
      </c>
      <c r="G95" s="0" t="n">
        <v>651964.271108276</v>
      </c>
      <c r="H95" s="0" t="n">
        <v>373744.368070935</v>
      </c>
      <c r="I95" s="0" t="n">
        <v>130558.67668338</v>
      </c>
    </row>
    <row r="96" customFormat="false" ht="12.8" hidden="false" customHeight="false" outlineLevel="0" collapsed="false">
      <c r="A96" s="0" t="n">
        <v>143</v>
      </c>
      <c r="B96" s="0" t="n">
        <v>31497823.2892786</v>
      </c>
      <c r="C96" s="0" t="n">
        <v>30400199.6896039</v>
      </c>
      <c r="D96" s="0" t="n">
        <v>104734170.507043</v>
      </c>
      <c r="E96" s="0" t="n">
        <v>108556942.805282</v>
      </c>
      <c r="F96" s="0" t="n">
        <v>0</v>
      </c>
      <c r="G96" s="0" t="n">
        <v>628421.475617873</v>
      </c>
      <c r="H96" s="0" t="n">
        <v>376320.821658661</v>
      </c>
      <c r="I96" s="0" t="n">
        <v>132687.57485449</v>
      </c>
    </row>
    <row r="97" customFormat="false" ht="12.8" hidden="false" customHeight="false" outlineLevel="0" collapsed="false">
      <c r="A97" s="0" t="n">
        <v>144</v>
      </c>
      <c r="B97" s="0" t="n">
        <v>36433528.6970439</v>
      </c>
      <c r="C97" s="0" t="n">
        <v>35289510.0712378</v>
      </c>
      <c r="D97" s="0" t="n">
        <v>120781514.606569</v>
      </c>
      <c r="E97" s="0" t="n">
        <v>109240837.886325</v>
      </c>
      <c r="F97" s="0" t="n">
        <v>18206806.3143876</v>
      </c>
      <c r="G97" s="0" t="n">
        <v>671672.011265713</v>
      </c>
      <c r="H97" s="0" t="n">
        <v>379049.408126896</v>
      </c>
      <c r="I97" s="0" t="n">
        <v>133281.723447815</v>
      </c>
    </row>
    <row r="98" customFormat="false" ht="12.8" hidden="false" customHeight="false" outlineLevel="0" collapsed="false">
      <c r="A98" s="0" t="n">
        <v>145</v>
      </c>
      <c r="B98" s="0" t="n">
        <v>31959520.1259349</v>
      </c>
      <c r="C98" s="0" t="n">
        <v>30851666.7096477</v>
      </c>
      <c r="D98" s="0" t="n">
        <v>106336293.396344</v>
      </c>
      <c r="E98" s="0" t="n">
        <v>110121640.33936</v>
      </c>
      <c r="F98" s="0" t="n">
        <v>0</v>
      </c>
      <c r="G98" s="0" t="n">
        <v>646468.176056674</v>
      </c>
      <c r="H98" s="0" t="n">
        <v>371643.579216346</v>
      </c>
      <c r="I98" s="0" t="n">
        <v>128202.372877385</v>
      </c>
    </row>
    <row r="99" customFormat="false" ht="12.8" hidden="false" customHeight="false" outlineLevel="0" collapsed="false">
      <c r="A99" s="0" t="n">
        <v>146</v>
      </c>
      <c r="B99" s="0" t="n">
        <v>36803049.120374</v>
      </c>
      <c r="C99" s="0" t="n">
        <v>35687626.8754082</v>
      </c>
      <c r="D99" s="0" t="n">
        <v>122204747.829478</v>
      </c>
      <c r="E99" s="0" t="n">
        <v>110474902.227125</v>
      </c>
      <c r="F99" s="0" t="n">
        <v>18412483.7045209</v>
      </c>
      <c r="G99" s="0" t="n">
        <v>660967.746960054</v>
      </c>
      <c r="H99" s="0" t="n">
        <v>364711.83455624</v>
      </c>
      <c r="I99" s="0" t="n">
        <v>128203.804927904</v>
      </c>
    </row>
    <row r="100" customFormat="false" ht="12.8" hidden="false" customHeight="false" outlineLevel="0" collapsed="false">
      <c r="A100" s="0" t="n">
        <v>147</v>
      </c>
      <c r="B100" s="0" t="n">
        <v>32180705.9703365</v>
      </c>
      <c r="C100" s="0" t="n">
        <v>31039238.1606885</v>
      </c>
      <c r="D100" s="0" t="n">
        <v>107041983.414068</v>
      </c>
      <c r="E100" s="0" t="n">
        <v>110786131.77212</v>
      </c>
      <c r="F100" s="0" t="n">
        <v>0</v>
      </c>
      <c r="G100" s="0" t="n">
        <v>674003.183348801</v>
      </c>
      <c r="H100" s="0" t="n">
        <v>376411.417769913</v>
      </c>
      <c r="I100" s="0" t="n">
        <v>130076.012184718</v>
      </c>
    </row>
    <row r="101" customFormat="false" ht="12.8" hidden="false" customHeight="false" outlineLevel="0" collapsed="false">
      <c r="A101" s="0" t="n">
        <v>148</v>
      </c>
      <c r="B101" s="0" t="n">
        <v>36954532.5224974</v>
      </c>
      <c r="C101" s="0" t="n">
        <v>35848699.4558917</v>
      </c>
      <c r="D101" s="0" t="n">
        <v>122787489.113256</v>
      </c>
      <c r="E101" s="0" t="n">
        <v>110906121.593496</v>
      </c>
      <c r="F101" s="0" t="n">
        <v>18484353.5989161</v>
      </c>
      <c r="G101" s="0" t="n">
        <v>640804.623032448</v>
      </c>
      <c r="H101" s="0" t="n">
        <v>374665.693569397</v>
      </c>
      <c r="I101" s="0" t="n">
        <v>129089.642862603</v>
      </c>
    </row>
    <row r="102" customFormat="false" ht="12.8" hidden="false" customHeight="false" outlineLevel="0" collapsed="false">
      <c r="A102" s="0" t="n">
        <v>149</v>
      </c>
      <c r="B102" s="0" t="n">
        <v>32154954.6551465</v>
      </c>
      <c r="C102" s="0" t="n">
        <v>31052983.6236456</v>
      </c>
      <c r="D102" s="0" t="n">
        <v>107066259.444722</v>
      </c>
      <c r="E102" s="0" t="n">
        <v>110808556.312161</v>
      </c>
      <c r="F102" s="0" t="n">
        <v>0</v>
      </c>
      <c r="G102" s="0" t="n">
        <v>636484.710314817</v>
      </c>
      <c r="H102" s="0" t="n">
        <v>373983.886187148</v>
      </c>
      <c r="I102" s="0" t="n">
        <v>130717.764284217</v>
      </c>
    </row>
    <row r="103" customFormat="false" ht="12.8" hidden="false" customHeight="false" outlineLevel="0" collapsed="false">
      <c r="A103" s="0" t="n">
        <v>150</v>
      </c>
      <c r="B103" s="0" t="n">
        <v>37041104.9136964</v>
      </c>
      <c r="C103" s="0" t="n">
        <v>35901514.8215297</v>
      </c>
      <c r="D103" s="0" t="n">
        <v>122994002.389042</v>
      </c>
      <c r="E103" s="0" t="n">
        <v>111115882.010389</v>
      </c>
      <c r="F103" s="0" t="n">
        <v>18519313.6683982</v>
      </c>
      <c r="G103" s="0" t="n">
        <v>666467.791636891</v>
      </c>
      <c r="H103" s="0" t="n">
        <v>380355.036927955</v>
      </c>
      <c r="I103" s="0" t="n">
        <v>132524.662288361</v>
      </c>
    </row>
    <row r="104" customFormat="false" ht="12.8" hidden="false" customHeight="false" outlineLevel="0" collapsed="false">
      <c r="A104" s="0" t="n">
        <v>151</v>
      </c>
      <c r="B104" s="0" t="n">
        <v>32624844.4905795</v>
      </c>
      <c r="C104" s="0" t="n">
        <v>31445288.2084547</v>
      </c>
      <c r="D104" s="0" t="n">
        <v>108509704.552938</v>
      </c>
      <c r="E104" s="0" t="n">
        <v>112261075.746285</v>
      </c>
      <c r="F104" s="0" t="n">
        <v>0</v>
      </c>
      <c r="G104" s="0" t="n">
        <v>712333.183441189</v>
      </c>
      <c r="H104" s="0" t="n">
        <v>378204.121986642</v>
      </c>
      <c r="I104" s="0" t="n">
        <v>127169.966709971</v>
      </c>
    </row>
    <row r="105" customFormat="false" ht="12.8" hidden="false" customHeight="false" outlineLevel="0" collapsed="false">
      <c r="A105" s="0" t="n">
        <v>152</v>
      </c>
      <c r="B105" s="0" t="n">
        <v>37589672.1445745</v>
      </c>
      <c r="C105" s="0" t="n">
        <v>36430857.4925139</v>
      </c>
      <c r="D105" s="0" t="n">
        <v>124866211.353794</v>
      </c>
      <c r="E105" s="0" t="n">
        <v>112726441.835934</v>
      </c>
      <c r="F105" s="0" t="n">
        <v>18787740.305989</v>
      </c>
      <c r="G105" s="0" t="n">
        <v>695186.524915964</v>
      </c>
      <c r="H105" s="0" t="n">
        <v>375502.924667443</v>
      </c>
      <c r="I105" s="0" t="n">
        <v>125893.146395926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419597.106877838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378658.160597498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425811.298341676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393019.012142055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378297.632258293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362617.776144388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377360.511465341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412542.037858258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353916.305609578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370331.122204165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337262.858522076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324898.340178951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48714835.2312587</v>
      </c>
      <c r="E18" s="0" t="n">
        <v>61901140.1678812</v>
      </c>
      <c r="F18" s="0" t="n">
        <v>0</v>
      </c>
      <c r="G18" s="0" t="n">
        <v>323734.336312092</v>
      </c>
      <c r="H18" s="0" t="n">
        <v>200133.164224877</v>
      </c>
      <c r="I18" s="0" t="n">
        <v>113588.720787943</v>
      </c>
    </row>
    <row r="19" customFormat="false" ht="12.8" hidden="false" customHeight="false" outlineLevel="0" collapsed="false">
      <c r="A19" s="0" t="n">
        <v>66</v>
      </c>
      <c r="B19" s="0" t="n">
        <v>18844983.054924</v>
      </c>
      <c r="C19" s="0" t="n">
        <v>18247154.4675523</v>
      </c>
      <c r="D19" s="0" t="n">
        <v>58995553.8146578</v>
      </c>
      <c r="E19" s="0" t="n">
        <v>62532043.0037032</v>
      </c>
      <c r="F19" s="0" t="n">
        <v>10422007.1672839</v>
      </c>
      <c r="G19" s="0" t="n">
        <v>320087.638554396</v>
      </c>
      <c r="H19" s="0" t="n">
        <v>201073.0339134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15710193.8603894</v>
      </c>
      <c r="C20" s="0" t="n">
        <v>15080452.409575</v>
      </c>
      <c r="D20" s="0" t="n">
        <v>48938002.9229916</v>
      </c>
      <c r="E20" s="0" t="n">
        <v>59933007.6253539</v>
      </c>
      <c r="F20" s="0" t="n">
        <v>0</v>
      </c>
      <c r="G20" s="0" t="n">
        <v>359860.33290278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105328.863710973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18339122.9134433</v>
      </c>
      <c r="C23" s="0" t="n">
        <v>17744109.8382619</v>
      </c>
      <c r="D23" s="0" t="n">
        <v>58219291.7577556</v>
      </c>
      <c r="E23" s="0" t="n">
        <v>58627900.458249</v>
      </c>
      <c r="F23" s="0" t="n">
        <v>9771316.74304149</v>
      </c>
      <c r="G23" s="0" t="n">
        <v>342405.921971439</v>
      </c>
      <c r="H23" s="0" t="n">
        <v>195487.649204037</v>
      </c>
      <c r="I23" s="0" t="n">
        <v>81599.2914370304</v>
      </c>
    </row>
    <row r="24" customFormat="false" ht="12.8" hidden="false" customHeight="false" outlineLevel="0" collapsed="false">
      <c r="A24" s="0" t="n">
        <v>71</v>
      </c>
      <c r="B24" s="0" t="n">
        <v>15295289.2956119</v>
      </c>
      <c r="C24" s="0" t="n">
        <v>14685559.1752865</v>
      </c>
      <c r="D24" s="0" t="n">
        <v>48323998.2359982</v>
      </c>
      <c r="E24" s="0" t="n">
        <v>56216119.052055</v>
      </c>
      <c r="F24" s="0" t="n">
        <v>0</v>
      </c>
      <c r="G24" s="0" t="n">
        <v>337568.207664577</v>
      </c>
      <c r="H24" s="0" t="n">
        <v>206167.906587914</v>
      </c>
      <c r="I24" s="0" t="n">
        <v>94277.1515327619</v>
      </c>
    </row>
    <row r="25" customFormat="false" ht="12.8" hidden="false" customHeight="false" outlineLevel="0" collapsed="false">
      <c r="A25" s="0" t="n">
        <v>72</v>
      </c>
      <c r="B25" s="0" t="n">
        <v>17904749.9164101</v>
      </c>
      <c r="C25" s="0" t="n">
        <v>17302314.5210488</v>
      </c>
      <c r="D25" s="0" t="n">
        <v>57051548.2992556</v>
      </c>
      <c r="E25" s="0" t="n">
        <v>56644783.5646742</v>
      </c>
      <c r="F25" s="0" t="n">
        <v>9440797.26077904</v>
      </c>
      <c r="G25" s="0" t="n">
        <v>328968.775742029</v>
      </c>
      <c r="H25" s="0" t="n">
        <v>204946.43591493</v>
      </c>
      <c r="I25" s="0" t="n">
        <v>97885.9767205018</v>
      </c>
    </row>
    <row r="26" customFormat="false" ht="12.8" hidden="false" customHeight="false" outlineLevel="0" collapsed="false">
      <c r="A26" s="0" t="n">
        <v>73</v>
      </c>
      <c r="B26" s="0" t="n">
        <v>15561193.1873886</v>
      </c>
      <c r="C26" s="0" t="n">
        <v>14964660.0036555</v>
      </c>
      <c r="D26" s="0" t="n">
        <v>49606976.1722733</v>
      </c>
      <c r="E26" s="0" t="n">
        <v>56719416.4158733</v>
      </c>
      <c r="F26" s="0" t="n">
        <v>0</v>
      </c>
      <c r="G26" s="0" t="n">
        <v>331193.578028279</v>
      </c>
      <c r="H26" s="0" t="n">
        <v>193550.414822192</v>
      </c>
      <c r="I26" s="0" t="n">
        <v>102555.986975216</v>
      </c>
    </row>
    <row r="27" customFormat="false" ht="12.8" hidden="false" customHeight="false" outlineLevel="0" collapsed="false">
      <c r="A27" s="0" t="n">
        <v>74</v>
      </c>
      <c r="B27" s="0" t="n">
        <v>18484980.6521627</v>
      </c>
      <c r="C27" s="0" t="n">
        <v>17913879.4309611</v>
      </c>
      <c r="D27" s="0" t="n">
        <v>59473941.9051023</v>
      </c>
      <c r="E27" s="0" t="n">
        <v>58126287.6695816</v>
      </c>
      <c r="F27" s="0" t="n">
        <v>9687714.61159693</v>
      </c>
      <c r="G27" s="0" t="n">
        <v>313553.462953245</v>
      </c>
      <c r="H27" s="0" t="n">
        <v>188641.896389633</v>
      </c>
      <c r="I27" s="0" t="n">
        <v>98436.9455124983</v>
      </c>
    </row>
    <row r="28" customFormat="false" ht="12.8" hidden="false" customHeight="false" outlineLevel="0" collapsed="false">
      <c r="A28" s="0" t="n">
        <v>75</v>
      </c>
      <c r="B28" s="0" t="n">
        <v>16417661.7444015</v>
      </c>
      <c r="C28" s="0" t="n">
        <v>15808121.0068778</v>
      </c>
      <c r="D28" s="0" t="n">
        <v>52735340.8667995</v>
      </c>
      <c r="E28" s="0" t="n">
        <v>59350463.8424201</v>
      </c>
      <c r="F28" s="0" t="n">
        <v>0</v>
      </c>
      <c r="G28" s="0" t="n">
        <v>341702.46256129</v>
      </c>
      <c r="H28" s="0" t="n">
        <v>199066.012188741</v>
      </c>
      <c r="I28" s="0" t="n">
        <v>98246.0896766303</v>
      </c>
    </row>
    <row r="29" customFormat="false" ht="12.8" hidden="false" customHeight="false" outlineLevel="0" collapsed="false">
      <c r="A29" s="0" t="n">
        <v>76</v>
      </c>
      <c r="B29" s="0" t="n">
        <v>19266467.1551836</v>
      </c>
      <c r="C29" s="0" t="n">
        <v>18635317.1622144</v>
      </c>
      <c r="D29" s="0" t="n">
        <v>62135115.1089967</v>
      </c>
      <c r="E29" s="0" t="n">
        <v>60008237.7022911</v>
      </c>
      <c r="F29" s="0" t="n">
        <v>10001372.9503819</v>
      </c>
      <c r="G29" s="0" t="n">
        <v>358960.183438057</v>
      </c>
      <c r="H29" s="0" t="n">
        <v>203221.62677149</v>
      </c>
      <c r="I29" s="0" t="n">
        <v>98525.975370923</v>
      </c>
    </row>
    <row r="30" customFormat="false" ht="12.8" hidden="false" customHeight="false" outlineLevel="0" collapsed="false">
      <c r="A30" s="0" t="n">
        <v>77</v>
      </c>
      <c r="B30" s="0" t="n">
        <v>17011601.8195457</v>
      </c>
      <c r="C30" s="0" t="n">
        <v>16366689.5948238</v>
      </c>
      <c r="D30" s="0" t="n">
        <v>54846217.7134751</v>
      </c>
      <c r="E30" s="0" t="n">
        <v>61008063.0582259</v>
      </c>
      <c r="F30" s="0" t="n">
        <v>0</v>
      </c>
      <c r="G30" s="0" t="n">
        <v>374869.142125139</v>
      </c>
      <c r="H30" s="0" t="n">
        <v>201708.618362718</v>
      </c>
      <c r="I30" s="0" t="n">
        <v>97620.6631915205</v>
      </c>
    </row>
    <row r="31" customFormat="false" ht="12.8" hidden="false" customHeight="false" outlineLevel="0" collapsed="false">
      <c r="A31" s="0" t="n">
        <v>78</v>
      </c>
      <c r="B31" s="0" t="n">
        <v>19706530.0725382</v>
      </c>
      <c r="C31" s="0" t="n">
        <v>19078417.0070921</v>
      </c>
      <c r="D31" s="0" t="n">
        <v>63850912.9424538</v>
      </c>
      <c r="E31" s="0" t="n">
        <v>61136827.0500926</v>
      </c>
      <c r="F31" s="0" t="n">
        <v>10189471.1750154</v>
      </c>
      <c r="G31" s="0" t="n">
        <v>352208.323336217</v>
      </c>
      <c r="H31" s="0" t="n">
        <v>206028.574580656</v>
      </c>
      <c r="I31" s="0" t="n">
        <v>99823.0964703678</v>
      </c>
    </row>
    <row r="32" customFormat="false" ht="12.8" hidden="false" customHeight="false" outlineLevel="0" collapsed="false">
      <c r="A32" s="0" t="n">
        <v>79</v>
      </c>
      <c r="B32" s="0" t="n">
        <v>17446563.9606056</v>
      </c>
      <c r="C32" s="0" t="n">
        <v>16805212.5149482</v>
      </c>
      <c r="D32" s="0" t="n">
        <v>56537611.8723802</v>
      </c>
      <c r="E32" s="0" t="n">
        <v>62344755.324529</v>
      </c>
      <c r="F32" s="0" t="n">
        <v>0</v>
      </c>
      <c r="G32" s="0" t="n">
        <v>361549.12688692</v>
      </c>
      <c r="H32" s="0" t="n">
        <v>210887.328790424</v>
      </c>
      <c r="I32" s="0" t="n">
        <v>98449.9856856988</v>
      </c>
    </row>
    <row r="33" customFormat="false" ht="12.8" hidden="false" customHeight="false" outlineLevel="0" collapsed="false">
      <c r="A33" s="0" t="n">
        <v>80</v>
      </c>
      <c r="B33" s="0" t="n">
        <v>20294210.7011266</v>
      </c>
      <c r="C33" s="0" t="n">
        <v>19640586.9730316</v>
      </c>
      <c r="D33" s="0" t="n">
        <v>65949905.9599096</v>
      </c>
      <c r="E33" s="0" t="n">
        <v>62671617.3073969</v>
      </c>
      <c r="F33" s="0" t="n">
        <v>10445269.5512328</v>
      </c>
      <c r="G33" s="0" t="n">
        <v>367359.764763804</v>
      </c>
      <c r="H33" s="0" t="n">
        <v>215842.580592854</v>
      </c>
      <c r="I33" s="0" t="n">
        <v>100601.975340486</v>
      </c>
    </row>
    <row r="34" customFormat="false" ht="12.8" hidden="false" customHeight="false" outlineLevel="0" collapsed="false">
      <c r="A34" s="0" t="n">
        <v>81</v>
      </c>
      <c r="B34" s="0" t="n">
        <v>17925109.0677964</v>
      </c>
      <c r="C34" s="0" t="n">
        <v>17276630.266614</v>
      </c>
      <c r="D34" s="0" t="n">
        <v>58293830.1791214</v>
      </c>
      <c r="E34" s="0" t="n">
        <v>63778240.1627925</v>
      </c>
      <c r="F34" s="0" t="n">
        <v>0</v>
      </c>
      <c r="G34" s="0" t="n">
        <v>364636.729187587</v>
      </c>
      <c r="H34" s="0" t="n">
        <v>214033.636030138</v>
      </c>
      <c r="I34" s="0" t="n">
        <v>99726.3370924623</v>
      </c>
    </row>
    <row r="35" customFormat="false" ht="12.8" hidden="false" customHeight="false" outlineLevel="0" collapsed="false">
      <c r="A35" s="0" t="n">
        <v>82</v>
      </c>
      <c r="B35" s="0" t="n">
        <v>20933166.7636051</v>
      </c>
      <c r="C35" s="0" t="n">
        <v>20279139.7754634</v>
      </c>
      <c r="D35" s="0" t="n">
        <v>68226447.7630237</v>
      </c>
      <c r="E35" s="0" t="n">
        <v>64429569.6607183</v>
      </c>
      <c r="F35" s="0" t="n">
        <v>10738261.6101197</v>
      </c>
      <c r="G35" s="0" t="n">
        <v>357985.816571851</v>
      </c>
      <c r="H35" s="0" t="n">
        <v>225026.280985024</v>
      </c>
      <c r="I35" s="0" t="n">
        <v>101449.843692572</v>
      </c>
    </row>
    <row r="36" customFormat="false" ht="12.8" hidden="false" customHeight="false" outlineLevel="0" collapsed="false">
      <c r="A36" s="0" t="n">
        <v>83</v>
      </c>
      <c r="B36" s="0" t="n">
        <v>18524227.1877039</v>
      </c>
      <c r="C36" s="0" t="n">
        <v>17836373.6212701</v>
      </c>
      <c r="D36" s="0" t="n">
        <v>60317401.2423758</v>
      </c>
      <c r="E36" s="0" t="n">
        <v>65563909.5128118</v>
      </c>
      <c r="F36" s="0" t="n">
        <v>0</v>
      </c>
      <c r="G36" s="0" t="n">
        <v>385789.651539226</v>
      </c>
      <c r="H36" s="0" t="n">
        <v>229667.845547593</v>
      </c>
      <c r="I36" s="0" t="n">
        <v>103422.956210017</v>
      </c>
    </row>
    <row r="37" customFormat="false" ht="12.8" hidden="false" customHeight="false" outlineLevel="0" collapsed="false">
      <c r="A37" s="0" t="n">
        <v>84</v>
      </c>
      <c r="B37" s="0" t="n">
        <v>21658698.3290308</v>
      </c>
      <c r="C37" s="0" t="n">
        <v>20973661.161987</v>
      </c>
      <c r="D37" s="0" t="n">
        <v>70712567.9476022</v>
      </c>
      <c r="E37" s="0" t="n">
        <v>66436158.7705904</v>
      </c>
      <c r="F37" s="0" t="n">
        <v>11072693.1284317</v>
      </c>
      <c r="G37" s="0" t="n">
        <v>384611.430733852</v>
      </c>
      <c r="H37" s="0" t="n">
        <v>229113.087775657</v>
      </c>
      <c r="I37" s="0" t="n">
        <v>101875.212191819</v>
      </c>
    </row>
    <row r="38" customFormat="false" ht="12.8" hidden="false" customHeight="false" outlineLevel="0" collapsed="false">
      <c r="A38" s="0" t="n">
        <v>85</v>
      </c>
      <c r="B38" s="0" t="n">
        <v>18960723.7619849</v>
      </c>
      <c r="C38" s="0" t="n">
        <v>18283781.7054477</v>
      </c>
      <c r="D38" s="0" t="n">
        <v>61966574.892721</v>
      </c>
      <c r="E38" s="0" t="n">
        <v>66952926.0333806</v>
      </c>
      <c r="F38" s="0" t="n">
        <v>0</v>
      </c>
      <c r="G38" s="0" t="n">
        <v>363803.237248561</v>
      </c>
      <c r="H38" s="0" t="n">
        <v>238967.231004969</v>
      </c>
      <c r="I38" s="0" t="n">
        <v>105959.411833819</v>
      </c>
    </row>
    <row r="39" customFormat="false" ht="12.8" hidden="false" customHeight="false" outlineLevel="0" collapsed="false">
      <c r="A39" s="0" t="n">
        <v>86</v>
      </c>
      <c r="B39" s="0" t="n">
        <v>22042154.2671695</v>
      </c>
      <c r="C39" s="0" t="n">
        <v>21333583.3273012</v>
      </c>
      <c r="D39" s="0" t="n">
        <v>72051949.69729</v>
      </c>
      <c r="E39" s="0" t="n">
        <v>67391689.7597851</v>
      </c>
      <c r="F39" s="0" t="n">
        <v>11231948.2932975</v>
      </c>
      <c r="G39" s="0" t="n">
        <v>381139.361588546</v>
      </c>
      <c r="H39" s="0" t="n">
        <v>249957.547311268</v>
      </c>
      <c r="I39" s="0" t="n">
        <v>110677.187097951</v>
      </c>
    </row>
    <row r="40" customFormat="false" ht="12.8" hidden="false" customHeight="false" outlineLevel="0" collapsed="false">
      <c r="A40" s="0" t="n">
        <v>87</v>
      </c>
      <c r="B40" s="0" t="n">
        <v>19174927.2882013</v>
      </c>
      <c r="C40" s="0" t="n">
        <v>18473935.0086748</v>
      </c>
      <c r="D40" s="0" t="n">
        <v>62746986.3497236</v>
      </c>
      <c r="E40" s="0" t="n">
        <v>67536079.5083295</v>
      </c>
      <c r="F40" s="0" t="n">
        <v>0</v>
      </c>
      <c r="G40" s="0" t="n">
        <v>375430.331282658</v>
      </c>
      <c r="H40" s="0" t="n">
        <v>248661.080568957</v>
      </c>
      <c r="I40" s="0" t="n">
        <v>109858.382392801</v>
      </c>
    </row>
    <row r="41" customFormat="false" ht="12.8" hidden="false" customHeight="false" outlineLevel="0" collapsed="false">
      <c r="A41" s="0" t="n">
        <v>88</v>
      </c>
      <c r="B41" s="0" t="n">
        <v>22213095.9689256</v>
      </c>
      <c r="C41" s="0" t="n">
        <v>21477562.4133995</v>
      </c>
      <c r="D41" s="0" t="n">
        <v>72673071.6425167</v>
      </c>
      <c r="E41" s="0" t="n">
        <v>67736013.2790841</v>
      </c>
      <c r="F41" s="0" t="n">
        <v>11289335.546514</v>
      </c>
      <c r="G41" s="0" t="n">
        <v>415302.521991023</v>
      </c>
      <c r="H41" s="0" t="n">
        <v>245808.892093733</v>
      </c>
      <c r="I41" s="0" t="n">
        <v>106317.344916312</v>
      </c>
    </row>
    <row r="42" customFormat="false" ht="12.8" hidden="false" customHeight="false" outlineLevel="0" collapsed="false">
      <c r="A42" s="0" t="n">
        <v>89</v>
      </c>
      <c r="B42" s="0" t="n">
        <v>19551274.7627426</v>
      </c>
      <c r="C42" s="0" t="n">
        <v>18795382.9935225</v>
      </c>
      <c r="D42" s="0" t="n">
        <v>63962933.0357698</v>
      </c>
      <c r="E42" s="0" t="n">
        <v>68558098.004877</v>
      </c>
      <c r="F42" s="0" t="n">
        <v>0</v>
      </c>
      <c r="G42" s="0" t="n">
        <v>423765.148982727</v>
      </c>
      <c r="H42" s="0" t="n">
        <v>255319.101453055</v>
      </c>
      <c r="I42" s="0" t="n">
        <v>109725.026834745</v>
      </c>
    </row>
    <row r="43" customFormat="false" ht="12.8" hidden="false" customHeight="false" outlineLevel="0" collapsed="false">
      <c r="A43" s="0" t="n">
        <v>90</v>
      </c>
      <c r="B43" s="0" t="n">
        <v>22694930.9870864</v>
      </c>
      <c r="C43" s="0" t="n">
        <v>21923058.477014</v>
      </c>
      <c r="D43" s="0" t="n">
        <v>74297504.3743266</v>
      </c>
      <c r="E43" s="0" t="n">
        <v>69066137.5088795</v>
      </c>
      <c r="F43" s="0" t="n">
        <v>11511022.9181466</v>
      </c>
      <c r="G43" s="0" t="n">
        <v>441429.175549992</v>
      </c>
      <c r="H43" s="0" t="n">
        <v>254750.704189579</v>
      </c>
      <c r="I43" s="0" t="n">
        <v>108132.329046844</v>
      </c>
    </row>
    <row r="44" customFormat="false" ht="12.8" hidden="false" customHeight="false" outlineLevel="0" collapsed="false">
      <c r="A44" s="0" t="n">
        <v>91</v>
      </c>
      <c r="B44" s="0" t="n">
        <v>19973962.7497949</v>
      </c>
      <c r="C44" s="0" t="n">
        <v>19213534.0375797</v>
      </c>
      <c r="D44" s="0" t="n">
        <v>65501801.1104769</v>
      </c>
      <c r="E44" s="0" t="n">
        <v>69934873.3180571</v>
      </c>
      <c r="F44" s="0" t="n">
        <v>0</v>
      </c>
      <c r="G44" s="0" t="n">
        <v>436293.804685366</v>
      </c>
      <c r="H44" s="0" t="n">
        <v>250091.655717</v>
      </c>
      <c r="I44" s="0" t="n">
        <v>105776.074018349</v>
      </c>
    </row>
    <row r="45" customFormat="false" ht="12.8" hidden="false" customHeight="false" outlineLevel="0" collapsed="false">
      <c r="A45" s="0" t="n">
        <v>92</v>
      </c>
      <c r="B45" s="0" t="n">
        <v>23255144.8698288</v>
      </c>
      <c r="C45" s="0" t="n">
        <v>22471386.6256063</v>
      </c>
      <c r="D45" s="0" t="n">
        <v>76220655.8609905</v>
      </c>
      <c r="E45" s="0" t="n">
        <v>70683872.1239267</v>
      </c>
      <c r="F45" s="0" t="n">
        <v>11780645.3539878</v>
      </c>
      <c r="G45" s="0" t="n">
        <v>449902.478203296</v>
      </c>
      <c r="H45" s="0" t="n">
        <v>258239.865593145</v>
      </c>
      <c r="I45" s="0" t="n">
        <v>108022.714894406</v>
      </c>
    </row>
    <row r="46" customFormat="false" ht="12.8" hidden="false" customHeight="false" outlineLevel="0" collapsed="false">
      <c r="A46" s="0" t="n">
        <v>93</v>
      </c>
      <c r="B46" s="0" t="n">
        <v>20158934.9562471</v>
      </c>
      <c r="C46" s="0" t="n">
        <v>19339072.0238413</v>
      </c>
      <c r="D46" s="0" t="n">
        <v>65965076.1344275</v>
      </c>
      <c r="E46" s="0" t="n">
        <v>70283830.8587145</v>
      </c>
      <c r="F46" s="0" t="n">
        <v>0</v>
      </c>
      <c r="G46" s="0" t="n">
        <v>485310.315636359</v>
      </c>
      <c r="H46" s="0" t="n">
        <v>258528.866973034</v>
      </c>
      <c r="I46" s="0" t="n">
        <v>108605.356852053</v>
      </c>
    </row>
    <row r="47" customFormat="false" ht="12.8" hidden="false" customHeight="false" outlineLevel="0" collapsed="false">
      <c r="A47" s="0" t="n">
        <v>94</v>
      </c>
      <c r="B47" s="0" t="n">
        <v>23276198.5452129</v>
      </c>
      <c r="C47" s="0" t="n">
        <v>22484871.8927235</v>
      </c>
      <c r="D47" s="0" t="n">
        <v>76294796.1393759</v>
      </c>
      <c r="E47" s="0" t="n">
        <v>70558434.7241076</v>
      </c>
      <c r="F47" s="0" t="n">
        <v>11759739.1206846</v>
      </c>
      <c r="G47" s="0" t="n">
        <v>448303.358583549</v>
      </c>
      <c r="H47" s="0" t="n">
        <v>265172.491029806</v>
      </c>
      <c r="I47" s="0" t="n">
        <v>111215.432680002</v>
      </c>
    </row>
    <row r="48" customFormat="false" ht="12.8" hidden="false" customHeight="false" outlineLevel="0" collapsed="false">
      <c r="A48" s="0" t="n">
        <v>95</v>
      </c>
      <c r="B48" s="0" t="n">
        <v>20532238.8257973</v>
      </c>
      <c r="C48" s="0" t="n">
        <v>19724743.5648539</v>
      </c>
      <c r="D48" s="0" t="n">
        <v>67306021.0402362</v>
      </c>
      <c r="E48" s="0" t="n">
        <v>71546666.7452545</v>
      </c>
      <c r="F48" s="0" t="n">
        <v>0</v>
      </c>
      <c r="G48" s="0" t="n">
        <v>460890.797556962</v>
      </c>
      <c r="H48" s="0" t="n">
        <v>268465.115034122</v>
      </c>
      <c r="I48" s="0" t="n">
        <v>111627.640503198</v>
      </c>
    </row>
    <row r="49" customFormat="false" ht="12.8" hidden="false" customHeight="false" outlineLevel="0" collapsed="false">
      <c r="A49" s="0" t="n">
        <v>96</v>
      </c>
      <c r="B49" s="0" t="n">
        <v>23830394.2300497</v>
      </c>
      <c r="C49" s="0" t="n">
        <v>23015492.8850339</v>
      </c>
      <c r="D49" s="0" t="n">
        <v>78105411.5725284</v>
      </c>
      <c r="E49" s="0" t="n">
        <v>72092904.9177602</v>
      </c>
      <c r="F49" s="0" t="n">
        <v>12015484.15296</v>
      </c>
      <c r="G49" s="0" t="n">
        <v>477273.800228834</v>
      </c>
      <c r="H49" s="0" t="n">
        <v>262173.827434906</v>
      </c>
      <c r="I49" s="0" t="n">
        <v>107791.024788633</v>
      </c>
    </row>
    <row r="50" customFormat="false" ht="12.8" hidden="false" customHeight="false" outlineLevel="0" collapsed="false">
      <c r="A50" s="0" t="n">
        <v>97</v>
      </c>
      <c r="B50" s="0" t="n">
        <v>20831746.946798</v>
      </c>
      <c r="C50" s="0" t="n">
        <v>20006939.4086449</v>
      </c>
      <c r="D50" s="0" t="n">
        <v>68302293.21632</v>
      </c>
      <c r="E50" s="0" t="n">
        <v>72438910.4319486</v>
      </c>
      <c r="F50" s="0" t="n">
        <v>0</v>
      </c>
      <c r="G50" s="0" t="n">
        <v>486992.196569096</v>
      </c>
      <c r="H50" s="0" t="n">
        <v>262621.280116366</v>
      </c>
      <c r="I50" s="0" t="n">
        <v>107420.087810916</v>
      </c>
    </row>
    <row r="51" customFormat="false" ht="12.8" hidden="false" customHeight="false" outlineLevel="0" collapsed="false">
      <c r="A51" s="0" t="n">
        <v>98</v>
      </c>
      <c r="B51" s="0" t="n">
        <v>23975713.0116387</v>
      </c>
      <c r="C51" s="0" t="n">
        <v>23126436.4472398</v>
      </c>
      <c r="D51" s="0" t="n">
        <v>78587502.1862693</v>
      </c>
      <c r="E51" s="0" t="n">
        <v>72377544.096843</v>
      </c>
      <c r="F51" s="0" t="n">
        <v>12062924.0161405</v>
      </c>
      <c r="G51" s="0" t="n">
        <v>502023.453939678</v>
      </c>
      <c r="H51" s="0" t="n">
        <v>270142.061502639</v>
      </c>
      <c r="I51" s="0" t="n">
        <v>110158.641366578</v>
      </c>
    </row>
    <row r="52" customFormat="false" ht="12.8" hidden="false" customHeight="false" outlineLevel="0" collapsed="false">
      <c r="A52" s="0" t="n">
        <v>99</v>
      </c>
      <c r="B52" s="0" t="n">
        <v>21006574.6278485</v>
      </c>
      <c r="C52" s="0" t="n">
        <v>20154027.6428511</v>
      </c>
      <c r="D52" s="0" t="n">
        <v>68875646.367236</v>
      </c>
      <c r="E52" s="0" t="n">
        <v>72887542.1049797</v>
      </c>
      <c r="F52" s="0" t="n">
        <v>0</v>
      </c>
      <c r="G52" s="0" t="n">
        <v>500397.389150847</v>
      </c>
      <c r="H52" s="0" t="n">
        <v>274245.541857853</v>
      </c>
      <c r="I52" s="0" t="n">
        <v>111291.505698114</v>
      </c>
    </row>
    <row r="53" customFormat="false" ht="12.8" hidden="false" customHeight="false" outlineLevel="0" collapsed="false">
      <c r="A53" s="0" t="n">
        <v>100</v>
      </c>
      <c r="B53" s="0" t="n">
        <v>24376899.2515079</v>
      </c>
      <c r="C53" s="0" t="n">
        <v>23506778.7524172</v>
      </c>
      <c r="D53" s="0" t="n">
        <v>79900465.7096176</v>
      </c>
      <c r="E53" s="0" t="n">
        <v>73541277.3870957</v>
      </c>
      <c r="F53" s="0" t="n">
        <v>12256879.564516</v>
      </c>
      <c r="G53" s="0" t="n">
        <v>522513.542572809</v>
      </c>
      <c r="H53" s="0" t="n">
        <v>272185.007665217</v>
      </c>
      <c r="I53" s="0" t="n">
        <v>107745.641218239</v>
      </c>
    </row>
    <row r="54" customFormat="false" ht="12.8" hidden="false" customHeight="false" outlineLevel="0" collapsed="false">
      <c r="A54" s="0" t="n">
        <v>101</v>
      </c>
      <c r="B54" s="0" t="n">
        <v>21479839.8111354</v>
      </c>
      <c r="C54" s="0" t="n">
        <v>20626327.7641565</v>
      </c>
      <c r="D54" s="0" t="n">
        <v>70513794.208462</v>
      </c>
      <c r="E54" s="0" t="n">
        <v>74518683.6891354</v>
      </c>
      <c r="F54" s="0" t="n">
        <v>0</v>
      </c>
      <c r="G54" s="0" t="n">
        <v>505143.823878037</v>
      </c>
      <c r="H54" s="0" t="n">
        <v>271520.372027412</v>
      </c>
      <c r="I54" s="0" t="n">
        <v>109782.644390706</v>
      </c>
    </row>
    <row r="55" customFormat="false" ht="12.8" hidden="false" customHeight="false" outlineLevel="0" collapsed="false">
      <c r="A55" s="0" t="n">
        <v>102</v>
      </c>
      <c r="B55" s="0" t="n">
        <v>24747066.734989</v>
      </c>
      <c r="C55" s="0" t="n">
        <v>23890152.0618084</v>
      </c>
      <c r="D55" s="0" t="n">
        <v>81222188.8448189</v>
      </c>
      <c r="E55" s="0" t="n">
        <v>74651932.0999509</v>
      </c>
      <c r="F55" s="0" t="n">
        <v>12441988.6833251</v>
      </c>
      <c r="G55" s="0" t="n">
        <v>500251.353641921</v>
      </c>
      <c r="H55" s="0" t="n">
        <v>276935.669982779</v>
      </c>
      <c r="I55" s="0" t="n">
        <v>113896.642222634</v>
      </c>
    </row>
    <row r="56" customFormat="false" ht="12.8" hidden="false" customHeight="false" outlineLevel="0" collapsed="false">
      <c r="A56" s="0" t="n">
        <v>103</v>
      </c>
      <c r="B56" s="0" t="n">
        <v>21822778.8360287</v>
      </c>
      <c r="C56" s="0" t="n">
        <v>20960184.0740239</v>
      </c>
      <c r="D56" s="0" t="n">
        <v>71691787.5302488</v>
      </c>
      <c r="E56" s="0" t="n">
        <v>75683892.0220404</v>
      </c>
      <c r="F56" s="0" t="n">
        <v>0</v>
      </c>
      <c r="G56" s="0" t="n">
        <v>508992.939300729</v>
      </c>
      <c r="H56" s="0" t="n">
        <v>275351.52994453</v>
      </c>
      <c r="I56" s="0" t="n">
        <v>111786.132513619</v>
      </c>
    </row>
    <row r="57" customFormat="false" ht="12.8" hidden="false" customHeight="false" outlineLevel="0" collapsed="false">
      <c r="A57" s="0" t="n">
        <v>104</v>
      </c>
      <c r="B57" s="0" t="n">
        <v>25359014.5679617</v>
      </c>
      <c r="C57" s="0" t="n">
        <v>24475810.1457801</v>
      </c>
      <c r="D57" s="0" t="n">
        <v>83247037.5908085</v>
      </c>
      <c r="E57" s="0" t="n">
        <v>76435362.6386293</v>
      </c>
      <c r="F57" s="0" t="n">
        <v>12739227.1064382</v>
      </c>
      <c r="G57" s="0" t="n">
        <v>527687.210713984</v>
      </c>
      <c r="H57" s="0" t="n">
        <v>278054.59509388</v>
      </c>
      <c r="I57" s="0" t="n">
        <v>110660.880533895</v>
      </c>
    </row>
    <row r="58" customFormat="false" ht="12.8" hidden="false" customHeight="false" outlineLevel="0" collapsed="false">
      <c r="A58" s="0" t="n">
        <v>105</v>
      </c>
      <c r="B58" s="0" t="n">
        <v>22311510.1333206</v>
      </c>
      <c r="C58" s="0" t="n">
        <v>21429608.2420851</v>
      </c>
      <c r="D58" s="0" t="n">
        <v>73306098.4130706</v>
      </c>
      <c r="E58" s="0" t="n">
        <v>77320558.5744933</v>
      </c>
      <c r="F58" s="0" t="n">
        <v>0</v>
      </c>
      <c r="G58" s="0" t="n">
        <v>525289.56947717</v>
      </c>
      <c r="H58" s="0" t="n">
        <v>278947.011453792</v>
      </c>
      <c r="I58" s="0" t="n">
        <v>110950.443292269</v>
      </c>
    </row>
    <row r="59" customFormat="false" ht="12.8" hidden="false" customHeight="false" outlineLevel="0" collapsed="false">
      <c r="A59" s="0" t="n">
        <v>106</v>
      </c>
      <c r="B59" s="0" t="n">
        <v>25575794.6145658</v>
      </c>
      <c r="C59" s="0" t="n">
        <v>24750501.7475889</v>
      </c>
      <c r="D59" s="0" t="n">
        <v>84212644.8100743</v>
      </c>
      <c r="E59" s="0" t="n">
        <v>77251677.2381607</v>
      </c>
      <c r="F59" s="0" t="n">
        <v>12875279.5396934</v>
      </c>
      <c r="G59" s="0" t="n">
        <v>467433.972296662</v>
      </c>
      <c r="H59" s="0" t="n">
        <v>279141.652232632</v>
      </c>
      <c r="I59" s="0" t="n">
        <v>112453.203496588</v>
      </c>
    </row>
    <row r="60" customFormat="false" ht="12.8" hidden="false" customHeight="false" outlineLevel="0" collapsed="false">
      <c r="A60" s="0" t="n">
        <v>107</v>
      </c>
      <c r="B60" s="0" t="n">
        <v>22313185.8100427</v>
      </c>
      <c r="C60" s="0" t="n">
        <v>21464629.2185114</v>
      </c>
      <c r="D60" s="0" t="n">
        <v>73481144.1447027</v>
      </c>
      <c r="E60" s="0" t="n">
        <v>77427845.4340565</v>
      </c>
      <c r="F60" s="0" t="n">
        <v>0</v>
      </c>
      <c r="G60" s="0" t="n">
        <v>477861.929615621</v>
      </c>
      <c r="H60" s="0" t="n">
        <v>289473.620694217</v>
      </c>
      <c r="I60" s="0" t="n">
        <v>116030.058887775</v>
      </c>
    </row>
    <row r="61" customFormat="false" ht="12.8" hidden="false" customHeight="false" outlineLevel="0" collapsed="false">
      <c r="A61" s="0" t="n">
        <v>108</v>
      </c>
      <c r="B61" s="0" t="n">
        <v>25944139.8016969</v>
      </c>
      <c r="C61" s="0" t="n">
        <v>25050112.836957</v>
      </c>
      <c r="D61" s="0" t="n">
        <v>85266471.5347125</v>
      </c>
      <c r="E61" s="0" t="n">
        <v>78123315.7661653</v>
      </c>
      <c r="F61" s="0" t="n">
        <v>13020552.6276942</v>
      </c>
      <c r="G61" s="0" t="n">
        <v>518877.369496163</v>
      </c>
      <c r="H61" s="0" t="n">
        <v>293456.35640093</v>
      </c>
      <c r="I61" s="0" t="n">
        <v>116704.626918313</v>
      </c>
    </row>
    <row r="62" customFormat="false" ht="12.8" hidden="false" customHeight="false" outlineLevel="0" collapsed="false">
      <c r="A62" s="0" t="n">
        <v>109</v>
      </c>
      <c r="B62" s="0" t="n">
        <v>22637296.2411941</v>
      </c>
      <c r="C62" s="0" t="n">
        <v>21756092.9829854</v>
      </c>
      <c r="D62" s="0" t="n">
        <v>74491583.5518792</v>
      </c>
      <c r="E62" s="0" t="n">
        <v>78331239.537476</v>
      </c>
      <c r="F62" s="0" t="n">
        <v>0</v>
      </c>
      <c r="G62" s="0" t="n">
        <v>511779.034137833</v>
      </c>
      <c r="H62" s="0" t="n">
        <v>288330.524741766</v>
      </c>
      <c r="I62" s="0" t="n">
        <v>115848.141898765</v>
      </c>
    </row>
    <row r="63" customFormat="false" ht="12.8" hidden="false" customHeight="false" outlineLevel="0" collapsed="false">
      <c r="A63" s="0" t="n">
        <v>110</v>
      </c>
      <c r="B63" s="0" t="n">
        <v>26122723.3080288</v>
      </c>
      <c r="C63" s="0" t="n">
        <v>25248711.2166028</v>
      </c>
      <c r="D63" s="0" t="n">
        <v>85999552.9246229</v>
      </c>
      <c r="E63" s="0" t="n">
        <v>78669486.8362242</v>
      </c>
      <c r="F63" s="0" t="n">
        <v>13111581.1393707</v>
      </c>
      <c r="G63" s="0" t="n">
        <v>496940.279967868</v>
      </c>
      <c r="H63" s="0" t="n">
        <v>295415.175993732</v>
      </c>
      <c r="I63" s="0" t="n">
        <v>116652.336377786</v>
      </c>
    </row>
    <row r="64" customFormat="false" ht="12.8" hidden="false" customHeight="false" outlineLevel="0" collapsed="false">
      <c r="A64" s="0" t="n">
        <v>111</v>
      </c>
      <c r="B64" s="0" t="n">
        <v>22776643.7377101</v>
      </c>
      <c r="C64" s="0" t="n">
        <v>21877796.205658</v>
      </c>
      <c r="D64" s="0" t="n">
        <v>74967989.6702297</v>
      </c>
      <c r="E64" s="0" t="n">
        <v>78701399.6897045</v>
      </c>
      <c r="F64" s="0" t="n">
        <v>0</v>
      </c>
      <c r="G64" s="0" t="n">
        <v>524430.004453649</v>
      </c>
      <c r="H64" s="0" t="n">
        <v>291991.143745999</v>
      </c>
      <c r="I64" s="0" t="n">
        <v>117751.976932007</v>
      </c>
    </row>
    <row r="65" customFormat="false" ht="12.8" hidden="false" customHeight="false" outlineLevel="0" collapsed="false">
      <c r="A65" s="0" t="n">
        <v>112</v>
      </c>
      <c r="B65" s="0" t="n">
        <v>26509512.4141867</v>
      </c>
      <c r="C65" s="0" t="n">
        <v>25655147.9566717</v>
      </c>
      <c r="D65" s="0" t="n">
        <v>87362454.7778861</v>
      </c>
      <c r="E65" s="0" t="n">
        <v>79865834.3338895</v>
      </c>
      <c r="F65" s="0" t="n">
        <v>13310972.3889816</v>
      </c>
      <c r="G65" s="0" t="n">
        <v>486298.383025309</v>
      </c>
      <c r="H65" s="0" t="n">
        <v>286332.194855563</v>
      </c>
      <c r="I65" s="0" t="n">
        <v>116762.685191542</v>
      </c>
    </row>
    <row r="66" customFormat="false" ht="12.8" hidden="false" customHeight="false" outlineLevel="0" collapsed="false">
      <c r="A66" s="0" t="n">
        <v>113</v>
      </c>
      <c r="B66" s="0" t="n">
        <v>22962208.3246458</v>
      </c>
      <c r="C66" s="0" t="n">
        <v>22102487.2504058</v>
      </c>
      <c r="D66" s="0" t="n">
        <v>75722603.6563075</v>
      </c>
      <c r="E66" s="0" t="n">
        <v>79437510.0214604</v>
      </c>
      <c r="F66" s="0" t="n">
        <v>0</v>
      </c>
      <c r="G66" s="0" t="n">
        <v>488096.941813182</v>
      </c>
      <c r="H66" s="0" t="n">
        <v>289727.018621591</v>
      </c>
      <c r="I66" s="0" t="n">
        <v>116995.876864505</v>
      </c>
    </row>
    <row r="67" customFormat="false" ht="12.8" hidden="false" customHeight="false" outlineLevel="0" collapsed="false">
      <c r="A67" s="0" t="n">
        <v>114</v>
      </c>
      <c r="B67" s="0" t="n">
        <v>26734900.4161355</v>
      </c>
      <c r="C67" s="0" t="n">
        <v>25867450.5195106</v>
      </c>
      <c r="D67" s="0" t="n">
        <v>88070751.5572172</v>
      </c>
      <c r="E67" s="0" t="n">
        <v>80458264.8079013</v>
      </c>
      <c r="F67" s="0" t="n">
        <v>13409710.8013169</v>
      </c>
      <c r="G67" s="0" t="n">
        <v>496895.683464642</v>
      </c>
      <c r="H67" s="0" t="n">
        <v>288921.19229652</v>
      </c>
      <c r="I67" s="0" t="n">
        <v>116618.601233937</v>
      </c>
    </row>
    <row r="68" customFormat="false" ht="12.8" hidden="false" customHeight="false" outlineLevel="0" collapsed="false">
      <c r="A68" s="0" t="n">
        <v>115</v>
      </c>
      <c r="B68" s="0" t="n">
        <v>23366497.8074862</v>
      </c>
      <c r="C68" s="0" t="n">
        <v>22497806.698795</v>
      </c>
      <c r="D68" s="0" t="n">
        <v>77090092.6029249</v>
      </c>
      <c r="E68" s="0" t="n">
        <v>80832856.9670033</v>
      </c>
      <c r="F68" s="0" t="n">
        <v>0</v>
      </c>
      <c r="G68" s="0" t="n">
        <v>487766.131229319</v>
      </c>
      <c r="H68" s="0" t="n">
        <v>296757.696173091</v>
      </c>
      <c r="I68" s="0" t="n">
        <v>120238.973269592</v>
      </c>
    </row>
    <row r="69" customFormat="false" ht="12.8" hidden="false" customHeight="false" outlineLevel="0" collapsed="false">
      <c r="A69" s="0" t="n">
        <v>116</v>
      </c>
      <c r="B69" s="0" t="n">
        <v>27173846.800399</v>
      </c>
      <c r="C69" s="0" t="n">
        <v>26297146.9174858</v>
      </c>
      <c r="D69" s="0" t="n">
        <v>89616009.1889161</v>
      </c>
      <c r="E69" s="0" t="n">
        <v>81761860.4138029</v>
      </c>
      <c r="F69" s="0" t="n">
        <v>13626976.7356338</v>
      </c>
      <c r="G69" s="0" t="n">
        <v>514022.624549625</v>
      </c>
      <c r="H69" s="0" t="n">
        <v>283221.362877143</v>
      </c>
      <c r="I69" s="0" t="n">
        <v>113508.422123503</v>
      </c>
    </row>
    <row r="70" customFormat="false" ht="12.8" hidden="false" customHeight="false" outlineLevel="0" collapsed="false">
      <c r="A70" s="0" t="n">
        <v>117</v>
      </c>
      <c r="B70" s="0" t="n">
        <v>23713254.6050586</v>
      </c>
      <c r="C70" s="0" t="n">
        <v>22868426.6730247</v>
      </c>
      <c r="D70" s="0" t="n">
        <v>78387824.3415034</v>
      </c>
      <c r="E70" s="0" t="n">
        <v>82079003.116965</v>
      </c>
      <c r="F70" s="0" t="n">
        <v>0</v>
      </c>
      <c r="G70" s="0" t="n">
        <v>472066.791778219</v>
      </c>
      <c r="H70" s="0" t="n">
        <v>291701.243630372</v>
      </c>
      <c r="I70" s="0" t="n">
        <v>115799.852321888</v>
      </c>
    </row>
    <row r="71" customFormat="false" ht="12.8" hidden="false" customHeight="false" outlineLevel="0" collapsed="false">
      <c r="A71" s="0" t="n">
        <v>118</v>
      </c>
      <c r="B71" s="0" t="n">
        <v>27335419.9864837</v>
      </c>
      <c r="C71" s="0" t="n">
        <v>26466718.8513972</v>
      </c>
      <c r="D71" s="0" t="n">
        <v>90202891.4533661</v>
      </c>
      <c r="E71" s="0" t="n">
        <v>82245713.3252898</v>
      </c>
      <c r="F71" s="0" t="n">
        <v>13707618.8875483</v>
      </c>
      <c r="G71" s="0" t="n">
        <v>485915.162664888</v>
      </c>
      <c r="H71" s="0" t="n">
        <v>299077.768816899</v>
      </c>
      <c r="I71" s="0" t="n">
        <v>119583.148006749</v>
      </c>
    </row>
    <row r="72" customFormat="false" ht="12.8" hidden="false" customHeight="false" outlineLevel="0" collapsed="false">
      <c r="A72" s="0" t="n">
        <v>119</v>
      </c>
      <c r="B72" s="0" t="n">
        <v>23820928.6894847</v>
      </c>
      <c r="C72" s="0" t="n">
        <v>22932938.7824343</v>
      </c>
      <c r="D72" s="0" t="n">
        <v>78689176.0074952</v>
      </c>
      <c r="E72" s="0" t="n">
        <v>82284991.9317927</v>
      </c>
      <c r="F72" s="0" t="n">
        <v>0</v>
      </c>
      <c r="G72" s="0" t="n">
        <v>492503.159175427</v>
      </c>
      <c r="H72" s="0" t="n">
        <v>309052.908473643</v>
      </c>
      <c r="I72" s="0" t="n">
        <v>123476.913430507</v>
      </c>
    </row>
    <row r="73" customFormat="false" ht="12.8" hidden="false" customHeight="false" outlineLevel="0" collapsed="false">
      <c r="A73" s="0" t="n">
        <v>120</v>
      </c>
      <c r="B73" s="0" t="n">
        <v>27464961.4039242</v>
      </c>
      <c r="C73" s="0" t="n">
        <v>26518737.6655448</v>
      </c>
      <c r="D73" s="0" t="n">
        <v>90509268.3096067</v>
      </c>
      <c r="E73" s="0" t="n">
        <v>82405133.4749938</v>
      </c>
      <c r="F73" s="0" t="n">
        <v>13734188.912499</v>
      </c>
      <c r="G73" s="0" t="n">
        <v>550320.475917457</v>
      </c>
      <c r="H73" s="0" t="n">
        <v>310741.900254601</v>
      </c>
      <c r="I73" s="0" t="n">
        <v>121659.088867685</v>
      </c>
    </row>
    <row r="74" customFormat="false" ht="12.8" hidden="false" customHeight="false" outlineLevel="0" collapsed="false">
      <c r="A74" s="0" t="n">
        <v>121</v>
      </c>
      <c r="B74" s="0" t="n">
        <v>24086098.0778541</v>
      </c>
      <c r="C74" s="0" t="n">
        <v>23124336.6264553</v>
      </c>
      <c r="D74" s="0" t="n">
        <v>79440516.371837</v>
      </c>
      <c r="E74" s="0" t="n">
        <v>82990257.1713961</v>
      </c>
      <c r="F74" s="0" t="n">
        <v>0</v>
      </c>
      <c r="G74" s="0" t="n">
        <v>571238.243311056</v>
      </c>
      <c r="H74" s="0" t="n">
        <v>305956.276972987</v>
      </c>
      <c r="I74" s="0" t="n">
        <v>120809.901592496</v>
      </c>
    </row>
    <row r="75" customFormat="false" ht="12.8" hidden="false" customHeight="false" outlineLevel="0" collapsed="false">
      <c r="A75" s="0" t="n">
        <v>122</v>
      </c>
      <c r="B75" s="0" t="n">
        <v>27895985.5817366</v>
      </c>
      <c r="C75" s="0" t="n">
        <v>26953880.5268558</v>
      </c>
      <c r="D75" s="0" t="n">
        <v>92015954.4389802</v>
      </c>
      <c r="E75" s="0" t="n">
        <v>83744121.4983551</v>
      </c>
      <c r="F75" s="0" t="n">
        <v>13957353.5830592</v>
      </c>
      <c r="G75" s="0" t="n">
        <v>560314.93842026</v>
      </c>
      <c r="H75" s="0" t="n">
        <v>298068.980883105</v>
      </c>
      <c r="I75" s="0" t="n">
        <v>119601.622253563</v>
      </c>
    </row>
    <row r="76" customFormat="false" ht="12.8" hidden="false" customHeight="false" outlineLevel="0" collapsed="false">
      <c r="A76" s="0" t="n">
        <v>123</v>
      </c>
      <c r="B76" s="0" t="n">
        <v>24175926.306559</v>
      </c>
      <c r="C76" s="0" t="n">
        <v>23256501.0701229</v>
      </c>
      <c r="D76" s="0" t="n">
        <v>79944814.2245771</v>
      </c>
      <c r="E76" s="0" t="n">
        <v>83397467.2850601</v>
      </c>
      <c r="F76" s="0" t="n">
        <v>0</v>
      </c>
      <c r="G76" s="0" t="n">
        <v>517271.926684315</v>
      </c>
      <c r="H76" s="0" t="n">
        <v>311954.6742398</v>
      </c>
      <c r="I76" s="0" t="n">
        <v>128855.193588574</v>
      </c>
    </row>
    <row r="77" customFormat="false" ht="12.8" hidden="false" customHeight="false" outlineLevel="0" collapsed="false">
      <c r="A77" s="0" t="n">
        <v>124</v>
      </c>
      <c r="B77" s="0" t="n">
        <v>27866599.1072062</v>
      </c>
      <c r="C77" s="0" t="n">
        <v>26930663.1522852</v>
      </c>
      <c r="D77" s="0" t="n">
        <v>92013542.4916262</v>
      </c>
      <c r="E77" s="0" t="n">
        <v>83660627.2966897</v>
      </c>
      <c r="F77" s="0" t="n">
        <v>13943437.8827816</v>
      </c>
      <c r="G77" s="0" t="n">
        <v>533860.845062261</v>
      </c>
      <c r="H77" s="0" t="n">
        <v>313896.253632507</v>
      </c>
      <c r="I77" s="0" t="n">
        <v>125969.794608906</v>
      </c>
    </row>
    <row r="78" customFormat="false" ht="12.8" hidden="false" customHeight="false" outlineLevel="0" collapsed="false">
      <c r="A78" s="0" t="n">
        <v>125</v>
      </c>
      <c r="B78" s="0" t="n">
        <v>24230346.4039972</v>
      </c>
      <c r="C78" s="0" t="n">
        <v>23322617.6614103</v>
      </c>
      <c r="D78" s="0" t="n">
        <v>80202807.8911832</v>
      </c>
      <c r="E78" s="0" t="n">
        <v>83626247.7198029</v>
      </c>
      <c r="F78" s="0" t="n">
        <v>0</v>
      </c>
      <c r="G78" s="0" t="n">
        <v>504454.345831456</v>
      </c>
      <c r="H78" s="0" t="n">
        <v>314285.90348859</v>
      </c>
      <c r="I78" s="0" t="n">
        <v>127126.418952536</v>
      </c>
    </row>
    <row r="79" customFormat="false" ht="12.8" hidden="false" customHeight="false" outlineLevel="0" collapsed="false">
      <c r="A79" s="0" t="n">
        <v>126</v>
      </c>
      <c r="B79" s="0" t="n">
        <v>27849321.2738768</v>
      </c>
      <c r="C79" s="0" t="n">
        <v>26924151.5324598</v>
      </c>
      <c r="D79" s="0" t="n">
        <v>91994783.4068193</v>
      </c>
      <c r="E79" s="0" t="n">
        <v>83599886.6124024</v>
      </c>
      <c r="F79" s="0" t="n">
        <v>13933314.4354004</v>
      </c>
      <c r="G79" s="0" t="n">
        <v>528057.731917799</v>
      </c>
      <c r="H79" s="0" t="n">
        <v>310142.945610106</v>
      </c>
      <c r="I79" s="0" t="n">
        <v>124241.519841491</v>
      </c>
    </row>
    <row r="80" customFormat="false" ht="12.8" hidden="false" customHeight="false" outlineLevel="0" collapsed="false">
      <c r="A80" s="0" t="n">
        <v>127</v>
      </c>
      <c r="B80" s="0" t="n">
        <v>24366819.9518442</v>
      </c>
      <c r="C80" s="0" t="n">
        <v>23404784.3150962</v>
      </c>
      <c r="D80" s="0" t="n">
        <v>80460783.7156397</v>
      </c>
      <c r="E80" s="0" t="n">
        <v>83845919.5305044</v>
      </c>
      <c r="F80" s="0" t="n">
        <v>0</v>
      </c>
      <c r="G80" s="0" t="n">
        <v>561113.738511177</v>
      </c>
      <c r="H80" s="0" t="n">
        <v>313376.641645978</v>
      </c>
      <c r="I80" s="0" t="n">
        <v>125064.652272645</v>
      </c>
    </row>
    <row r="81" customFormat="false" ht="12.8" hidden="false" customHeight="false" outlineLevel="0" collapsed="false">
      <c r="A81" s="0" t="n">
        <v>128</v>
      </c>
      <c r="B81" s="0" t="n">
        <v>28114500.6154017</v>
      </c>
      <c r="C81" s="0" t="n">
        <v>27173897.1107588</v>
      </c>
      <c r="D81" s="0" t="n">
        <v>92842080.6509708</v>
      </c>
      <c r="E81" s="0" t="n">
        <v>84335659.0570449</v>
      </c>
      <c r="F81" s="0" t="n">
        <v>14055943.1761741</v>
      </c>
      <c r="G81" s="0" t="n">
        <v>550975.630473455</v>
      </c>
      <c r="H81" s="0" t="n">
        <v>304781.57077221</v>
      </c>
      <c r="I81" s="0" t="n">
        <v>121209.004853214</v>
      </c>
    </row>
    <row r="82" customFormat="false" ht="12.8" hidden="false" customHeight="false" outlineLevel="0" collapsed="false">
      <c r="A82" s="0" t="n">
        <v>129</v>
      </c>
      <c r="B82" s="0" t="n">
        <v>24557608.2306197</v>
      </c>
      <c r="C82" s="0" t="n">
        <v>23579645.7760492</v>
      </c>
      <c r="D82" s="0" t="n">
        <v>81093870.343112</v>
      </c>
      <c r="E82" s="0" t="n">
        <v>84503870.6881345</v>
      </c>
      <c r="F82" s="0" t="n">
        <v>0</v>
      </c>
      <c r="G82" s="0" t="n">
        <v>578265.971600535</v>
      </c>
      <c r="H82" s="0" t="n">
        <v>313340.171996835</v>
      </c>
      <c r="I82" s="0" t="n">
        <v>123366.158533057</v>
      </c>
    </row>
    <row r="83" customFormat="false" ht="12.8" hidden="false" customHeight="false" outlineLevel="0" collapsed="false">
      <c r="A83" s="0" t="n">
        <v>130</v>
      </c>
      <c r="B83" s="0" t="n">
        <v>28428512.6389221</v>
      </c>
      <c r="C83" s="0" t="n">
        <v>27471365.0815304</v>
      </c>
      <c r="D83" s="0" t="n">
        <v>93853246.3983897</v>
      </c>
      <c r="E83" s="0" t="n">
        <v>85267699.369157</v>
      </c>
      <c r="F83" s="0" t="n">
        <v>14211283.2281928</v>
      </c>
      <c r="G83" s="0" t="n">
        <v>552085.877024726</v>
      </c>
      <c r="H83" s="0" t="n">
        <v>317495.577450917</v>
      </c>
      <c r="I83" s="0" t="n">
        <v>125094.432737245</v>
      </c>
    </row>
    <row r="84" customFormat="false" ht="12.8" hidden="false" customHeight="false" outlineLevel="0" collapsed="false">
      <c r="A84" s="0" t="n">
        <v>131</v>
      </c>
      <c r="B84" s="0" t="n">
        <v>24739408.7865853</v>
      </c>
      <c r="C84" s="0" t="n">
        <v>23806631.0913776</v>
      </c>
      <c r="D84" s="0" t="n">
        <v>81851303.206054</v>
      </c>
      <c r="E84" s="0" t="n">
        <v>85280233.1712007</v>
      </c>
      <c r="F84" s="0" t="n">
        <v>0</v>
      </c>
      <c r="G84" s="0" t="n">
        <v>535172.667758513</v>
      </c>
      <c r="H84" s="0" t="n">
        <v>311431.488576124</v>
      </c>
      <c r="I84" s="0" t="n">
        <v>123105.055532987</v>
      </c>
    </row>
    <row r="85" customFormat="false" ht="12.8" hidden="false" customHeight="false" outlineLevel="0" collapsed="false">
      <c r="A85" s="0" t="n">
        <v>132</v>
      </c>
      <c r="B85" s="0" t="n">
        <v>28627917.9372881</v>
      </c>
      <c r="C85" s="0" t="n">
        <v>27628604.378245</v>
      </c>
      <c r="D85" s="0" t="n">
        <v>94449930.4273239</v>
      </c>
      <c r="E85" s="0" t="n">
        <v>85767448.5008773</v>
      </c>
      <c r="F85" s="0" t="n">
        <v>14294574.7501462</v>
      </c>
      <c r="G85" s="0" t="n">
        <v>587449.060856299</v>
      </c>
      <c r="H85" s="0" t="n">
        <v>323637.067509897</v>
      </c>
      <c r="I85" s="0" t="n">
        <v>126039.186681297</v>
      </c>
    </row>
    <row r="86" customFormat="false" ht="12.8" hidden="false" customHeight="false" outlineLevel="0" collapsed="false">
      <c r="A86" s="0" t="n">
        <v>133</v>
      </c>
      <c r="B86" s="0" t="n">
        <v>24936936.1185478</v>
      </c>
      <c r="C86" s="0" t="n">
        <v>23982136.386872</v>
      </c>
      <c r="D86" s="0" t="n">
        <v>82511453.41061</v>
      </c>
      <c r="E86" s="0" t="n">
        <v>85988434.0519743</v>
      </c>
      <c r="F86" s="0" t="n">
        <v>0</v>
      </c>
      <c r="G86" s="0" t="n">
        <v>545468.314167914</v>
      </c>
      <c r="H86" s="0" t="n">
        <v>321379.600663381</v>
      </c>
      <c r="I86" s="0" t="n">
        <v>125645.452634978</v>
      </c>
    </row>
    <row r="87" customFormat="false" ht="12.8" hidden="false" customHeight="false" outlineLevel="0" collapsed="false">
      <c r="A87" s="0" t="n">
        <v>134</v>
      </c>
      <c r="B87" s="0" t="n">
        <v>28823719.9539701</v>
      </c>
      <c r="C87" s="0" t="n">
        <v>27919487.5129994</v>
      </c>
      <c r="D87" s="0" t="n">
        <v>95476845.1322301</v>
      </c>
      <c r="E87" s="0" t="n">
        <v>86678698.6152592</v>
      </c>
      <c r="F87" s="0" t="n">
        <v>14446449.7692099</v>
      </c>
      <c r="G87" s="0" t="n">
        <v>501600.018522709</v>
      </c>
      <c r="H87" s="0" t="n">
        <v>316287.693750118</v>
      </c>
      <c r="I87" s="0" t="n">
        <v>123349.612425529</v>
      </c>
    </row>
    <row r="88" customFormat="false" ht="12.8" hidden="false" customHeight="false" outlineLevel="0" collapsed="false">
      <c r="A88" s="0" t="n">
        <v>135</v>
      </c>
      <c r="B88" s="0" t="n">
        <v>24926972.5719152</v>
      </c>
      <c r="C88" s="0" t="n">
        <v>23999080.3654241</v>
      </c>
      <c r="D88" s="0" t="n">
        <v>82610102.7281129</v>
      </c>
      <c r="E88" s="0" t="n">
        <v>86081551.2648039</v>
      </c>
      <c r="F88" s="0" t="n">
        <v>0</v>
      </c>
      <c r="G88" s="0" t="n">
        <v>522601.885805639</v>
      </c>
      <c r="H88" s="0" t="n">
        <v>317339.792789861</v>
      </c>
      <c r="I88" s="0" t="n">
        <v>125643.611279516</v>
      </c>
    </row>
    <row r="89" customFormat="false" ht="12.8" hidden="false" customHeight="false" outlineLevel="0" collapsed="false">
      <c r="A89" s="0" t="n">
        <v>136</v>
      </c>
      <c r="B89" s="0" t="n">
        <v>28766677.3261571</v>
      </c>
      <c r="C89" s="0" t="n">
        <v>27801743.7374261</v>
      </c>
      <c r="D89" s="0" t="n">
        <v>95109686.5537502</v>
      </c>
      <c r="E89" s="0" t="n">
        <v>86326189.7842142</v>
      </c>
      <c r="F89" s="0" t="n">
        <v>14387698.297369</v>
      </c>
      <c r="G89" s="0" t="n">
        <v>558385.421668825</v>
      </c>
      <c r="H89" s="0" t="n">
        <v>318950.324273431</v>
      </c>
      <c r="I89" s="0" t="n">
        <v>125139.775412439</v>
      </c>
    </row>
    <row r="90" customFormat="false" ht="12.8" hidden="false" customHeight="false" outlineLevel="0" collapsed="false">
      <c r="A90" s="0" t="n">
        <v>137</v>
      </c>
      <c r="B90" s="0" t="n">
        <v>25025595.8534411</v>
      </c>
      <c r="C90" s="0" t="n">
        <v>24117059.1696164</v>
      </c>
      <c r="D90" s="0" t="n">
        <v>83027888.9552729</v>
      </c>
      <c r="E90" s="0" t="n">
        <v>86408296.7966593</v>
      </c>
      <c r="F90" s="0" t="n">
        <v>0</v>
      </c>
      <c r="G90" s="0" t="n">
        <v>508282.279120455</v>
      </c>
      <c r="H90" s="0" t="n">
        <v>314136.903831857</v>
      </c>
      <c r="I90" s="0" t="n">
        <v>123025.001246276</v>
      </c>
    </row>
    <row r="91" customFormat="false" ht="12.8" hidden="false" customHeight="false" outlineLevel="0" collapsed="false">
      <c r="A91" s="0" t="n">
        <v>138</v>
      </c>
      <c r="B91" s="0" t="n">
        <v>28732502.9218847</v>
      </c>
      <c r="C91" s="0" t="n">
        <v>27779890.9838523</v>
      </c>
      <c r="D91" s="0" t="n">
        <v>95035563.2345858</v>
      </c>
      <c r="E91" s="0" t="n">
        <v>86204453.4928654</v>
      </c>
      <c r="F91" s="0" t="n">
        <v>14367408.9154776</v>
      </c>
      <c r="G91" s="0" t="n">
        <v>551693.111157415</v>
      </c>
      <c r="H91" s="0" t="n">
        <v>315174.570365325</v>
      </c>
      <c r="I91" s="0" t="n">
        <v>122491.795013688</v>
      </c>
    </row>
    <row r="92" customFormat="false" ht="12.8" hidden="false" customHeight="false" outlineLevel="0" collapsed="false">
      <c r="A92" s="0" t="n">
        <v>139</v>
      </c>
      <c r="B92" s="0" t="n">
        <v>25201451.3011068</v>
      </c>
      <c r="C92" s="0" t="n">
        <v>24266994.8934679</v>
      </c>
      <c r="D92" s="0" t="n">
        <v>83544270.6077867</v>
      </c>
      <c r="E92" s="0" t="n">
        <v>86883924.199157</v>
      </c>
      <c r="F92" s="0" t="n">
        <v>0</v>
      </c>
      <c r="G92" s="0" t="n">
        <v>523872.32443562</v>
      </c>
      <c r="H92" s="0" t="n">
        <v>321856.950841636</v>
      </c>
      <c r="I92" s="0" t="n">
        <v>126753.046230926</v>
      </c>
    </row>
    <row r="93" customFormat="false" ht="12.8" hidden="false" customHeight="false" outlineLevel="0" collapsed="false">
      <c r="A93" s="0" t="n">
        <v>140</v>
      </c>
      <c r="B93" s="0" t="n">
        <v>28964311.8191105</v>
      </c>
      <c r="C93" s="0" t="n">
        <v>28000758.2036885</v>
      </c>
      <c r="D93" s="0" t="n">
        <v>95800840.204035</v>
      </c>
      <c r="E93" s="0" t="n">
        <v>86855766.323181</v>
      </c>
      <c r="F93" s="0" t="n">
        <v>14475961.0538635</v>
      </c>
      <c r="G93" s="0" t="n">
        <v>554039.113192245</v>
      </c>
      <c r="H93" s="0" t="n">
        <v>321534.708841907</v>
      </c>
      <c r="I93" s="0" t="n">
        <v>125685.419125508</v>
      </c>
    </row>
    <row r="94" customFormat="false" ht="12.8" hidden="false" customHeight="false" outlineLevel="0" collapsed="false">
      <c r="A94" s="0" t="n">
        <v>141</v>
      </c>
      <c r="B94" s="0" t="n">
        <v>25307163.5776323</v>
      </c>
      <c r="C94" s="0" t="n">
        <v>24364009.0678352</v>
      </c>
      <c r="D94" s="0" t="n">
        <v>83888811.5394918</v>
      </c>
      <c r="E94" s="0" t="n">
        <v>87243221.8799721</v>
      </c>
      <c r="F94" s="0" t="n">
        <v>0</v>
      </c>
      <c r="G94" s="0" t="n">
        <v>538154.728476567</v>
      </c>
      <c r="H94" s="0" t="n">
        <v>317137.631512096</v>
      </c>
      <c r="I94" s="0" t="n">
        <v>125517.356869097</v>
      </c>
    </row>
    <row r="95" customFormat="false" ht="12.8" hidden="false" customHeight="false" outlineLevel="0" collapsed="false">
      <c r="A95" s="0" t="n">
        <v>142</v>
      </c>
      <c r="B95" s="0" t="n">
        <v>28974594.2533038</v>
      </c>
      <c r="C95" s="0" t="n">
        <v>27999210.4967592</v>
      </c>
      <c r="D95" s="0" t="n">
        <v>95790106.3346714</v>
      </c>
      <c r="E95" s="0" t="n">
        <v>86807078.304024</v>
      </c>
      <c r="F95" s="0" t="n">
        <v>14467846.384004</v>
      </c>
      <c r="G95" s="0" t="n">
        <v>571332.747177868</v>
      </c>
      <c r="H95" s="0" t="n">
        <v>317068.133377999</v>
      </c>
      <c r="I95" s="0" t="n">
        <v>124261.251412495</v>
      </c>
    </row>
    <row r="96" customFormat="false" ht="12.8" hidden="false" customHeight="false" outlineLevel="0" collapsed="false">
      <c r="A96" s="0" t="n">
        <v>143</v>
      </c>
      <c r="B96" s="0" t="n">
        <v>25371037.6822909</v>
      </c>
      <c r="C96" s="0" t="n">
        <v>24382409.0829446</v>
      </c>
      <c r="D96" s="0" t="n">
        <v>83962475.1023256</v>
      </c>
      <c r="E96" s="0" t="n">
        <v>87254990.7397717</v>
      </c>
      <c r="F96" s="0" t="n">
        <v>0</v>
      </c>
      <c r="G96" s="0" t="n">
        <v>572752.955121707</v>
      </c>
      <c r="H96" s="0" t="n">
        <v>327189.084157487</v>
      </c>
      <c r="I96" s="0" t="n">
        <v>126695.085810212</v>
      </c>
    </row>
    <row r="97" customFormat="false" ht="12.8" hidden="false" customHeight="false" outlineLevel="0" collapsed="false">
      <c r="A97" s="0" t="n">
        <v>144</v>
      </c>
      <c r="B97" s="0" t="n">
        <v>29126021.6716099</v>
      </c>
      <c r="C97" s="0" t="n">
        <v>28108959.2294777</v>
      </c>
      <c r="D97" s="0" t="n">
        <v>96197294.8931932</v>
      </c>
      <c r="E97" s="0" t="n">
        <v>87100334.5099119</v>
      </c>
      <c r="F97" s="0" t="n">
        <v>14516722.4183187</v>
      </c>
      <c r="G97" s="0" t="n">
        <v>601754.160540726</v>
      </c>
      <c r="H97" s="0" t="n">
        <v>326650.126809188</v>
      </c>
      <c r="I97" s="0" t="n">
        <v>126654.506831718</v>
      </c>
    </row>
    <row r="98" customFormat="false" ht="12.8" hidden="false" customHeight="false" outlineLevel="0" collapsed="false">
      <c r="A98" s="0" t="n">
        <v>145</v>
      </c>
      <c r="B98" s="0" t="n">
        <v>25359574.2970722</v>
      </c>
      <c r="C98" s="0" t="n">
        <v>24381434.4170984</v>
      </c>
      <c r="D98" s="0" t="n">
        <v>83971637.4336021</v>
      </c>
      <c r="E98" s="0" t="n">
        <v>87237279.5059478</v>
      </c>
      <c r="F98" s="0" t="n">
        <v>0</v>
      </c>
      <c r="G98" s="0" t="n">
        <v>563627.25284808</v>
      </c>
      <c r="H98" s="0" t="n">
        <v>325040.967622201</v>
      </c>
      <c r="I98" s="0" t="n">
        <v>127816.656433503</v>
      </c>
    </row>
    <row r="99" customFormat="false" ht="12.8" hidden="false" customHeight="false" outlineLevel="0" collapsed="false">
      <c r="A99" s="0" t="n">
        <v>146</v>
      </c>
      <c r="B99" s="0" t="n">
        <v>29062452.7896738</v>
      </c>
      <c r="C99" s="0" t="n">
        <v>28058210.916123</v>
      </c>
      <c r="D99" s="0" t="n">
        <v>96046110.6855991</v>
      </c>
      <c r="E99" s="0" t="n">
        <v>86945983.5000535</v>
      </c>
      <c r="F99" s="0" t="n">
        <v>14490997.2500089</v>
      </c>
      <c r="G99" s="0" t="n">
        <v>589774.026457223</v>
      </c>
      <c r="H99" s="0" t="n">
        <v>324577.031803491</v>
      </c>
      <c r="I99" s="0" t="n">
        <v>128415.450414375</v>
      </c>
    </row>
    <row r="100" customFormat="false" ht="12.8" hidden="false" customHeight="false" outlineLevel="0" collapsed="false">
      <c r="A100" s="0" t="n">
        <v>147</v>
      </c>
      <c r="B100" s="0" t="n">
        <v>25321923.2789125</v>
      </c>
      <c r="C100" s="0" t="n">
        <v>24279878.5803582</v>
      </c>
      <c r="D100" s="0" t="n">
        <v>83631941.7184472</v>
      </c>
      <c r="E100" s="0" t="n">
        <v>86758804.6629926</v>
      </c>
      <c r="F100" s="0" t="n">
        <v>0</v>
      </c>
      <c r="G100" s="0" t="n">
        <v>624901.7816448</v>
      </c>
      <c r="H100" s="0" t="n">
        <v>325351.866060632</v>
      </c>
      <c r="I100" s="0" t="n">
        <v>131130.07264115</v>
      </c>
    </row>
    <row r="101" customFormat="false" ht="12.8" hidden="false" customHeight="false" outlineLevel="0" collapsed="false">
      <c r="A101" s="0" t="n">
        <v>148</v>
      </c>
      <c r="B101" s="0" t="n">
        <v>29166463.0276783</v>
      </c>
      <c r="C101" s="0" t="n">
        <v>28142112.3539612</v>
      </c>
      <c r="D101" s="0" t="n">
        <v>96329270.4415333</v>
      </c>
      <c r="E101" s="0" t="n">
        <v>87123698.0502343</v>
      </c>
      <c r="F101" s="0" t="n">
        <v>14520616.3417057</v>
      </c>
      <c r="G101" s="0" t="n">
        <v>608003.741705253</v>
      </c>
      <c r="H101" s="0" t="n">
        <v>324826.061853687</v>
      </c>
      <c r="I101" s="0" t="n">
        <v>130744.100225879</v>
      </c>
    </row>
    <row r="102" customFormat="false" ht="12.8" hidden="false" customHeight="false" outlineLevel="0" collapsed="false">
      <c r="A102" s="0" t="n">
        <v>149</v>
      </c>
      <c r="B102" s="0" t="n">
        <v>25423067.9300455</v>
      </c>
      <c r="C102" s="0" t="n">
        <v>24409219.8169873</v>
      </c>
      <c r="D102" s="0" t="n">
        <v>84082116.2050164</v>
      </c>
      <c r="E102" s="0" t="n">
        <v>87194944.2841123</v>
      </c>
      <c r="F102" s="0" t="n">
        <v>0</v>
      </c>
      <c r="G102" s="0" t="n">
        <v>600573.081314312</v>
      </c>
      <c r="H102" s="0" t="n">
        <v>323086.596156365</v>
      </c>
      <c r="I102" s="0" t="n">
        <v>128840.622267887</v>
      </c>
    </row>
    <row r="103" customFormat="false" ht="12.8" hidden="false" customHeight="false" outlineLevel="0" collapsed="false">
      <c r="A103" s="0" t="n">
        <v>150</v>
      </c>
      <c r="B103" s="0" t="n">
        <v>29330351.7570301</v>
      </c>
      <c r="C103" s="0" t="n">
        <v>28340138.4009628</v>
      </c>
      <c r="D103" s="0" t="n">
        <v>97010610.2024203</v>
      </c>
      <c r="E103" s="0" t="n">
        <v>87708306.4601055</v>
      </c>
      <c r="F103" s="0" t="n">
        <v>14618051.0766842</v>
      </c>
      <c r="G103" s="0" t="n">
        <v>573090.375680083</v>
      </c>
      <c r="H103" s="0" t="n">
        <v>326976.571180633</v>
      </c>
      <c r="I103" s="0" t="n">
        <v>128780.584580786</v>
      </c>
    </row>
    <row r="104" customFormat="false" ht="12.8" hidden="false" customHeight="false" outlineLevel="0" collapsed="false">
      <c r="A104" s="0" t="n">
        <v>151</v>
      </c>
      <c r="B104" s="0" t="n">
        <v>25641351.5480847</v>
      </c>
      <c r="C104" s="0" t="n">
        <v>24645728.638631</v>
      </c>
      <c r="D104" s="0" t="n">
        <v>84899708.8755126</v>
      </c>
      <c r="E104" s="0" t="n">
        <v>88033866.7487565</v>
      </c>
      <c r="F104" s="0" t="n">
        <v>0</v>
      </c>
      <c r="G104" s="0" t="n">
        <v>572439.846462054</v>
      </c>
      <c r="H104" s="0" t="n">
        <v>332050.234609522</v>
      </c>
      <c r="I104" s="0" t="n">
        <v>130189.754831551</v>
      </c>
    </row>
    <row r="105" customFormat="false" ht="12.8" hidden="false" customHeight="false" outlineLevel="0" collapsed="false">
      <c r="A105" s="0" t="n">
        <v>152</v>
      </c>
      <c r="B105" s="0" t="n">
        <v>29336403.9990483</v>
      </c>
      <c r="C105" s="0" t="n">
        <v>28333156.4702709</v>
      </c>
      <c r="D105" s="0" t="n">
        <v>97039739.7487085</v>
      </c>
      <c r="E105" s="0" t="n">
        <v>87751025.388473</v>
      </c>
      <c r="F105" s="0" t="n">
        <v>14625170.8980788</v>
      </c>
      <c r="G105" s="0" t="n">
        <v>575535.471763724</v>
      </c>
      <c r="H105" s="0" t="n">
        <v>333869.743432525</v>
      </c>
      <c r="I105" s="0" t="n">
        <v>134060.447973021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419597.106877838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378658.160597498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425811.298341676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393019.012142055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378297.632258293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362617.776144388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377360.511465341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412542.037858258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353916.305609578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370331.122204165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337262.858522076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324898.340178951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48714835.2312587</v>
      </c>
      <c r="E18" s="0" t="n">
        <v>61901140.1678812</v>
      </c>
      <c r="F18" s="0" t="n">
        <v>0</v>
      </c>
      <c r="G18" s="0" t="n">
        <v>323734.336312092</v>
      </c>
      <c r="H18" s="0" t="n">
        <v>200133.164224877</v>
      </c>
      <c r="I18" s="0" t="n">
        <v>113588.720787943</v>
      </c>
    </row>
    <row r="19" customFormat="false" ht="12.8" hidden="false" customHeight="false" outlineLevel="0" collapsed="false">
      <c r="A19" s="0" t="n">
        <v>66</v>
      </c>
      <c r="B19" s="0" t="n">
        <v>18844983.054924</v>
      </c>
      <c r="C19" s="0" t="n">
        <v>18247154.4675523</v>
      </c>
      <c r="D19" s="0" t="n">
        <v>58995553.8146578</v>
      </c>
      <c r="E19" s="0" t="n">
        <v>62532043.0037032</v>
      </c>
      <c r="F19" s="0" t="n">
        <v>10422007.1672839</v>
      </c>
      <c r="G19" s="0" t="n">
        <v>320087.638554396</v>
      </c>
      <c r="H19" s="0" t="n">
        <v>201073.0339134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15710193.8603894</v>
      </c>
      <c r="C20" s="0" t="n">
        <v>15080452.409575</v>
      </c>
      <c r="D20" s="0" t="n">
        <v>48938002.9229916</v>
      </c>
      <c r="E20" s="0" t="n">
        <v>59933007.6253539</v>
      </c>
      <c r="F20" s="0" t="n">
        <v>0</v>
      </c>
      <c r="G20" s="0" t="n">
        <v>359860.33290278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105328.863710973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208030.960291905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18352010.977364</v>
      </c>
      <c r="C23" s="0" t="n">
        <v>17755784.1478318</v>
      </c>
      <c r="D23" s="0" t="n">
        <v>58260730.789767</v>
      </c>
      <c r="E23" s="0" t="n">
        <v>58662943.8586738</v>
      </c>
      <c r="F23" s="0" t="n">
        <v>9777157.30977896</v>
      </c>
      <c r="G23" s="0" t="n">
        <v>343090.579825786</v>
      </c>
      <c r="H23" s="0" t="n">
        <v>195935.123419528</v>
      </c>
      <c r="I23" s="0" t="n">
        <v>81715.8946955766</v>
      </c>
    </row>
    <row r="24" customFormat="false" ht="12.8" hidden="false" customHeight="false" outlineLevel="0" collapsed="false">
      <c r="A24" s="0" t="n">
        <v>71</v>
      </c>
      <c r="B24" s="0" t="n">
        <v>15295448.7587646</v>
      </c>
      <c r="C24" s="0" t="n">
        <v>14685806.4639609</v>
      </c>
      <c r="D24" s="0" t="n">
        <v>48326300.0996694</v>
      </c>
      <c r="E24" s="0" t="n">
        <v>56219067.5548437</v>
      </c>
      <c r="F24" s="0" t="n">
        <v>0</v>
      </c>
      <c r="G24" s="0" t="n">
        <v>337949.78705495</v>
      </c>
      <c r="H24" s="0" t="n">
        <v>205825.493117817</v>
      </c>
      <c r="I24" s="0" t="n">
        <v>94095.7351870997</v>
      </c>
    </row>
    <row r="25" customFormat="false" ht="12.8" hidden="false" customHeight="false" outlineLevel="0" collapsed="false">
      <c r="A25" s="0" t="n">
        <v>72</v>
      </c>
      <c r="B25" s="0" t="n">
        <v>17895095.6291516</v>
      </c>
      <c r="C25" s="0" t="n">
        <v>17293311.2206414</v>
      </c>
      <c r="D25" s="0" t="n">
        <v>57021339.1563746</v>
      </c>
      <c r="E25" s="0" t="n">
        <v>56614019.6282636</v>
      </c>
      <c r="F25" s="0" t="n">
        <v>9435669.93804393</v>
      </c>
      <c r="G25" s="0" t="n">
        <v>328487.835263689</v>
      </c>
      <c r="H25" s="0" t="n">
        <v>204781.617943175</v>
      </c>
      <c r="I25" s="0" t="n">
        <v>97878.5075762177</v>
      </c>
    </row>
    <row r="26" customFormat="false" ht="12.8" hidden="false" customHeight="false" outlineLevel="0" collapsed="false">
      <c r="A26" s="0" t="n">
        <v>73</v>
      </c>
      <c r="B26" s="0" t="n">
        <v>15771460.2476662</v>
      </c>
      <c r="C26" s="0" t="n">
        <v>15161076.0151705</v>
      </c>
      <c r="D26" s="0" t="n">
        <v>50243711.6235738</v>
      </c>
      <c r="E26" s="0" t="n">
        <v>57493684.6366638</v>
      </c>
      <c r="F26" s="0" t="n">
        <v>0</v>
      </c>
      <c r="G26" s="0" t="n">
        <v>339320.504346384</v>
      </c>
      <c r="H26" s="0" t="n">
        <v>198823.376601945</v>
      </c>
      <c r="I26" s="0" t="n">
        <v>103200.502210546</v>
      </c>
    </row>
    <row r="27" customFormat="false" ht="12.8" hidden="false" customHeight="false" outlineLevel="0" collapsed="false">
      <c r="A27" s="0" t="n">
        <v>74</v>
      </c>
      <c r="B27" s="0" t="n">
        <v>19113729.7756983</v>
      </c>
      <c r="C27" s="0" t="n">
        <v>18522001.5691147</v>
      </c>
      <c r="D27" s="0" t="n">
        <v>61508114.8362639</v>
      </c>
      <c r="E27" s="0" t="n">
        <v>60086323.8414651</v>
      </c>
      <c r="F27" s="0" t="n">
        <v>10014387.3069109</v>
      </c>
      <c r="G27" s="0" t="n">
        <v>326684.376798193</v>
      </c>
      <c r="H27" s="0" t="n">
        <v>194106.785331751</v>
      </c>
      <c r="I27" s="0" t="n">
        <v>101338.634933715</v>
      </c>
    </row>
    <row r="28" customFormat="false" ht="12.8" hidden="false" customHeight="false" outlineLevel="0" collapsed="false">
      <c r="A28" s="0" t="n">
        <v>75</v>
      </c>
      <c r="B28" s="0" t="n">
        <v>17308236.6117995</v>
      </c>
      <c r="C28" s="0" t="n">
        <v>16680413.1072123</v>
      </c>
      <c r="D28" s="0" t="n">
        <v>55691143.3339563</v>
      </c>
      <c r="E28" s="0" t="n">
        <v>62570043.3490127</v>
      </c>
      <c r="F28" s="0" t="n">
        <v>0</v>
      </c>
      <c r="G28" s="0" t="n">
        <v>348131.843420688</v>
      </c>
      <c r="H28" s="0" t="n">
        <v>205853.699652584</v>
      </c>
      <c r="I28" s="0" t="n">
        <v>105482.802162781</v>
      </c>
    </row>
    <row r="29" customFormat="false" ht="12.8" hidden="false" customHeight="false" outlineLevel="0" collapsed="false">
      <c r="A29" s="0" t="n">
        <v>76</v>
      </c>
      <c r="B29" s="0" t="n">
        <v>20818818.3965605</v>
      </c>
      <c r="C29" s="0" t="n">
        <v>20156391.2769337</v>
      </c>
      <c r="D29" s="0" t="n">
        <v>67301139.2021861</v>
      </c>
      <c r="E29" s="0" t="n">
        <v>64812537.5195657</v>
      </c>
      <c r="F29" s="0" t="n">
        <v>10802089.5865943</v>
      </c>
      <c r="G29" s="0" t="n">
        <v>374475.226801271</v>
      </c>
      <c r="H29" s="0" t="n">
        <v>212962.270373888</v>
      </c>
      <c r="I29" s="0" t="n">
        <v>107128.032073771</v>
      </c>
    </row>
    <row r="30" customFormat="false" ht="12.8" hidden="false" customHeight="false" outlineLevel="0" collapsed="false">
      <c r="A30" s="0" t="n">
        <v>77</v>
      </c>
      <c r="B30" s="0" t="n">
        <v>18672202.9894228</v>
      </c>
      <c r="C30" s="0" t="n">
        <v>17988896.8187549</v>
      </c>
      <c r="D30" s="0" t="n">
        <v>60383702.6755028</v>
      </c>
      <c r="E30" s="0" t="n">
        <v>66929831.6949398</v>
      </c>
      <c r="F30" s="0" t="n">
        <v>0</v>
      </c>
      <c r="G30" s="0" t="n">
        <v>393526.524587586</v>
      </c>
      <c r="H30" s="0" t="n">
        <v>215011.338102644</v>
      </c>
      <c r="I30" s="0" t="n">
        <v>106811.868539461</v>
      </c>
    </row>
    <row r="31" customFormat="false" ht="12.8" hidden="false" customHeight="false" outlineLevel="0" collapsed="false">
      <c r="A31" s="0" t="n">
        <v>78</v>
      </c>
      <c r="B31" s="0" t="n">
        <v>21849304.6686955</v>
      </c>
      <c r="C31" s="0" t="n">
        <v>21174051.029505</v>
      </c>
      <c r="D31" s="0" t="n">
        <v>70972788.2979186</v>
      </c>
      <c r="E31" s="0" t="n">
        <v>67733145.0542941</v>
      </c>
      <c r="F31" s="0" t="n">
        <v>11288857.509049</v>
      </c>
      <c r="G31" s="0" t="n">
        <v>375347.364723893</v>
      </c>
      <c r="H31" s="0" t="n">
        <v>222674.736082117</v>
      </c>
      <c r="I31" s="0" t="n">
        <v>110330.769120702</v>
      </c>
    </row>
    <row r="32" customFormat="false" ht="12.8" hidden="false" customHeight="false" outlineLevel="0" collapsed="false">
      <c r="A32" s="0" t="n">
        <v>79</v>
      </c>
      <c r="B32" s="0" t="n">
        <v>19615955.4367033</v>
      </c>
      <c r="C32" s="0" t="n">
        <v>18925605.8750789</v>
      </c>
      <c r="D32" s="0" t="n">
        <v>63765520.3060539</v>
      </c>
      <c r="E32" s="0" t="n">
        <v>70064428.0998446</v>
      </c>
      <c r="F32" s="0" t="n">
        <v>0</v>
      </c>
      <c r="G32" s="0" t="n">
        <v>388440.581637361</v>
      </c>
      <c r="H32" s="0" t="n">
        <v>226506.987506423</v>
      </c>
      <c r="I32" s="0" t="n">
        <v>107717.132115054</v>
      </c>
    </row>
    <row r="33" customFormat="false" ht="12.8" hidden="false" customHeight="false" outlineLevel="0" collapsed="false">
      <c r="A33" s="0" t="n">
        <v>80</v>
      </c>
      <c r="B33" s="0" t="n">
        <v>23114230.5108946</v>
      </c>
      <c r="C33" s="0" t="n">
        <v>22421188.3461093</v>
      </c>
      <c r="D33" s="0" t="n">
        <v>75385773.767913</v>
      </c>
      <c r="E33" s="0" t="n">
        <v>71460564.2114865</v>
      </c>
      <c r="F33" s="0" t="n">
        <v>11910094.0352478</v>
      </c>
      <c r="G33" s="0" t="n">
        <v>382266.898873811</v>
      </c>
      <c r="H33" s="0" t="n">
        <v>233762.713878723</v>
      </c>
      <c r="I33" s="0" t="n">
        <v>110017.9314753</v>
      </c>
    </row>
    <row r="34" customFormat="false" ht="12.8" hidden="false" customHeight="false" outlineLevel="0" collapsed="false">
      <c r="A34" s="0" t="n">
        <v>81</v>
      </c>
      <c r="B34" s="0" t="n">
        <v>20511660.043413</v>
      </c>
      <c r="C34" s="0" t="n">
        <v>19802300.5335181</v>
      </c>
      <c r="D34" s="0" t="n">
        <v>66933444.4368074</v>
      </c>
      <c r="E34" s="0" t="n">
        <v>73015263.0704498</v>
      </c>
      <c r="F34" s="0" t="n">
        <v>0</v>
      </c>
      <c r="G34" s="0" t="n">
        <v>389804.731786141</v>
      </c>
      <c r="H34" s="0" t="n">
        <v>242233.425409658</v>
      </c>
      <c r="I34" s="0" t="n">
        <v>110459.075284522</v>
      </c>
    </row>
    <row r="35" customFormat="false" ht="12.8" hidden="false" customHeight="false" outlineLevel="0" collapsed="false">
      <c r="A35" s="0" t="n">
        <v>82</v>
      </c>
      <c r="B35" s="0" t="n">
        <v>24120691.9287118</v>
      </c>
      <c r="C35" s="0" t="n">
        <v>23388598.1671428</v>
      </c>
      <c r="D35" s="0" t="n">
        <v>78842983.2036525</v>
      </c>
      <c r="E35" s="0" t="n">
        <v>74258078.8955937</v>
      </c>
      <c r="F35" s="0" t="n">
        <v>12376346.482599</v>
      </c>
      <c r="G35" s="0" t="n">
        <v>409319.466491844</v>
      </c>
      <c r="H35" s="0" t="n">
        <v>245148.395630039</v>
      </c>
      <c r="I35" s="0" t="n">
        <v>110894.142067351</v>
      </c>
    </row>
    <row r="36" customFormat="false" ht="12.8" hidden="false" customHeight="false" outlineLevel="0" collapsed="false">
      <c r="A36" s="0" t="n">
        <v>83</v>
      </c>
      <c r="B36" s="0" t="n">
        <v>21250532.6073744</v>
      </c>
      <c r="C36" s="0" t="n">
        <v>20500487.9380174</v>
      </c>
      <c r="D36" s="0" t="n">
        <v>69439487.288835</v>
      </c>
      <c r="E36" s="0" t="n">
        <v>75271114.6359737</v>
      </c>
      <c r="F36" s="0" t="n">
        <v>0</v>
      </c>
      <c r="G36" s="0" t="n">
        <v>414506.994930405</v>
      </c>
      <c r="H36" s="0" t="n">
        <v>254956.248037744</v>
      </c>
      <c r="I36" s="0" t="n">
        <v>115116.323412621</v>
      </c>
    </row>
    <row r="37" customFormat="false" ht="12.8" hidden="false" customHeight="false" outlineLevel="0" collapsed="false">
      <c r="A37" s="0" t="n">
        <v>84</v>
      </c>
      <c r="B37" s="0" t="n">
        <v>24828663.9172623</v>
      </c>
      <c r="C37" s="0" t="n">
        <v>24060326.5999337</v>
      </c>
      <c r="D37" s="0" t="n">
        <v>81235551.7431093</v>
      </c>
      <c r="E37" s="0" t="n">
        <v>76177026.6923009</v>
      </c>
      <c r="F37" s="0" t="n">
        <v>12696171.1153835</v>
      </c>
      <c r="G37" s="0" t="n">
        <v>423869.579980219</v>
      </c>
      <c r="H37" s="0" t="n">
        <v>262657.148698696</v>
      </c>
      <c r="I37" s="0" t="n">
        <v>116872.269499434</v>
      </c>
    </row>
    <row r="38" customFormat="false" ht="12.8" hidden="false" customHeight="false" outlineLevel="0" collapsed="false">
      <c r="A38" s="0" t="n">
        <v>85</v>
      </c>
      <c r="B38" s="0" t="n">
        <v>21988016.3043742</v>
      </c>
      <c r="C38" s="0" t="n">
        <v>21176969.5646296</v>
      </c>
      <c r="D38" s="0" t="n">
        <v>71887006.9166766</v>
      </c>
      <c r="E38" s="0" t="n">
        <v>77543962.3963496</v>
      </c>
      <c r="F38" s="0" t="n">
        <v>0</v>
      </c>
      <c r="G38" s="0" t="n">
        <v>460292.97890485</v>
      </c>
      <c r="H38" s="0" t="n">
        <v>267232.712070015</v>
      </c>
      <c r="I38" s="0" t="n">
        <v>119315.783956805</v>
      </c>
    </row>
    <row r="39" customFormat="false" ht="12.8" hidden="false" customHeight="false" outlineLevel="0" collapsed="false">
      <c r="A39" s="0" t="n">
        <v>86</v>
      </c>
      <c r="B39" s="0" t="n">
        <v>25645196.8664543</v>
      </c>
      <c r="C39" s="0" t="n">
        <v>24831246.1603826</v>
      </c>
      <c r="D39" s="0" t="n">
        <v>83931224.6011874</v>
      </c>
      <c r="E39" s="0" t="n">
        <v>78380270.9802504</v>
      </c>
      <c r="F39" s="0" t="n">
        <v>13063378.4967084</v>
      </c>
      <c r="G39" s="0" t="n">
        <v>450510.832223626</v>
      </c>
      <c r="H39" s="0" t="n">
        <v>279813.757339767</v>
      </c>
      <c r="I39" s="0" t="n">
        <v>119465.880726049</v>
      </c>
    </row>
    <row r="40" customFormat="false" ht="12.8" hidden="false" customHeight="false" outlineLevel="0" collapsed="false">
      <c r="A40" s="0" t="n">
        <v>87</v>
      </c>
      <c r="B40" s="0" t="n">
        <v>22447220.2984648</v>
      </c>
      <c r="C40" s="0" t="n">
        <v>21657510.8516684</v>
      </c>
      <c r="D40" s="0" t="n">
        <v>73596511.2946099</v>
      </c>
      <c r="E40" s="0" t="n">
        <v>79111366.5748518</v>
      </c>
      <c r="F40" s="0" t="n">
        <v>0</v>
      </c>
      <c r="G40" s="0" t="n">
        <v>428588.625593779</v>
      </c>
      <c r="H40" s="0" t="n">
        <v>277432.676255765</v>
      </c>
      <c r="I40" s="0" t="n">
        <v>119554.492781108</v>
      </c>
    </row>
    <row r="41" customFormat="false" ht="12.8" hidden="false" customHeight="false" outlineLevel="0" collapsed="false">
      <c r="A41" s="0" t="n">
        <v>88</v>
      </c>
      <c r="B41" s="0" t="n">
        <v>26215620.9346247</v>
      </c>
      <c r="C41" s="0" t="n">
        <v>25402306.3257615</v>
      </c>
      <c r="D41" s="0" t="n">
        <v>86012594.8775594</v>
      </c>
      <c r="E41" s="0" t="n">
        <v>80105375.6892527</v>
      </c>
      <c r="F41" s="0" t="n">
        <v>13350895.9482088</v>
      </c>
      <c r="G41" s="0" t="n">
        <v>445030.089454253</v>
      </c>
      <c r="H41" s="0" t="n">
        <v>283043.187284622</v>
      </c>
      <c r="I41" s="0" t="n">
        <v>121773.331606164</v>
      </c>
    </row>
    <row r="42" customFormat="false" ht="12.8" hidden="false" customHeight="false" outlineLevel="0" collapsed="false">
      <c r="A42" s="0" t="n">
        <v>89</v>
      </c>
      <c r="B42" s="0" t="n">
        <v>23082906.8291664</v>
      </c>
      <c r="C42" s="0" t="n">
        <v>22239237.8669568</v>
      </c>
      <c r="D42" s="0" t="n">
        <v>75723139.4766404</v>
      </c>
      <c r="E42" s="0" t="n">
        <v>81064993.4839451</v>
      </c>
      <c r="F42" s="0" t="n">
        <v>0</v>
      </c>
      <c r="G42" s="0" t="n">
        <v>467102.923555179</v>
      </c>
      <c r="H42" s="0" t="n">
        <v>290990.408135283</v>
      </c>
      <c r="I42" s="0" t="n">
        <v>122250.900741652</v>
      </c>
    </row>
    <row r="43" customFormat="false" ht="12.8" hidden="false" customHeight="false" outlineLevel="0" collapsed="false">
      <c r="A43" s="0" t="n">
        <v>90</v>
      </c>
      <c r="B43" s="0" t="n">
        <v>26919144.4772353</v>
      </c>
      <c r="C43" s="0" t="n">
        <v>26054430.1240422</v>
      </c>
      <c r="D43" s="0" t="n">
        <v>88293975.3281329</v>
      </c>
      <c r="E43" s="0" t="n">
        <v>81958410.6714133</v>
      </c>
      <c r="F43" s="0" t="n">
        <v>13659735.1119022</v>
      </c>
      <c r="G43" s="0" t="n">
        <v>483971.745139621</v>
      </c>
      <c r="H43" s="0" t="n">
        <v>295475.232732688</v>
      </c>
      <c r="I43" s="0" t="n">
        <v>121810.536172498</v>
      </c>
    </row>
    <row r="44" customFormat="false" ht="12.8" hidden="false" customHeight="false" outlineLevel="0" collapsed="false">
      <c r="A44" s="0" t="n">
        <v>91</v>
      </c>
      <c r="B44" s="0" t="n">
        <v>23750569.1785889</v>
      </c>
      <c r="C44" s="0" t="n">
        <v>22881949.5148735</v>
      </c>
      <c r="D44" s="0" t="n">
        <v>77959988.6181249</v>
      </c>
      <c r="E44" s="0" t="n">
        <v>83172094.5575264</v>
      </c>
      <c r="F44" s="0" t="n">
        <v>0</v>
      </c>
      <c r="G44" s="0" t="n">
        <v>494923.965369456</v>
      </c>
      <c r="H44" s="0" t="n">
        <v>291291.881779052</v>
      </c>
      <c r="I44" s="0" t="n">
        <v>117719.737952726</v>
      </c>
    </row>
    <row r="45" customFormat="false" ht="12.8" hidden="false" customHeight="false" outlineLevel="0" collapsed="false">
      <c r="A45" s="0" t="n">
        <v>92</v>
      </c>
      <c r="B45" s="0" t="n">
        <v>27821981.0624328</v>
      </c>
      <c r="C45" s="0" t="n">
        <v>26986613.9861236</v>
      </c>
      <c r="D45" s="0" t="n">
        <v>91509363.5157753</v>
      </c>
      <c r="E45" s="0" t="n">
        <v>84735616.5235042</v>
      </c>
      <c r="F45" s="0" t="n">
        <v>14122602.7539174</v>
      </c>
      <c r="G45" s="0" t="n">
        <v>462319.578158251</v>
      </c>
      <c r="H45" s="0" t="n">
        <v>290872.557000493</v>
      </c>
      <c r="I45" s="0" t="n">
        <v>117392.773072152</v>
      </c>
    </row>
    <row r="46" customFormat="false" ht="12.8" hidden="false" customHeight="false" outlineLevel="0" collapsed="false">
      <c r="A46" s="0" t="n">
        <v>93</v>
      </c>
      <c r="B46" s="0" t="n">
        <v>24558530.6991189</v>
      </c>
      <c r="C46" s="0" t="n">
        <v>23713253.5043574</v>
      </c>
      <c r="D46" s="0" t="n">
        <v>80893585.4062167</v>
      </c>
      <c r="E46" s="0" t="n">
        <v>86048581.3594586</v>
      </c>
      <c r="F46" s="0" t="n">
        <v>0</v>
      </c>
      <c r="G46" s="0" t="n">
        <v>469209.748976922</v>
      </c>
      <c r="H46" s="0" t="n">
        <v>293540.81768949</v>
      </c>
      <c r="I46" s="0" t="n">
        <v>117895.18299307</v>
      </c>
    </row>
    <row r="47" customFormat="false" ht="12.8" hidden="false" customHeight="false" outlineLevel="0" collapsed="false">
      <c r="A47" s="0" t="n">
        <v>94</v>
      </c>
      <c r="B47" s="0" t="n">
        <v>28686744.317384</v>
      </c>
      <c r="C47" s="0" t="n">
        <v>27790237.9256427</v>
      </c>
      <c r="D47" s="0" t="n">
        <v>94351530.6085433</v>
      </c>
      <c r="E47" s="0" t="n">
        <v>87127112.5488936</v>
      </c>
      <c r="F47" s="0" t="n">
        <v>14521185.4248156</v>
      </c>
      <c r="G47" s="0" t="n">
        <v>520254.716333615</v>
      </c>
      <c r="H47" s="0" t="n">
        <v>295352.044236306</v>
      </c>
      <c r="I47" s="0" t="n">
        <v>115570.901673361</v>
      </c>
    </row>
    <row r="48" customFormat="false" ht="12.8" hidden="false" customHeight="false" outlineLevel="0" collapsed="false">
      <c r="A48" s="0" t="n">
        <v>95</v>
      </c>
      <c r="B48" s="0" t="n">
        <v>25286372.4827324</v>
      </c>
      <c r="C48" s="0" t="n">
        <v>24393495.6092569</v>
      </c>
      <c r="D48" s="0" t="n">
        <v>83331102.3434554</v>
      </c>
      <c r="E48" s="0" t="n">
        <v>88380976.238534</v>
      </c>
      <c r="F48" s="0" t="n">
        <v>0</v>
      </c>
      <c r="G48" s="0" t="n">
        <v>517476.67706121</v>
      </c>
      <c r="H48" s="0" t="n">
        <v>295102.195856217</v>
      </c>
      <c r="I48" s="0" t="n">
        <v>114711.429368612</v>
      </c>
    </row>
    <row r="49" customFormat="false" ht="12.8" hidden="false" customHeight="false" outlineLevel="0" collapsed="false">
      <c r="A49" s="0" t="n">
        <v>96</v>
      </c>
      <c r="B49" s="0" t="n">
        <v>29268762.5245107</v>
      </c>
      <c r="C49" s="0" t="n">
        <v>28357843.6820856</v>
      </c>
      <c r="D49" s="0" t="n">
        <v>96376191.8355013</v>
      </c>
      <c r="E49" s="0" t="n">
        <v>88828707.9452368</v>
      </c>
      <c r="F49" s="0" t="n">
        <v>14804784.6575395</v>
      </c>
      <c r="G49" s="0" t="n">
        <v>526671.299557896</v>
      </c>
      <c r="H49" s="0" t="n">
        <v>301753.887635945</v>
      </c>
      <c r="I49" s="0" t="n">
        <v>117848.078901849</v>
      </c>
    </row>
    <row r="50" customFormat="false" ht="12.8" hidden="false" customHeight="false" outlineLevel="0" collapsed="false">
      <c r="A50" s="0" t="n">
        <v>97</v>
      </c>
      <c r="B50" s="0" t="n">
        <v>25738746.1945325</v>
      </c>
      <c r="C50" s="0" t="n">
        <v>24821469.6919991</v>
      </c>
      <c r="D50" s="0" t="n">
        <v>84853982.4216726</v>
      </c>
      <c r="E50" s="0" t="n">
        <v>89817136.964732</v>
      </c>
      <c r="F50" s="0" t="n">
        <v>0</v>
      </c>
      <c r="G50" s="0" t="n">
        <v>522145.014178402</v>
      </c>
      <c r="H50" s="0" t="n">
        <v>310269.654574789</v>
      </c>
      <c r="I50" s="0" t="n">
        <v>121231.191114655</v>
      </c>
    </row>
    <row r="51" customFormat="false" ht="12.8" hidden="false" customHeight="false" outlineLevel="0" collapsed="false">
      <c r="A51" s="0" t="n">
        <v>98</v>
      </c>
      <c r="B51" s="0" t="n">
        <v>30007450.8251833</v>
      </c>
      <c r="C51" s="0" t="n">
        <v>29093363.5328702</v>
      </c>
      <c r="D51" s="0" t="n">
        <v>98934094.1385393</v>
      </c>
      <c r="E51" s="0" t="n">
        <v>91023098.2002103</v>
      </c>
      <c r="F51" s="0" t="n">
        <v>15170516.3667017</v>
      </c>
      <c r="G51" s="0" t="n">
        <v>523754.079926456</v>
      </c>
      <c r="H51" s="0" t="n">
        <v>307879.692956962</v>
      </c>
      <c r="I51" s="0" t="n">
        <v>117790.742042325</v>
      </c>
    </row>
    <row r="52" customFormat="false" ht="12.8" hidden="false" customHeight="false" outlineLevel="0" collapsed="false">
      <c r="A52" s="0" t="n">
        <v>99</v>
      </c>
      <c r="B52" s="0" t="n">
        <v>26419197.0994115</v>
      </c>
      <c r="C52" s="0" t="n">
        <v>25433057.5853532</v>
      </c>
      <c r="D52" s="0" t="n">
        <v>86996424.9923381</v>
      </c>
      <c r="E52" s="0" t="n">
        <v>91885129.7639119</v>
      </c>
      <c r="F52" s="0" t="n">
        <v>0</v>
      </c>
      <c r="G52" s="0" t="n">
        <v>593870.694380957</v>
      </c>
      <c r="H52" s="0" t="n">
        <v>310617.751381233</v>
      </c>
      <c r="I52" s="0" t="n">
        <v>116644.383280207</v>
      </c>
    </row>
    <row r="53" customFormat="false" ht="12.8" hidden="false" customHeight="false" outlineLevel="0" collapsed="false">
      <c r="A53" s="0" t="n">
        <v>100</v>
      </c>
      <c r="B53" s="0" t="n">
        <v>30679527.6986932</v>
      </c>
      <c r="C53" s="0" t="n">
        <v>29691992.9410755</v>
      </c>
      <c r="D53" s="0" t="n">
        <v>100975602.917296</v>
      </c>
      <c r="E53" s="0" t="n">
        <v>92819246.8358351</v>
      </c>
      <c r="F53" s="0" t="n">
        <v>15469874.4726392</v>
      </c>
      <c r="G53" s="0" t="n">
        <v>590899.488644403</v>
      </c>
      <c r="H53" s="0" t="n">
        <v>313612.229088164</v>
      </c>
      <c r="I53" s="0" t="n">
        <v>118604.342693087</v>
      </c>
    </row>
    <row r="54" customFormat="false" ht="12.8" hidden="false" customHeight="false" outlineLevel="0" collapsed="false">
      <c r="A54" s="0" t="n">
        <v>101</v>
      </c>
      <c r="B54" s="0" t="n">
        <v>26977347.1595316</v>
      </c>
      <c r="C54" s="0" t="n">
        <v>25970865.7575274</v>
      </c>
      <c r="D54" s="0" t="n">
        <v>88825525.1033382</v>
      </c>
      <c r="E54" s="0" t="n">
        <v>93728036.7874293</v>
      </c>
      <c r="F54" s="0" t="n">
        <v>0</v>
      </c>
      <c r="G54" s="0" t="n">
        <v>604349.908284918</v>
      </c>
      <c r="H54" s="0" t="n">
        <v>316805.641721322</v>
      </c>
      <c r="I54" s="0" t="n">
        <v>121894.074282719</v>
      </c>
    </row>
    <row r="55" customFormat="false" ht="12.8" hidden="false" customHeight="false" outlineLevel="0" collapsed="false">
      <c r="A55" s="0" t="n">
        <v>102</v>
      </c>
      <c r="B55" s="0" t="n">
        <v>31335458.1869319</v>
      </c>
      <c r="C55" s="0" t="n">
        <v>30337587.576571</v>
      </c>
      <c r="D55" s="0" t="n">
        <v>103162760.269758</v>
      </c>
      <c r="E55" s="0" t="n">
        <v>94799769.3687617</v>
      </c>
      <c r="F55" s="0" t="n">
        <v>15799961.5614603</v>
      </c>
      <c r="G55" s="0" t="n">
        <v>598771.688751737</v>
      </c>
      <c r="H55" s="0" t="n">
        <v>314587.204697191</v>
      </c>
      <c r="I55" s="0" t="n">
        <v>120731.024160041</v>
      </c>
    </row>
    <row r="56" customFormat="false" ht="12.8" hidden="false" customHeight="false" outlineLevel="0" collapsed="false">
      <c r="A56" s="0" t="n">
        <v>103</v>
      </c>
      <c r="B56" s="0" t="n">
        <v>27644748.6554456</v>
      </c>
      <c r="C56" s="0" t="n">
        <v>26659346.7019979</v>
      </c>
      <c r="D56" s="0" t="n">
        <v>91265923.9822038</v>
      </c>
      <c r="E56" s="0" t="n">
        <v>96267041.9810952</v>
      </c>
      <c r="F56" s="0" t="n">
        <v>0</v>
      </c>
      <c r="G56" s="0" t="n">
        <v>585241.554491238</v>
      </c>
      <c r="H56" s="0" t="n">
        <v>315779.703351982</v>
      </c>
      <c r="I56" s="0" t="n">
        <v>120543.850863579</v>
      </c>
    </row>
    <row r="57" customFormat="false" ht="12.8" hidden="false" customHeight="false" outlineLevel="0" collapsed="false">
      <c r="A57" s="0" t="n">
        <v>104</v>
      </c>
      <c r="B57" s="0" t="n">
        <v>32370257.1395991</v>
      </c>
      <c r="C57" s="0" t="n">
        <v>31364743.4866878</v>
      </c>
      <c r="D57" s="0" t="n">
        <v>106766688.445137</v>
      </c>
      <c r="E57" s="0" t="n">
        <v>97992616.8397889</v>
      </c>
      <c r="F57" s="0" t="n">
        <v>16332102.8066315</v>
      </c>
      <c r="G57" s="0" t="n">
        <v>591256.599130421</v>
      </c>
      <c r="H57" s="0" t="n">
        <v>327610.233135346</v>
      </c>
      <c r="I57" s="0" t="n">
        <v>123781.172350734</v>
      </c>
    </row>
    <row r="58" customFormat="false" ht="12.8" hidden="false" customHeight="false" outlineLevel="0" collapsed="false">
      <c r="A58" s="0" t="n">
        <v>105</v>
      </c>
      <c r="B58" s="0" t="n">
        <v>28500152.6081162</v>
      </c>
      <c r="C58" s="0" t="n">
        <v>27497180.9420847</v>
      </c>
      <c r="D58" s="0" t="n">
        <v>94171768.9665208</v>
      </c>
      <c r="E58" s="0" t="n">
        <v>99115748.5964571</v>
      </c>
      <c r="F58" s="0" t="n">
        <v>0</v>
      </c>
      <c r="G58" s="0" t="n">
        <v>580182.575940435</v>
      </c>
      <c r="H58" s="0" t="n">
        <v>335745.754764918</v>
      </c>
      <c r="I58" s="0" t="n">
        <v>124347.621894516</v>
      </c>
    </row>
    <row r="59" customFormat="false" ht="12.8" hidden="false" customHeight="false" outlineLevel="0" collapsed="false">
      <c r="A59" s="0" t="n">
        <v>106</v>
      </c>
      <c r="B59" s="0" t="n">
        <v>32889260.6339094</v>
      </c>
      <c r="C59" s="0" t="n">
        <v>31882433.5340358</v>
      </c>
      <c r="D59" s="0" t="n">
        <v>108534899.265012</v>
      </c>
      <c r="E59" s="0" t="n">
        <v>99434054.821961</v>
      </c>
      <c r="F59" s="0" t="n">
        <v>16572342.4703268</v>
      </c>
      <c r="G59" s="0" t="n">
        <v>575698.346726652</v>
      </c>
      <c r="H59" s="0" t="n">
        <v>341845.397512434</v>
      </c>
      <c r="I59" s="0" t="n">
        <v>127547.650906472</v>
      </c>
    </row>
    <row r="60" customFormat="false" ht="12.8" hidden="false" customHeight="false" outlineLevel="0" collapsed="false">
      <c r="A60" s="0" t="n">
        <v>107</v>
      </c>
      <c r="B60" s="0" t="n">
        <v>28948374.5167351</v>
      </c>
      <c r="C60" s="0" t="n">
        <v>27937068.5282326</v>
      </c>
      <c r="D60" s="0" t="n">
        <v>95694157.6478362</v>
      </c>
      <c r="E60" s="0" t="n">
        <v>100600014.922893</v>
      </c>
      <c r="F60" s="0" t="n">
        <v>0</v>
      </c>
      <c r="G60" s="0" t="n">
        <v>593535.741758781</v>
      </c>
      <c r="H60" s="0" t="n">
        <v>331151.693709907</v>
      </c>
      <c r="I60" s="0" t="n">
        <v>123740.790048335</v>
      </c>
    </row>
    <row r="61" customFormat="false" ht="12.8" hidden="false" customHeight="false" outlineLevel="0" collapsed="false">
      <c r="A61" s="0" t="n">
        <v>108</v>
      </c>
      <c r="B61" s="0" t="n">
        <v>33725837.9214452</v>
      </c>
      <c r="C61" s="0" t="n">
        <v>32698619.700425</v>
      </c>
      <c r="D61" s="0" t="n">
        <v>111331286.956132</v>
      </c>
      <c r="E61" s="0" t="n">
        <v>101937843.862253</v>
      </c>
      <c r="F61" s="0" t="n">
        <v>16989640.6437088</v>
      </c>
      <c r="G61" s="0" t="n">
        <v>602183.661348285</v>
      </c>
      <c r="H61" s="0" t="n">
        <v>337427.832422289</v>
      </c>
      <c r="I61" s="0" t="n">
        <v>125152.467499387</v>
      </c>
    </row>
    <row r="62" customFormat="false" ht="12.8" hidden="false" customHeight="false" outlineLevel="0" collapsed="false">
      <c r="A62" s="0" t="n">
        <v>109</v>
      </c>
      <c r="B62" s="0" t="n">
        <v>29776701.9837445</v>
      </c>
      <c r="C62" s="0" t="n">
        <v>28767897.8909957</v>
      </c>
      <c r="D62" s="0" t="n">
        <v>98538537.9813964</v>
      </c>
      <c r="E62" s="0" t="n">
        <v>103552032.981858</v>
      </c>
      <c r="F62" s="0" t="n">
        <v>0</v>
      </c>
      <c r="G62" s="0" t="n">
        <v>589049.120336722</v>
      </c>
      <c r="H62" s="0" t="n">
        <v>333235.047434072</v>
      </c>
      <c r="I62" s="0" t="n">
        <v>123599.892825643</v>
      </c>
    </row>
    <row r="63" customFormat="false" ht="12.8" hidden="false" customHeight="false" outlineLevel="0" collapsed="false">
      <c r="A63" s="0" t="n">
        <v>110</v>
      </c>
      <c r="B63" s="0" t="n">
        <v>34486981.0097892</v>
      </c>
      <c r="C63" s="0" t="n">
        <v>33475863.0852801</v>
      </c>
      <c r="D63" s="0" t="n">
        <v>114005822.488806</v>
      </c>
      <c r="E63" s="0" t="n">
        <v>104269015.711796</v>
      </c>
      <c r="F63" s="0" t="n">
        <v>17378169.2852994</v>
      </c>
      <c r="G63" s="0" t="n">
        <v>584093.27816339</v>
      </c>
      <c r="H63" s="0" t="n">
        <v>339742.53715916</v>
      </c>
      <c r="I63" s="0" t="n">
        <v>124688.727409333</v>
      </c>
    </row>
    <row r="64" customFormat="false" ht="12.8" hidden="false" customHeight="false" outlineLevel="0" collapsed="false">
      <c r="A64" s="0" t="n">
        <v>111</v>
      </c>
      <c r="B64" s="0" t="n">
        <v>30269763.0152629</v>
      </c>
      <c r="C64" s="0" t="n">
        <v>29202570.4297748</v>
      </c>
      <c r="D64" s="0" t="n">
        <v>100092934.011195</v>
      </c>
      <c r="E64" s="0" t="n">
        <v>104997186.397687</v>
      </c>
      <c r="F64" s="0" t="n">
        <v>0</v>
      </c>
      <c r="G64" s="0" t="n">
        <v>635303.175313381</v>
      </c>
      <c r="H64" s="0" t="n">
        <v>344717.100256606</v>
      </c>
      <c r="I64" s="0" t="n">
        <v>124531.871311569</v>
      </c>
    </row>
    <row r="65" customFormat="false" ht="12.8" hidden="false" customHeight="false" outlineLevel="0" collapsed="false">
      <c r="A65" s="0" t="n">
        <v>112</v>
      </c>
      <c r="B65" s="0" t="n">
        <v>35125005.5924574</v>
      </c>
      <c r="C65" s="0" t="n">
        <v>34084623.5585196</v>
      </c>
      <c r="D65" s="0" t="n">
        <v>116103884.621604</v>
      </c>
      <c r="E65" s="0" t="n">
        <v>106114656.594278</v>
      </c>
      <c r="F65" s="0" t="n">
        <v>17685776.0990463</v>
      </c>
      <c r="G65" s="0" t="n">
        <v>605147.420701195</v>
      </c>
      <c r="H65" s="0" t="n">
        <v>346296.015440503</v>
      </c>
      <c r="I65" s="0" t="n">
        <v>127055.139708682</v>
      </c>
    </row>
    <row r="66" customFormat="false" ht="12.8" hidden="false" customHeight="false" outlineLevel="0" collapsed="false">
      <c r="A66" s="0" t="n">
        <v>113</v>
      </c>
      <c r="B66" s="0" t="n">
        <v>30728468.9403389</v>
      </c>
      <c r="C66" s="0" t="n">
        <v>29712595.7925832</v>
      </c>
      <c r="D66" s="0" t="n">
        <v>101864441.540821</v>
      </c>
      <c r="E66" s="0" t="n">
        <v>106807688.447643</v>
      </c>
      <c r="F66" s="0" t="n">
        <v>0</v>
      </c>
      <c r="G66" s="0" t="n">
        <v>577296.230086305</v>
      </c>
      <c r="H66" s="0" t="n">
        <v>349489.695209461</v>
      </c>
      <c r="I66" s="0" t="n">
        <v>127267.460657001</v>
      </c>
    </row>
    <row r="67" customFormat="false" ht="12.8" hidden="false" customHeight="false" outlineLevel="0" collapsed="false">
      <c r="A67" s="0" t="n">
        <v>114</v>
      </c>
      <c r="B67" s="0" t="n">
        <v>35950798.4086942</v>
      </c>
      <c r="C67" s="0" t="n">
        <v>34907118.828494</v>
      </c>
      <c r="D67" s="0" t="n">
        <v>118956142.954949</v>
      </c>
      <c r="E67" s="0" t="n">
        <v>108612338.671088</v>
      </c>
      <c r="F67" s="0" t="n">
        <v>18102056.4451814</v>
      </c>
      <c r="G67" s="0" t="n">
        <v>604457.645371796</v>
      </c>
      <c r="H67" s="0" t="n">
        <v>352069.882593531</v>
      </c>
      <c r="I67" s="0" t="n">
        <v>124502.931764136</v>
      </c>
    </row>
    <row r="68" customFormat="false" ht="12.8" hidden="false" customHeight="false" outlineLevel="0" collapsed="false">
      <c r="A68" s="0" t="n">
        <v>115</v>
      </c>
      <c r="B68" s="0" t="n">
        <v>31541136.0325216</v>
      </c>
      <c r="C68" s="0" t="n">
        <v>30439945.9187276</v>
      </c>
      <c r="D68" s="0" t="n">
        <v>104385590.743609</v>
      </c>
      <c r="E68" s="0" t="n">
        <v>109304002.163029</v>
      </c>
      <c r="F68" s="0" t="n">
        <v>0</v>
      </c>
      <c r="G68" s="0" t="n">
        <v>661423.048624789</v>
      </c>
      <c r="H68" s="0" t="n">
        <v>352783.164641773</v>
      </c>
      <c r="I68" s="0" t="n">
        <v>124262.71503926</v>
      </c>
    </row>
    <row r="69" customFormat="false" ht="12.8" hidden="false" customHeight="false" outlineLevel="0" collapsed="false">
      <c r="A69" s="0" t="n">
        <v>116</v>
      </c>
      <c r="B69" s="0" t="n">
        <v>36632113.5612836</v>
      </c>
      <c r="C69" s="0" t="n">
        <v>35572267.0120528</v>
      </c>
      <c r="D69" s="0" t="n">
        <v>121279520.784507</v>
      </c>
      <c r="E69" s="0" t="n">
        <v>110670443.469922</v>
      </c>
      <c r="F69" s="0" t="n">
        <v>18445073.9116537</v>
      </c>
      <c r="G69" s="0" t="n">
        <v>626500.187582039</v>
      </c>
      <c r="H69" s="0" t="n">
        <v>347432.997484353</v>
      </c>
      <c r="I69" s="0" t="n">
        <v>122733.377377762</v>
      </c>
    </row>
    <row r="70" customFormat="false" ht="12.8" hidden="false" customHeight="false" outlineLevel="0" collapsed="false">
      <c r="A70" s="0" t="n">
        <v>117</v>
      </c>
      <c r="B70" s="0" t="n">
        <v>32069393.2417546</v>
      </c>
      <c r="C70" s="0" t="n">
        <v>31012355.9485719</v>
      </c>
      <c r="D70" s="0" t="n">
        <v>106411778.809951</v>
      </c>
      <c r="E70" s="0" t="n">
        <v>111329881.699293</v>
      </c>
      <c r="F70" s="0" t="n">
        <v>0</v>
      </c>
      <c r="G70" s="0" t="n">
        <v>621389.273854688</v>
      </c>
      <c r="H70" s="0" t="n">
        <v>349273.920284217</v>
      </c>
      <c r="I70" s="0" t="n">
        <v>123391.570062492</v>
      </c>
    </row>
    <row r="71" customFormat="false" ht="12.8" hidden="false" customHeight="false" outlineLevel="0" collapsed="false">
      <c r="A71" s="0" t="n">
        <v>118</v>
      </c>
      <c r="B71" s="0" t="n">
        <v>37242880.4305893</v>
      </c>
      <c r="C71" s="0" t="n">
        <v>36153986.6917723</v>
      </c>
      <c r="D71" s="0" t="n">
        <v>123287549.532533</v>
      </c>
      <c r="E71" s="0" t="n">
        <v>112412743.665776</v>
      </c>
      <c r="F71" s="0" t="n">
        <v>18735457.2776293</v>
      </c>
      <c r="G71" s="0" t="n">
        <v>643099.856272691</v>
      </c>
      <c r="H71" s="0" t="n">
        <v>358636.96242772</v>
      </c>
      <c r="I71" s="0" t="n">
        <v>124509.885880764</v>
      </c>
    </row>
    <row r="72" customFormat="false" ht="12.8" hidden="false" customHeight="false" outlineLevel="0" collapsed="false">
      <c r="A72" s="0" t="n">
        <v>119</v>
      </c>
      <c r="B72" s="0" t="n">
        <v>32542043.9537009</v>
      </c>
      <c r="C72" s="0" t="n">
        <v>31455357.0345899</v>
      </c>
      <c r="D72" s="0" t="n">
        <v>107973927.761424</v>
      </c>
      <c r="E72" s="0" t="n">
        <v>112815860.275245</v>
      </c>
      <c r="F72" s="0" t="n">
        <v>0</v>
      </c>
      <c r="G72" s="0" t="n">
        <v>633636.4536081</v>
      </c>
      <c r="H72" s="0" t="n">
        <v>364349.017865563</v>
      </c>
      <c r="I72" s="0" t="n">
        <v>126716.35376761</v>
      </c>
    </row>
    <row r="73" customFormat="false" ht="12.8" hidden="false" customHeight="false" outlineLevel="0" collapsed="false">
      <c r="A73" s="0" t="n">
        <v>120</v>
      </c>
      <c r="B73" s="0" t="n">
        <v>37656307.712989</v>
      </c>
      <c r="C73" s="0" t="n">
        <v>36571262.8564473</v>
      </c>
      <c r="D73" s="0" t="n">
        <v>124749117.498285</v>
      </c>
      <c r="E73" s="0" t="n">
        <v>113644628.061267</v>
      </c>
      <c r="F73" s="0" t="n">
        <v>18940771.3435445</v>
      </c>
      <c r="G73" s="0" t="n">
        <v>622896.227006479</v>
      </c>
      <c r="H73" s="0" t="n">
        <v>371232.354782149</v>
      </c>
      <c r="I73" s="0" t="n">
        <v>129880.392504467</v>
      </c>
    </row>
    <row r="74" customFormat="false" ht="12.8" hidden="false" customHeight="false" outlineLevel="0" collapsed="false">
      <c r="A74" s="0" t="n">
        <v>121</v>
      </c>
      <c r="B74" s="0" t="n">
        <v>32927820.761648</v>
      </c>
      <c r="C74" s="0" t="n">
        <v>31871953.5994021</v>
      </c>
      <c r="D74" s="0" t="n">
        <v>109464397.816636</v>
      </c>
      <c r="E74" s="0" t="n">
        <v>114310360.031503</v>
      </c>
      <c r="F74" s="0" t="n">
        <v>0</v>
      </c>
      <c r="G74" s="0" t="n">
        <v>591588.836056292</v>
      </c>
      <c r="H74" s="0" t="n">
        <v>372539.992785508</v>
      </c>
      <c r="I74" s="0" t="n">
        <v>131054.762005884</v>
      </c>
    </row>
    <row r="75" customFormat="false" ht="12.8" hidden="false" customHeight="false" outlineLevel="0" collapsed="false">
      <c r="A75" s="0" t="n">
        <v>122</v>
      </c>
      <c r="B75" s="0" t="n">
        <v>38205853.8066828</v>
      </c>
      <c r="C75" s="0" t="n">
        <v>37118173.0551584</v>
      </c>
      <c r="D75" s="0" t="n">
        <v>126705935.576288</v>
      </c>
      <c r="E75" s="0" t="n">
        <v>115370697.169315</v>
      </c>
      <c r="F75" s="0" t="n">
        <v>19228449.5282192</v>
      </c>
      <c r="G75" s="0" t="n">
        <v>623931.252800948</v>
      </c>
      <c r="H75" s="0" t="n">
        <v>372439.116202268</v>
      </c>
      <c r="I75" s="0" t="n">
        <v>130443.403601608</v>
      </c>
    </row>
    <row r="76" customFormat="false" ht="12.8" hidden="false" customHeight="false" outlineLevel="0" collapsed="false">
      <c r="A76" s="0" t="n">
        <v>123</v>
      </c>
      <c r="B76" s="0" t="n">
        <v>33644076.7828275</v>
      </c>
      <c r="C76" s="0" t="n">
        <v>32544054.6217919</v>
      </c>
      <c r="D76" s="0" t="n">
        <v>111817200.500929</v>
      </c>
      <c r="E76" s="0" t="n">
        <v>116637297.93845</v>
      </c>
      <c r="F76" s="0" t="n">
        <v>0</v>
      </c>
      <c r="G76" s="0" t="n">
        <v>621514.710390793</v>
      </c>
      <c r="H76" s="0" t="n">
        <v>384399.653672879</v>
      </c>
      <c r="I76" s="0" t="n">
        <v>134439.709959912</v>
      </c>
    </row>
    <row r="77" customFormat="false" ht="12.8" hidden="false" customHeight="false" outlineLevel="0" collapsed="false">
      <c r="A77" s="0" t="n">
        <v>124</v>
      </c>
      <c r="B77" s="0" t="n">
        <v>39038882.764839</v>
      </c>
      <c r="C77" s="0" t="n">
        <v>37923229.6490621</v>
      </c>
      <c r="D77" s="0" t="n">
        <v>129493249.509265</v>
      </c>
      <c r="E77" s="0" t="n">
        <v>117820877.720829</v>
      </c>
      <c r="F77" s="0" t="n">
        <v>19636812.9534715</v>
      </c>
      <c r="G77" s="0" t="n">
        <v>658661.702778097</v>
      </c>
      <c r="H77" s="0" t="n">
        <v>367378.256108374</v>
      </c>
      <c r="I77" s="0" t="n">
        <v>128018.795557621</v>
      </c>
    </row>
    <row r="78" customFormat="false" ht="12.8" hidden="false" customHeight="false" outlineLevel="0" collapsed="false">
      <c r="A78" s="0" t="n">
        <v>125</v>
      </c>
      <c r="B78" s="0" t="n">
        <v>34231121.4448287</v>
      </c>
      <c r="C78" s="0" t="n">
        <v>33173286.0837373</v>
      </c>
      <c r="D78" s="0" t="n">
        <v>114026750.915584</v>
      </c>
      <c r="E78" s="0" t="n">
        <v>118932923.916576</v>
      </c>
      <c r="F78" s="0" t="n">
        <v>0</v>
      </c>
      <c r="G78" s="0" t="n">
        <v>599588.059627924</v>
      </c>
      <c r="H78" s="0" t="n">
        <v>368210.120533963</v>
      </c>
      <c r="I78" s="0" t="n">
        <v>128624.544185071</v>
      </c>
    </row>
    <row r="79" customFormat="false" ht="12.8" hidden="false" customHeight="false" outlineLevel="0" collapsed="false">
      <c r="A79" s="0" t="n">
        <v>126</v>
      </c>
      <c r="B79" s="0" t="n">
        <v>39564556.4995054</v>
      </c>
      <c r="C79" s="0" t="n">
        <v>38452239.541651</v>
      </c>
      <c r="D79" s="0" t="n">
        <v>131333396.180051</v>
      </c>
      <c r="E79" s="0" t="n">
        <v>119499506.015315</v>
      </c>
      <c r="F79" s="0" t="n">
        <v>19916584.3358859</v>
      </c>
      <c r="G79" s="0" t="n">
        <v>644421.747065563</v>
      </c>
      <c r="H79" s="0" t="n">
        <v>376078.901901523</v>
      </c>
      <c r="I79" s="0" t="n">
        <v>131166.155553315</v>
      </c>
    </row>
    <row r="80" customFormat="false" ht="12.8" hidden="false" customHeight="false" outlineLevel="0" collapsed="false">
      <c r="A80" s="0" t="n">
        <v>127</v>
      </c>
      <c r="B80" s="0" t="n">
        <v>34680818.0220956</v>
      </c>
      <c r="C80" s="0" t="n">
        <v>33519417.9099991</v>
      </c>
      <c r="D80" s="0" t="n">
        <v>115244715.823483</v>
      </c>
      <c r="E80" s="0" t="n">
        <v>120166869.805063</v>
      </c>
      <c r="F80" s="0" t="n">
        <v>0</v>
      </c>
      <c r="G80" s="0" t="n">
        <v>678057.143259364</v>
      </c>
      <c r="H80" s="0" t="n">
        <v>389083.16025063</v>
      </c>
      <c r="I80" s="0" t="n">
        <v>134656.86940924</v>
      </c>
    </row>
    <row r="81" customFormat="false" ht="12.8" hidden="false" customHeight="false" outlineLevel="0" collapsed="false">
      <c r="A81" s="0" t="n">
        <v>128</v>
      </c>
      <c r="B81" s="0" t="n">
        <v>40330702.6370489</v>
      </c>
      <c r="C81" s="0" t="n">
        <v>39128602.8740893</v>
      </c>
      <c r="D81" s="0" t="n">
        <v>133646788.475051</v>
      </c>
      <c r="E81" s="0" t="n">
        <v>121451310.914997</v>
      </c>
      <c r="F81" s="0" t="n">
        <v>20241885.1524995</v>
      </c>
      <c r="G81" s="0" t="n">
        <v>728023.213741238</v>
      </c>
      <c r="H81" s="0" t="n">
        <v>381476.869143185</v>
      </c>
      <c r="I81" s="0" t="n">
        <v>132285.257250188</v>
      </c>
    </row>
    <row r="82" customFormat="false" ht="12.8" hidden="false" customHeight="false" outlineLevel="0" collapsed="false">
      <c r="A82" s="0" t="n">
        <v>129</v>
      </c>
      <c r="B82" s="0" t="n">
        <v>35418923.3953399</v>
      </c>
      <c r="C82" s="0" t="n">
        <v>34267089.886049</v>
      </c>
      <c r="D82" s="0" t="n">
        <v>117832929.493382</v>
      </c>
      <c r="E82" s="0" t="n">
        <v>122724168.164686</v>
      </c>
      <c r="F82" s="0" t="n">
        <v>0</v>
      </c>
      <c r="G82" s="0" t="n">
        <v>671956.210831591</v>
      </c>
      <c r="H82" s="0" t="n">
        <v>387758.306036652</v>
      </c>
      <c r="I82" s="0" t="n">
        <v>131598.560603857</v>
      </c>
    </row>
    <row r="83" customFormat="false" ht="12.8" hidden="false" customHeight="false" outlineLevel="0" collapsed="false">
      <c r="A83" s="0" t="n">
        <v>130</v>
      </c>
      <c r="B83" s="0" t="n">
        <v>41036215.9761817</v>
      </c>
      <c r="C83" s="0" t="n">
        <v>39900626.9222374</v>
      </c>
      <c r="D83" s="0" t="n">
        <v>136346730.197725</v>
      </c>
      <c r="E83" s="0" t="n">
        <v>123806842.335996</v>
      </c>
      <c r="F83" s="0" t="n">
        <v>20634473.722666</v>
      </c>
      <c r="G83" s="0" t="n">
        <v>649852.49588408</v>
      </c>
      <c r="H83" s="0" t="n">
        <v>393147.563389239</v>
      </c>
      <c r="I83" s="0" t="n">
        <v>132269.992387153</v>
      </c>
    </row>
    <row r="84" customFormat="false" ht="12.8" hidden="false" customHeight="false" outlineLevel="0" collapsed="false">
      <c r="A84" s="0" t="n">
        <v>131</v>
      </c>
      <c r="B84" s="0" t="n">
        <v>35853808.4066838</v>
      </c>
      <c r="C84" s="0" t="n">
        <v>34689143.664387</v>
      </c>
      <c r="D84" s="0" t="n">
        <v>119331522.522172</v>
      </c>
      <c r="E84" s="0" t="n">
        <v>124257628.930252</v>
      </c>
      <c r="F84" s="0" t="n">
        <v>0</v>
      </c>
      <c r="G84" s="0" t="n">
        <v>680865.111655031</v>
      </c>
      <c r="H84" s="0" t="n">
        <v>389326.998154113</v>
      </c>
      <c r="I84" s="0" t="n">
        <v>134960.903553728</v>
      </c>
    </row>
    <row r="85" customFormat="false" ht="12.8" hidden="false" customHeight="false" outlineLevel="0" collapsed="false">
      <c r="A85" s="0" t="n">
        <v>132</v>
      </c>
      <c r="B85" s="0" t="n">
        <v>41342032.9313677</v>
      </c>
      <c r="C85" s="0" t="n">
        <v>40185051.1993341</v>
      </c>
      <c r="D85" s="0" t="n">
        <v>137379192.549203</v>
      </c>
      <c r="E85" s="0" t="n">
        <v>124815761.64562</v>
      </c>
      <c r="F85" s="0" t="n">
        <v>20802626.9409367</v>
      </c>
      <c r="G85" s="0" t="n">
        <v>665395.761903823</v>
      </c>
      <c r="H85" s="0" t="n">
        <v>397993.500396664</v>
      </c>
      <c r="I85" s="0" t="n">
        <v>133703.528190226</v>
      </c>
    </row>
    <row r="86" customFormat="false" ht="12.8" hidden="false" customHeight="false" outlineLevel="0" collapsed="false">
      <c r="A86" s="0" t="n">
        <v>133</v>
      </c>
      <c r="B86" s="0" t="n">
        <v>36223031.3754238</v>
      </c>
      <c r="C86" s="0" t="n">
        <v>35025419.1408603</v>
      </c>
      <c r="D86" s="0" t="n">
        <v>120571021.409527</v>
      </c>
      <c r="E86" s="0" t="n">
        <v>125452723.464922</v>
      </c>
      <c r="F86" s="0" t="n">
        <v>0</v>
      </c>
      <c r="G86" s="0" t="n">
        <v>701212.065124377</v>
      </c>
      <c r="H86" s="0" t="n">
        <v>400791.894048292</v>
      </c>
      <c r="I86" s="0" t="n">
        <v>136583.250558283</v>
      </c>
    </row>
    <row r="87" customFormat="false" ht="12.8" hidden="false" customHeight="false" outlineLevel="0" collapsed="false">
      <c r="A87" s="0" t="n">
        <v>134</v>
      </c>
      <c r="B87" s="0" t="n">
        <v>41691189.5046837</v>
      </c>
      <c r="C87" s="0" t="n">
        <v>40518555.5256132</v>
      </c>
      <c r="D87" s="0" t="n">
        <v>138605940.495001</v>
      </c>
      <c r="E87" s="0" t="n">
        <v>125803032.591484</v>
      </c>
      <c r="F87" s="0" t="n">
        <v>20967172.0985807</v>
      </c>
      <c r="G87" s="0" t="n">
        <v>686183.792325521</v>
      </c>
      <c r="H87" s="0" t="n">
        <v>393365.019736302</v>
      </c>
      <c r="I87" s="0" t="n">
        <v>132978.810012366</v>
      </c>
    </row>
    <row r="88" customFormat="false" ht="12.8" hidden="false" customHeight="false" outlineLevel="0" collapsed="false">
      <c r="A88" s="0" t="n">
        <v>135</v>
      </c>
      <c r="B88" s="0" t="n">
        <v>36472352.2816843</v>
      </c>
      <c r="C88" s="0" t="n">
        <v>35290733.626474</v>
      </c>
      <c r="D88" s="0" t="n">
        <v>121547070.222307</v>
      </c>
      <c r="E88" s="0" t="n">
        <v>126432527.516953</v>
      </c>
      <c r="F88" s="0" t="n">
        <v>0</v>
      </c>
      <c r="G88" s="0" t="n">
        <v>684254.95406488</v>
      </c>
      <c r="H88" s="0" t="n">
        <v>403830.373090306</v>
      </c>
      <c r="I88" s="0" t="n">
        <v>133619.040078806</v>
      </c>
    </row>
    <row r="89" customFormat="false" ht="12.8" hidden="false" customHeight="false" outlineLevel="0" collapsed="false">
      <c r="A89" s="0" t="n">
        <v>136</v>
      </c>
      <c r="B89" s="0" t="n">
        <v>42243539.6967549</v>
      </c>
      <c r="C89" s="0" t="n">
        <v>41022146.0424012</v>
      </c>
      <c r="D89" s="0" t="n">
        <v>140338002.192018</v>
      </c>
      <c r="E89" s="0" t="n">
        <v>127325359.208536</v>
      </c>
      <c r="F89" s="0" t="n">
        <v>21220893.2014226</v>
      </c>
      <c r="G89" s="0" t="n">
        <v>721902.824373971</v>
      </c>
      <c r="H89" s="0" t="n">
        <v>406319.374959951</v>
      </c>
      <c r="I89" s="0" t="n">
        <v>133102.078599706</v>
      </c>
    </row>
    <row r="90" customFormat="false" ht="12.8" hidden="false" customHeight="false" outlineLevel="0" collapsed="false">
      <c r="A90" s="0" t="n">
        <v>137</v>
      </c>
      <c r="B90" s="0" t="n">
        <v>37163243.8270831</v>
      </c>
      <c r="C90" s="0" t="n">
        <v>35972407.959883</v>
      </c>
      <c r="D90" s="0" t="n">
        <v>123864740.652227</v>
      </c>
      <c r="E90" s="0" t="n">
        <v>128732208.929818</v>
      </c>
      <c r="F90" s="0" t="n">
        <v>0</v>
      </c>
      <c r="G90" s="0" t="n">
        <v>699380.696481815</v>
      </c>
      <c r="H90" s="0" t="n">
        <v>398978.084571897</v>
      </c>
      <c r="I90" s="0" t="n">
        <v>132110.123066188</v>
      </c>
    </row>
    <row r="91" customFormat="false" ht="12.8" hidden="false" customHeight="false" outlineLevel="0" collapsed="false">
      <c r="A91" s="0" t="n">
        <v>138</v>
      </c>
      <c r="B91" s="0" t="n">
        <v>43134777.560104</v>
      </c>
      <c r="C91" s="0" t="n">
        <v>41889130.080404</v>
      </c>
      <c r="D91" s="0" t="n">
        <v>143305033.346069</v>
      </c>
      <c r="E91" s="0" t="n">
        <v>129956897.508735</v>
      </c>
      <c r="F91" s="0" t="n">
        <v>21659482.9181224</v>
      </c>
      <c r="G91" s="0" t="n">
        <v>744073.06992616</v>
      </c>
      <c r="H91" s="0" t="n">
        <v>406587.288693342</v>
      </c>
      <c r="I91" s="0" t="n">
        <v>135695.887257848</v>
      </c>
    </row>
    <row r="92" customFormat="false" ht="12.8" hidden="false" customHeight="false" outlineLevel="0" collapsed="false">
      <c r="A92" s="0" t="n">
        <v>139</v>
      </c>
      <c r="B92" s="0" t="n">
        <v>37640382.6033741</v>
      </c>
      <c r="C92" s="0" t="n">
        <v>36322634.3694739</v>
      </c>
      <c r="D92" s="0" t="n">
        <v>125167906.723127</v>
      </c>
      <c r="E92" s="0" t="n">
        <v>129931883.962428</v>
      </c>
      <c r="F92" s="0" t="n">
        <v>0</v>
      </c>
      <c r="G92" s="0" t="n">
        <v>798614.492857328</v>
      </c>
      <c r="H92" s="0" t="n">
        <v>422691.849974005</v>
      </c>
      <c r="I92" s="0" t="n">
        <v>137774.130098451</v>
      </c>
    </row>
    <row r="93" customFormat="false" ht="12.8" hidden="false" customHeight="false" outlineLevel="0" collapsed="false">
      <c r="A93" s="0" t="n">
        <v>140</v>
      </c>
      <c r="B93" s="0" t="n">
        <v>43418529.1757503</v>
      </c>
      <c r="C93" s="0" t="n">
        <v>42120245.2624686</v>
      </c>
      <c r="D93" s="0" t="n">
        <v>144194136.242501</v>
      </c>
      <c r="E93" s="0" t="n">
        <v>130682745.977252</v>
      </c>
      <c r="F93" s="0" t="n">
        <v>21780457.6628753</v>
      </c>
      <c r="G93" s="0" t="n">
        <v>776925.941854826</v>
      </c>
      <c r="H93" s="0" t="n">
        <v>425228.559543199</v>
      </c>
      <c r="I93" s="0" t="n">
        <v>137327.731262351</v>
      </c>
    </row>
    <row r="94" customFormat="false" ht="12.8" hidden="false" customHeight="false" outlineLevel="0" collapsed="false">
      <c r="A94" s="0" t="n">
        <v>141</v>
      </c>
      <c r="B94" s="0" t="n">
        <v>37883175.8477132</v>
      </c>
      <c r="C94" s="0" t="n">
        <v>36616751.6346517</v>
      </c>
      <c r="D94" s="0" t="n">
        <v>126247293.416953</v>
      </c>
      <c r="E94" s="0" t="n">
        <v>131010954.637426</v>
      </c>
      <c r="F94" s="0" t="n">
        <v>0</v>
      </c>
      <c r="G94" s="0" t="n">
        <v>730855.162402106</v>
      </c>
      <c r="H94" s="0" t="n">
        <v>436187.858034888</v>
      </c>
      <c r="I94" s="0" t="n">
        <v>141973.132320746</v>
      </c>
    </row>
    <row r="95" customFormat="false" ht="12.8" hidden="false" customHeight="false" outlineLevel="0" collapsed="false">
      <c r="A95" s="0" t="n">
        <v>142</v>
      </c>
      <c r="B95" s="0" t="n">
        <v>43882057.1496907</v>
      </c>
      <c r="C95" s="0" t="n">
        <v>42591384.3559943</v>
      </c>
      <c r="D95" s="0" t="n">
        <v>145870981.473141</v>
      </c>
      <c r="E95" s="0" t="n">
        <v>132091375.196195</v>
      </c>
      <c r="F95" s="0" t="n">
        <v>22015229.1993659</v>
      </c>
      <c r="G95" s="0" t="n">
        <v>760987.527678169</v>
      </c>
      <c r="H95" s="0" t="n">
        <v>431828.723570251</v>
      </c>
      <c r="I95" s="0" t="n">
        <v>139795.060639979</v>
      </c>
    </row>
    <row r="96" customFormat="false" ht="12.8" hidden="false" customHeight="false" outlineLevel="0" collapsed="false">
      <c r="A96" s="0" t="n">
        <v>143</v>
      </c>
      <c r="B96" s="0" t="n">
        <v>38304808.0751057</v>
      </c>
      <c r="C96" s="0" t="n">
        <v>37032115.4743996</v>
      </c>
      <c r="D96" s="0" t="n">
        <v>127696403.54104</v>
      </c>
      <c r="E96" s="0" t="n">
        <v>132452691.081716</v>
      </c>
      <c r="F96" s="0" t="n">
        <v>0</v>
      </c>
      <c r="G96" s="0" t="n">
        <v>741137.422875652</v>
      </c>
      <c r="H96" s="0" t="n">
        <v>433904.815211488</v>
      </c>
      <c r="I96" s="0" t="n">
        <v>139500.518027094</v>
      </c>
    </row>
    <row r="97" customFormat="false" ht="12.8" hidden="false" customHeight="false" outlineLevel="0" collapsed="false">
      <c r="A97" s="0" t="n">
        <v>144</v>
      </c>
      <c r="B97" s="0" t="n">
        <v>44331692.37721</v>
      </c>
      <c r="C97" s="0" t="n">
        <v>43099457.9346443</v>
      </c>
      <c r="D97" s="0" t="n">
        <v>147592320.652496</v>
      </c>
      <c r="E97" s="0" t="n">
        <v>133574369.093768</v>
      </c>
      <c r="F97" s="0" t="n">
        <v>22262394.8489613</v>
      </c>
      <c r="G97" s="0" t="n">
        <v>702941.435120922</v>
      </c>
      <c r="H97" s="0" t="n">
        <v>431911.351549144</v>
      </c>
      <c r="I97" s="0" t="n">
        <v>139116.651279482</v>
      </c>
    </row>
    <row r="98" customFormat="false" ht="12.8" hidden="false" customHeight="false" outlineLevel="0" collapsed="false">
      <c r="A98" s="0" t="n">
        <v>145</v>
      </c>
      <c r="B98" s="0" t="n">
        <v>38902361.7102965</v>
      </c>
      <c r="C98" s="0" t="n">
        <v>37675544.7248317</v>
      </c>
      <c r="D98" s="0" t="n">
        <v>129946345.457501</v>
      </c>
      <c r="E98" s="0" t="n">
        <v>134592275.984244</v>
      </c>
      <c r="F98" s="0" t="n">
        <v>0</v>
      </c>
      <c r="G98" s="0" t="n">
        <v>699175.665525501</v>
      </c>
      <c r="H98" s="0" t="n">
        <v>432502.767089111</v>
      </c>
      <c r="I98" s="0" t="n">
        <v>135912.2183574</v>
      </c>
    </row>
    <row r="99" customFormat="false" ht="12.8" hidden="false" customHeight="false" outlineLevel="0" collapsed="false">
      <c r="A99" s="0" t="n">
        <v>146</v>
      </c>
      <c r="B99" s="0" t="n">
        <v>45031191.8262806</v>
      </c>
      <c r="C99" s="0" t="n">
        <v>43745322.2213168</v>
      </c>
      <c r="D99" s="0" t="n">
        <v>149857327.576581</v>
      </c>
      <c r="E99" s="0" t="n">
        <v>135510047.211159</v>
      </c>
      <c r="F99" s="0" t="n">
        <v>22585007.8685264</v>
      </c>
      <c r="G99" s="0" t="n">
        <v>745979.820332005</v>
      </c>
      <c r="H99" s="0" t="n">
        <v>442682.50399889</v>
      </c>
      <c r="I99" s="0" t="n">
        <v>138867.543761271</v>
      </c>
    </row>
    <row r="100" customFormat="false" ht="12.8" hidden="false" customHeight="false" outlineLevel="0" collapsed="false">
      <c r="A100" s="0" t="n">
        <v>147</v>
      </c>
      <c r="B100" s="0" t="n">
        <v>39688384.5373178</v>
      </c>
      <c r="C100" s="0" t="n">
        <v>38438502.8372161</v>
      </c>
      <c r="D100" s="0" t="n">
        <v>132644885.43228</v>
      </c>
      <c r="E100" s="0" t="n">
        <v>137262354.709525</v>
      </c>
      <c r="F100" s="0" t="n">
        <v>0</v>
      </c>
      <c r="G100" s="0" t="n">
        <v>717384.281166706</v>
      </c>
      <c r="H100" s="0" t="n">
        <v>437098.989944496</v>
      </c>
      <c r="I100" s="0" t="n">
        <v>136283.469986512</v>
      </c>
    </row>
    <row r="101" customFormat="false" ht="12.8" hidden="false" customHeight="false" outlineLevel="0" collapsed="false">
      <c r="A101" s="0" t="n">
        <v>148</v>
      </c>
      <c r="B101" s="0" t="n">
        <v>45668938.8622546</v>
      </c>
      <c r="C101" s="0" t="n">
        <v>44413032.187241</v>
      </c>
      <c r="D101" s="0" t="n">
        <v>152190904.524076</v>
      </c>
      <c r="E101" s="0" t="n">
        <v>137497363.318782</v>
      </c>
      <c r="F101" s="0" t="n">
        <v>22916227.219797</v>
      </c>
      <c r="G101" s="0" t="n">
        <v>730577.209485521</v>
      </c>
      <c r="H101" s="0" t="n">
        <v>431064.344609351</v>
      </c>
      <c r="I101" s="0" t="n">
        <v>134664.458455339</v>
      </c>
    </row>
    <row r="102" customFormat="false" ht="12.8" hidden="false" customHeight="false" outlineLevel="0" collapsed="false">
      <c r="A102" s="0" t="n">
        <v>149</v>
      </c>
      <c r="B102" s="0" t="n">
        <v>39926921.3827505</v>
      </c>
      <c r="C102" s="0" t="n">
        <v>38686619.6627371</v>
      </c>
      <c r="D102" s="0" t="n">
        <v>133569357.535268</v>
      </c>
      <c r="E102" s="0" t="n">
        <v>137976759.434869</v>
      </c>
      <c r="F102" s="0" t="n">
        <v>0</v>
      </c>
      <c r="G102" s="0" t="n">
        <v>718280.573559312</v>
      </c>
      <c r="H102" s="0" t="n">
        <v>427809.978539389</v>
      </c>
      <c r="I102" s="0" t="n">
        <v>134587.382735235</v>
      </c>
    </row>
    <row r="103" customFormat="false" ht="12.8" hidden="false" customHeight="false" outlineLevel="0" collapsed="false">
      <c r="A103" s="0" t="n">
        <v>150</v>
      </c>
      <c r="B103" s="0" t="n">
        <v>46244230.5339121</v>
      </c>
      <c r="C103" s="0" t="n">
        <v>45026733.0557976</v>
      </c>
      <c r="D103" s="0" t="n">
        <v>154349590.947004</v>
      </c>
      <c r="E103" s="0" t="n">
        <v>139292051.059396</v>
      </c>
      <c r="F103" s="0" t="n">
        <v>23215341.8432326</v>
      </c>
      <c r="G103" s="0" t="n">
        <v>704428.821505814</v>
      </c>
      <c r="H103" s="0" t="n">
        <v>421799.763803363</v>
      </c>
      <c r="I103" s="0" t="n">
        <v>130384.13257902</v>
      </c>
    </row>
    <row r="104" customFormat="false" ht="12.8" hidden="false" customHeight="false" outlineLevel="0" collapsed="false">
      <c r="A104" s="0" t="n">
        <v>151</v>
      </c>
      <c r="B104" s="0" t="n">
        <v>40469364.9048589</v>
      </c>
      <c r="C104" s="0" t="n">
        <v>39241944.8571739</v>
      </c>
      <c r="D104" s="0" t="n">
        <v>135555364.994827</v>
      </c>
      <c r="E104" s="0" t="n">
        <v>139915990.706006</v>
      </c>
      <c r="F104" s="0" t="n">
        <v>0</v>
      </c>
      <c r="G104" s="0" t="n">
        <v>698384.389304746</v>
      </c>
      <c r="H104" s="0" t="n">
        <v>434570.080380147</v>
      </c>
      <c r="I104" s="0" t="n">
        <v>134950.825714302</v>
      </c>
    </row>
    <row r="105" customFormat="false" ht="12.8" hidden="false" customHeight="false" outlineLevel="0" collapsed="false">
      <c r="A105" s="0" t="n">
        <v>152</v>
      </c>
      <c r="B105" s="0" t="n">
        <v>46488352.5327715</v>
      </c>
      <c r="C105" s="0" t="n">
        <v>45248823.2592608</v>
      </c>
      <c r="D105" s="0" t="n">
        <v>155135941.974132</v>
      </c>
      <c r="E105" s="0" t="n">
        <v>139920729.683398</v>
      </c>
      <c r="F105" s="0" t="n">
        <v>23320121.6138997</v>
      </c>
      <c r="G105" s="0" t="n">
        <v>712394.091541481</v>
      </c>
      <c r="H105" s="0" t="n">
        <v>433573.447265762</v>
      </c>
      <c r="I105" s="0" t="n">
        <v>133659.621005008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V1" colorId="64" zoomScale="60" zoomScaleNormal="60" zoomScalePageLayoutView="100" workbookViewId="0">
      <selection pane="topLeft" activeCell="AG117" activeCellId="0" sqref="AG117"/>
    </sheetView>
  </sheetViews>
  <sheetFormatPr defaultColWidth="9.382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58</v>
      </c>
      <c r="B1" s="41" t="s">
        <v>62</v>
      </c>
      <c r="C1" s="41" t="s">
        <v>63</v>
      </c>
      <c r="D1" s="41"/>
      <c r="E1" s="41" t="s">
        <v>64</v>
      </c>
      <c r="F1" s="41"/>
      <c r="G1" s="41" t="s">
        <v>65</v>
      </c>
      <c r="H1" s="41"/>
      <c r="I1" s="41" t="s">
        <v>66</v>
      </c>
      <c r="J1" s="41"/>
      <c r="K1" s="41" t="s">
        <v>67</v>
      </c>
      <c r="L1" s="41"/>
      <c r="M1" s="42" t="s">
        <v>68</v>
      </c>
      <c r="N1" s="41"/>
      <c r="O1" s="41" t="s">
        <v>69</v>
      </c>
      <c r="P1" s="43"/>
      <c r="Q1" s="41" t="s">
        <v>70</v>
      </c>
      <c r="R1" s="41"/>
      <c r="S1" s="41" t="s">
        <v>71</v>
      </c>
      <c r="T1" s="41"/>
      <c r="U1" s="43" t="s">
        <v>72</v>
      </c>
      <c r="V1" s="41"/>
      <c r="W1" s="41" t="s">
        <v>73</v>
      </c>
      <c r="X1" s="41"/>
      <c r="Y1" s="3" t="s">
        <v>74</v>
      </c>
      <c r="Z1" s="3"/>
      <c r="AA1" s="3" t="s">
        <v>75</v>
      </c>
      <c r="AB1" s="3"/>
      <c r="AC1" s="3"/>
      <c r="AD1" s="3" t="s">
        <v>76</v>
      </c>
      <c r="AE1" s="3" t="s">
        <v>77</v>
      </c>
      <c r="AF1" s="3" t="s">
        <v>78</v>
      </c>
      <c r="AG1" s="3" t="s">
        <v>5</v>
      </c>
      <c r="AH1" s="3" t="s">
        <v>7</v>
      </c>
      <c r="AI1" s="3"/>
      <c r="AJ1" s="3" t="s">
        <v>79</v>
      </c>
      <c r="AK1" s="44" t="s">
        <v>80</v>
      </c>
      <c r="AL1" s="44"/>
      <c r="AM1" s="45" t="s">
        <v>81</v>
      </c>
      <c r="AN1" s="45"/>
      <c r="AO1" s="46" t="s">
        <v>82</v>
      </c>
      <c r="AP1" s="47" t="s">
        <v>83</v>
      </c>
      <c r="AQ1" s="45" t="s">
        <v>84</v>
      </c>
      <c r="AR1" s="45"/>
      <c r="AS1" s="45" t="s">
        <v>85</v>
      </c>
      <c r="AT1" s="45"/>
      <c r="AU1" s="3" t="s">
        <v>86</v>
      </c>
      <c r="AV1" s="3" t="s">
        <v>87</v>
      </c>
      <c r="AW1" s="3"/>
      <c r="AX1" s="3" t="s">
        <v>88</v>
      </c>
      <c r="AY1" s="3"/>
      <c r="AZ1" s="3" t="s">
        <v>89</v>
      </c>
      <c r="BA1" s="3"/>
      <c r="BB1" s="3" t="s">
        <v>90</v>
      </c>
      <c r="BC1" s="3" t="s">
        <v>91</v>
      </c>
      <c r="BD1" s="3" t="s">
        <v>92</v>
      </c>
      <c r="BE1" s="3"/>
      <c r="BF1" s="3" t="s">
        <v>93</v>
      </c>
      <c r="BG1" s="3"/>
      <c r="BH1" s="3"/>
      <c r="BI1" s="3" t="s">
        <v>94</v>
      </c>
      <c r="BJ1" s="3"/>
      <c r="BK1" s="3" t="s">
        <v>95</v>
      </c>
      <c r="BL1" s="3" t="s">
        <v>96</v>
      </c>
      <c r="BM1" s="3" t="s">
        <v>97</v>
      </c>
      <c r="BN1" s="3" t="s">
        <v>98</v>
      </c>
      <c r="BO1" s="44" t="s">
        <v>99</v>
      </c>
      <c r="BP1" s="3"/>
    </row>
    <row r="2" customFormat="false" ht="12.8" hidden="false" customHeight="false" outlineLevel="0" collapsed="false">
      <c r="A2" s="1"/>
      <c r="B2" s="1"/>
      <c r="C2" s="1" t="s">
        <v>100</v>
      </c>
      <c r="D2" s="1" t="s">
        <v>101</v>
      </c>
      <c r="E2" s="1" t="s">
        <v>100</v>
      </c>
      <c r="F2" s="4" t="s">
        <v>101</v>
      </c>
      <c r="G2" s="4" t="s">
        <v>102</v>
      </c>
      <c r="H2" s="4" t="s">
        <v>103</v>
      </c>
      <c r="I2" s="4" t="s">
        <v>102</v>
      </c>
      <c r="J2" s="1" t="s">
        <v>103</v>
      </c>
      <c r="K2" s="1" t="s">
        <v>100</v>
      </c>
      <c r="L2" s="4" t="s">
        <v>101</v>
      </c>
      <c r="M2" s="4" t="s">
        <v>100</v>
      </c>
      <c r="N2" s="4" t="s">
        <v>101</v>
      </c>
      <c r="O2" s="1" t="s">
        <v>100</v>
      </c>
      <c r="P2" s="1" t="s">
        <v>101</v>
      </c>
      <c r="Q2" s="4" t="s">
        <v>100</v>
      </c>
      <c r="R2" s="4" t="s">
        <v>101</v>
      </c>
      <c r="S2" s="4" t="s">
        <v>100</v>
      </c>
      <c r="T2" s="1" t="s">
        <v>101</v>
      </c>
      <c r="U2" s="1" t="s">
        <v>100</v>
      </c>
      <c r="V2" s="1" t="s">
        <v>101</v>
      </c>
      <c r="W2" s="1" t="s">
        <v>100</v>
      </c>
      <c r="X2" s="4" t="s">
        <v>101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104</v>
      </c>
      <c r="AW2" s="1" t="s">
        <v>102</v>
      </c>
      <c r="AX2" s="1" t="s">
        <v>104</v>
      </c>
      <c r="AY2" s="1" t="s">
        <v>102</v>
      </c>
      <c r="AZ2" s="1" t="s">
        <v>23</v>
      </c>
      <c r="BA2" s="1" t="s">
        <v>105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106</v>
      </c>
      <c r="AR3" s="52" t="s">
        <v>107</v>
      </c>
      <c r="AS3" s="52" t="s">
        <v>106</v>
      </c>
      <c r="AT3" s="52" t="s">
        <v>107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-0.0331795977538114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0.0786913379286919</v>
      </c>
      <c r="BN5" s="51" t="n">
        <f aca="false">(SUM(H18:H21)+SUM(J18:J21))/AVERAGE(AG18:AG21)</f>
        <v>1.99943032025565E-005</v>
      </c>
      <c r="BO5" s="52" t="n">
        <f aca="false">AL5-BN5</f>
        <v>-0.033199592057014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-0.0366051126539158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0.0811945984210295</v>
      </c>
      <c r="BN6" s="51" t="n">
        <f aca="false">(SUM(H22:H25)+SUM(J22:J25))/AVERAGE(AG22:AG25)</f>
        <v>0.00044797149964719</v>
      </c>
      <c r="BO6" s="52" t="n">
        <f aca="false">AL6-BN6</f>
        <v>-0.037053084153563</v>
      </c>
      <c r="BP6" s="32" t="n">
        <f aca="false">BM6+BN6</f>
        <v>0.0816425699206767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-0.0367867634379296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</v>
      </c>
      <c r="BN7" s="51" t="n">
        <f aca="false">(SUM(H26:H29)+SUM(J26:J29))/AVERAGE(AG26:AG29)</f>
        <v>0.000886485338437904</v>
      </c>
      <c r="BO7" s="52" t="n">
        <f aca="false">AL7-BN7</f>
        <v>-0.0376732487763676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-0.0376961884096756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0.0514250350291285</v>
      </c>
      <c r="BL8" s="51" t="n">
        <f aca="false">SUM(P30:P33)/AVERAGE(AG30:AG33)</f>
        <v>0.0167299808510694</v>
      </c>
      <c r="BM8" s="51" t="n">
        <f aca="false">SUM(D30:D33)/AVERAGE(AG30:AG33)</f>
        <v>0.0723912425877347</v>
      </c>
      <c r="BN8" s="51" t="n">
        <f aca="false">(SUM(H30:H33)+SUM(J30:J33))/AVERAGE(AG30:AG33)</f>
        <v>0.000883879588348039</v>
      </c>
      <c r="BO8" s="52" t="n">
        <f aca="false">AL8-BN8</f>
        <v>-0.0385800679980236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-0.0477424989214764</v>
      </c>
      <c r="AM9" s="4" t="n">
        <v>18862810.403066</v>
      </c>
      <c r="AN9" s="52" t="n">
        <f aca="false">AM9/AVERAGE(AG34:AG37)</f>
        <v>0.00414622212111914</v>
      </c>
      <c r="AO9" s="52" t="n">
        <f aca="false">AVERAGE(AG34:AG37)/AVERAGE(AG30:AG33)-1</f>
        <v>-0.100261967473422</v>
      </c>
      <c r="AP9" s="55" t="n">
        <f aca="false">((((((AP8*((1+AO9)^(1/12))-AM9/12)*((1+AO9)^(1/12))-AM9/12)*((1+AO9)^(1/12))-AM9/12)*((1+AO9)^(1/12))-AM9/12)*((1+AO9)^(1/12))-AM9/12)*((1+AO9)^(1/12))-AM9/12)*((1+AO9)^(1/12))-AM9/12</f>
        <v>-986920.281723135</v>
      </c>
      <c r="AQ9" s="4" t="n">
        <f aca="false">AQ8*(1+AO9)</f>
        <v>375406107.021493</v>
      </c>
      <c r="AR9" s="4" t="n">
        <f aca="false">((((((AQ8*((1+AO9)^(6/12)))*((1+AO9)^(1/12))+AP9)*((1+AO9)^(1/12))-AM9/12)*((1+AO9)^(1/12))-AM9/12)*((1+AO9)^(1/12))-AM9/12)*((1+AO9)^(1/12))-AM9/12)*((1+AO9)^(1/12))-AM9/12</f>
        <v>366738770.682174</v>
      </c>
      <c r="AS9" s="53" t="n">
        <f aca="false">AQ9/AG37</f>
        <v>0.0777102473011916</v>
      </c>
      <c r="AT9" s="53" t="n">
        <f aca="false">AR9/AG37</f>
        <v>0.0759160813625631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0.0568001692316772</v>
      </c>
      <c r="BL9" s="51" t="n">
        <f aca="false">SUM(P34:P37)/AVERAGE(AG34:AG37)</f>
        <v>0.018294422480111</v>
      </c>
      <c r="BM9" s="51" t="n">
        <f aca="false">SUM(D34:D37)/AVERAGE(AG34:AG37)</f>
        <v>0.0862482456730426</v>
      </c>
      <c r="BN9" s="51" t="n">
        <f aca="false">(SUM(H34:H37)+SUM(J34:J37))/AVERAGE(AG34:AG37)</f>
        <v>0.00131760271608078</v>
      </c>
      <c r="BO9" s="52" t="n">
        <f aca="false">AL9-BN9</f>
        <v>-0.0490601016375572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-0.0361492585930002</v>
      </c>
      <c r="AM10" s="4" t="n">
        <v>17835539.214349</v>
      </c>
      <c r="AN10" s="52" t="n">
        <f aca="false">AM10/AVERAGE(AG38:AG41)</f>
        <v>0.00359671404345834</v>
      </c>
      <c r="AO10" s="52" t="n">
        <f aca="false">AVERAGE(AG38:AG41)/AVERAGE(AG34:AG37)-1</f>
        <v>0.0900000000000021</v>
      </c>
      <c r="AP10" s="52"/>
      <c r="AQ10" s="4" t="n">
        <f aca="false">AQ9*(1+AO10)</f>
        <v>409192656.653429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381185451.049277</v>
      </c>
      <c r="AS10" s="53" t="n">
        <f aca="false">AQ10/AG41</f>
        <v>0.0808730941261499</v>
      </c>
      <c r="AT10" s="53" t="n">
        <f aca="false">AR10/AG41</f>
        <v>0.0753377323883332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0.0544996017784511</v>
      </c>
      <c r="BL10" s="51" t="n">
        <f aca="false">SUM(P38:P41)/AVERAGE(AG38:AG41)</f>
        <v>0.0159329342766603</v>
      </c>
      <c r="BM10" s="51" t="n">
        <f aca="false">SUM(D38:D41)/AVERAGE(AG38:AG41)</f>
        <v>0.074715926094791</v>
      </c>
      <c r="BN10" s="51" t="n">
        <f aca="false">(SUM(H38:H41)+SUM(J38:J41))/AVERAGE(AG38:AG41)</f>
        <v>0.00143912084374462</v>
      </c>
      <c r="BO10" s="52" t="n">
        <f aca="false">AL10-BN10</f>
        <v>-0.0375883794367448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-0.0372998024880651</v>
      </c>
      <c r="AM11" s="4" t="n">
        <v>16827143.6015023</v>
      </c>
      <c r="AN11" s="52" t="n">
        <f aca="false">AM11/AVERAGE(AG42:AG45)</f>
        <v>0.00320128398970941</v>
      </c>
      <c r="AO11" s="52" t="n">
        <f aca="false">AVERAGE(AG42:AG45)/AVERAGE(AG38:AG41)-1</f>
        <v>0.0599999999999994</v>
      </c>
      <c r="AP11" s="52"/>
      <c r="AQ11" s="4" t="n">
        <f aca="false">AQ10*(1+AO11)</f>
        <v>433744216.052634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386771556.235613</v>
      </c>
      <c r="AS11" s="53" t="n">
        <f aca="false">AQ11/AG45</f>
        <v>0.0806945930789661</v>
      </c>
      <c r="AT11" s="53" t="n">
        <f aca="false">AR11/AG45</f>
        <v>0.0719557107388931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0.0570912054032298</v>
      </c>
      <c r="BL11" s="51" t="n">
        <f aca="false">SUM(P42:P45)/AVERAGE(AG42:AG45)</f>
        <v>0.0164948060891333</v>
      </c>
      <c r="BM11" s="51" t="n">
        <f aca="false">SUM(D42:D45)/AVERAGE(AG42:AG45)</f>
        <v>0.0778962018021615</v>
      </c>
      <c r="BN11" s="51" t="n">
        <f aca="false">(SUM(H42:H45)+SUM(J42:J45))/AVERAGE(AG42:AG45)</f>
        <v>0.00179812305760013</v>
      </c>
      <c r="BO11" s="52" t="n">
        <f aca="false">AL11-BN11</f>
        <v>-0.0390979255456652</v>
      </c>
      <c r="BP11" s="32" t="n">
        <f aca="false">BM11+BN11</f>
        <v>0.0796943248597617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-0.0396780236036888</v>
      </c>
      <c r="AM12" s="4" t="n">
        <v>15842663.6881786</v>
      </c>
      <c r="AN12" s="52" t="n">
        <f aca="false">AM12/AVERAGE(AG46:AG49)</f>
        <v>0.00287731873159459</v>
      </c>
      <c r="AO12" s="52" t="n">
        <f aca="false">AVERAGE(AG46:AG49)/AVERAGE(AG42:AG45)-1</f>
        <v>0.0475000000000008</v>
      </c>
      <c r="AP12" s="52"/>
      <c r="AQ12" s="4" t="n">
        <f aca="false">AQ11*(1+AO12)</f>
        <v>454347066.315134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388958523.33284</v>
      </c>
      <c r="AS12" s="53" t="n">
        <f aca="false">AQ12/AG49</f>
        <v>0.0813943842708212</v>
      </c>
      <c r="AT12" s="53" t="n">
        <f aca="false">AR12/AG49</f>
        <v>0.0696802991825761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0.058929842090377</v>
      </c>
      <c r="BL12" s="51" t="n">
        <f aca="false">SUM(P46:P49)/AVERAGE(AG46:AG49)</f>
        <v>0.0171768623595852</v>
      </c>
      <c r="BM12" s="51" t="n">
        <f aca="false">SUM(D46:D49)/AVERAGE(AG46:AG49)</f>
        <v>0.0814310033344806</v>
      </c>
      <c r="BN12" s="51" t="n">
        <f aca="false">(SUM(H46:H49)+SUM(J46:J49))/AVERAGE(AG46:AG49)</f>
        <v>0.0020529053255546</v>
      </c>
      <c r="BO12" s="52" t="n">
        <f aca="false">AL12-BN12</f>
        <v>-0.0417309289292434</v>
      </c>
      <c r="BP12" s="32" t="n">
        <f aca="false">BM12+BN12</f>
        <v>0.0834839086600353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-0.0407728243666588</v>
      </c>
      <c r="AM13" s="13" t="n">
        <v>14900507.1403892</v>
      </c>
      <c r="AN13" s="59" t="n">
        <f aca="false">AM13/AVERAGE(AG50:AG53)</f>
        <v>0.00259588085997334</v>
      </c>
      <c r="AO13" s="59" t="n">
        <f aca="false">'GDP evolution by scenario'!G49</f>
        <v>0.0424999999999975</v>
      </c>
      <c r="AP13" s="59"/>
      <c r="AQ13" s="13" t="n">
        <f aca="false">AQ12*(1+AO13)</f>
        <v>473656816.633527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390300685.140524</v>
      </c>
      <c r="AS13" s="60" t="n">
        <f aca="false">AQ13/AG53</f>
        <v>0.0812066480475881</v>
      </c>
      <c r="AT13" s="60" t="n">
        <f aca="false">AR13/AG53</f>
        <v>0.0669155583914287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0.060034831882826</v>
      </c>
      <c r="BL13" s="32" t="n">
        <f aca="false">SUM(P50:P53)/AVERAGE(AG50:AG53)</f>
        <v>0.01767121067212</v>
      </c>
      <c r="BM13" s="32" t="n">
        <f aca="false">SUM(D50:D53)/AVERAGE(AG50:AG53)</f>
        <v>0.0831364455773649</v>
      </c>
      <c r="BN13" s="32" t="n">
        <f aca="false">(SUM(H50:H53)+SUM(J50:J53))/AVERAGE(AG50:AG53)</f>
        <v>0.00240334930265716</v>
      </c>
      <c r="BO13" s="59" t="n">
        <f aca="false">AL13-BN13</f>
        <v>-0.043176173669316</v>
      </c>
      <c r="BP13" s="32" t="n">
        <f aca="false">BM13+BN13</f>
        <v>0.0855397948800221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-0.0430208887687812</v>
      </c>
      <c r="AM14" s="6" t="n">
        <v>13946867.9480024</v>
      </c>
      <c r="AN14" s="63" t="n">
        <f aca="false">AM14/AVERAGE(AG54:AG57)</f>
        <v>0.00234757807877485</v>
      </c>
      <c r="AO14" s="63" t="n">
        <f aca="false">'GDP evolution by scenario'!G53</f>
        <v>0.0350000000000015</v>
      </c>
      <c r="AP14" s="63"/>
      <c r="AQ14" s="6" t="n">
        <f aca="false">AQ13*(1+AO14)</f>
        <v>490234805.215701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389791999.813949</v>
      </c>
      <c r="AS14" s="64" t="n">
        <f aca="false">AQ14/AG57</f>
        <v>0.0817397749367319</v>
      </c>
      <c r="AT14" s="64" t="n">
        <f aca="false">AR14/AG57</f>
        <v>0.0649923465203821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0.0604079243351902</v>
      </c>
      <c r="BL14" s="61" t="n">
        <f aca="false">SUM(P54:P57)/AVERAGE(AG54:AG57)</f>
        <v>0.018032367120947</v>
      </c>
      <c r="BM14" s="61" t="n">
        <f aca="false">SUM(D54:D57)/AVERAGE(AG54:AG57)</f>
        <v>0.0853964459830243</v>
      </c>
      <c r="BN14" s="61" t="n">
        <f aca="false">(SUM(H54:H57)+SUM(J54:J57))/AVERAGE(AG54:AG57)</f>
        <v>0.00333522987195708</v>
      </c>
      <c r="BO14" s="63" t="n">
        <f aca="false">AL14-BN14</f>
        <v>-0.0463561186407382</v>
      </c>
      <c r="BP14" s="32" t="n">
        <f aca="false">BM14+BN14</f>
        <v>0.0887316758549814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-0.0426104739056819</v>
      </c>
      <c r="AM15" s="9" t="n">
        <v>13032040.9288315</v>
      </c>
      <c r="AN15" s="69" t="n">
        <f aca="false">AM15/AVERAGE(AG58:AG61)</f>
        <v>0.00212528409459366</v>
      </c>
      <c r="AO15" s="69" t="n">
        <f aca="false">'GDP evolution by scenario'!G57</f>
        <v>0.0321404529929585</v>
      </c>
      <c r="AP15" s="69"/>
      <c r="AQ15" s="9" t="n">
        <f aca="false">AQ14*(1+AO15)</f>
        <v>505991173.928248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389097171.316855</v>
      </c>
      <c r="AS15" s="70" t="n">
        <f aca="false">AQ15/AG61</f>
        <v>0.0814545170541871</v>
      </c>
      <c r="AT15" s="70" t="n">
        <f aca="false">AR15/AG61</f>
        <v>0.0626369071434812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0.061313607711445</v>
      </c>
      <c r="BL15" s="40" t="n">
        <f aca="false">SUM(P58:P61)/AVERAGE(AG58:AG61)</f>
        <v>0.0177495530160956</v>
      </c>
      <c r="BM15" s="40" t="n">
        <f aca="false">SUM(D58:D61)/AVERAGE(AG58:AG61)</f>
        <v>0.0861745286010313</v>
      </c>
      <c r="BN15" s="40" t="n">
        <f aca="false">(SUM(H58:H61)+SUM(J58:J61))/AVERAGE(AG58:AG61)</f>
        <v>0.00442710996067684</v>
      </c>
      <c r="BO15" s="69" t="n">
        <f aca="false">AL15-BN15</f>
        <v>-0.0470375838663588</v>
      </c>
      <c r="BP15" s="32" t="n">
        <f aca="false">BM15+BN15</f>
        <v>0.0906016385617081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-0.0414394095493203</v>
      </c>
      <c r="AM16" s="9" t="n">
        <v>12139889.4651339</v>
      </c>
      <c r="AN16" s="69" t="n">
        <f aca="false">AM16/AVERAGE(AG62:AG65)</f>
        <v>0.00190712911642996</v>
      </c>
      <c r="AO16" s="69" t="n">
        <f aca="false">'GDP evolution by scenario'!G61</f>
        <v>0.0381000036755414</v>
      </c>
      <c r="AP16" s="69"/>
      <c r="AQ16" s="9" t="n">
        <f aca="false">AQ15*(1+AO16)</f>
        <v>525269439.514706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391571323.874245</v>
      </c>
      <c r="AS16" s="70" t="n">
        <f aca="false">AQ16/AG65</f>
        <v>0.0814638489246148</v>
      </c>
      <c r="AT16" s="70" t="n">
        <f aca="false">AR16/AG65</f>
        <v>0.0607286561365043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0.0618269702865389</v>
      </c>
      <c r="BL16" s="40" t="n">
        <f aca="false">SUM(P62:P65)/AVERAGE(AG62:AG65)</f>
        <v>0.017462242942613</v>
      </c>
      <c r="BM16" s="40" t="n">
        <f aca="false">SUM(D62:D65)/AVERAGE(AG62:AG65)</f>
        <v>0.0858041368932462</v>
      </c>
      <c r="BN16" s="40" t="n">
        <f aca="false">(SUM(H62:H65)+SUM(J62:J65))/AVERAGE(AG62:AG65)</f>
        <v>0.0053020102864056</v>
      </c>
      <c r="BO16" s="69" t="n">
        <f aca="false">AL16-BN16</f>
        <v>-0.0467414198357259</v>
      </c>
      <c r="BP16" s="32" t="n">
        <f aca="false">BM16+BN16</f>
        <v>0.0911061471796518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-0.0411652973554087</v>
      </c>
      <c r="AM17" s="9" t="n">
        <v>11273018.6820578</v>
      </c>
      <c r="AN17" s="69" t="n">
        <f aca="false">AM17/AVERAGE(AG66:AG69)</f>
        <v>0.00171599532841696</v>
      </c>
      <c r="AO17" s="69" t="n">
        <f aca="false">'GDP evolution by scenario'!G65</f>
        <v>0.0320232696612217</v>
      </c>
      <c r="AP17" s="69"/>
      <c r="AQ17" s="9" t="n">
        <f aca="false">AQ16*(1+AO17)</f>
        <v>542090284.421084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392673183.110715</v>
      </c>
      <c r="AS17" s="70" t="n">
        <f aca="false">AQ17/AG69</f>
        <v>0.0818278316826298</v>
      </c>
      <c r="AT17" s="70" t="n">
        <f aca="false">AR17/AG69</f>
        <v>0.059273512286206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0.0617299519289008</v>
      </c>
      <c r="BL17" s="40" t="n">
        <f aca="false">SUM(P66:P69)/AVERAGE(AG66:AG69)</f>
        <v>0.0174561429902804</v>
      </c>
      <c r="BM17" s="40" t="n">
        <f aca="false">SUM(D66:D69)/AVERAGE(AG66:AG69)</f>
        <v>0.0854391062940291</v>
      </c>
      <c r="BN17" s="40" t="n">
        <f aca="false">(SUM(H66:H69)+SUM(J66:J69))/AVERAGE(AG66:AG69)</f>
        <v>0.00612338051728061</v>
      </c>
      <c r="BO17" s="69" t="n">
        <f aca="false">AL17-BN17</f>
        <v>-0.0472886778726893</v>
      </c>
      <c r="BP17" s="32" t="n">
        <f aca="false">BM17+BN17</f>
        <v>0.0915624868113097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-0.0399446950663731</v>
      </c>
      <c r="AM18" s="6" t="n">
        <v>10452476.7322336</v>
      </c>
      <c r="AN18" s="63" t="n">
        <f aca="false">AM18/AVERAGE(AG70:AG73)</f>
        <v>0.00154395900522603</v>
      </c>
      <c r="AO18" s="63" t="n">
        <f aca="false">'GDP evolution by scenario'!G69</f>
        <v>0.0305268675597963</v>
      </c>
      <c r="AP18" s="63"/>
      <c r="AQ18" s="6" t="n">
        <f aca="false">AQ17*(1+AO18)</f>
        <v>558638602.739059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394062337.009615</v>
      </c>
      <c r="AS18" s="64" t="n">
        <f aca="false">AQ18/AG73</f>
        <v>0.0820330149025275</v>
      </c>
      <c r="AT18" s="64" t="n">
        <f aca="false">AR18/AG73</f>
        <v>0.0578658929152701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0.0620710328699241</v>
      </c>
      <c r="BL18" s="61" t="n">
        <f aca="false">SUM(P70:P73)/AVERAGE(AG70:AG73)</f>
        <v>0.0171863794800651</v>
      </c>
      <c r="BM18" s="61" t="n">
        <f aca="false">SUM(D70:D73)/AVERAGE(AG70:AG73)</f>
        <v>0.084829348456232</v>
      </c>
      <c r="BN18" s="61" t="n">
        <f aca="false">(SUM(H70:H73)+SUM(J70:J73))/AVERAGE(AG70:AG73)</f>
        <v>0.00708249111077483</v>
      </c>
      <c r="BO18" s="63" t="n">
        <f aca="false">AL18-BN18</f>
        <v>-0.0470271861771479</v>
      </c>
      <c r="BP18" s="32" t="n">
        <f aca="false">BM18+BN18</f>
        <v>0.0919118395670069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-0.0388242335347702</v>
      </c>
      <c r="AM19" s="9" t="n">
        <v>9649081.86791266</v>
      </c>
      <c r="AN19" s="69" t="n">
        <f aca="false">AM19/AVERAGE(AG74:AG77)</f>
        <v>0.00139226102700359</v>
      </c>
      <c r="AO19" s="69" t="n">
        <f aca="false">'GDP evolution by scenario'!G73</f>
        <v>0.0237216319924822</v>
      </c>
      <c r="AP19" s="69"/>
      <c r="AQ19" s="9" t="n">
        <f aca="false">AQ18*(1+AO19)</f>
        <v>571890422.09003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393656592.144496</v>
      </c>
      <c r="AS19" s="70" t="n">
        <f aca="false">AQ19/AG77</f>
        <v>0.0815553189326902</v>
      </c>
      <c r="AT19" s="70" t="n">
        <f aca="false">AR19/AG77</f>
        <v>0.0561380077060396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0.0624406919574948</v>
      </c>
      <c r="BL19" s="40" t="n">
        <f aca="false">SUM(P74:P77)/AVERAGE(AG74:AG77)</f>
        <v>0.0168529266272022</v>
      </c>
      <c r="BM19" s="40" t="n">
        <f aca="false">SUM(D74:D77)/AVERAGE(AG74:AG77)</f>
        <v>0.0844119988650628</v>
      </c>
      <c r="BN19" s="40" t="n">
        <f aca="false">(SUM(H74:H77)+SUM(J74:J77))/AVERAGE(AG74:AG77)</f>
        <v>0.00773109284982808</v>
      </c>
      <c r="BO19" s="69" t="n">
        <f aca="false">AL19-BN19</f>
        <v>-0.0465553263845983</v>
      </c>
      <c r="BP19" s="32" t="n">
        <f aca="false">BM19+BN19</f>
        <v>0.0921430917148909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-0.0379825923823471</v>
      </c>
      <c r="AM20" s="9" t="n">
        <v>8873587.4679367</v>
      </c>
      <c r="AN20" s="69" t="n">
        <f aca="false">AM20/AVERAGE(AG78:AG81)</f>
        <v>0.00125040712448468</v>
      </c>
      <c r="AO20" s="69" t="n">
        <f aca="false">'GDP evolution by scenario'!G77</f>
        <v>0.0239587702791979</v>
      </c>
      <c r="AP20" s="69"/>
      <c r="AQ20" s="9" t="n">
        <f aca="false">AQ19*(1+AO20)</f>
        <v>585592213.337758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394117507.306341</v>
      </c>
      <c r="AS20" s="70" t="n">
        <f aca="false">AQ20/AG81</f>
        <v>0.0819564585481678</v>
      </c>
      <c r="AT20" s="70" t="n">
        <f aca="false">AR20/AG81</f>
        <v>0.0551586486550993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0.0629638018254168</v>
      </c>
      <c r="BL20" s="40" t="n">
        <f aca="false">SUM(P78:P81)/AVERAGE(AG78:AG81)</f>
        <v>0.0165039452297385</v>
      </c>
      <c r="BM20" s="40" t="n">
        <f aca="false">SUM(D78:D81)/AVERAGE(AG78:AG81)</f>
        <v>0.0844424489780254</v>
      </c>
      <c r="BN20" s="40" t="n">
        <f aca="false">(SUM(H78:H81)+SUM(J78:J81))/AVERAGE(AG78:AG81)</f>
        <v>0.00848440253912415</v>
      </c>
      <c r="BO20" s="69" t="n">
        <f aca="false">AL20-BN20</f>
        <v>-0.0464669949214712</v>
      </c>
      <c r="BP20" s="32" t="n">
        <f aca="false">BM20+BN20</f>
        <v>0.0929268515171495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106674587.034116</v>
      </c>
      <c r="E21" s="9"/>
      <c r="F21" s="67" t="n">
        <f aca="false">'Central pensions'!I21</f>
        <v>19389368.9245404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798385.086672675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-1639997.13654349</v>
      </c>
      <c r="AA21" s="9"/>
      <c r="AB21" s="9" t="n">
        <f aca="false">T21-P21-D21</f>
        <v>-46018105.6250124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-0.00890524640610474</v>
      </c>
      <c r="AK21" s="68" t="n">
        <f aca="false">AK20+1</f>
        <v>2032</v>
      </c>
      <c r="AL21" s="69" t="n">
        <f aca="false">SUM(AB82:AB85)/AVERAGE(AG82:AG85)</f>
        <v>-0.0369896318869314</v>
      </c>
      <c r="AM21" s="9" t="n">
        <v>8126011.66426731</v>
      </c>
      <c r="AN21" s="69" t="n">
        <f aca="false">AM21/AVERAGE(AG82:AG85)</f>
        <v>0.00112345201243597</v>
      </c>
      <c r="AO21" s="69" t="n">
        <f aca="false">'GDP evolution by scenario'!G81</f>
        <v>0.0192368566781749</v>
      </c>
      <c r="AP21" s="69"/>
      <c r="AQ21" s="9" t="n">
        <f aca="false">AQ20*(1+AO21)</f>
        <v>596857166.817592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393501677.957408</v>
      </c>
      <c r="AS21" s="70" t="n">
        <f aca="false">AQ21/AG85</f>
        <v>0.0820193764579863</v>
      </c>
      <c r="AT21" s="70" t="n">
        <f aca="false">AR21/AG85</f>
        <v>0.0540745157393771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0.0635297521212111</v>
      </c>
      <c r="BL21" s="40" t="n">
        <f aca="false">SUM(P82:P85)/AVERAGE(AG82:AG85)</f>
        <v>0.0161690574508837</v>
      </c>
      <c r="BM21" s="40" t="n">
        <f aca="false">SUM(D82:D85)/AVERAGE(AG82:AG85)</f>
        <v>0.0843503265572589</v>
      </c>
      <c r="BN21" s="40" t="n">
        <f aca="false">(SUM(H82:H85)+SUM(J82:J85))/AVERAGE(AG82:AG85)</f>
        <v>0.00918650306342319</v>
      </c>
      <c r="BO21" s="69" t="n">
        <f aca="false">AL21-BN21</f>
        <v>-0.0461761349503546</v>
      </c>
      <c r="BP21" s="32" t="n">
        <f aca="false">BM21+BN21</f>
        <v>0.0935368296206821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18620869.6440622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769319.886297975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-3961205.14449739</v>
      </c>
      <c r="AA22" s="6"/>
      <c r="AB22" s="6" t="n">
        <f aca="false">T22-P22-D22</f>
        <v>-53906267.4997949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-0.0103240930304106</v>
      </c>
      <c r="AK22" s="62" t="n">
        <f aca="false">AK21+1</f>
        <v>2033</v>
      </c>
      <c r="AL22" s="63" t="n">
        <f aca="false">SUM(AB86:AB89)/AVERAGE(AG86:AG89)</f>
        <v>-0.0363574003736321</v>
      </c>
      <c r="AM22" s="6" t="n">
        <v>7406781.38079157</v>
      </c>
      <c r="AN22" s="63" t="n">
        <f aca="false">AM22/AVERAGE(AG86:AG89)</f>
        <v>0.00100877930314939</v>
      </c>
      <c r="AO22" s="63" t="n">
        <f aca="false">'GDP evolution by scenario'!G85</f>
        <v>0.0151037869374659</v>
      </c>
      <c r="AP22" s="63"/>
      <c r="AQ22" s="6" t="n">
        <f aca="false">AQ21*(1+AO22)</f>
        <v>605871970.297304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391987126.906574</v>
      </c>
      <c r="AS22" s="64" t="n">
        <f aca="false">AQ22/AG89</f>
        <v>0.081808520573575</v>
      </c>
      <c r="AT22" s="64" t="n">
        <f aca="false">AR22/AG89</f>
        <v>0.0529284873838563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0.0637068667837873</v>
      </c>
      <c r="BL22" s="61" t="n">
        <f aca="false">SUM(P86:P89)/AVERAGE(AG86:AG89)</f>
        <v>0.0159783154469755</v>
      </c>
      <c r="BM22" s="61" t="n">
        <f aca="false">SUM(D86:D89)/AVERAGE(AG86:AG89)</f>
        <v>0.0840859517104439</v>
      </c>
      <c r="BN22" s="61" t="n">
        <f aca="false">(SUM(H86:H89)+SUM(J86:J89))/AVERAGE(AG86:AG89)</f>
        <v>0.00990555351559287</v>
      </c>
      <c r="BO22" s="63" t="n">
        <f aca="false">AL22-BN22</f>
        <v>-0.046262953889225</v>
      </c>
      <c r="BP22" s="32" t="n">
        <f aca="false">BM22+BN22</f>
        <v>0.0939915052260367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109204030.147275</v>
      </c>
      <c r="E23" s="9"/>
      <c r="F23" s="67" t="n">
        <f aca="false">'Central pensions'!I23</f>
        <v>19849125.1519444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-1121432.60034668</v>
      </c>
      <c r="AA23" s="9"/>
      <c r="AB23" s="9" t="n">
        <f aca="false">T23-P23-D23</f>
        <v>-44744791.5265973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-0.0085076798722906</v>
      </c>
      <c r="AK23" s="68" t="n">
        <f aca="false">AK22+1</f>
        <v>2034</v>
      </c>
      <c r="AL23" s="69" t="n">
        <f aca="false">SUM(AB90:AB93)/AVERAGE(AG90:AG93)</f>
        <v>-0.0357366140416767</v>
      </c>
      <c r="AM23" s="9" t="n">
        <v>6738583.40306814</v>
      </c>
      <c r="AN23" s="69" t="n">
        <f aca="false">AM23/AVERAGE(AG90:AG93)</f>
        <v>0.000902297060077547</v>
      </c>
      <c r="AO23" s="69" t="n">
        <f aca="false">'GDP evolution by scenario'!G89</f>
        <v>0.0171516380648471</v>
      </c>
      <c r="AP23" s="69"/>
      <c r="AQ23" s="9" t="n">
        <f aca="false">AQ22*(1+AO23)</f>
        <v>616263667.045479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391918954.354491</v>
      </c>
      <c r="AS23" s="70" t="n">
        <f aca="false">AQ23/AG93</f>
        <v>0.0821898626030558</v>
      </c>
      <c r="AT23" s="70" t="n">
        <f aca="false">AR23/AG93</f>
        <v>0.0522694533727099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0.0638694246055175</v>
      </c>
      <c r="BL23" s="40" t="n">
        <f aca="false">SUM(P90:P93)/AVERAGE(AG90:AG93)</f>
        <v>0.0159113812727011</v>
      </c>
      <c r="BM23" s="40" t="n">
        <f aca="false">SUM(D90:D93)/AVERAGE(AG90:AG93)</f>
        <v>0.083694657374493</v>
      </c>
      <c r="BN23" s="40" t="n">
        <f aca="false">(SUM(H90:H93)+SUM(J90:J93))/AVERAGE(AG90:AG93)</f>
        <v>0.0106903852681913</v>
      </c>
      <c r="BO23" s="69" t="n">
        <f aca="false">AL23-BN23</f>
        <v>-0.0464269993098679</v>
      </c>
      <c r="BP23" s="32" t="n">
        <f aca="false">BM23+BN23</f>
        <v>0.0943850426426842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104751367.675305</v>
      </c>
      <c r="E24" s="9"/>
      <c r="F24" s="67" t="n">
        <f aca="false">'Central pensions'!I24</f>
        <v>19039801.0404963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789308.460410208</v>
      </c>
      <c r="O24" s="9"/>
      <c r="P24" s="9" t="n">
        <f aca="false">'Central pensions'!X24</f>
        <v>22560465.57648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-2721850.61622159</v>
      </c>
      <c r="AA24" s="9"/>
      <c r="AB24" s="9" t="n">
        <f aca="false">T24-P24-D24</f>
        <v>-48976430.617567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-0.00919029654390505</v>
      </c>
      <c r="AK24" s="68" t="n">
        <f aca="false">AK23+1</f>
        <v>2035</v>
      </c>
      <c r="AL24" s="69" t="n">
        <f aca="false">SUM(AB94:AB97)/AVERAGE(AG94:AG97)</f>
        <v>-0.0347171220716545</v>
      </c>
      <c r="AM24" s="9" t="n">
        <v>6098422.29766839</v>
      </c>
      <c r="AN24" s="69" t="n">
        <f aca="false">AM24/AVERAGE(AG94:AG97)</f>
        <v>0.000802820498854362</v>
      </c>
      <c r="AO24" s="69" t="n">
        <f aca="false">'GDP evolution by scenario'!G93</f>
        <v>0.017138225421037</v>
      </c>
      <c r="AP24" s="69"/>
      <c r="AQ24" s="9" t="n">
        <f aca="false">AQ23*(1+AO24)</f>
        <v>626825332.6901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392489571.189545</v>
      </c>
      <c r="AS24" s="70" t="n">
        <f aca="false">AQ24/AG97</f>
        <v>0.0817651179427783</v>
      </c>
      <c r="AT24" s="70" t="n">
        <f aca="false">AR24/AG97</f>
        <v>0.0511976054667365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0.0142315152373716</v>
      </c>
      <c r="BJ24" s="7" t="n">
        <f aca="false">BJ23+1</f>
        <v>2035</v>
      </c>
      <c r="BK24" s="40" t="n">
        <f aca="false">SUM(T94:T97)/AVERAGE(AG94:AG97)</f>
        <v>0.0639979123834244</v>
      </c>
      <c r="BL24" s="40" t="n">
        <f aca="false">SUM(P94:P97)/AVERAGE(AG94:AG97)</f>
        <v>0.0158145081759166</v>
      </c>
      <c r="BM24" s="40" t="n">
        <f aca="false">SUM(D94:D97)/AVERAGE(AG94:AG97)</f>
        <v>0.0829005262791622</v>
      </c>
      <c r="BN24" s="40" t="n">
        <f aca="false">(SUM(H94:H97)+SUM(J94:J97))/AVERAGE(AG94:AG97)</f>
        <v>0.0114044259920269</v>
      </c>
      <c r="BO24" s="69" t="n">
        <f aca="false">AL24-BN24</f>
        <v>-0.0461215480636814</v>
      </c>
      <c r="BP24" s="32" t="n">
        <f aca="false">BM24+BN24</f>
        <v>0.0943049522711891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113941937.453565</v>
      </c>
      <c r="E25" s="9"/>
      <c r="F25" s="67" t="n">
        <f aca="false">'Central pensions'!I25</f>
        <v>20710295.8885375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-1100797.60016936</v>
      </c>
      <c r="AA25" s="9"/>
      <c r="AB25" s="9" t="n">
        <f aca="false">T25-P25-D25</f>
        <v>-46385240.2871995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-0.00860464050561472</v>
      </c>
      <c r="AK25" s="68" t="n">
        <f aca="false">AK24+1</f>
        <v>2036</v>
      </c>
      <c r="AL25" s="69" t="n">
        <f aca="false">SUM(AB98:AB101)/AVERAGE(AG98:AG101)</f>
        <v>-0.0330109500491748</v>
      </c>
      <c r="AM25" s="9" t="n">
        <v>5493111.4769607</v>
      </c>
      <c r="AN25" s="69" t="n">
        <f aca="false">AM25/AVERAGE(AG98:AG101)</f>
        <v>0.000708572543671404</v>
      </c>
      <c r="AO25" s="69" t="n">
        <f aca="false">'GDP evolution by scenario'!G97</f>
        <v>0.0205517954211283</v>
      </c>
      <c r="AP25" s="69"/>
      <c r="AQ25" s="9" t="n">
        <f aca="false">AQ24*(1+AO25)</f>
        <v>639707718.692327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395011272.376862</v>
      </c>
      <c r="AS25" s="70" t="n">
        <f aca="false">AQ25/AG101</f>
        <v>0.0820237406974843</v>
      </c>
      <c r="AT25" s="70" t="n">
        <f aca="false">AR25/AG101</f>
        <v>0.0506486028404579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0.0117610038121294</v>
      </c>
      <c r="BJ25" s="7" t="n">
        <f aca="false">BJ24+1</f>
        <v>2036</v>
      </c>
      <c r="BK25" s="40" t="n">
        <f aca="false">SUM(T98:T101)/AVERAGE(AG98:AG101)</f>
        <v>0.064393687154156</v>
      </c>
      <c r="BL25" s="40" t="n">
        <f aca="false">SUM(P98:P101)/AVERAGE(AG98:AG101)</f>
        <v>0.0155105330495646</v>
      </c>
      <c r="BM25" s="40" t="n">
        <f aca="false">SUM(D98:D101)/AVERAGE(AG98:AG101)</f>
        <v>0.0818941041537662</v>
      </c>
      <c r="BN25" s="40" t="n">
        <f aca="false">(SUM(H98:H101)+SUM(J98:J101))/AVERAGE(AG98:AG101)</f>
        <v>0.01189695380228</v>
      </c>
      <c r="BO25" s="69" t="n">
        <f aca="false">AL25-BN25</f>
        <v>-0.0449079038514549</v>
      </c>
      <c r="BP25" s="32" t="n">
        <f aca="false">BM25+BN25</f>
        <v>0.0937910579560462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8575843.55222569</v>
      </c>
      <c r="D26" s="6" t="n">
        <f aca="false">'Central pensions'!Q26</f>
        <v>105874611.755873</v>
      </c>
      <c r="E26" s="6"/>
      <c r="F26" s="8" t="n">
        <f aca="false">'Central pensions'!I26</f>
        <v>19243963.9482324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799400.042047981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-4792626.54710668</v>
      </c>
      <c r="AA26" s="6"/>
      <c r="AB26" s="6" t="n">
        <f aca="false">T26-P26-D26</f>
        <v>-58222344.4511619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</v>
      </c>
      <c r="AK26" s="62" t="n">
        <f aca="false">AK25+1</f>
        <v>2037</v>
      </c>
      <c r="AL26" s="63" t="n">
        <f aca="false">SUM(AB102:AB105)/AVERAGE(AG102:AG105)</f>
        <v>-0.0323053301067323</v>
      </c>
      <c r="AM26" s="6" t="n">
        <v>4920541.96276278</v>
      </c>
      <c r="AN26" s="63" t="n">
        <f aca="false">AM26/AVERAGE(AG102:AG105)</f>
        <v>0.000625727910899528</v>
      </c>
      <c r="AO26" s="63" t="n">
        <f aca="false">'GDP evolution by scenario'!G101</f>
        <v>0.0143628139459078</v>
      </c>
      <c r="AP26" s="63"/>
      <c r="AQ26" s="6" t="n">
        <f aca="false">AQ25*(1+AO26)</f>
        <v>648895721.635666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395731895.515776</v>
      </c>
      <c r="AS26" s="64" t="n">
        <f aca="false">AQ26/AG105</f>
        <v>0.0821696646927527</v>
      </c>
      <c r="AT26" s="64" t="n">
        <f aca="false">AR26/AG105</f>
        <v>0.0501115296010783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0.0648518244146502</v>
      </c>
      <c r="BL26" s="61" t="n">
        <f aca="false">SUM(P102:P105)/AVERAGE(AG102:AG105)</f>
        <v>0.0153578462875978</v>
      </c>
      <c r="BM26" s="61" t="n">
        <f aca="false">SUM(D102:D105)/AVERAGE(AG102:AG105)</f>
        <v>0.0817993082337848</v>
      </c>
      <c r="BN26" s="61" t="n">
        <f aca="false">(SUM(H102:H105)+SUM(J102:J105))/AVERAGE(AG102:AG105)</f>
        <v>0.0128613231615147</v>
      </c>
      <c r="BO26" s="63" t="n">
        <f aca="false">AL26-BN26</f>
        <v>-0.045166653268247</v>
      </c>
      <c r="BP26" s="32" t="n">
        <f aca="false">BM26+BN26</f>
        <v>0.0946606313952995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8602355.44889844</v>
      </c>
      <c r="D27" s="9" t="n">
        <f aca="false">'Central pensions'!Q27</f>
        <v>106201919.122203</v>
      </c>
      <c r="E27" s="9"/>
      <c r="F27" s="67" t="n">
        <f aca="false">'Central pensions'!I27</f>
        <v>19303455.9364738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789825.597726557</v>
      </c>
      <c r="O27" s="9"/>
      <c r="P27" s="9" t="n">
        <f aca="false">'Central pensions'!X27</f>
        <v>22966696.5213739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-1673289.64348807</v>
      </c>
      <c r="AA27" s="9"/>
      <c r="AB27" s="9" t="n">
        <f aca="false">T27-P27-D27</f>
        <v>-45508390.3780365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-0.0089047656650586</v>
      </c>
      <c r="AK27" s="68" t="n">
        <f aca="false">AK26+1</f>
        <v>2038</v>
      </c>
      <c r="AL27" s="69" t="n">
        <f aca="false">SUM(AB106:AB109)/AVERAGE(AG106:AG109)</f>
        <v>-0.0317995852264761</v>
      </c>
      <c r="AM27" s="9" t="n">
        <v>4379286.21321994</v>
      </c>
      <c r="AN27" s="69" t="n">
        <f aca="false">AM27/AVERAGE(AG106:AG109)</f>
        <v>0.000550802447468625</v>
      </c>
      <c r="AO27" s="69" t="n">
        <f aca="false">'GDP evolution by scenario'!G105</f>
        <v>0.0110672799865483</v>
      </c>
      <c r="AP27" s="69"/>
      <c r="AQ27" s="9" t="n">
        <f aca="false">AQ26*(1+AO27)</f>
        <v>656077232.269081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395710115.191234</v>
      </c>
      <c r="AS27" s="70" t="n">
        <f aca="false">AQ27/AG109</f>
        <v>0.0821726425191547</v>
      </c>
      <c r="AT27" s="70" t="n">
        <f aca="false">AR27/AG109</f>
        <v>0.0495620701915877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0.0649742639964162</v>
      </c>
      <c r="BL27" s="40" t="n">
        <f aca="false">SUM(P106:P109)/AVERAGE(AG106:AG109)</f>
        <v>0.0151521008506754</v>
      </c>
      <c r="BM27" s="40" t="n">
        <f aca="false">SUM(D106:D109)/AVERAGE(AG106:AG109)</f>
        <v>0.0816217483722169</v>
      </c>
      <c r="BN27" s="40" t="n">
        <f aca="false">(SUM(H106:H109)+SUM(J106:J109))/AVERAGE(AG106:AG109)</f>
        <v>0.0135808021284069</v>
      </c>
      <c r="BO27" s="69" t="n">
        <f aca="false">AL27-BN27</f>
        <v>-0.045380387354883</v>
      </c>
      <c r="BP27" s="32" t="n">
        <f aca="false">BM27+BN27</f>
        <v>0.0952025505006238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8032470.84908191</v>
      </c>
      <c r="D28" s="9" t="n">
        <f aca="false">'Central pensions'!Q28</f>
        <v>99166306.778789</v>
      </c>
      <c r="E28" s="9"/>
      <c r="F28" s="67" t="n">
        <f aca="false">'Central pensions'!I28</f>
        <v>18024650.1109319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</v>
      </c>
      <c r="O28" s="9"/>
      <c r="P28" s="9" t="n">
        <f aca="false">'Central pensions'!X28</f>
        <v>21109070.9815815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68737098.0666498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-3949281.54485805</v>
      </c>
      <c r="AA28" s="9"/>
      <c r="AB28" s="9" t="n">
        <f aca="false">T28-P28-D28</f>
        <v>-51538279.6937207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</v>
      </c>
      <c r="AK28" s="68" t="n">
        <f aca="false">AK27+1</f>
        <v>2039</v>
      </c>
      <c r="AL28" s="69" t="n">
        <f aca="false">SUM(AB110:AB113)/AVERAGE(AG110:AG113)</f>
        <v>-0.0316861953403906</v>
      </c>
      <c r="AM28" s="9" t="n">
        <v>3887732.69163583</v>
      </c>
      <c r="AN28" s="69" t="n">
        <f aca="false">AM28/AVERAGE(AG110:AG113)</f>
        <v>0.00048301229013325</v>
      </c>
      <c r="AO28" s="69" t="n">
        <f aca="false">'GDP evolution by scenario'!G109</f>
        <v>0.0123501383914877</v>
      </c>
      <c r="AP28" s="69"/>
      <c r="AQ28" s="9" t="n">
        <f aca="false">AQ27*(1+AO28)</f>
        <v>664179876.883109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396687499.522768</v>
      </c>
      <c r="AS28" s="70" t="n">
        <f aca="false">AQ28/AG113</f>
        <v>0.0823045541114995</v>
      </c>
      <c r="AT28" s="70" t="n">
        <f aca="false">AR28/AG113</f>
        <v>0.0491571468907559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0.0174005817874578</v>
      </c>
      <c r="BJ28" s="7" t="n">
        <f aca="false">BJ27+1</f>
        <v>2039</v>
      </c>
      <c r="BK28" s="40" t="n">
        <f aca="false">SUM(T110:T113)/AVERAGE(AG110:AG113)</f>
        <v>0.0653359151921211</v>
      </c>
      <c r="BL28" s="40" t="n">
        <f aca="false">SUM(P110:P113)/AVERAGE(AG110:AG113)</f>
        <v>0.015123126522754</v>
      </c>
      <c r="BM28" s="40" t="n">
        <f aca="false">SUM(D110:D113)/AVERAGE(AG110:AG113)</f>
        <v>0.0818989840097576</v>
      </c>
      <c r="BN28" s="40" t="n">
        <f aca="false">(SUM(H110:H113)+SUM(J110:J113))/AVERAGE(AG110:AG113)</f>
        <v>0.0144964768645757</v>
      </c>
      <c r="BO28" s="69" t="n">
        <f aca="false">AL28-BN28</f>
        <v>-0.0461826722049663</v>
      </c>
      <c r="BP28" s="32" t="n">
        <f aca="false">BM28+BN28</f>
        <v>0.0963954608743334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7341937.79087034</v>
      </c>
      <c r="D29" s="9" t="n">
        <f aca="false">'Central pensions'!Q29</f>
        <v>90641207.2946955</v>
      </c>
      <c r="E29" s="9"/>
      <c r="F29" s="67" t="n">
        <f aca="false">'Central pensions'!I29</f>
        <v>16475112.3661771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683434.677769858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-343414.353497514</v>
      </c>
      <c r="AA29" s="9"/>
      <c r="AB29" s="9" t="n">
        <f aca="false">T29-P29-D29</f>
        <v>-34704684.6867903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-0.00686596778596426</v>
      </c>
      <c r="AK29" s="68" t="n">
        <f aca="false">AK28+1</f>
        <v>2040</v>
      </c>
      <c r="AL29" s="69" t="n">
        <f aca="false">SUM(AB114:AB117)/AVERAGE(AG114:AG117)</f>
        <v>-0.0314207957136869</v>
      </c>
      <c r="AM29" s="9" t="n">
        <v>3427469.19706586</v>
      </c>
      <c r="AN29" s="69" t="n">
        <f aca="false">AM29/AVERAGE(AG114:AG117)</f>
        <v>0.000421737375765045</v>
      </c>
      <c r="AO29" s="69" t="n">
        <f aca="false">'GDP evolution by scenario'!G113</f>
        <v>0.0097020871001321</v>
      </c>
      <c r="AP29" s="69"/>
      <c r="AQ29" s="9" t="n">
        <f aca="false">AQ28*(1+AO29)</f>
        <v>670623807.898784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397093512.332472</v>
      </c>
      <c r="AS29" s="70" t="n">
        <f aca="false">AQ29/AG117</f>
        <v>0.0819938879797632</v>
      </c>
      <c r="AT29" s="70" t="n">
        <f aca="false">AR29/AG117</f>
        <v>0.0485506786132375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0.0127892907746675</v>
      </c>
      <c r="BJ29" s="7" t="n">
        <f aca="false">BJ28+1</f>
        <v>2040</v>
      </c>
      <c r="BK29" s="40" t="n">
        <f aca="false">SUM(T114:T117)/AVERAGE(AG114:AG117)</f>
        <v>0.0654195943507596</v>
      </c>
      <c r="BL29" s="40" t="n">
        <f aca="false">SUM(P114:P117)/AVERAGE(AG114:AG117)</f>
        <v>0.0149425250571288</v>
      </c>
      <c r="BM29" s="40" t="n">
        <f aca="false">SUM(D114:D117)/AVERAGE(AG114:AG117)</f>
        <v>0.0818978650073177</v>
      </c>
      <c r="BN29" s="40" t="n">
        <f aca="false">(SUM(H114:H117)+SUM(J114:J117))/AVERAGE(AG114:AG117)</f>
        <v>0.0152064592304032</v>
      </c>
      <c r="BO29" s="69" t="n">
        <f aca="false">AL29-BN29</f>
        <v>-0.0466272549440901</v>
      </c>
      <c r="BP29" s="32" t="n">
        <f aca="false">BM29+BN29</f>
        <v>0.0971043242377209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89965868.9870694</v>
      </c>
      <c r="E30" s="6"/>
      <c r="F30" s="8" t="n">
        <f aca="false">'Central pensions'!I30</f>
        <v>16352361.6346345</v>
      </c>
      <c r="G30" s="6" t="n">
        <f aca="false">'Central pensions'!K30</f>
        <v>189722.850050615</v>
      </c>
      <c r="H30" s="6" t="n">
        <f aca="false">'Central pensions'!V30</f>
        <v>1043799.14368794</v>
      </c>
      <c r="I30" s="8" t="n">
        <f aca="false">'Central pensions'!M30</f>
        <v>5867.71701187466</v>
      </c>
      <c r="J30" s="6" t="n">
        <f aca="false">'Central pensions'!W30</f>
        <v>32282.4477429258</v>
      </c>
      <c r="K30" s="6"/>
      <c r="L30" s="8" t="n">
        <f aca="false">'Central pensions'!N30</f>
        <v>3559515.16025303</v>
      </c>
      <c r="M30" s="8"/>
      <c r="N30" s="8" t="n">
        <f aca="false">'Central pensions'!L30</f>
        <v>678706.000540193</v>
      </c>
      <c r="O30" s="6"/>
      <c r="P30" s="6" t="n">
        <f aca="false">'Central pensions'!X30</f>
        <v>22204381.2521038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113588.720787943</v>
      </c>
      <c r="W30" s="8"/>
      <c r="X30" s="8" t="n">
        <f aca="false">'Central SIPA income'!M25</f>
        <v>285302.1180824</v>
      </c>
      <c r="Y30" s="6"/>
      <c r="Z30" s="6" t="n">
        <f aca="false">R30+V30-N30-L30-F30</f>
        <v>-4705121.17786067</v>
      </c>
      <c r="AA30" s="6"/>
      <c r="AB30" s="6" t="n">
        <f aca="false">T30-P30-D30</f>
        <v>-51865127.243302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-0.316152483348236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0.0141094814798441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90945332.7709485</v>
      </c>
      <c r="E31" s="9"/>
      <c r="F31" s="67" t="n">
        <f aca="false">'Central pensions'!I31</f>
        <v>16530390.7714878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5685.00696187012</v>
      </c>
      <c r="J31" s="9" t="n">
        <f aca="false">'Central pensions'!W31</f>
        <v>31277.2309559808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18768315.1400201</v>
      </c>
      <c r="S31" s="67"/>
      <c r="T31" s="9" t="n">
        <f aca="false">'Central SIPA income'!J26</f>
        <v>71762279.6196462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-1632605.09110246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397093512.332472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5964.69692516807</v>
      </c>
      <c r="BA31" s="40" t="n">
        <f aca="false">(AZ31-AZ30)/AZ30</f>
        <v>-0.00268239494561507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0.0122324210901018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32552607.6410764</v>
      </c>
      <c r="D32" s="9" t="n">
        <f aca="false">'Central pensions'!Q32</f>
        <v>93389852.5820055</v>
      </c>
      <c r="E32" s="9"/>
      <c r="F32" s="67" t="n">
        <f aca="false">'Central pensions'!I32</f>
        <v>16974711.1834784</v>
      </c>
      <c r="G32" s="9" t="n">
        <f aca="false">'Central pensions'!K32</f>
        <v>198428.689442719</v>
      </c>
      <c r="H32" s="9" t="n">
        <f aca="false">'Central pensions'!V32</f>
        <v>1091696.10338541</v>
      </c>
      <c r="I32" s="67" t="n">
        <f aca="false">'Central pensions'!M32</f>
        <v>6136.969776579</v>
      </c>
      <c r="J32" s="9" t="n">
        <f aca="false">'Central pensions'!W32</f>
        <v>33763.7970119201</v>
      </c>
      <c r="K32" s="9"/>
      <c r="L32" s="67" t="n">
        <f aca="false">'Central pensions'!N32</f>
        <v>3222133.25828741</v>
      </c>
      <c r="M32" s="67"/>
      <c r="N32" s="67" t="n">
        <f aca="false">'Central pensions'!L32</f>
        <v>707824.822523333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15636784.0553686</v>
      </c>
      <c r="S32" s="67"/>
      <c r="T32" s="9" t="n">
        <f aca="false">'Central SIPA income'!J27</f>
        <v>59788599.1023585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-5163014.05889085</v>
      </c>
      <c r="AA32" s="9"/>
      <c r="AB32" s="9" t="n">
        <f aca="false">T32-P32-D32</f>
        <v>-54215161.605715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400536196.194672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5814.12701750824</v>
      </c>
      <c r="BA32" s="40" t="n">
        <f aca="false">(AZ32-AZ31)/AZ31</f>
        <v>-0.0252435135512916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0.0144795146284028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695086.389893016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105328.863710973</v>
      </c>
      <c r="W33" s="67"/>
      <c r="X33" s="67" t="n">
        <f aca="false">'Central SIPA income'!M28</f>
        <v>264555.738487924</v>
      </c>
      <c r="Y33" s="9"/>
      <c r="Z33" s="9" t="n">
        <f aca="false">R33+V33-N33-L33-F33</f>
        <v>-2727686.77376023</v>
      </c>
      <c r="AA33" s="9"/>
      <c r="AB33" s="9" t="n">
        <f aca="false">T33-P33-D33</f>
        <v>-44474653.5377263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-0.00882831028819484</v>
      </c>
      <c r="AK33" s="7" t="s">
        <v>108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-0.0311106863662798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0.0127889262482431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236635.046227797</v>
      </c>
      <c r="H34" s="6" t="n">
        <f aca="false">'Central pensions'!V34</f>
        <v>1301896.20571921</v>
      </c>
      <c r="I34" s="8" t="n">
        <f aca="false">'Central pensions'!M34</f>
        <v>7318.6096771484</v>
      </c>
      <c r="J34" s="6" t="n">
        <f aca="false">'Central pensions'!W34</f>
        <v>40264.8311047181</v>
      </c>
      <c r="K34" s="6"/>
      <c r="L34" s="8" t="n">
        <f aca="false">'Central pensions'!N34</f>
        <v>3802902.90237035</v>
      </c>
      <c r="M34" s="8"/>
      <c r="N34" s="8" t="n">
        <f aca="false">'Central pensions'!L34</f>
        <v>711251.295113541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-7307577.14100958</v>
      </c>
      <c r="AA34" s="6"/>
      <c r="AB34" s="6" t="n">
        <f aca="false">T34-P34-D34</f>
        <v>-66883732.5396701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-0.00405585086503215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0.0149559350950207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96812503.7377012</v>
      </c>
      <c r="E35" s="9"/>
      <c r="F35" s="67" t="n">
        <f aca="false">'Central pensions'!I35</f>
        <v>17596818.545718</v>
      </c>
      <c r="G35" s="9" t="n">
        <f aca="false">'Central pensions'!K35</f>
        <v>281445.048536625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2991866.80200637</v>
      </c>
      <c r="M35" s="67"/>
      <c r="N35" s="67" t="n">
        <f aca="false">'Central pensions'!L35</f>
        <v>723269.508479882</v>
      </c>
      <c r="O35" s="9"/>
      <c r="P35" s="9" t="n">
        <f aca="false">'Central pensions'!X35</f>
        <v>19504026.4949988</v>
      </c>
      <c r="Q35" s="67"/>
      <c r="R35" s="67" t="n">
        <f aca="false">'Central SIPA income'!G30</f>
        <v>18294200.2124012</v>
      </c>
      <c r="S35" s="67"/>
      <c r="T35" s="9" t="n">
        <f aca="false">'Central SIPA income'!J30</f>
        <v>69949460.1015486</v>
      </c>
      <c r="U35" s="9"/>
      <c r="V35" s="67" t="n">
        <f aca="false">'Central SIPA income'!F30</f>
        <v>81715.8946955766</v>
      </c>
      <c r="W35" s="67"/>
      <c r="X35" s="67" t="n">
        <f aca="false">'Central SIPA income'!M30</f>
        <v>205246.768129121</v>
      </c>
      <c r="Y35" s="9"/>
      <c r="Z35" s="9" t="n">
        <f aca="false">R35+V35-N35-L35-F35</f>
        <v>-2936038.74910748</v>
      </c>
      <c r="AA35" s="9"/>
      <c r="AB35" s="9" t="n">
        <f aca="false">T35-P35-D35</f>
        <v>-46367070.1311515</v>
      </c>
      <c r="AC35" s="50"/>
      <c r="AD35" s="9"/>
      <c r="AE35" s="75"/>
      <c r="AF35" s="40" t="n">
        <f aca="false">AVERAGE(AG34:AG37)/AVERAGE(AG30:AG33)-1</f>
        <v>-0.100261967473422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-0.0115342419354003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9393836</v>
      </c>
      <c r="AX35" s="7"/>
      <c r="AY35" s="40" t="n">
        <f aca="false">(AW35-AW34)/AW34</f>
        <v>-0.184280035977751</v>
      </c>
      <c r="AZ35" s="39" t="n">
        <f aca="false">workers_and_wage_central!B23</f>
        <v>6358.16459366044</v>
      </c>
      <c r="BA35" s="40" t="n">
        <f aca="false">(AZ35-AZ34)/AZ34</f>
        <v>0.0719473589029249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0.0131118834264394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96348309.806936</v>
      </c>
      <c r="E36" s="9"/>
      <c r="F36" s="67" t="n">
        <f aca="false">'Central pensions'!I36</f>
        <v>17512445.8040334</v>
      </c>
      <c r="G36" s="9" t="n">
        <f aca="false">'Central pensions'!K36</f>
        <v>261741.676394364</v>
      </c>
      <c r="H36" s="9" t="n">
        <f aca="false">'Central pensions'!V36</f>
        <v>1440025.47724218</v>
      </c>
      <c r="I36" s="67" t="n">
        <f aca="false">'Central pensions'!M36</f>
        <v>8095.10339364008</v>
      </c>
      <c r="J36" s="9" t="n">
        <f aca="false">'Central pensions'!W36</f>
        <v>44536.8704301702</v>
      </c>
      <c r="K36" s="9"/>
      <c r="L36" s="67" t="n">
        <f aca="false">'Central pensions'!N36</f>
        <v>3135598.39887769</v>
      </c>
      <c r="M36" s="67"/>
      <c r="N36" s="67" t="n">
        <f aca="false">'Central pensions'!L36</f>
        <v>721672.473427665</v>
      </c>
      <c r="O36" s="9"/>
      <c r="P36" s="9" t="n">
        <f aca="false">'Central pensions'!X36</f>
        <v>20241064.0187796</v>
      </c>
      <c r="Q36" s="67"/>
      <c r="R36" s="67" t="n">
        <f aca="false">'Central SIPA income'!G31</f>
        <v>15229408.886938</v>
      </c>
      <c r="S36" s="67"/>
      <c r="T36" s="9" t="n">
        <f aca="false">'Central SIPA income'!J31</f>
        <v>58230964.8379658</v>
      </c>
      <c r="U36" s="9"/>
      <c r="V36" s="67" t="n">
        <f aca="false">'Central SIPA income'!F31</f>
        <v>94095.7351870997</v>
      </c>
      <c r="W36" s="67"/>
      <c r="X36" s="67" t="n">
        <f aca="false">'Central SIPA income'!M31</f>
        <v>236341.358236774</v>
      </c>
      <c r="Y36" s="9"/>
      <c r="Z36" s="9" t="n">
        <f aca="false">R36+V36-N36-L36-F36</f>
        <v>-6046212.05421363</v>
      </c>
      <c r="AA36" s="9"/>
      <c r="AB36" s="9" t="n">
        <f aca="false">T36-P36-D36</f>
        <v>-58358408.9877498</v>
      </c>
      <c r="AC36" s="50"/>
      <c r="AD36" s="9"/>
      <c r="AE36" s="9"/>
      <c r="AF36" s="9"/>
      <c r="AG36" s="9" t="n">
        <f aca="false">AG35*'Central macro hypothesis'!B18/'Central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-0.0128172813857394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10398983</v>
      </c>
      <c r="AY36" s="40" t="n">
        <f aca="false">(AW36-AW35)/AW35</f>
        <v>0.107000697052833</v>
      </c>
      <c r="AZ36" s="39" t="n">
        <f aca="false">workers_and_wage_central!B24</f>
        <v>5852.11310620088</v>
      </c>
      <c r="BA36" s="40" t="n">
        <f aca="false">(AZ36-AZ35)/AZ35</f>
        <v>-0.0795908127267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0.0150699737590091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93913953.4529811</v>
      </c>
      <c r="E37" s="9"/>
      <c r="F37" s="67" t="n">
        <f aca="false">'Central pensions'!I37</f>
        <v>17069972.7206782</v>
      </c>
      <c r="G37" s="9" t="n">
        <f aca="false">'Central pensions'!K37</f>
        <v>277026.775859942</v>
      </c>
      <c r="H37" s="9" t="n">
        <f aca="false">'Central pensions'!V37</f>
        <v>1524119.58466834</v>
      </c>
      <c r="I37" s="67" t="n">
        <f aca="false">'Central pensions'!M37</f>
        <v>8567.83842865797</v>
      </c>
      <c r="J37" s="9" t="n">
        <f aca="false">'Central pensions'!W37</f>
        <v>47137.7191134538</v>
      </c>
      <c r="K37" s="9"/>
      <c r="L37" s="67" t="n">
        <f aca="false">'Central pensions'!N37</f>
        <v>3074031.82642317</v>
      </c>
      <c r="M37" s="67"/>
      <c r="N37" s="67" t="n">
        <f aca="false">'Central pensions'!L37</f>
        <v>706318.88841819</v>
      </c>
      <c r="O37" s="9"/>
      <c r="P37" s="9" t="n">
        <f aca="false">'Central pensions'!X37</f>
        <v>19837123.8869557</v>
      </c>
      <c r="Q37" s="67"/>
      <c r="R37" s="67" t="n">
        <f aca="false">'Central SIPA income'!G32</f>
        <v>17826379.8786741</v>
      </c>
      <c r="S37" s="67"/>
      <c r="T37" s="9" t="n">
        <f aca="false">'Central SIPA income'!J32</f>
        <v>68160708.5087595</v>
      </c>
      <c r="U37" s="9"/>
      <c r="V37" s="67" t="n">
        <f aca="false">'Central SIPA income'!F32</f>
        <v>97878.5075762177</v>
      </c>
      <c r="W37" s="67"/>
      <c r="X37" s="67" t="n">
        <f aca="false">'Central SIPA income'!M32</f>
        <v>245842.591874696</v>
      </c>
      <c r="Y37" s="9"/>
      <c r="Z37" s="9" t="n">
        <f aca="false">R37+V37-N37-L37-F37</f>
        <v>-2926065.04926918</v>
      </c>
      <c r="AA37" s="9"/>
      <c r="AB37" s="9" t="n">
        <f aca="false">T37-P37-D37</f>
        <v>-45590368.8311773</v>
      </c>
      <c r="AC37" s="50"/>
      <c r="AD37" s="9"/>
      <c r="AE37" s="9"/>
      <c r="AF37" s="9"/>
      <c r="AG37" s="9" t="n">
        <f aca="false">AG36*'Central macro hypothesis'!B19/'Central macro hypothesis'!B18</f>
        <v>4830844323.09787</v>
      </c>
      <c r="AH37" s="40" t="n">
        <f aca="false">(AG37-AG36)/AG36</f>
        <v>0.0610003270110514</v>
      </c>
      <c r="AI37" s="40" t="n">
        <f aca="false">(AG37-AG33)/AG33</f>
        <v>-0.0410674564986637</v>
      </c>
      <c r="AJ37" s="40" t="n">
        <f aca="false">AB37/AG37</f>
        <v>-0.00943735003282854</v>
      </c>
      <c r="AK37" s="73"/>
      <c r="AW37" s="71" t="n">
        <f aca="false">workers_and_wage_central!C25</f>
        <v>11066627</v>
      </c>
      <c r="AY37" s="40" t="n">
        <f aca="false">(AW37-AW36)/AW36</f>
        <v>0.0642028167562155</v>
      </c>
      <c r="AZ37" s="39" t="n">
        <f aca="false">workers_and_wage_central!B25</f>
        <v>5671.45691561127</v>
      </c>
      <c r="BA37" s="40" t="n">
        <f aca="false">(AZ37-AZ36)/AZ36</f>
        <v>-0.0308702493118567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0.0132985735398288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90034474.4151316</v>
      </c>
      <c r="E38" s="6"/>
      <c r="F38" s="8" t="n">
        <f aca="false">'Central pensions'!I38</f>
        <v>16364831.4832827</v>
      </c>
      <c r="G38" s="6" t="n">
        <f aca="false">'Central pensions'!K38</f>
        <v>271055.638972009</v>
      </c>
      <c r="H38" s="6" t="n">
        <f aca="false">'Central pensions'!V38</f>
        <v>1491268.15128114</v>
      </c>
      <c r="I38" s="8" t="n">
        <f aca="false">'Central pensions'!M38</f>
        <v>8383.1640919178</v>
      </c>
      <c r="J38" s="6" t="n">
        <f aca="false">'Central pensions'!W38</f>
        <v>46121.6954004477</v>
      </c>
      <c r="K38" s="6"/>
      <c r="L38" s="8" t="n">
        <f aca="false">'Central pensions'!N38</f>
        <v>3469530.0296195</v>
      </c>
      <c r="M38" s="8"/>
      <c r="N38" s="8" t="n">
        <f aca="false">'Central pensions'!L38</f>
        <v>679287.201808274</v>
      </c>
      <c r="O38" s="6"/>
      <c r="P38" s="6" t="n">
        <f aca="false">'Central pensions'!X38</f>
        <v>21740645.57937</v>
      </c>
      <c r="Q38" s="8"/>
      <c r="R38" s="8" t="n">
        <f aca="false">'Central SIPA income'!G33</f>
        <v>15566017.8529106</v>
      </c>
      <c r="S38" s="8"/>
      <c r="T38" s="6" t="n">
        <f aca="false">'Central SIPA income'!J33</f>
        <v>59518018.3938332</v>
      </c>
      <c r="U38" s="6"/>
      <c r="V38" s="8" t="n">
        <f aca="false">'Central SIPA income'!F33</f>
        <v>101891.52144728</v>
      </c>
      <c r="W38" s="8"/>
      <c r="X38" s="8" t="n">
        <f aca="false">'Central SIPA income'!M33</f>
        <v>255922.125734801</v>
      </c>
      <c r="Y38" s="6"/>
      <c r="Z38" s="6" t="n">
        <f aca="false">R38+V38-N38-L38-F38</f>
        <v>-4845739.34035264</v>
      </c>
      <c r="AA38" s="6"/>
      <c r="AB38" s="6" t="n">
        <f aca="false">T38-P38-D38</f>
        <v>-52257101.6006684</v>
      </c>
      <c r="AC38" s="50"/>
      <c r="AD38" s="6"/>
      <c r="AE38" s="6"/>
      <c r="AF38" s="6"/>
      <c r="AG38" s="6" t="n">
        <f aca="false">AG37*'Central macro hypothesis'!B20/'Central macro hypothesis'!B19</f>
        <v>4865595940.11964</v>
      </c>
      <c r="AH38" s="61" t="n">
        <f aca="false">(AG38-AG37)/AG37</f>
        <v>0.00719369424835362</v>
      </c>
      <c r="AI38" s="61"/>
      <c r="AJ38" s="61" t="n">
        <f aca="false">AB38/AG38</f>
        <v>-0.0107401235622092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0.011641935583304</v>
      </c>
      <c r="AV38" s="5"/>
      <c r="AW38" s="65" t="n">
        <f aca="false">workers_and_wage_central!C26</f>
        <v>11366819</v>
      </c>
      <c r="AX38" s="5"/>
      <c r="AY38" s="61" t="n">
        <f aca="false">(AW38-AW37)/AW37</f>
        <v>0.0271258803608362</v>
      </c>
      <c r="AZ38" s="66" t="n">
        <f aca="false">workers_and_wage_central!B26</f>
        <v>5597.6186938836</v>
      </c>
      <c r="BA38" s="61" t="n">
        <f aca="false">(AZ38-AZ37)/AZ37</f>
        <v>-0.0130192687392936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0.0155674285342079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90676289.4424443</v>
      </c>
      <c r="E39" s="9"/>
      <c r="F39" s="67" t="n">
        <f aca="false">'Central pensions'!I39</f>
        <v>16481488.9618057</v>
      </c>
      <c r="G39" s="9" t="n">
        <f aca="false">'Central pensions'!K39</f>
        <v>295539.893989153</v>
      </c>
      <c r="H39" s="9" t="n">
        <f aca="false">'Central pensions'!V39</f>
        <v>1625973.29836234</v>
      </c>
      <c r="I39" s="67" t="n">
        <f aca="false">'Central pensions'!M39</f>
        <v>9140.40909244801</v>
      </c>
      <c r="J39" s="9" t="n">
        <f aca="false">'Central pensions'!W39</f>
        <v>50287.8339699692</v>
      </c>
      <c r="K39" s="9"/>
      <c r="L39" s="67" t="n">
        <f aca="false">'Central pensions'!N39</f>
        <v>2853153.72381821</v>
      </c>
      <c r="M39" s="67"/>
      <c r="N39" s="67" t="n">
        <f aca="false">'Central pensions'!L39</f>
        <v>686643.689307712</v>
      </c>
      <c r="O39" s="9"/>
      <c r="P39" s="9" t="n">
        <f aca="false">'Central pensions'!X39</f>
        <v>18582739.2221446</v>
      </c>
      <c r="Q39" s="67"/>
      <c r="R39" s="67" t="n">
        <f aca="false">'Central SIPA income'!G34</f>
        <v>18648321.645896</v>
      </c>
      <c r="S39" s="67"/>
      <c r="T39" s="9" t="n">
        <f aca="false">'Central SIPA income'!J34</f>
        <v>71303474.0948226</v>
      </c>
      <c r="U39" s="9"/>
      <c r="V39" s="67" t="n">
        <f aca="false">'Central SIPA income'!F34</f>
        <v>98732.814322826</v>
      </c>
      <c r="W39" s="67"/>
      <c r="X39" s="67" t="n">
        <f aca="false">'Central SIPA income'!M34</f>
        <v>247988.364118707</v>
      </c>
      <c r="Y39" s="9"/>
      <c r="Z39" s="9" t="n">
        <f aca="false">R39+V39-N39-L39-F39</f>
        <v>-1274231.91471281</v>
      </c>
      <c r="AA39" s="9"/>
      <c r="AB39" s="9" t="n">
        <f aca="false">T39-P39-D39</f>
        <v>-37955554.5697664</v>
      </c>
      <c r="AC39" s="50"/>
      <c r="AD39" s="9"/>
      <c r="AE39" s="9"/>
      <c r="AF39" s="9"/>
      <c r="AG39" s="9" t="n">
        <f aca="false">AG38*'Central macro hypothesis'!B21/'Central macro hypothesis'!B20</f>
        <v>4924438140.69255</v>
      </c>
      <c r="AH39" s="40" t="n">
        <f aca="false">(AG39-AG38)/AG38</f>
        <v>0.0120935238554693</v>
      </c>
      <c r="AI39" s="40"/>
      <c r="AJ39" s="40" t="n">
        <f aca="false">AB39/AG39</f>
        <v>-0.00770759089369503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11515642</v>
      </c>
      <c r="AX39" s="7"/>
      <c r="AY39" s="40" t="n">
        <f aca="false">(AW39-AW38)/AW38</f>
        <v>0.0130927570853376</v>
      </c>
      <c r="AZ39" s="39" t="n">
        <f aca="false">workers_and_wage_central!B27</f>
        <v>5672.27087253354</v>
      </c>
      <c r="BA39" s="40" t="n">
        <f aca="false">(AZ39-AZ38)/AZ38</f>
        <v>0.0133364172753505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0.0135554848786951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93184322.8470134</v>
      </c>
      <c r="E40" s="9"/>
      <c r="F40" s="67" t="n">
        <f aca="false">'Central pensions'!I40</f>
        <v>16937353.7212419</v>
      </c>
      <c r="G40" s="9" t="n">
        <f aca="false">'Central pensions'!K40</f>
        <v>329894.273272823</v>
      </c>
      <c r="H40" s="9" t="n">
        <f aca="false">'Central pensions'!V40</f>
        <v>1814980.9570005</v>
      </c>
      <c r="I40" s="67" t="n">
        <f aca="false">'Central pensions'!M40</f>
        <v>10202.9156682316</v>
      </c>
      <c r="J40" s="9" t="n">
        <f aca="false">'Central pensions'!W40</f>
        <v>56133.4316598091</v>
      </c>
      <c r="K40" s="9"/>
      <c r="L40" s="67" t="n">
        <f aca="false">'Central pensions'!N40</f>
        <v>2905810.99700658</v>
      </c>
      <c r="M40" s="67"/>
      <c r="N40" s="67" t="n">
        <f aca="false">'Central pensions'!L40</f>
        <v>706985.160438821</v>
      </c>
      <c r="O40" s="9"/>
      <c r="P40" s="9" t="n">
        <f aca="false">'Central pensions'!X40</f>
        <v>18967890.8355003</v>
      </c>
      <c r="Q40" s="67"/>
      <c r="R40" s="67" t="n">
        <f aca="false">'Central SIPA income'!G35</f>
        <v>16675727.4181667</v>
      </c>
      <c r="S40" s="67"/>
      <c r="T40" s="9" t="n">
        <f aca="false">'Central SIPA income'!J35</f>
        <v>63761089.0970044</v>
      </c>
      <c r="U40" s="9"/>
      <c r="V40" s="67" t="n">
        <f aca="false">'Central SIPA income'!F35</f>
        <v>100847.089841758</v>
      </c>
      <c r="W40" s="67"/>
      <c r="X40" s="67" t="n">
        <f aca="false">'Central SIPA income'!M35</f>
        <v>253298.814659717</v>
      </c>
      <c r="Y40" s="9"/>
      <c r="Z40" s="9" t="n">
        <f aca="false">R40+V40-N40-L40-F40</f>
        <v>-3773575.37067884</v>
      </c>
      <c r="AA40" s="9"/>
      <c r="AB40" s="9" t="n">
        <f aca="false">T40-P40-D40</f>
        <v>-48391124.5855092</v>
      </c>
      <c r="AC40" s="50"/>
      <c r="AD40" s="9"/>
      <c r="AE40" s="9"/>
      <c r="AF40" s="9"/>
      <c r="AG40" s="9" t="n">
        <f aca="false">AG39*'Central macro hypothesis'!B22/'Central macro hypothesis'!B21</f>
        <v>4985648353.84549</v>
      </c>
      <c r="AH40" s="40" t="n">
        <f aca="false">(AG40-AG39)/AG39</f>
        <v>0.0124298877159477</v>
      </c>
      <c r="AI40" s="40"/>
      <c r="AJ40" s="40" t="n">
        <f aca="false">AB40/AG40</f>
        <v>-0.00970608457537616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11594033</v>
      </c>
      <c r="AY40" s="40" t="n">
        <f aca="false">(AW40-AW39)/AW39</f>
        <v>0.00680734951642297</v>
      </c>
      <c r="AZ40" s="39" t="n">
        <f aca="false">workers_and_wage_central!B28</f>
        <v>5774.53357199342</v>
      </c>
      <c r="BA40" s="40" t="n">
        <f aca="false">(AZ40-AZ39)/AZ39</f>
        <v>0.018028528918649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0.0158164818745865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96609438.7312767</v>
      </c>
      <c r="E41" s="9"/>
      <c r="F41" s="67" t="n">
        <f aca="false">'Central pensions'!I41</f>
        <v>17559909.0770742</v>
      </c>
      <c r="G41" s="9" t="n">
        <f aca="false">'Central pensions'!K41</f>
        <v>361717.012866759</v>
      </c>
      <c r="H41" s="9" t="n">
        <f aca="false">'Central pensions'!V41</f>
        <v>1990060.28102021</v>
      </c>
      <c r="I41" s="67" t="n">
        <f aca="false">'Central pensions'!M41</f>
        <v>11187.1241092812</v>
      </c>
      <c r="J41" s="9" t="n">
        <f aca="false">'Central pensions'!W41</f>
        <v>61548.2561140273</v>
      </c>
      <c r="K41" s="9"/>
      <c r="L41" s="67" t="n">
        <f aca="false">'Central pensions'!N41</f>
        <v>3020590.26724235</v>
      </c>
      <c r="M41" s="67"/>
      <c r="N41" s="67" t="n">
        <f aca="false">'Central pensions'!L41</f>
        <v>735005.262682825</v>
      </c>
      <c r="O41" s="9"/>
      <c r="P41" s="9" t="n">
        <f aca="false">'Central pensions'!X41</f>
        <v>19717639.3496713</v>
      </c>
      <c r="Q41" s="67"/>
      <c r="R41" s="67" t="n">
        <f aca="false">'Central SIPA income'!G36</f>
        <v>19790939.2119348</v>
      </c>
      <c r="S41" s="67"/>
      <c r="T41" s="9" t="n">
        <f aca="false">'Central SIPA income'!J36</f>
        <v>75672371.3911787</v>
      </c>
      <c r="U41" s="9"/>
      <c r="V41" s="67" t="n">
        <f aca="false">'Central SIPA income'!F36</f>
        <v>101457.403965258</v>
      </c>
      <c r="W41" s="67"/>
      <c r="X41" s="67" t="n">
        <f aca="false">'Central SIPA income'!M36</f>
        <v>254831.747779507</v>
      </c>
      <c r="Y41" s="9"/>
      <c r="Z41" s="9" t="n">
        <f aca="false">R41+V41-N41-L41-F41</f>
        <v>-1423107.99109931</v>
      </c>
      <c r="AA41" s="9"/>
      <c r="AB41" s="9" t="n">
        <f aca="false">T41-P41-D41</f>
        <v>-40654706.6897692</v>
      </c>
      <c r="AC41" s="50"/>
      <c r="AD41" s="9"/>
      <c r="AE41" s="9"/>
      <c r="AF41" s="9"/>
      <c r="AG41" s="9" t="n">
        <f aca="false">AG40*'Central macro hypothesis'!B23/'Central macro hypothesis'!B22</f>
        <v>5059688405.3323</v>
      </c>
      <c r="AH41" s="40" t="n">
        <f aca="false">(AG41-AG40)/AG40</f>
        <v>0.0148506365134455</v>
      </c>
      <c r="AI41" s="40" t="n">
        <f aca="false">(AG41-AG37)/AG37</f>
        <v>0.0473714462584208</v>
      </c>
      <c r="AJ41" s="40" t="n">
        <f aca="false">AB41/AG41</f>
        <v>-0.00803502181022137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11640027</v>
      </c>
      <c r="AY41" s="40" t="n">
        <f aca="false">(AW41-AW40)/AW40</f>
        <v>0.00396704063202166</v>
      </c>
      <c r="AZ41" s="39" t="n">
        <f aca="false">workers_and_wage_central!B29</f>
        <v>5847.47135869317</v>
      </c>
      <c r="BA41" s="40" t="n">
        <f aca="false">(AZ41-AZ40)/AZ40</f>
        <v>0.0126309399348727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0.0136556751376777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98572070.775592</v>
      </c>
      <c r="E42" s="6"/>
      <c r="F42" s="8" t="n">
        <f aca="false">'Central pensions'!I42</f>
        <v>17916640.6832456</v>
      </c>
      <c r="G42" s="6" t="n">
        <f aca="false">'Central pensions'!K42</f>
        <v>389522.213291902</v>
      </c>
      <c r="H42" s="6" t="n">
        <f aca="false">'Central pensions'!V42</f>
        <v>2143036.28989892</v>
      </c>
      <c r="I42" s="8" t="n">
        <f aca="false">'Central pensions'!M42</f>
        <v>12047.0787616052</v>
      </c>
      <c r="J42" s="6" t="n">
        <f aca="false">'Central pensions'!W42</f>
        <v>66279.4728834715</v>
      </c>
      <c r="K42" s="6"/>
      <c r="L42" s="8" t="n">
        <f aca="false">'Central pensions'!N42</f>
        <v>3722490.7301135</v>
      </c>
      <c r="M42" s="8"/>
      <c r="N42" s="8" t="n">
        <f aca="false">'Central pensions'!L42</f>
        <v>750685.122401904</v>
      </c>
      <c r="O42" s="6"/>
      <c r="P42" s="6" t="n">
        <f aca="false">'Central pensions'!X42</f>
        <v>23446070.1500719</v>
      </c>
      <c r="Q42" s="8"/>
      <c r="R42" s="8" t="n">
        <f aca="false">'Central SIPA income'!G37</f>
        <v>17602835.9020474</v>
      </c>
      <c r="S42" s="8"/>
      <c r="T42" s="6" t="n">
        <f aca="false">'Central SIPA income'!J37</f>
        <v>67305968.7391907</v>
      </c>
      <c r="U42" s="6"/>
      <c r="V42" s="8" t="n">
        <f aca="false">'Central SIPA income'!F37</f>
        <v>101908.005410349</v>
      </c>
      <c r="W42" s="8"/>
      <c r="X42" s="8" t="n">
        <f aca="false">'Central SIPA income'!M37</f>
        <v>255963.528697572</v>
      </c>
      <c r="Y42" s="6"/>
      <c r="Z42" s="6" t="n">
        <f aca="false">R42+V42-N42-L42-F42</f>
        <v>-4685072.62830326</v>
      </c>
      <c r="AA42" s="6"/>
      <c r="AB42" s="6" t="n">
        <f aca="false">T42-P42-D42</f>
        <v>-54712172.1864732</v>
      </c>
      <c r="AC42" s="50"/>
      <c r="AD42" s="6"/>
      <c r="AE42" s="6"/>
      <c r="AF42" s="6"/>
      <c r="AG42" s="6" t="n">
        <f aca="false">AG41*'Central macro hypothesis'!B24/'Central macro hypothesis'!B23</f>
        <v>5133203716.82622</v>
      </c>
      <c r="AH42" s="61" t="n">
        <f aca="false">(AG42-AG41)/AG41</f>
        <v>0.0145296124196984</v>
      </c>
      <c r="AI42" s="61"/>
      <c r="AJ42" s="61" t="n">
        <f aca="false">AB42/AG42</f>
        <v>-0.0106584844874033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0.0152349650451531</v>
      </c>
      <c r="AV42" s="5"/>
      <c r="AW42" s="65" t="n">
        <f aca="false">workers_and_wage_central!C30</f>
        <v>11664020</v>
      </c>
      <c r="AX42" s="5"/>
      <c r="AY42" s="61" t="n">
        <f aca="false">(AW42-AW41)/AW41</f>
        <v>0.00206124951428377</v>
      </c>
      <c r="AZ42" s="66" t="n">
        <f aca="false">workers_and_wage_central!B30</f>
        <v>5956.0052327024</v>
      </c>
      <c r="BA42" s="61" t="n">
        <f aca="false">(AZ42-AZ41)/AZ41</f>
        <v>0.0185608218239274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0.0158800039800022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101022943.108557</v>
      </c>
      <c r="E43" s="9"/>
      <c r="F43" s="67" t="n">
        <f aca="false">'Central pensions'!I43</f>
        <v>18362115.7412893</v>
      </c>
      <c r="G43" s="9" t="n">
        <f aca="false">'Central pensions'!K43</f>
        <v>404004.478316778</v>
      </c>
      <c r="H43" s="9" t="n">
        <f aca="false">'Central pensions'!V43</f>
        <v>2222713.43910679</v>
      </c>
      <c r="I43" s="67" t="n">
        <f aca="false">'Central pensions'!M43</f>
        <v>12494.9838654675</v>
      </c>
      <c r="J43" s="9" t="n">
        <f aca="false">'Central pensions'!W43</f>
        <v>68743.714611551</v>
      </c>
      <c r="K43" s="9"/>
      <c r="L43" s="67" t="n">
        <f aca="false">'Central pensions'!N43</f>
        <v>3143052.32717763</v>
      </c>
      <c r="M43" s="67"/>
      <c r="N43" s="67" t="n">
        <f aca="false">'Central pensions'!L43</f>
        <v>770570.691240508</v>
      </c>
      <c r="O43" s="9"/>
      <c r="P43" s="9" t="n">
        <f aca="false">'Central pensions'!X43</f>
        <v>20548766.055262</v>
      </c>
      <c r="Q43" s="67"/>
      <c r="R43" s="67" t="n">
        <f aca="false">'Central SIPA income'!G38</f>
        <v>20573307.0872463</v>
      </c>
      <c r="S43" s="67"/>
      <c r="T43" s="9" t="n">
        <f aca="false">'Central SIPA income'!J38</f>
        <v>78663822.771586</v>
      </c>
      <c r="U43" s="9"/>
      <c r="V43" s="67" t="n">
        <f aca="false">'Central SIPA income'!F38</f>
        <v>103538.82357403</v>
      </c>
      <c r="W43" s="67"/>
      <c r="X43" s="67" t="n">
        <f aca="false">'Central SIPA income'!M38</f>
        <v>260059.673746816</v>
      </c>
      <c r="Y43" s="9"/>
      <c r="Z43" s="9" t="n">
        <f aca="false">R43+V43-N43-L43-F43</f>
        <v>-1598892.84888711</v>
      </c>
      <c r="AA43" s="9"/>
      <c r="AB43" s="9" t="n">
        <f aca="false">T43-P43-D43</f>
        <v>-42907886.392233</v>
      </c>
      <c r="AC43" s="50"/>
      <c r="AD43" s="9"/>
      <c r="AE43" s="9"/>
      <c r="AF43" s="9"/>
      <c r="AG43" s="9" t="n">
        <f aca="false">AG42*'Central macro hypothesis'!B25/'Central macro hypothesis'!B24</f>
        <v>5219904429.13408</v>
      </c>
      <c r="AH43" s="40" t="n">
        <f aca="false">(AG43-AG42)/AG42</f>
        <v>0.0168901756272906</v>
      </c>
      <c r="AI43" s="40"/>
      <c r="AJ43" s="40" t="n">
        <f aca="false">AB43/AG43</f>
        <v>-0.00822005210531238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11675829</v>
      </c>
      <c r="AX43" s="7"/>
      <c r="AY43" s="40" t="n">
        <f aca="false">(AW43-AW42)/AW42</f>
        <v>0.00101242967690385</v>
      </c>
      <c r="AZ43" s="39" t="n">
        <f aca="false">workers_and_wage_central!B31</f>
        <v>6030.30756647724</v>
      </c>
      <c r="BA43" s="40" t="n">
        <f aca="false">(AZ43-AZ42)/AZ42</f>
        <v>0.0124751961880203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0.0138893931943624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103522285.374222</v>
      </c>
      <c r="E44" s="9"/>
      <c r="F44" s="67" t="n">
        <f aca="false">'Central pensions'!I44</f>
        <v>18816400.7833507</v>
      </c>
      <c r="G44" s="9" t="n">
        <f aca="false">'Central pensions'!K44</f>
        <v>425374.893028841</v>
      </c>
      <c r="H44" s="9" t="n">
        <f aca="false">'Central pensions'!V44</f>
        <v>2340287.15556086</v>
      </c>
      <c r="I44" s="67" t="n">
        <f aca="false">'Central pensions'!M44</f>
        <v>13155.9245266652</v>
      </c>
      <c r="J44" s="9" t="n">
        <f aca="false">'Central pensions'!W44</f>
        <v>72380.0151204389</v>
      </c>
      <c r="K44" s="9"/>
      <c r="L44" s="67" t="n">
        <f aca="false">'Central pensions'!N44</f>
        <v>3252781.90165632</v>
      </c>
      <c r="M44" s="67"/>
      <c r="N44" s="67" t="n">
        <f aca="false">'Central pensions'!L44</f>
        <v>791325.376208685</v>
      </c>
      <c r="O44" s="9"/>
      <c r="P44" s="9" t="n">
        <f aca="false">'Central pensions'!X44</f>
        <v>21232339.4919372</v>
      </c>
      <c r="Q44" s="67"/>
      <c r="R44" s="67" t="n">
        <f aca="false">'Central SIPA income'!G39</f>
        <v>18424032.9906929</v>
      </c>
      <c r="S44" s="67"/>
      <c r="T44" s="9" t="n">
        <f aca="false">'Central SIPA income'!J39</f>
        <v>70445886.9821746</v>
      </c>
      <c r="U44" s="9"/>
      <c r="V44" s="67" t="n">
        <f aca="false">'Central SIPA income'!F39</f>
        <v>101946.05424662</v>
      </c>
      <c r="W44" s="67"/>
      <c r="X44" s="67" t="n">
        <f aca="false">'Central SIPA income'!M39</f>
        <v>256059.096404501</v>
      </c>
      <c r="Y44" s="9"/>
      <c r="Z44" s="9" t="n">
        <f aca="false">R44+V44-N44-L44-F44</f>
        <v>-4334529.01627613</v>
      </c>
      <c r="AA44" s="9"/>
      <c r="AB44" s="9" t="n">
        <f aca="false">T44-P44-D44</f>
        <v>-54308737.8839846</v>
      </c>
      <c r="AC44" s="50"/>
      <c r="AD44" s="9"/>
      <c r="AE44" s="9"/>
      <c r="AF44" s="9"/>
      <c r="AG44" s="9" t="n">
        <f aca="false">AG43*'Central macro hypothesis'!B26/'Central macro hypothesis'!B25</f>
        <v>5297251375.96084</v>
      </c>
      <c r="AH44" s="40" t="n">
        <f aca="false">(AG44-AG43)/AG43</f>
        <v>0.014817694054906</v>
      </c>
      <c r="AI44" s="40"/>
      <c r="AJ44" s="40" t="n">
        <f aca="false">AB44/AG44</f>
        <v>-0.0102522485775246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11759760</v>
      </c>
      <c r="AY44" s="40" t="n">
        <f aca="false">(AW44-AW43)/AW43</f>
        <v>0.00718844032402324</v>
      </c>
      <c r="AZ44" s="39" t="n">
        <f aca="false">workers_and_wage_central!B32</f>
        <v>6127.19668379902</v>
      </c>
      <c r="BA44" s="40" t="n">
        <f aca="false">(AZ44-AZ43)/AZ43</f>
        <v>0.0160670274697754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0.0160429124642259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106334213.93136</v>
      </c>
      <c r="E45" s="9"/>
      <c r="F45" s="67" t="n">
        <f aca="false">'Central pensions'!I45</f>
        <v>19327502.0840415</v>
      </c>
      <c r="G45" s="9" t="n">
        <f aca="false">'Central pensions'!K45</f>
        <v>447501.445127511</v>
      </c>
      <c r="H45" s="9" t="n">
        <f aca="false">'Central pensions'!V45</f>
        <v>2462020.91681943</v>
      </c>
      <c r="I45" s="67" t="n">
        <f aca="false">'Central pensions'!M45</f>
        <v>13840.2508802323</v>
      </c>
      <c r="J45" s="9" t="n">
        <f aca="false">'Central pensions'!W45</f>
        <v>76144.9768088486</v>
      </c>
      <c r="K45" s="9"/>
      <c r="L45" s="67" t="n">
        <f aca="false">'Central pensions'!N45</f>
        <v>3274728.21264646</v>
      </c>
      <c r="M45" s="67"/>
      <c r="N45" s="67" t="n">
        <f aca="false">'Central pensions'!L45</f>
        <v>814856.838447072</v>
      </c>
      <c r="O45" s="9"/>
      <c r="P45" s="9" t="n">
        <f aca="false">'Central pensions'!X45</f>
        <v>21475682.1663252</v>
      </c>
      <c r="Q45" s="67"/>
      <c r="R45" s="67" t="n">
        <f aca="false">'Central SIPA income'!G40</f>
        <v>21884428.1230187</v>
      </c>
      <c r="S45" s="73" t="n">
        <f aca="false">SUM(T42:T45)/AVERAGE(AG42:AG45)</f>
        <v>0.0570912054032298</v>
      </c>
      <c r="T45" s="9" t="n">
        <f aca="false">'Central SIPA income'!J40</f>
        <v>83677007.6889508</v>
      </c>
      <c r="U45" s="9"/>
      <c r="V45" s="67" t="n">
        <f aca="false">'Central SIPA income'!F40</f>
        <v>103841.932415792</v>
      </c>
      <c r="W45" s="67"/>
      <c r="X45" s="67" t="n">
        <f aca="false">'Central SIPA income'!M40</f>
        <v>260820.995768619</v>
      </c>
      <c r="Y45" s="9"/>
      <c r="Z45" s="9" t="n">
        <f aca="false">R45+V45-N45-L45-F45</f>
        <v>-1428817.07970058</v>
      </c>
      <c r="AA45" s="9"/>
      <c r="AB45" s="9" t="n">
        <f aca="false">T45-P45-D45</f>
        <v>-44132888.4087341</v>
      </c>
      <c r="AC45" s="50"/>
      <c r="AD45" s="9"/>
      <c r="AE45" s="9"/>
      <c r="AF45" s="9"/>
      <c r="AG45" s="9" t="n">
        <f aca="false">AG44*'Central macro hypothesis'!B27/'Central macro hypothesis'!B26</f>
        <v>5375133568.46822</v>
      </c>
      <c r="AH45" s="40" t="n">
        <f aca="false">(AG45-AG44)/AG44</f>
        <v>0.0147023780787173</v>
      </c>
      <c r="AI45" s="40" t="n">
        <f aca="false">(AG45-AG41)/AG41</f>
        <v>0.0623447805211628</v>
      </c>
      <c r="AJ45" s="40" t="n">
        <f aca="false">AB45/AG45</f>
        <v>-0.00821056590437638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11831949</v>
      </c>
      <c r="AY45" s="40" t="n">
        <f aca="false">(AW45-AW44)/AW44</f>
        <v>0.00613864568664667</v>
      </c>
      <c r="AZ45" s="39" t="n">
        <f aca="false">workers_and_wage_central!B33</f>
        <v>6231.36372439152</v>
      </c>
      <c r="BA45" s="40" t="n">
        <f aca="false">(AZ45-AZ44)/AZ44</f>
        <v>0.0170007665769781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0.0139905613795273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108775201.930595</v>
      </c>
      <c r="E46" s="6"/>
      <c r="F46" s="8" t="n">
        <f aca="false">'Central pensions'!I46</f>
        <v>19771180.5474266</v>
      </c>
      <c r="G46" s="6" t="n">
        <f aca="false">'Central pensions'!K46</f>
        <v>476584.733069993</v>
      </c>
      <c r="H46" s="6" t="n">
        <f aca="false">'Central pensions'!V46</f>
        <v>2622028.58612175</v>
      </c>
      <c r="I46" s="8" t="n">
        <f aca="false">'Central pensions'!M46</f>
        <v>14739.734012474</v>
      </c>
      <c r="J46" s="6" t="n">
        <f aca="false">'Central pensions'!W46</f>
        <v>81093.6676120127</v>
      </c>
      <c r="K46" s="6"/>
      <c r="L46" s="8" t="n">
        <f aca="false">'Central pensions'!N46</f>
        <v>4047009.4922818</v>
      </c>
      <c r="M46" s="8"/>
      <c r="N46" s="8" t="n">
        <f aca="false">'Central pensions'!L46</f>
        <v>834891.198383559</v>
      </c>
      <c r="O46" s="6"/>
      <c r="P46" s="6" t="n">
        <f aca="false">'Central pensions'!X46</f>
        <v>25593276.5349025</v>
      </c>
      <c r="Q46" s="8"/>
      <c r="R46" s="8" t="n">
        <f aca="false">'Central SIPA income'!G41</f>
        <v>19253881.1003345</v>
      </c>
      <c r="S46" s="8"/>
      <c r="T46" s="6" t="n">
        <f aca="false">'Central SIPA income'!J41</f>
        <v>73618883.1537354</v>
      </c>
      <c r="U46" s="6"/>
      <c r="V46" s="8" t="n">
        <f aca="false">'Central SIPA income'!F41</f>
        <v>109644.248525871</v>
      </c>
      <c r="W46" s="8"/>
      <c r="X46" s="8" t="n">
        <f aca="false">'Central SIPA income'!M41</f>
        <v>275394.740982985</v>
      </c>
      <c r="Y46" s="6"/>
      <c r="Z46" s="6" t="n">
        <f aca="false">R46+V46-N46-L46-F46</f>
        <v>-5289555.88923166</v>
      </c>
      <c r="AA46" s="6"/>
      <c r="AB46" s="6" t="n">
        <f aca="false">T46-P46-D46</f>
        <v>-60749595.3117617</v>
      </c>
      <c r="AC46" s="50"/>
      <c r="AD46" s="6"/>
      <c r="AE46" s="6"/>
      <c r="AF46" s="6"/>
      <c r="AG46" s="6" t="n">
        <f aca="false">AG45*'Central macro hypothesis'!B28/'Central macro hypothesis'!B27</f>
        <v>5430929532.40212</v>
      </c>
      <c r="AH46" s="61" t="n">
        <f aca="false">(AG46-AG45)/AG45</f>
        <v>0.0103803865007579</v>
      </c>
      <c r="AI46" s="61"/>
      <c r="AJ46" s="61" t="n">
        <f aca="false">AB46/AG46</f>
        <v>-0.0111858559293241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0.00948777941484496</v>
      </c>
      <c r="AV46" s="5"/>
      <c r="AW46" s="65" t="n">
        <f aca="false">workers_and_wage_central!C34</f>
        <v>11933405</v>
      </c>
      <c r="AX46" s="5"/>
      <c r="AY46" s="61" t="n">
        <f aca="false">(AW46-AW45)/AW45</f>
        <v>0.00857474960380576</v>
      </c>
      <c r="AZ46" s="66" t="n">
        <f aca="false">workers_and_wage_central!B34</f>
        <v>6286.2523363782</v>
      </c>
      <c r="BA46" s="61" t="n">
        <f aca="false">(AZ46-AZ45)/AZ45</f>
        <v>0.00880844296920501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0.0160867601671184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111067258.939604</v>
      </c>
      <c r="E47" s="9"/>
      <c r="F47" s="67" t="n">
        <f aca="false">'Central pensions'!I47</f>
        <v>20187789.0404086</v>
      </c>
      <c r="G47" s="9" t="n">
        <f aca="false">'Central pensions'!K47</f>
        <v>507632.295437693</v>
      </c>
      <c r="H47" s="9" t="n">
        <f aca="false">'Central pensions'!V47</f>
        <v>2792843.11375697</v>
      </c>
      <c r="I47" s="67" t="n">
        <f aca="false">'Central pensions'!M47</f>
        <v>15699.9679001349</v>
      </c>
      <c r="J47" s="9" t="n">
        <f aca="false">'Central pensions'!W47</f>
        <v>86376.591147123</v>
      </c>
      <c r="K47" s="9"/>
      <c r="L47" s="67" t="n">
        <f aca="false">'Central pensions'!N47</f>
        <v>3381913.84695064</v>
      </c>
      <c r="M47" s="67"/>
      <c r="N47" s="67" t="n">
        <f aca="false">'Central pensions'!L47</f>
        <v>853830.968959343</v>
      </c>
      <c r="O47" s="9"/>
      <c r="P47" s="9" t="n">
        <f aca="false">'Central pensions'!X47</f>
        <v>22246293.0991197</v>
      </c>
      <c r="Q47" s="67"/>
      <c r="R47" s="67" t="n">
        <f aca="false">'Central SIPA income'!G42</f>
        <v>22672050.4655004</v>
      </c>
      <c r="S47" s="67"/>
      <c r="T47" s="9" t="n">
        <f aca="false">'Central SIPA income'!J42</f>
        <v>86688549.979997</v>
      </c>
      <c r="U47" s="9"/>
      <c r="V47" s="67" t="n">
        <f aca="false">'Central SIPA income'!F42</f>
        <v>108934.32910584</v>
      </c>
      <c r="W47" s="67"/>
      <c r="X47" s="67" t="n">
        <f aca="false">'Central SIPA income'!M42</f>
        <v>273611.628075314</v>
      </c>
      <c r="Y47" s="9"/>
      <c r="Z47" s="9" t="n">
        <f aca="false">R47+V47-N47-L47-F47</f>
        <v>-1642549.06171242</v>
      </c>
      <c r="AA47" s="9"/>
      <c r="AB47" s="9" t="n">
        <f aca="false">T47-P47-D47</f>
        <v>-46625002.0587265</v>
      </c>
      <c r="AC47" s="50"/>
      <c r="AD47" s="9"/>
      <c r="AE47" s="9"/>
      <c r="AF47" s="9"/>
      <c r="AG47" s="9" t="n">
        <f aca="false">AG46*'Central macro hypothesis'!B29/'Central macro hypothesis'!B28</f>
        <v>5480899650.5908</v>
      </c>
      <c r="AH47" s="40" t="n">
        <f aca="false">(AG47-AG46)/AG46</f>
        <v>0.00920102496093083</v>
      </c>
      <c r="AI47" s="40"/>
      <c r="AJ47" s="40" t="n">
        <f aca="false">AB47/AG47</f>
        <v>-0.00850681549217941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11958655</v>
      </c>
      <c r="AX47" s="7"/>
      <c r="AY47" s="40" t="n">
        <f aca="false">(AW47-AW46)/AW46</f>
        <v>0.00211590908043429</v>
      </c>
      <c r="AZ47" s="39" t="n">
        <f aca="false">workers_and_wage_central!B35</f>
        <v>6347.88741011202</v>
      </c>
      <c r="BA47" s="40" t="n">
        <f aca="false">(AZ47-AZ46)/AZ46</f>
        <v>0.00980474063650656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0.0139469011458783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113245519.973707</v>
      </c>
      <c r="E48" s="9"/>
      <c r="F48" s="67" t="n">
        <f aca="false">'Central pensions'!I48</f>
        <v>20583713.7679229</v>
      </c>
      <c r="G48" s="9" t="n">
        <f aca="false">'Central pensions'!K48</f>
        <v>494961.25816274</v>
      </c>
      <c r="H48" s="9" t="n">
        <f aca="false">'Central pensions'!V48</f>
        <v>2723130.80523058</v>
      </c>
      <c r="I48" s="67" t="n">
        <f aca="false">'Central pensions'!M48</f>
        <v>15308.0801493631</v>
      </c>
      <c r="J48" s="9" t="n">
        <f aca="false">'Central pensions'!W48</f>
        <v>84220.5403679565</v>
      </c>
      <c r="K48" s="9"/>
      <c r="L48" s="67" t="n">
        <f aca="false">'Central pensions'!N48</f>
        <v>3549190.06477527</v>
      </c>
      <c r="M48" s="67"/>
      <c r="N48" s="67" t="n">
        <f aca="false">'Central pensions'!L48</f>
        <v>870794.232736684</v>
      </c>
      <c r="O48" s="9"/>
      <c r="P48" s="9" t="n">
        <f aca="false">'Central pensions'!X48</f>
        <v>23207617.0609403</v>
      </c>
      <c r="Q48" s="67"/>
      <c r="R48" s="67" t="n">
        <f aca="false">'Central SIPA income'!G43</f>
        <v>19751192.3566051</v>
      </c>
      <c r="S48" s="67"/>
      <c r="T48" s="9" t="n">
        <f aca="false">'Central SIPA income'!J43</f>
        <v>75520395.8448981</v>
      </c>
      <c r="U48" s="9"/>
      <c r="V48" s="67" t="n">
        <f aca="false">'Central SIPA income'!F43</f>
        <v>112821.037576477</v>
      </c>
      <c r="W48" s="67"/>
      <c r="X48" s="67" t="n">
        <f aca="false">'Central SIPA income'!M43</f>
        <v>283373.919184409</v>
      </c>
      <c r="Y48" s="9"/>
      <c r="Z48" s="9" t="n">
        <f aca="false">R48+V48-N48-L48-F48</f>
        <v>-5139684.67125334</v>
      </c>
      <c r="AA48" s="9"/>
      <c r="AB48" s="9" t="n">
        <f aca="false">T48-P48-D48</f>
        <v>-60932741.1897495</v>
      </c>
      <c r="AC48" s="50"/>
      <c r="AD48" s="9"/>
      <c r="AE48" s="9"/>
      <c r="AF48" s="9"/>
      <c r="AG48" s="9" t="n">
        <f aca="false">AG47*'Central macro hypothesis'!B30/'Central macro hypothesis'!B29</f>
        <v>5530330436.50312</v>
      </c>
      <c r="AH48" s="40" t="n">
        <f aca="false">(AG48-AG47)/AG47</f>
        <v>0.0090187358031609</v>
      </c>
      <c r="AI48" s="40"/>
      <c r="AJ48" s="40" t="n">
        <f aca="false">AB48/AG48</f>
        <v>-0.0110179205183765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11974792</v>
      </c>
      <c r="AY48" s="40" t="n">
        <f aca="false">(AW48-AW47)/AW47</f>
        <v>0.00134939924264058</v>
      </c>
      <c r="AZ48" s="39" t="n">
        <f aca="false">workers_and_wage_central!B36</f>
        <v>6383.15985450326</v>
      </c>
      <c r="BA48" s="40" t="n">
        <f aca="false">(AZ48-AZ47)/AZ47</f>
        <v>0.00555656427287152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0.0161135430761094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115275276.744931</v>
      </c>
      <c r="E49" s="9"/>
      <c r="F49" s="67" t="n">
        <f aca="false">'Central pensions'!I49</f>
        <v>20952646.0877804</v>
      </c>
      <c r="G49" s="9" t="n">
        <f aca="false">'Central pensions'!K49</f>
        <v>513712.913272297</v>
      </c>
      <c r="H49" s="9" t="n">
        <f aca="false">'Central pensions'!V49</f>
        <v>2826296.87901066</v>
      </c>
      <c r="I49" s="67" t="n">
        <f aca="false">'Central pensions'!M49</f>
        <v>15888.028245535</v>
      </c>
      <c r="J49" s="9" t="n">
        <f aca="false">'Central pensions'!W49</f>
        <v>87411.2436807421</v>
      </c>
      <c r="K49" s="9"/>
      <c r="L49" s="67" t="n">
        <f aca="false">'Central pensions'!N49</f>
        <v>3592589.56507838</v>
      </c>
      <c r="M49" s="67"/>
      <c r="N49" s="67" t="n">
        <f aca="false">'Central pensions'!L49</f>
        <v>888366.286440425</v>
      </c>
      <c r="O49" s="9"/>
      <c r="P49" s="9" t="n">
        <f aca="false">'Central pensions'!X49</f>
        <v>23529493.5292096</v>
      </c>
      <c r="Q49" s="67"/>
      <c r="R49" s="67" t="n">
        <f aca="false">'Central SIPA income'!G44</f>
        <v>23183177.1536656</v>
      </c>
      <c r="S49" s="67"/>
      <c r="T49" s="9" t="n">
        <f aca="false">'Central SIPA income'!J44</f>
        <v>88642887.1724157</v>
      </c>
      <c r="U49" s="9"/>
      <c r="V49" s="67" t="n">
        <f aca="false">'Central SIPA income'!F44</f>
        <v>111546.311179715</v>
      </c>
      <c r="W49" s="67"/>
      <c r="X49" s="67" t="n">
        <f aca="false">'Central SIPA income'!M44</f>
        <v>280172.17398956</v>
      </c>
      <c r="Y49" s="9"/>
      <c r="Z49" s="9" t="n">
        <f aca="false">R49+V49-N49-L49-F49</f>
        <v>-2138878.47445389</v>
      </c>
      <c r="AA49" s="9"/>
      <c r="AB49" s="9" t="n">
        <f aca="false">T49-P49-D49</f>
        <v>-50161883.1017245</v>
      </c>
      <c r="AC49" s="50"/>
      <c r="AD49" s="9"/>
      <c r="AE49" s="9"/>
      <c r="AF49" s="9"/>
      <c r="AG49" s="9" t="n">
        <f aca="false">AG48*'Central macro hypothesis'!B31/'Central macro hypothesis'!B30</f>
        <v>5582044392.68683</v>
      </c>
      <c r="AH49" s="40" t="n">
        <f aca="false">(AG49-AG48)/AG48</f>
        <v>0.00935097039453023</v>
      </c>
      <c r="AI49" s="40" t="n">
        <f aca="false">(AG49-AG45)/AG45</f>
        <v>0.0384940804880457</v>
      </c>
      <c r="AJ49" s="40" t="n">
        <f aca="false">AB49/AG49</f>
        <v>-0.00898629239986748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12003685</v>
      </c>
      <c r="AY49" s="40" t="n">
        <f aca="false">(AW49-AW48)/AW48</f>
        <v>0.00241281852745334</v>
      </c>
      <c r="AZ49" s="39" t="n">
        <f aca="false">workers_and_wage_central!B37</f>
        <v>6444.38994879596</v>
      </c>
      <c r="BA49" s="40" t="n">
        <f aca="false">(AZ49-AZ48)/AZ48</f>
        <v>0.0095924425658096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0.0140339816121468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116941490.431918</v>
      </c>
      <c r="E50" s="6"/>
      <c r="F50" s="8" t="n">
        <f aca="false">'Central pensions'!I50</f>
        <v>21255500.1487367</v>
      </c>
      <c r="G50" s="6" t="n">
        <f aca="false">'Central pensions'!K50</f>
        <v>547198.698440206</v>
      </c>
      <c r="H50" s="6" t="n">
        <f aca="false">'Central pensions'!V50</f>
        <v>3010525.78910059</v>
      </c>
      <c r="I50" s="8" t="n">
        <f aca="false">'Central pensions'!M50</f>
        <v>16923.6710857797</v>
      </c>
      <c r="J50" s="6" t="n">
        <f aca="false">'Central pensions'!W50</f>
        <v>93109.0450237303</v>
      </c>
      <c r="K50" s="6"/>
      <c r="L50" s="8" t="n">
        <f aca="false">'Central pensions'!N50</f>
        <v>4414687.83181257</v>
      </c>
      <c r="M50" s="8"/>
      <c r="N50" s="8" t="n">
        <f aca="false">'Central pensions'!L50</f>
        <v>902827.812150188</v>
      </c>
      <c r="O50" s="6"/>
      <c r="P50" s="6" t="n">
        <f aca="false">'Central pensions'!X50</f>
        <v>27874928.3909993</v>
      </c>
      <c r="Q50" s="8"/>
      <c r="R50" s="8" t="n">
        <f aca="false">'Central SIPA income'!G45</f>
        <v>20497554.4501864</v>
      </c>
      <c r="S50" s="8"/>
      <c r="T50" s="6" t="n">
        <f aca="false">'Central SIPA income'!J45</f>
        <v>78374175.9981778</v>
      </c>
      <c r="U50" s="6"/>
      <c r="V50" s="8" t="n">
        <f aca="false">'Central SIPA income'!F45</f>
        <v>110125.123715287</v>
      </c>
      <c r="W50" s="8"/>
      <c r="X50" s="8" t="n">
        <f aca="false">'Central SIPA income'!M45</f>
        <v>276602.560818632</v>
      </c>
      <c r="Y50" s="6"/>
      <c r="Z50" s="6" t="n">
        <f aca="false">R50+V50-N50-L50-F50</f>
        <v>-5965336.21879774</v>
      </c>
      <c r="AA50" s="6"/>
      <c r="AB50" s="6" t="n">
        <f aca="false">T50-P50-D50</f>
        <v>-66442242.8247395</v>
      </c>
      <c r="AC50" s="50"/>
      <c r="AD50" s="6"/>
      <c r="AE50" s="6"/>
      <c r="AF50" s="6"/>
      <c r="AG50" s="6" t="n">
        <f aca="false">AG49*'Central macro hypothesis'!B32/'Central macro hypothesis'!B31</f>
        <v>5642735784.1658</v>
      </c>
      <c r="AH50" s="61" t="n">
        <f aca="false">(AG50-AG49)/AG49</f>
        <v>0.0108726099632031</v>
      </c>
      <c r="AI50" s="61"/>
      <c r="AJ50" s="61" t="n">
        <f aca="false">AB50/AG50</f>
        <v>-0.0117748279143575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0.0110434693821184</v>
      </c>
      <c r="AV50" s="5"/>
      <c r="AW50" s="65" t="n">
        <f aca="false">workers_and_wage_central!C38</f>
        <v>12079629</v>
      </c>
      <c r="AX50" s="5"/>
      <c r="AY50" s="61" t="n">
        <f aca="false">(AW50-AW49)/AW49</f>
        <v>0.00632672383522227</v>
      </c>
      <c r="AZ50" s="66" t="n">
        <f aca="false">workers_and_wage_central!B38</f>
        <v>6500.27245803909</v>
      </c>
      <c r="BA50" s="61" t="n">
        <f aca="false">(AZ50-AZ49)/AZ49</f>
        <v>0.00867149717617071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0.0162975503683601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118175002.049704</v>
      </c>
      <c r="E51" s="9"/>
      <c r="F51" s="67" t="n">
        <f aca="false">'Central pensions'!I51</f>
        <v>21479705.4866238</v>
      </c>
      <c r="G51" s="9" t="n">
        <f aca="false">'Central pensions'!K51</f>
        <v>578179.611947189</v>
      </c>
      <c r="H51" s="9" t="n">
        <f aca="false">'Central pensions'!V51</f>
        <v>3180973.63436874</v>
      </c>
      <c r="I51" s="67" t="n">
        <f aca="false">'Central pensions'!M51</f>
        <v>17881.8436684698</v>
      </c>
      <c r="J51" s="9" t="n">
        <f aca="false">'Central pensions'!W51</f>
        <v>98380.6278670748</v>
      </c>
      <c r="K51" s="9"/>
      <c r="L51" s="67" t="n">
        <f aca="false">'Central pensions'!N51</f>
        <v>3664669.86690128</v>
      </c>
      <c r="M51" s="67"/>
      <c r="N51" s="67" t="n">
        <f aca="false">'Central pensions'!L51</f>
        <v>913960.566445127</v>
      </c>
      <c r="O51" s="9"/>
      <c r="P51" s="9" t="n">
        <f aca="false">'Central pensions'!X51</f>
        <v>24044330.7350764</v>
      </c>
      <c r="Q51" s="67"/>
      <c r="R51" s="67" t="n">
        <f aca="false">'Central SIPA income'!G46</f>
        <v>23962484.4696727</v>
      </c>
      <c r="S51" s="67"/>
      <c r="T51" s="9" t="n">
        <f aca="false">'Central SIPA income'!J46</f>
        <v>91622636.2390587</v>
      </c>
      <c r="U51" s="9"/>
      <c r="V51" s="67" t="n">
        <f aca="false">'Central SIPA income'!F46</f>
        <v>113714.027466609</v>
      </c>
      <c r="W51" s="67"/>
      <c r="X51" s="67" t="n">
        <f aca="false">'Central SIPA income'!M46</f>
        <v>285616.852332291</v>
      </c>
      <c r="Y51" s="9"/>
      <c r="Z51" s="9" t="n">
        <f aca="false">R51+V51-N51-L51-F51</f>
        <v>-1982137.42283096</v>
      </c>
      <c r="AA51" s="9"/>
      <c r="AB51" s="9" t="n">
        <f aca="false">T51-P51-D51</f>
        <v>-50596696.5457216</v>
      </c>
      <c r="AC51" s="50"/>
      <c r="AD51" s="9"/>
      <c r="AE51" s="9"/>
      <c r="AF51" s="9"/>
      <c r="AG51" s="9" t="n">
        <f aca="false">AG50*'Central macro hypothesis'!B33/'Central macro hypothesis'!B32</f>
        <v>5711097435.9156</v>
      </c>
      <c r="AH51" s="40" t="n">
        <f aca="false">(AG51-AG50)/AG50</f>
        <v>0.0121149836470508</v>
      </c>
      <c r="AI51" s="40"/>
      <c r="AJ51" s="40" t="n">
        <f aca="false">AB51/AG51</f>
        <v>-0.00885936496679818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12117411</v>
      </c>
      <c r="AX51" s="7"/>
      <c r="AY51" s="40" t="n">
        <f aca="false">(AW51-AW50)/AW50</f>
        <v>0.00312774506568041</v>
      </c>
      <c r="AZ51" s="39" t="n">
        <f aca="false">workers_and_wage_central!B39</f>
        <v>6556.12236447633</v>
      </c>
      <c r="BA51" s="40" t="n">
        <f aca="false">(AZ51-AZ50)/AZ50</f>
        <v>0.00859193315322841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0.0141852637147718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120078898.027009</v>
      </c>
      <c r="E52" s="9"/>
      <c r="F52" s="67" t="n">
        <f aca="false">'Central pensions'!I52</f>
        <v>21825761.1173442</v>
      </c>
      <c r="G52" s="9" t="n">
        <f aca="false">'Central pensions'!K52</f>
        <v>603967.795770898</v>
      </c>
      <c r="H52" s="9" t="n">
        <f aca="false">'Central pensions'!V52</f>
        <v>3322852.61302247</v>
      </c>
      <c r="I52" s="67" t="n">
        <f aca="false">'Central pensions'!M52</f>
        <v>18679.4163640485</v>
      </c>
      <c r="J52" s="9" t="n">
        <f aca="false">'Central pensions'!W52</f>
        <v>102768.637516159</v>
      </c>
      <c r="K52" s="9"/>
      <c r="L52" s="67" t="n">
        <f aca="false">'Central pensions'!N52</f>
        <v>3766729.36186962</v>
      </c>
      <c r="M52" s="67"/>
      <c r="N52" s="67" t="n">
        <f aca="false">'Central pensions'!L52</f>
        <v>930547.385978274</v>
      </c>
      <c r="O52" s="9"/>
      <c r="P52" s="9" t="n">
        <f aca="false">'Central pensions'!X52</f>
        <v>24665173.726806</v>
      </c>
      <c r="Q52" s="67"/>
      <c r="R52" s="67" t="n">
        <f aca="false">'Central SIPA income'!G47</f>
        <v>21125927.3460049</v>
      </c>
      <c r="S52" s="67"/>
      <c r="T52" s="9" t="n">
        <f aca="false">'Central SIPA income'!J47</f>
        <v>80776814.2274868</v>
      </c>
      <c r="U52" s="9"/>
      <c r="V52" s="67" t="n">
        <f aca="false">'Central SIPA income'!F47</f>
        <v>111264.091014249</v>
      </c>
      <c r="W52" s="67"/>
      <c r="X52" s="67" t="n">
        <f aca="false">'Central SIPA income'!M47</f>
        <v>279463.318300242</v>
      </c>
      <c r="Y52" s="9"/>
      <c r="Z52" s="9" t="n">
        <f aca="false">R52+V52-N52-L52-F52</f>
        <v>-5285846.42817299</v>
      </c>
      <c r="AA52" s="9"/>
      <c r="AB52" s="9" t="n">
        <f aca="false">T52-P52-D52</f>
        <v>-63967257.5263286</v>
      </c>
      <c r="AC52" s="50"/>
      <c r="AD52" s="9"/>
      <c r="AE52" s="9"/>
      <c r="AF52" s="9"/>
      <c r="AG52" s="9" t="n">
        <f aca="false">AG51*'Central macro hypothesis'!B34/'Central macro hypothesis'!B33</f>
        <v>5773664975.70923</v>
      </c>
      <c r="AH52" s="40" t="n">
        <f aca="false">(AG52-AG51)/AG51</f>
        <v>0.0109554320331093</v>
      </c>
      <c r="AI52" s="40"/>
      <c r="AJ52" s="40" t="n">
        <f aca="false">AB52/AG52</f>
        <v>-0.0110791425888841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12187472</v>
      </c>
      <c r="AY52" s="40" t="n">
        <f aca="false">(AW52-AW51)/AW51</f>
        <v>0.00578184564342994</v>
      </c>
      <c r="AZ52" s="39" t="n">
        <f aca="false">workers_and_wage_central!B40</f>
        <v>6580.98199829237</v>
      </c>
      <c r="BA52" s="40" t="n">
        <f aca="false">(AZ52-AZ51)/AZ51</f>
        <v>0.00379181968151491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0.0163788820148721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122012643.208612</v>
      </c>
      <c r="E53" s="9"/>
      <c r="F53" s="67" t="n">
        <f aca="false">'Central pensions'!I53</f>
        <v>22177242.1942773</v>
      </c>
      <c r="G53" s="9" t="n">
        <f aca="false">'Central pensions'!K53</f>
        <v>702900.619842225</v>
      </c>
      <c r="H53" s="9" t="n">
        <f aca="false">'Central pensions'!V53</f>
        <v>3867151.82116071</v>
      </c>
      <c r="I53" s="67" t="n">
        <f aca="false">'Central pensions'!M53</f>
        <v>21739.1944281101</v>
      </c>
      <c r="J53" s="9" t="n">
        <f aca="false">'Central pensions'!W53</f>
        <v>119602.633644146</v>
      </c>
      <c r="K53" s="9"/>
      <c r="L53" s="67" t="n">
        <f aca="false">'Central pensions'!N53</f>
        <v>3783129.00517302</v>
      </c>
      <c r="M53" s="67"/>
      <c r="N53" s="67" t="n">
        <f aca="false">'Central pensions'!L53</f>
        <v>948555.039666269</v>
      </c>
      <c r="O53" s="9"/>
      <c r="P53" s="9" t="n">
        <f aca="false">'Central pensions'!X53</f>
        <v>24849344.3513425</v>
      </c>
      <c r="Q53" s="67"/>
      <c r="R53" s="67" t="n">
        <f aca="false">'Central SIPA income'!G48</f>
        <v>24539734.2510569</v>
      </c>
      <c r="S53" s="67"/>
      <c r="T53" s="9" t="n">
        <f aca="false">'Central SIPA income'!J48</f>
        <v>93829800.8094012</v>
      </c>
      <c r="U53" s="9"/>
      <c r="V53" s="67" t="n">
        <f aca="false">'Central SIPA income'!F48</f>
        <v>110499.52295669</v>
      </c>
      <c r="W53" s="67"/>
      <c r="X53" s="67" t="n">
        <f aca="false">'Central SIPA income'!M48</f>
        <v>277542.943770741</v>
      </c>
      <c r="Y53" s="9"/>
      <c r="Z53" s="9" t="n">
        <f aca="false">R53+V53-N53-L53-F53</f>
        <v>-2258692.46510298</v>
      </c>
      <c r="AA53" s="9"/>
      <c r="AB53" s="9" t="n">
        <f aca="false">T53-P53-D53</f>
        <v>-53032186.7505532</v>
      </c>
      <c r="AC53" s="50"/>
      <c r="AD53" s="9"/>
      <c r="AE53" s="9"/>
      <c r="AF53" s="9"/>
      <c r="AG53" s="9" t="n">
        <f aca="false">AG52*'Central macro hypothesis'!B35/'Central macro hypothesis'!B34</f>
        <v>5832734486.90996</v>
      </c>
      <c r="AH53" s="40" t="n">
        <f aca="false">(AG53-AG52)/AG52</f>
        <v>0.0102308518851103</v>
      </c>
      <c r="AI53" s="40" t="n">
        <f aca="false">(AG53-AG49)/AG49</f>
        <v>0.0449100860880951</v>
      </c>
      <c r="AJ53" s="40" t="n">
        <f aca="false">AB53/AG53</f>
        <v>-0.00909216541050686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12190318</v>
      </c>
      <c r="AY53" s="40" t="n">
        <f aca="false">(AW53-AW52)/AW52</f>
        <v>0.000233518485211699</v>
      </c>
      <c r="AZ53" s="39" t="n">
        <f aca="false">workers_and_wage_central!B41</f>
        <v>6618.68474113645</v>
      </c>
      <c r="BA53" s="40" t="n">
        <f aca="false">(AZ53-AZ52)/AZ52</f>
        <v>0.00572904512637476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0.0142668000088964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123821642.693664</v>
      </c>
      <c r="E54" s="6"/>
      <c r="F54" s="8" t="n">
        <f aca="false">'Central pensions'!I54</f>
        <v>22506049.2642194</v>
      </c>
      <c r="G54" s="6" t="n">
        <f aca="false">'Central pensions'!K54</f>
        <v>769862.370503152</v>
      </c>
      <c r="H54" s="6" t="n">
        <f aca="false">'Central pensions'!V54</f>
        <v>4235555.61638661</v>
      </c>
      <c r="I54" s="8" t="n">
        <f aca="false">'Central pensions'!M54</f>
        <v>23810.176407314</v>
      </c>
      <c r="J54" s="6" t="n">
        <f aca="false">'Central pensions'!W54</f>
        <v>130996.565455256</v>
      </c>
      <c r="K54" s="6"/>
      <c r="L54" s="8" t="n">
        <f aca="false">'Central pensions'!N54</f>
        <v>4726039.16085359</v>
      </c>
      <c r="M54" s="8"/>
      <c r="N54" s="8" t="n">
        <f aca="false">'Central pensions'!L54</f>
        <v>964492.351850618</v>
      </c>
      <c r="O54" s="6"/>
      <c r="P54" s="6" t="n">
        <f aca="false">'Central pensions'!X54</f>
        <v>29829792.0209463</v>
      </c>
      <c r="Q54" s="8"/>
      <c r="R54" s="8" t="n">
        <f aca="false">'Central SIPA income'!G49</f>
        <v>21446884.7441927</v>
      </c>
      <c r="S54" s="8"/>
      <c r="T54" s="6" t="n">
        <f aca="false">'Central SIPA income'!J49</f>
        <v>82004022.6573814</v>
      </c>
      <c r="U54" s="6"/>
      <c r="V54" s="8" t="n">
        <f aca="false">'Central SIPA income'!F49</f>
        <v>114717.322831893</v>
      </c>
      <c r="W54" s="8"/>
      <c r="X54" s="8" t="n">
        <f aca="false">'Central SIPA income'!M49</f>
        <v>288136.841031804</v>
      </c>
      <c r="Y54" s="6"/>
      <c r="Z54" s="6" t="n">
        <f aca="false">R54+V54-N54-L54-F54</f>
        <v>-6634978.70989901</v>
      </c>
      <c r="AA54" s="6"/>
      <c r="AB54" s="6" t="n">
        <f aca="false">T54-P54-D54</f>
        <v>-71647412.0572286</v>
      </c>
      <c r="AC54" s="50"/>
      <c r="AD54" s="6"/>
      <c r="AE54" s="6"/>
      <c r="AF54" s="6"/>
      <c r="AG54" s="6" t="n">
        <f aca="false">AG53*'Central macro hypothesis'!B36/'Central macro hypothesis'!B35</f>
        <v>5879730687.10078</v>
      </c>
      <c r="AH54" s="61" t="n">
        <f aca="false">(AG54-AG53)/AG53</f>
        <v>0.00805731862067177</v>
      </c>
      <c r="AI54" s="61"/>
      <c r="AJ54" s="61" t="n">
        <f aca="false">AB54/AG54</f>
        <v>-0.0121854921373205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0.00698915883150377</v>
      </c>
      <c r="AV54" s="5"/>
      <c r="AW54" s="65" t="n">
        <f aca="false">workers_and_wage_central!C42</f>
        <v>12233835</v>
      </c>
      <c r="AX54" s="5"/>
      <c r="AY54" s="61" t="n">
        <f aca="false">(AW54-AW53)/AW53</f>
        <v>0.0035698002299858</v>
      </c>
      <c r="AZ54" s="66" t="n">
        <f aca="false">workers_and_wage_central!B42</f>
        <v>6654.89828889945</v>
      </c>
      <c r="BA54" s="61" t="n">
        <f aca="false">(AZ54-AZ53)/AZ53</f>
        <v>0.00547141149327147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0.0164582700270964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126058941.10391</v>
      </c>
      <c r="E55" s="9"/>
      <c r="F55" s="67" t="n">
        <f aca="false">'Central pensions'!I55</f>
        <v>22912704.7336864</v>
      </c>
      <c r="G55" s="9" t="n">
        <f aca="false">'Central pensions'!K55</f>
        <v>837752.496300098</v>
      </c>
      <c r="H55" s="9" t="n">
        <f aca="false">'Central pensions'!V55</f>
        <v>4609067.05769594</v>
      </c>
      <c r="I55" s="67" t="n">
        <f aca="false">'Central pensions'!M55</f>
        <v>25909.8710195906</v>
      </c>
      <c r="J55" s="9" t="n">
        <f aca="false">'Central pensions'!W55</f>
        <v>142548.465701936</v>
      </c>
      <c r="K55" s="9"/>
      <c r="L55" s="67" t="n">
        <f aca="false">'Central pensions'!N55</f>
        <v>3899204.10032223</v>
      </c>
      <c r="M55" s="67"/>
      <c r="N55" s="67" t="n">
        <f aca="false">'Central pensions'!L55</f>
        <v>983525.010771621</v>
      </c>
      <c r="O55" s="9"/>
      <c r="P55" s="9" t="n">
        <f aca="false">'Central pensions'!X55</f>
        <v>25644053.0350816</v>
      </c>
      <c r="Q55" s="67"/>
      <c r="R55" s="67" t="n">
        <f aca="false">'Central SIPA income'!G50</f>
        <v>24958497.1592228</v>
      </c>
      <c r="S55" s="67"/>
      <c r="T55" s="9" t="n">
        <f aca="false">'Central SIPA income'!J50</f>
        <v>95430977.0836667</v>
      </c>
      <c r="U55" s="9"/>
      <c r="V55" s="67" t="n">
        <f aca="false">'Central SIPA income'!F50</f>
        <v>110994.222958868</v>
      </c>
      <c r="W55" s="67"/>
      <c r="X55" s="67" t="n">
        <f aca="false">'Central SIPA income'!M50</f>
        <v>278785.487550242</v>
      </c>
      <c r="Y55" s="9"/>
      <c r="Z55" s="9" t="n">
        <f aca="false">R55+V55-N55-L55-F55</f>
        <v>-2725942.46259857</v>
      </c>
      <c r="AA55" s="9"/>
      <c r="AB55" s="9" t="n">
        <f aca="false">T55-P55-D55</f>
        <v>-56272017.0553251</v>
      </c>
      <c r="AC55" s="50"/>
      <c r="AD55" s="9"/>
      <c r="AE55" s="9"/>
      <c r="AF55" s="9"/>
      <c r="AG55" s="9" t="n">
        <f aca="false">AG54*'Central macro hypothesis'!B37/'Central macro hypothesis'!B36</f>
        <v>5922408041.04447</v>
      </c>
      <c r="AH55" s="40" t="n">
        <f aca="false">(AG55-AG54)/AG54</f>
        <v>0.00725838583684158</v>
      </c>
      <c r="AI55" s="40"/>
      <c r="AJ55" s="40" t="n">
        <f aca="false">AB55/AG55</f>
        <v>-0.00950154340351751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12325696</v>
      </c>
      <c r="AX55" s="7"/>
      <c r="AY55" s="40" t="n">
        <f aca="false">(AW55-AW54)/AW54</f>
        <v>0.00750876564871114</v>
      </c>
      <c r="AZ55" s="39" t="n">
        <f aca="false">workers_and_wage_central!B43</f>
        <v>6655.23750430782</v>
      </c>
      <c r="BA55" s="40" t="n">
        <f aca="false">(AZ55-AZ54)/AZ54</f>
        <v>5.09722904322025E-005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0.0143871240164723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128181446.44034</v>
      </c>
      <c r="E56" s="9"/>
      <c r="F56" s="67" t="n">
        <f aca="false">'Central pensions'!I56</f>
        <v>23298495.2031558</v>
      </c>
      <c r="G56" s="9" t="n">
        <f aca="false">'Central pensions'!K56</f>
        <v>919537.106394336</v>
      </c>
      <c r="H56" s="9" t="n">
        <f aca="false">'Central pensions'!V56</f>
        <v>5059021.85207333</v>
      </c>
      <c r="I56" s="67" t="n">
        <f aca="false">'Central pensions'!M56</f>
        <v>28439.2919503405</v>
      </c>
      <c r="J56" s="9" t="n">
        <f aca="false">'Central pensions'!W56</f>
        <v>156464.593363094</v>
      </c>
      <c r="K56" s="9"/>
      <c r="L56" s="67" t="n">
        <f aca="false">'Central pensions'!N56</f>
        <v>3900162.58700328</v>
      </c>
      <c r="M56" s="67"/>
      <c r="N56" s="67" t="n">
        <f aca="false">'Central pensions'!L56</f>
        <v>1002536.86691498</v>
      </c>
      <c r="O56" s="9"/>
      <c r="P56" s="9" t="n">
        <f aca="false">'Central pensions'!X56</f>
        <v>25753624.2501224</v>
      </c>
      <c r="Q56" s="67"/>
      <c r="R56" s="67" t="n">
        <f aca="false">'Central SIPA income'!G51</f>
        <v>21890811.7058612</v>
      </c>
      <c r="S56" s="67"/>
      <c r="T56" s="9" t="n">
        <f aca="false">'Central SIPA income'!J51</f>
        <v>83701415.8712252</v>
      </c>
      <c r="U56" s="9"/>
      <c r="V56" s="67" t="n">
        <f aca="false">'Central SIPA income'!F51</f>
        <v>118102.585773738</v>
      </c>
      <c r="W56" s="67"/>
      <c r="X56" s="67" t="n">
        <f aca="false">'Central SIPA income'!M51</f>
        <v>296639.645543331</v>
      </c>
      <c r="Y56" s="9"/>
      <c r="Z56" s="9" t="n">
        <f aca="false">R56+V56-N56-L56-F56</f>
        <v>-6192280.36543916</v>
      </c>
      <c r="AA56" s="9"/>
      <c r="AB56" s="9" t="n">
        <f aca="false">T56-P56-D56</f>
        <v>-70233654.8192374</v>
      </c>
      <c r="AC56" s="50"/>
      <c r="AD56" s="9"/>
      <c r="AE56" s="40" t="n">
        <f aca="false">AVERAGE(AG54:AG57)/AVERAGE(AG50:AG53)-1</f>
        <v>0.0350000000000015</v>
      </c>
      <c r="AF56" s="40"/>
      <c r="AG56" s="9" t="n">
        <f aca="false">AG55*'Central macro hypothesis'!B38/'Central macro hypothesis'!B37</f>
        <v>5964195919.90767</v>
      </c>
      <c r="AH56" s="40" t="n">
        <f aca="false">(AG56-AG55)/AG55</f>
        <v>0.00705589324031494</v>
      </c>
      <c r="AI56" s="40"/>
      <c r="AJ56" s="40" t="n">
        <f aca="false">AB56/AG56</f>
        <v>-0.0117758798943554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12337804</v>
      </c>
      <c r="AY56" s="40" t="n">
        <f aca="false">(AW56-AW55)/AW55</f>
        <v>0.000982338035921055</v>
      </c>
      <c r="AZ56" s="39" t="n">
        <f aca="false">workers_and_wage_central!B44</f>
        <v>6696.59970913962</v>
      </c>
      <c r="BA56" s="40" t="n">
        <f aca="false">(AZ56-AZ55)/AZ55</f>
        <v>0.00621498553658295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0.0165445003929961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129274857.136466</v>
      </c>
      <c r="E57" s="9"/>
      <c r="F57" s="67" t="n">
        <f aca="false">'Central pensions'!I57</f>
        <v>23497235.5401252</v>
      </c>
      <c r="G57" s="9" t="n">
        <f aca="false">'Central pensions'!K57</f>
        <v>966316.701964409</v>
      </c>
      <c r="H57" s="9" t="n">
        <f aca="false">'Central pensions'!V57</f>
        <v>5316389.38468779</v>
      </c>
      <c r="I57" s="67" t="n">
        <f aca="false">'Central pensions'!M57</f>
        <v>29886.0835659095</v>
      </c>
      <c r="J57" s="9" t="n">
        <f aca="false">'Central pensions'!W57</f>
        <v>164424.413959416</v>
      </c>
      <c r="K57" s="9"/>
      <c r="L57" s="67" t="n">
        <f aca="false">'Central pensions'!N57</f>
        <v>3917660.00620669</v>
      </c>
      <c r="M57" s="67"/>
      <c r="N57" s="67" t="n">
        <f aca="false">'Central pensions'!L57</f>
        <v>1013022.29825491</v>
      </c>
      <c r="O57" s="9"/>
      <c r="P57" s="9" t="n">
        <f aca="false">'Central pensions'!X57</f>
        <v>25902106.191078</v>
      </c>
      <c r="Q57" s="67"/>
      <c r="R57" s="67" t="n">
        <f aca="false">'Central SIPA income'!G52</f>
        <v>25563604.9138869</v>
      </c>
      <c r="S57" s="67"/>
      <c r="T57" s="9" t="n">
        <f aca="false">'Central SIPA income'!J52</f>
        <v>97744659.0293427</v>
      </c>
      <c r="U57" s="9"/>
      <c r="V57" s="67" t="n">
        <f aca="false">'Central SIPA income'!F52</f>
        <v>116846.524282328</v>
      </c>
      <c r="W57" s="67"/>
      <c r="X57" s="67" t="n">
        <f aca="false">'Central SIPA income'!M52</f>
        <v>293484.781209485</v>
      </c>
      <c r="Y57" s="9"/>
      <c r="Z57" s="9" t="n">
        <f aca="false">R57+V57-N57-L57-F57</f>
        <v>-2747466.4064175</v>
      </c>
      <c r="AA57" s="9"/>
      <c r="AB57" s="9" t="n">
        <f aca="false">T57-P57-D57</f>
        <v>-57432304.2982015</v>
      </c>
      <c r="AC57" s="50"/>
      <c r="AD57" s="9"/>
      <c r="AE57" s="9"/>
      <c r="AF57" s="9"/>
      <c r="AG57" s="9" t="n">
        <f aca="false">AG56*'Central macro hypothesis'!B39/'Central macro hypothesis'!B38</f>
        <v>5997506178.54223</v>
      </c>
      <c r="AH57" s="40" t="n">
        <f aca="false">(AG57-AG56)/AG56</f>
        <v>0.0055850376281868</v>
      </c>
      <c r="AI57" s="40" t="n">
        <f aca="false">(AG57-AG53)/AG53</f>
        <v>0.0282494757822512</v>
      </c>
      <c r="AJ57" s="40" t="n">
        <f aca="false">AB57/AG57</f>
        <v>-0.00957603086824349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12395517</v>
      </c>
      <c r="AY57" s="40" t="n">
        <f aca="false">(AW57-AW56)/AW56</f>
        <v>0.00467773681604927</v>
      </c>
      <c r="AZ57" s="39" t="n">
        <f aca="false">workers_and_wage_central!B45</f>
        <v>6733.5333757069</v>
      </c>
      <c r="BA57" s="40" t="n">
        <f aca="false">(AZ57-AZ56)/AZ56</f>
        <v>0.00551528658893361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0.0143754233143924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130684645.619462</v>
      </c>
      <c r="E58" s="6"/>
      <c r="F58" s="8" t="n">
        <f aca="false">'Central pensions'!I58</f>
        <v>23753481.2848932</v>
      </c>
      <c r="G58" s="6" t="n">
        <f aca="false">'Central pensions'!K58</f>
        <v>1080150.07957051</v>
      </c>
      <c r="H58" s="6" t="n">
        <f aca="false">'Central pensions'!V58</f>
        <v>5942667.04200034</v>
      </c>
      <c r="I58" s="8" t="n">
        <f aca="false">'Central pensions'!M58</f>
        <v>33406.7034918717</v>
      </c>
      <c r="J58" s="6" t="n">
        <f aca="false">'Central pensions'!W58</f>
        <v>183793.826041248</v>
      </c>
      <c r="K58" s="6"/>
      <c r="L58" s="8" t="n">
        <f aca="false">'Central pensions'!N58</f>
        <v>4766744.86110688</v>
      </c>
      <c r="M58" s="8"/>
      <c r="N58" s="8" t="n">
        <f aca="false">'Central pensions'!L58</f>
        <v>1025200.10160158</v>
      </c>
      <c r="O58" s="6"/>
      <c r="P58" s="6" t="n">
        <f aca="false">'Central pensions'!X58</f>
        <v>30375010.2205152</v>
      </c>
      <c r="Q58" s="8"/>
      <c r="R58" s="8" t="n">
        <f aca="false">'Central SIPA income'!G53</f>
        <v>22418249.7717785</v>
      </c>
      <c r="S58" s="8"/>
      <c r="T58" s="6" t="n">
        <f aca="false">'Central SIPA income'!J53</f>
        <v>85718121.030214</v>
      </c>
      <c r="U58" s="6"/>
      <c r="V58" s="8" t="n">
        <f aca="false">'Central SIPA income'!F53</f>
        <v>118129.401953244</v>
      </c>
      <c r="W58" s="8"/>
      <c r="X58" s="8" t="n">
        <f aca="false">'Central SIPA income'!M53</f>
        <v>296707.00005493</v>
      </c>
      <c r="Y58" s="6"/>
      <c r="Z58" s="6" t="n">
        <f aca="false">R58+V58-N58-L58-F58</f>
        <v>-7009047.07386989</v>
      </c>
      <c r="AA58" s="6"/>
      <c r="AB58" s="6" t="n">
        <f aca="false">T58-P58-D58</f>
        <v>-75341534.8097636</v>
      </c>
      <c r="AC58" s="50"/>
      <c r="AD58" s="6"/>
      <c r="AE58" s="6"/>
      <c r="AF58" s="6"/>
      <c r="AG58" s="6" t="n">
        <f aca="false">BF58/100*$AG$57</f>
        <v>6042758369.09197</v>
      </c>
      <c r="AH58" s="61" t="n">
        <f aca="false">(AG58-AG57)/AG57</f>
        <v>0.00754516780852069</v>
      </c>
      <c r="AI58" s="61"/>
      <c r="AJ58" s="61" t="n">
        <f aca="false">AB58/AG58</f>
        <v>-0.0124680700779179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0.00882353902574806</v>
      </c>
      <c r="AV58" s="5"/>
      <c r="AW58" s="65" t="n">
        <f aca="false">workers_and_wage_central!C46</f>
        <v>12443624</v>
      </c>
      <c r="AX58" s="5"/>
      <c r="AY58" s="61" t="n">
        <f aca="false">(AW58-AW57)/AW57</f>
        <v>0.00388099988084402</v>
      </c>
      <c r="AZ58" s="66" t="n">
        <f aca="false">workers_and_wage_central!B46</f>
        <v>6758.11078780866</v>
      </c>
      <c r="BA58" s="61" t="n">
        <f aca="false">(AZ58-AZ57)/AZ57</f>
        <v>0.00365000226930447</v>
      </c>
      <c r="BB58" s="5"/>
      <c r="BC58" s="5"/>
      <c r="BD58" s="5"/>
      <c r="BE58" s="5"/>
      <c r="BF58" s="5" t="n">
        <f aca="false">BF57*(1+AY58)*(1+BA58)*(1-BE58)</f>
        <v>100.754516780852</v>
      </c>
      <c r="BG58" s="5"/>
      <c r="BH58" s="5" t="n">
        <f aca="false">BH57+1</f>
        <v>27</v>
      </c>
      <c r="BI58" s="61" t="n">
        <f aca="false">T65/AG65</f>
        <v>0.0165078960216083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131820397.232994</v>
      </c>
      <c r="E59" s="9"/>
      <c r="F59" s="67" t="n">
        <f aca="false">'Central pensions'!I59</f>
        <v>23959917.5847999</v>
      </c>
      <c r="G59" s="9" t="n">
        <f aca="false">'Central pensions'!K59</f>
        <v>1194509.76395073</v>
      </c>
      <c r="H59" s="9" t="n">
        <f aca="false">'Central pensions'!V59</f>
        <v>6571840.28389841</v>
      </c>
      <c r="I59" s="67" t="n">
        <f aca="false">'Central pensions'!M59</f>
        <v>36943.60094693</v>
      </c>
      <c r="J59" s="9" t="n">
        <f aca="false">'Central pensions'!W59</f>
        <v>203252.79228552</v>
      </c>
      <c r="K59" s="9"/>
      <c r="L59" s="67" t="n">
        <f aca="false">'Central pensions'!N59</f>
        <v>3936916.95585319</v>
      </c>
      <c r="M59" s="67"/>
      <c r="N59" s="67" t="n">
        <f aca="false">'Central pensions'!L59</f>
        <v>1034589.70520957</v>
      </c>
      <c r="O59" s="9"/>
      <c r="P59" s="9" t="n">
        <f aca="false">'Central pensions'!X59</f>
        <v>26120688.1039881</v>
      </c>
      <c r="Q59" s="67"/>
      <c r="R59" s="67" t="n">
        <f aca="false">'Central SIPA income'!G54</f>
        <v>26199745.2298998</v>
      </c>
      <c r="S59" s="67"/>
      <c r="T59" s="9" t="n">
        <f aca="false">'Central SIPA income'!J54</f>
        <v>100176996.662981</v>
      </c>
      <c r="U59" s="9"/>
      <c r="V59" s="67" t="n">
        <f aca="false">'Central SIPA income'!F54</f>
        <v>114464.961875592</v>
      </c>
      <c r="W59" s="67"/>
      <c r="X59" s="67" t="n">
        <f aca="false">'Central SIPA income'!M54</f>
        <v>287502.983067258</v>
      </c>
      <c r="Y59" s="9"/>
      <c r="Z59" s="9" t="n">
        <f aca="false">R59+V59-N59-L59-F59</f>
        <v>-2617214.05408727</v>
      </c>
      <c r="AA59" s="9"/>
      <c r="AB59" s="9" t="n">
        <f aca="false">T59-P59-D59</f>
        <v>-57764088.6740011</v>
      </c>
      <c r="AC59" s="50"/>
      <c r="AD59" s="9"/>
      <c r="AE59" s="9"/>
      <c r="AF59" s="9"/>
      <c r="AG59" s="9" t="n">
        <f aca="false">BF59/100*$AG$57</f>
        <v>6116229213.4481</v>
      </c>
      <c r="AH59" s="40" t="n">
        <f aca="false">(AG59-AG58)/AG58</f>
        <v>0.0121584944934962</v>
      </c>
      <c r="AI59" s="40"/>
      <c r="AJ59" s="40" t="n">
        <f aca="false">AB59/AG59</f>
        <v>-0.00944439566571375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12502937</v>
      </c>
      <c r="AX59" s="7"/>
      <c r="AY59" s="40" t="n">
        <f aca="false">(AW59-AW58)/AW58</f>
        <v>0.00476653746529146</v>
      </c>
      <c r="AZ59" s="39" t="n">
        <f aca="false">workers_and_wage_central!B47</f>
        <v>6807.82946639976</v>
      </c>
      <c r="BA59" s="40" t="n">
        <f aca="false">(AZ59-AZ58)/AZ58</f>
        <v>0.0073568901357445</v>
      </c>
      <c r="BB59" s="7"/>
      <c r="BC59" s="7"/>
      <c r="BD59" s="7"/>
      <c r="BE59" s="7"/>
      <c r="BF59" s="7" t="n">
        <f aca="false">BF58*(1+AY59)*(1+BA59)*(1-BE59)</f>
        <v>101.979540018327</v>
      </c>
      <c r="BG59" s="7"/>
      <c r="BH59" s="7" t="n">
        <f aca="false">BH58+1</f>
        <v>28</v>
      </c>
      <c r="BI59" s="40" t="n">
        <f aca="false">T66/AG66</f>
        <v>0.0143410092453735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132859680.947482</v>
      </c>
      <c r="E60" s="9"/>
      <c r="F60" s="67" t="n">
        <f aca="false">'Central pensions'!I60</f>
        <v>24148819.7021434</v>
      </c>
      <c r="G60" s="9" t="n">
        <f aca="false">'Central pensions'!K60</f>
        <v>1235008.04926978</v>
      </c>
      <c r="H60" s="9" t="n">
        <f aca="false">'Central pensions'!V60</f>
        <v>6794649.9007979</v>
      </c>
      <c r="I60" s="67" t="n">
        <f aca="false">'Central pensions'!M60</f>
        <v>38196.1252351478</v>
      </c>
      <c r="J60" s="9" t="n">
        <f aca="false">'Central pensions'!W60</f>
        <v>210143.811364884</v>
      </c>
      <c r="K60" s="9"/>
      <c r="L60" s="67" t="n">
        <f aca="false">'Central pensions'!N60</f>
        <v>3966171.40781461</v>
      </c>
      <c r="M60" s="67"/>
      <c r="N60" s="67" t="n">
        <f aca="false">'Central pensions'!L60</f>
        <v>1043188.98811415</v>
      </c>
      <c r="O60" s="9"/>
      <c r="P60" s="9" t="n">
        <f aca="false">'Central pensions'!X60</f>
        <v>26319800.3116281</v>
      </c>
      <c r="Q60" s="67"/>
      <c r="R60" s="67" t="n">
        <f aca="false">'Central SIPA income'!G55</f>
        <v>22972204.411415</v>
      </c>
      <c r="S60" s="67"/>
      <c r="T60" s="9" t="n">
        <f aca="false">'Central SIPA income'!J55</f>
        <v>87836214.6070544</v>
      </c>
      <c r="U60" s="9"/>
      <c r="V60" s="67" t="n">
        <f aca="false">'Central SIPA income'!F55</f>
        <v>117335.189227532</v>
      </c>
      <c r="W60" s="67"/>
      <c r="X60" s="67" t="n">
        <f aca="false">'Central SIPA income'!M55</f>
        <v>294712.166665825</v>
      </c>
      <c r="Y60" s="9"/>
      <c r="Z60" s="9" t="n">
        <f aca="false">R60+V60-N60-L60-F60</f>
        <v>-6068640.49742961</v>
      </c>
      <c r="AA60" s="9"/>
      <c r="AB60" s="9" t="n">
        <f aca="false">T60-P60-D60</f>
        <v>-71343266.6520558</v>
      </c>
      <c r="AC60" s="50"/>
      <c r="AD60" s="9"/>
      <c r="AE60" s="9"/>
      <c r="AF60" s="9"/>
      <c r="AG60" s="9" t="n">
        <f aca="false">BF60/100*$AG$57</f>
        <v>6156686471.54809</v>
      </c>
      <c r="AH60" s="40" t="n">
        <f aca="false">(AG60-AG59)/AG59</f>
        <v>0.00661473870387811</v>
      </c>
      <c r="AI60" s="40"/>
      <c r="AJ60" s="40" t="n">
        <f aca="false">AB60/AG60</f>
        <v>-0.0115879324019105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12532208</v>
      </c>
      <c r="AY60" s="40" t="n">
        <f aca="false">(AW60-AW59)/AW59</f>
        <v>0.00234112992811209</v>
      </c>
      <c r="AZ60" s="39" t="n">
        <f aca="false">workers_and_wage_central!B48</f>
        <v>6836.85551240628</v>
      </c>
      <c r="BA60" s="40" t="n">
        <f aca="false">(AZ60-AZ59)/AZ59</f>
        <v>0.00426362707082804</v>
      </c>
      <c r="BB60" s="7"/>
      <c r="BC60" s="7"/>
      <c r="BD60" s="7"/>
      <c r="BE60" s="7"/>
      <c r="BF60" s="7" t="n">
        <f aca="false">BF59*(1+AY60)*(1+BA60)*(1-BE60)</f>
        <v>102.65410802869</v>
      </c>
      <c r="BG60" s="7"/>
      <c r="BH60" s="0" t="n">
        <f aca="false">BH59+1</f>
        <v>29</v>
      </c>
      <c r="BI60" s="40" t="n">
        <f aca="false">T67/AG67</f>
        <v>0.0164595920776821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133049329.929719</v>
      </c>
      <c r="E61" s="9"/>
      <c r="F61" s="67" t="n">
        <f aca="false">'Central pensions'!I61</f>
        <v>24183290.6495826</v>
      </c>
      <c r="G61" s="9" t="n">
        <f aca="false">'Central pensions'!K61</f>
        <v>1276524.92232019</v>
      </c>
      <c r="H61" s="9" t="n">
        <f aca="false">'Central pensions'!V61</f>
        <v>7023063.48686337</v>
      </c>
      <c r="I61" s="67" t="n">
        <f aca="false">'Central pensions'!M61</f>
        <v>39480.152236707</v>
      </c>
      <c r="J61" s="9" t="n">
        <f aca="false">'Central pensions'!W61</f>
        <v>217208.149078249</v>
      </c>
      <c r="K61" s="9"/>
      <c r="L61" s="67" t="n">
        <f aca="false">'Central pensions'!N61</f>
        <v>3907910.39226247</v>
      </c>
      <c r="M61" s="67"/>
      <c r="N61" s="67" t="n">
        <f aca="false">'Central pensions'!L61</f>
        <v>1044206.30847046</v>
      </c>
      <c r="O61" s="9"/>
      <c r="P61" s="9" t="n">
        <f aca="false">'Central pensions'!X61</f>
        <v>26023080.6214092</v>
      </c>
      <c r="Q61" s="67"/>
      <c r="R61" s="67" t="n">
        <f aca="false">'Central SIPA income'!G56</f>
        <v>26738744.5813589</v>
      </c>
      <c r="S61" s="67"/>
      <c r="T61" s="9" t="n">
        <f aca="false">'Central SIPA income'!J56</f>
        <v>102237907.399275</v>
      </c>
      <c r="U61" s="9"/>
      <c r="V61" s="67" t="n">
        <f aca="false">'Central SIPA income'!F56</f>
        <v>114392.115849648</v>
      </c>
      <c r="W61" s="67"/>
      <c r="X61" s="67" t="n">
        <f aca="false">'Central SIPA income'!M56</f>
        <v>287320.01485218</v>
      </c>
      <c r="Y61" s="9"/>
      <c r="Z61" s="9" t="n">
        <f aca="false">R61+V61-N61-L61-F61</f>
        <v>-2282270.65310692</v>
      </c>
      <c r="AA61" s="9"/>
      <c r="AB61" s="9" t="n">
        <f aca="false">T61-P61-D61</f>
        <v>-56834503.1518533</v>
      </c>
      <c r="AC61" s="50"/>
      <c r="AD61" s="9"/>
      <c r="AE61" s="9"/>
      <c r="AF61" s="9"/>
      <c r="AG61" s="9" t="n">
        <f aca="false">BF61/100*$AG$57</f>
        <v>6211947381.52632</v>
      </c>
      <c r="AH61" s="40" t="n">
        <f aca="false">(AG61-AG60)/AG60</f>
        <v>0.00897575509709728</v>
      </c>
      <c r="AI61" s="40" t="n">
        <f aca="false">(AG61-AG57)/AG57</f>
        <v>0.0357550616206633</v>
      </c>
      <c r="AJ61" s="40" t="n">
        <f aca="false">AB61/AG61</f>
        <v>-0.00914922481810989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12607137</v>
      </c>
      <c r="AY61" s="40" t="n">
        <f aca="false">(AW61-AW60)/AW60</f>
        <v>0.00597891448976908</v>
      </c>
      <c r="AZ61" s="39" t="n">
        <f aca="false">workers_and_wage_central!B49</f>
        <v>6857.2227049298</v>
      </c>
      <c r="BA61" s="40" t="n">
        <f aca="false">(AZ61-AZ60)/AZ60</f>
        <v>0.00297902924620255</v>
      </c>
      <c r="BB61" s="7"/>
      <c r="BC61" s="7"/>
      <c r="BD61" s="7"/>
      <c r="BE61" s="7"/>
      <c r="BF61" s="7" t="n">
        <f aca="false">BF60*(1+AY61)*(1+BA61)*(1-BE61)</f>
        <v>103.575506162066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0.0143519104128656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134209188.377113</v>
      </c>
      <c r="E62" s="6"/>
      <c r="F62" s="8" t="n">
        <f aca="false">'Central pensions'!I62</f>
        <v>24394108.6519019</v>
      </c>
      <c r="G62" s="6" t="n">
        <f aca="false">'Central pensions'!K62</f>
        <v>1363045.23849445</v>
      </c>
      <c r="H62" s="6" t="n">
        <f aca="false">'Central pensions'!V62</f>
        <v>7499072.73883386</v>
      </c>
      <c r="I62" s="8" t="n">
        <f aca="false">'Central pensions'!M62</f>
        <v>42156.0383039517</v>
      </c>
      <c r="J62" s="6" t="n">
        <f aca="false">'Central pensions'!W62</f>
        <v>231930.0847062</v>
      </c>
      <c r="K62" s="6"/>
      <c r="L62" s="8" t="n">
        <f aca="false">'Central pensions'!N62</f>
        <v>4761584.3570528</v>
      </c>
      <c r="M62" s="8"/>
      <c r="N62" s="8" t="n">
        <f aca="false">'Central pensions'!L62</f>
        <v>1053594.0511329</v>
      </c>
      <c r="O62" s="6"/>
      <c r="P62" s="6" t="n">
        <f aca="false">'Central pensions'!X62</f>
        <v>30504447.4731983</v>
      </c>
      <c r="Q62" s="8"/>
      <c r="R62" s="8" t="n">
        <f aca="false">'Central SIPA income'!G57</f>
        <v>23704146.5402914</v>
      </c>
      <c r="S62" s="8"/>
      <c r="T62" s="6" t="n">
        <f aca="false">'Central SIPA income'!J57</f>
        <v>90634858.7754819</v>
      </c>
      <c r="U62" s="6"/>
      <c r="V62" s="8" t="n">
        <f aca="false">'Central SIPA income'!F57</f>
        <v>113451.702234754</v>
      </c>
      <c r="W62" s="8"/>
      <c r="X62" s="8" t="n">
        <f aca="false">'Central SIPA income'!M57</f>
        <v>284957.966980334</v>
      </c>
      <c r="Y62" s="6"/>
      <c r="Z62" s="6" t="n">
        <f aca="false">R62+V62-N62-L62-F62</f>
        <v>-6391688.81756141</v>
      </c>
      <c r="AA62" s="6"/>
      <c r="AB62" s="6" t="n">
        <f aca="false">T62-P62-D62</f>
        <v>-74078777.0748293</v>
      </c>
      <c r="AC62" s="50"/>
      <c r="AD62" s="6"/>
      <c r="AE62" s="6"/>
      <c r="AF62" s="6"/>
      <c r="AG62" s="6" t="n">
        <f aca="false">BF62/100*$AG$57</f>
        <v>6299720407.75563</v>
      </c>
      <c r="AH62" s="61" t="n">
        <f aca="false">(AG62-AG61)/AG61</f>
        <v>0.0141297118018645</v>
      </c>
      <c r="AI62" s="61"/>
      <c r="AJ62" s="61" t="n">
        <f aca="false">AB62/AG62</f>
        <v>-0.0117590579073367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0.00937120588177978</v>
      </c>
      <c r="AV62" s="5"/>
      <c r="AW62" s="65" t="n">
        <f aca="false">workers_and_wage_central!C50</f>
        <v>12665492</v>
      </c>
      <c r="AX62" s="5"/>
      <c r="AY62" s="61" t="n">
        <f aca="false">(AW62-AW61)/AW61</f>
        <v>0.00462872736292149</v>
      </c>
      <c r="AZ62" s="66" t="n">
        <f aca="false">workers_and_wage_central!B50</f>
        <v>6922.07289728387</v>
      </c>
      <c r="BA62" s="61" t="n">
        <f aca="false">(AZ62-AZ61)/AZ61</f>
        <v>0.00945720959411764</v>
      </c>
      <c r="BB62" s="5"/>
      <c r="BC62" s="5"/>
      <c r="BD62" s="5"/>
      <c r="BE62" s="5"/>
      <c r="BF62" s="5" t="n">
        <f aca="false">BF61*(1+AY62)*(1+BA62)*(1-BE62)</f>
        <v>105.038998213869</v>
      </c>
      <c r="BG62" s="5"/>
      <c r="BH62" s="5" t="n">
        <f aca="false">BH61+1</f>
        <v>31</v>
      </c>
      <c r="BI62" s="61" t="n">
        <f aca="false">T69/AG69</f>
        <v>0.0165627629691672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135960688.624757</v>
      </c>
      <c r="E63" s="9"/>
      <c r="F63" s="67" t="n">
        <f aca="false">'Central pensions'!I63</f>
        <v>24712464.5548138</v>
      </c>
      <c r="G63" s="9" t="n">
        <f aca="false">'Central pensions'!K63</f>
        <v>1466607.72413202</v>
      </c>
      <c r="H63" s="9" t="n">
        <f aca="false">'Central pensions'!V63</f>
        <v>8068842.97893857</v>
      </c>
      <c r="I63" s="67" t="n">
        <f aca="false">'Central pensions'!M63</f>
        <v>45359.0017772787</v>
      </c>
      <c r="J63" s="9" t="n">
        <f aca="false">'Central pensions'!W63</f>
        <v>249551.844709439</v>
      </c>
      <c r="K63" s="9"/>
      <c r="L63" s="67" t="n">
        <f aca="false">'Central pensions'!N63</f>
        <v>4026985.69524555</v>
      </c>
      <c r="M63" s="67"/>
      <c r="N63" s="67" t="n">
        <f aca="false">'Central pensions'!L63</f>
        <v>1067810.14734858</v>
      </c>
      <c r="O63" s="9"/>
      <c r="P63" s="9" t="n">
        <f aca="false">'Central pensions'!X63</f>
        <v>26770824.2918976</v>
      </c>
      <c r="Q63" s="67"/>
      <c r="R63" s="67" t="n">
        <f aca="false">'Central SIPA income'!G58</f>
        <v>27347314.9222709</v>
      </c>
      <c r="S63" s="67"/>
      <c r="T63" s="9" t="n">
        <f aca="false">'Central SIPA income'!J58</f>
        <v>104564828.843578</v>
      </c>
      <c r="U63" s="9"/>
      <c r="V63" s="67" t="n">
        <f aca="false">'Central SIPA income'!F58</f>
        <v>113260.266947608</v>
      </c>
      <c r="W63" s="67"/>
      <c r="X63" s="67" t="n">
        <f aca="false">'Central SIPA income'!M58</f>
        <v>284477.136731347</v>
      </c>
      <c r="Y63" s="9"/>
      <c r="Z63" s="9" t="n">
        <f aca="false">R63+V63-N63-L63-F63</f>
        <v>-2346685.20818941</v>
      </c>
      <c r="AA63" s="9"/>
      <c r="AB63" s="9" t="n">
        <f aca="false">T63-P63-D63</f>
        <v>-58166684.0730774</v>
      </c>
      <c r="AC63" s="50"/>
      <c r="AD63" s="9"/>
      <c r="AE63" s="9"/>
      <c r="AF63" s="9"/>
      <c r="AG63" s="9" t="n">
        <f aca="false">BF63/100*$AG$57</f>
        <v>6320216770.51328</v>
      </c>
      <c r="AH63" s="40" t="n">
        <f aca="false">(AG63-AG62)/AG62</f>
        <v>0.00325353530490292</v>
      </c>
      <c r="AI63" s="40"/>
      <c r="AJ63" s="40" t="n">
        <f aca="false">AB63/AG63</f>
        <v>-0.00920327358777498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12683308</v>
      </c>
      <c r="AX63" s="7"/>
      <c r="AY63" s="40" t="n">
        <f aca="false">(AW63-AW62)/AW62</f>
        <v>0.00140665676469576</v>
      </c>
      <c r="AZ63" s="39" t="n">
        <f aca="false">workers_and_wage_central!B51</f>
        <v>6934.83916741138</v>
      </c>
      <c r="BA63" s="40" t="n">
        <f aca="false">(AZ63-AZ62)/AZ62</f>
        <v>0.00184428426526955</v>
      </c>
      <c r="BB63" s="7"/>
      <c r="BC63" s="7"/>
      <c r="BD63" s="7"/>
      <c r="BE63" s="7"/>
      <c r="BF63" s="7" t="n">
        <f aca="false">BF62*(1+AY63)*(1+BA63)*(1-BE63)</f>
        <v>105.380746302949</v>
      </c>
      <c r="BG63" s="7"/>
      <c r="BH63" s="7" t="n">
        <f aca="false">BH62+1</f>
        <v>32</v>
      </c>
      <c r="BI63" s="40" t="n">
        <f aca="false">T70/AG70</f>
        <v>0.0144373473209189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137517125.773136</v>
      </c>
      <c r="E64" s="9"/>
      <c r="F64" s="67" t="n">
        <f aca="false">'Central pensions'!I64</f>
        <v>24995365.4304284</v>
      </c>
      <c r="G64" s="9" t="n">
        <f aca="false">'Central pensions'!K64</f>
        <v>1530947.06439701</v>
      </c>
      <c r="H64" s="9" t="n">
        <f aca="false">'Central pensions'!V64</f>
        <v>8422819.04590218</v>
      </c>
      <c r="I64" s="67" t="n">
        <f aca="false">'Central pensions'!M64</f>
        <v>47348.8782803202</v>
      </c>
      <c r="J64" s="9" t="n">
        <f aca="false">'Central pensions'!W64</f>
        <v>260499.558120688</v>
      </c>
      <c r="K64" s="9"/>
      <c r="L64" s="67" t="n">
        <f aca="false">'Central pensions'!N64</f>
        <v>4003747.0494602</v>
      </c>
      <c r="M64" s="67"/>
      <c r="N64" s="67" t="n">
        <f aca="false">'Central pensions'!L64</f>
        <v>1081433.16957622</v>
      </c>
      <c r="O64" s="9"/>
      <c r="P64" s="9" t="n">
        <f aca="false">'Central pensions'!X64</f>
        <v>26725188.6973006</v>
      </c>
      <c r="Q64" s="67"/>
      <c r="R64" s="67" t="n">
        <f aca="false">'Central SIPA income'!G59</f>
        <v>24040467.2003003</v>
      </c>
      <c r="S64" s="67"/>
      <c r="T64" s="9" t="n">
        <f aca="false">'Central SIPA income'!J59</f>
        <v>91920809.9685091</v>
      </c>
      <c r="U64" s="9"/>
      <c r="V64" s="67" t="n">
        <f aca="false">'Central SIPA income'!F59</f>
        <v>115940.31231461</v>
      </c>
      <c r="W64" s="67"/>
      <c r="X64" s="67" t="n">
        <f aca="false">'Central SIPA income'!M59</f>
        <v>291208.638014739</v>
      </c>
      <c r="Y64" s="9"/>
      <c r="Z64" s="9" t="n">
        <f aca="false">R64+V64-N64-L64-F64</f>
        <v>-5924138.13684992</v>
      </c>
      <c r="AA64" s="9"/>
      <c r="AB64" s="9" t="n">
        <f aca="false">T64-P64-D64</f>
        <v>-72321504.5019275</v>
      </c>
      <c r="AC64" s="50"/>
      <c r="AD64" s="9"/>
      <c r="AE64" s="9"/>
      <c r="AF64" s="9"/>
      <c r="AG64" s="9" t="n">
        <f aca="false">BF64/100*$AG$57</f>
        <v>6394302829.08466</v>
      </c>
      <c r="AH64" s="40" t="n">
        <f aca="false">(AG64-AG63)/AG63</f>
        <v>0.0117220755650389</v>
      </c>
      <c r="AI64" s="40"/>
      <c r="AJ64" s="40" t="n">
        <f aca="false">AB64/AG64</f>
        <v>-0.0113103033176613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12797359</v>
      </c>
      <c r="AY64" s="40" t="n">
        <f aca="false">(AW64-AW63)/AW63</f>
        <v>0.00899221244173839</v>
      </c>
      <c r="AZ64" s="39" t="n">
        <f aca="false">workers_and_wage_central!B52</f>
        <v>6953.60161322186</v>
      </c>
      <c r="BA64" s="40" t="n">
        <f aca="false">(AZ64-AZ63)/AZ63</f>
        <v>0.00270553438335695</v>
      </c>
      <c r="BB64" s="7"/>
      <c r="BC64" s="7"/>
      <c r="BD64" s="7"/>
      <c r="BE64" s="7"/>
      <c r="BF64" s="7" t="n">
        <f aca="false">BF63*(1+AY64)*(1+BA64)*(1-BE64)</f>
        <v>106.616027374212</v>
      </c>
      <c r="BG64" s="7"/>
      <c r="BH64" s="0" t="n">
        <f aca="false">BH63+1</f>
        <v>33</v>
      </c>
      <c r="BI64" s="40" t="n">
        <f aca="false">T71/AG71</f>
        <v>0.0166149182301279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138501888.454941</v>
      </c>
      <c r="E65" s="9"/>
      <c r="F65" s="67" t="n">
        <f aca="false">'Central pensions'!I65</f>
        <v>25174357.7047039</v>
      </c>
      <c r="G65" s="9" t="n">
        <f aca="false">'Central pensions'!K65</f>
        <v>1589847.63850039</v>
      </c>
      <c r="H65" s="9" t="n">
        <f aca="false">'Central pensions'!V65</f>
        <v>8746872.62614003</v>
      </c>
      <c r="I65" s="67" t="n">
        <f aca="false">'Central pensions'!M65</f>
        <v>49170.5455206304</v>
      </c>
      <c r="J65" s="9" t="n">
        <f aca="false">'Central pensions'!W65</f>
        <v>270521.833798145</v>
      </c>
      <c r="K65" s="9"/>
      <c r="L65" s="67" t="n">
        <f aca="false">'Central pensions'!N65</f>
        <v>4077406.01880863</v>
      </c>
      <c r="M65" s="67"/>
      <c r="N65" s="67" t="n">
        <f aca="false">'Central pensions'!L65</f>
        <v>1090263.60551349</v>
      </c>
      <c r="O65" s="9"/>
      <c r="P65" s="9" t="n">
        <f aca="false">'Central pensions'!X65</f>
        <v>27155987.8925367</v>
      </c>
      <c r="Q65" s="67"/>
      <c r="R65" s="67" t="n">
        <f aca="false">'Central SIPA income'!G60</f>
        <v>27837997.6809982</v>
      </c>
      <c r="S65" s="67"/>
      <c r="T65" s="9" t="n">
        <f aca="false">'Central SIPA income'!J60</f>
        <v>106440996.89988</v>
      </c>
      <c r="U65" s="9"/>
      <c r="V65" s="67" t="n">
        <f aca="false">'Central SIPA income'!F60</f>
        <v>114113.039365513</v>
      </c>
      <c r="W65" s="67"/>
      <c r="X65" s="67" t="n">
        <f aca="false">'Central SIPA income'!M60</f>
        <v>286619.055184014</v>
      </c>
      <c r="Y65" s="9"/>
      <c r="Z65" s="9" t="n">
        <f aca="false">R65+V65-N65-L65-F65</f>
        <v>-2389916.6086624</v>
      </c>
      <c r="AA65" s="9"/>
      <c r="AB65" s="9" t="n">
        <f aca="false">T65-P65-D65</f>
        <v>-59216879.447598</v>
      </c>
      <c r="AC65" s="50"/>
      <c r="AD65" s="9"/>
      <c r="AE65" s="9"/>
      <c r="AF65" s="9"/>
      <c r="AG65" s="9" t="n">
        <f aca="false">BF65/100*$AG$57</f>
        <v>6447883895.11011</v>
      </c>
      <c r="AH65" s="40" t="n">
        <f aca="false">(AG65-AG64)/AG64</f>
        <v>0.00837950085531281</v>
      </c>
      <c r="AI65" s="40" t="n">
        <f aca="false">(AG65-AG61)/AG61</f>
        <v>0.0379810869431125</v>
      </c>
      <c r="AJ65" s="40" t="n">
        <f aca="false">AB65/AG65</f>
        <v>-0.00918392458842294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12852862</v>
      </c>
      <c r="AY65" s="40" t="n">
        <f aca="false">(AW65-AW64)/AW64</f>
        <v>0.00433706673384719</v>
      </c>
      <c r="AZ65" s="39" t="n">
        <f aca="false">workers_and_wage_central!B53</f>
        <v>6981.58970343522</v>
      </c>
      <c r="BA65" s="40" t="n">
        <f aca="false">(AZ65-AZ64)/AZ64</f>
        <v>0.00402497752533601</v>
      </c>
      <c r="BB65" s="7"/>
      <c r="BC65" s="7"/>
      <c r="BD65" s="7"/>
      <c r="BE65" s="7"/>
      <c r="BF65" s="7" t="n">
        <f aca="false">BF64*(1+AY65)*(1+BA65)*(1-BE65)</f>
        <v>107.509416466785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0.0144044671211806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139045403.059971</v>
      </c>
      <c r="E66" s="6"/>
      <c r="F66" s="8" t="n">
        <f aca="false">'Central pensions'!I66</f>
        <v>25273147.9178727</v>
      </c>
      <c r="G66" s="6" t="n">
        <f aca="false">'Central pensions'!K66</f>
        <v>1649637.63203641</v>
      </c>
      <c r="H66" s="6" t="n">
        <f aca="false">'Central pensions'!V66</f>
        <v>9075819.52967517</v>
      </c>
      <c r="I66" s="8" t="n">
        <f aca="false">'Central pensions'!M66</f>
        <v>51019.7205784458</v>
      </c>
      <c r="J66" s="6" t="n">
        <f aca="false">'Central pensions'!W66</f>
        <v>280695.449371398</v>
      </c>
      <c r="K66" s="6"/>
      <c r="L66" s="8" t="n">
        <f aca="false">'Central pensions'!N66</f>
        <v>4993158.43302862</v>
      </c>
      <c r="M66" s="8"/>
      <c r="N66" s="8" t="n">
        <f aca="false">'Central pensions'!L66</f>
        <v>1095233.26594893</v>
      </c>
      <c r="O66" s="6"/>
      <c r="P66" s="6" t="n">
        <f aca="false">'Central pensions'!X66</f>
        <v>31935173.128657</v>
      </c>
      <c r="Q66" s="8"/>
      <c r="R66" s="8" t="n">
        <f aca="false">'Central SIPA income'!G61</f>
        <v>24452439.0131931</v>
      </c>
      <c r="S66" s="8"/>
      <c r="T66" s="6" t="n">
        <f aca="false">'Central SIPA income'!J61</f>
        <v>93496019.9014022</v>
      </c>
      <c r="U66" s="6"/>
      <c r="V66" s="8" t="n">
        <f aca="false">'Central SIPA income'!F61</f>
        <v>117817.249998601</v>
      </c>
      <c r="W66" s="8"/>
      <c r="X66" s="8" t="n">
        <f aca="false">'Central SIPA income'!M61</f>
        <v>295922.964340774</v>
      </c>
      <c r="Y66" s="6"/>
      <c r="Z66" s="6" t="n">
        <f aca="false">R66+V66-N66-L66-F66</f>
        <v>-6791283.35365855</v>
      </c>
      <c r="AA66" s="6"/>
      <c r="AB66" s="6" t="n">
        <f aca="false">T66-P66-D66</f>
        <v>-77484556.2872253</v>
      </c>
      <c r="AC66" s="50"/>
      <c r="AD66" s="6"/>
      <c r="AE66" s="6"/>
      <c r="AF66" s="6"/>
      <c r="AG66" s="6" t="n">
        <f aca="false">BF66/100*$AG$57</f>
        <v>6519486760.08031</v>
      </c>
      <c r="AH66" s="61" t="n">
        <f aca="false">(AG66-AG65)/AG65</f>
        <v>0.0111048626394318</v>
      </c>
      <c r="AI66" s="61"/>
      <c r="AJ66" s="61" t="n">
        <f aca="false">AB66/AG66</f>
        <v>-0.0118850699661933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0.00679298997873101</v>
      </c>
      <c r="AV66" s="5"/>
      <c r="AW66" s="65" t="n">
        <f aca="false">workers_and_wage_central!C54</f>
        <v>12908165</v>
      </c>
      <c r="AX66" s="5"/>
      <c r="AY66" s="61" t="n">
        <f aca="false">(AW66-AW65)/AW65</f>
        <v>0.00430277707797687</v>
      </c>
      <c r="AZ66" s="66" t="n">
        <f aca="false">workers_and_wage_central!B54</f>
        <v>7028.8756132242</v>
      </c>
      <c r="BA66" s="61" t="n">
        <f aca="false">(AZ66-AZ65)/AZ65</f>
        <v>0.00677294309714583</v>
      </c>
      <c r="BB66" s="5"/>
      <c r="BC66" s="5"/>
      <c r="BD66" s="5"/>
      <c r="BE66" s="5"/>
      <c r="BF66" s="5" t="n">
        <f aca="false">BF65*(1+AY66)*(1+BA66)*(1-BE66)</f>
        <v>108.703293769094</v>
      </c>
      <c r="BG66" s="5"/>
      <c r="BH66" s="5" t="n">
        <f aca="false">BH65+1</f>
        <v>35</v>
      </c>
      <c r="BI66" s="61" t="n">
        <f aca="false">T73/AG73</f>
        <v>0.0166035966992817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139790108.367207</v>
      </c>
      <c r="E67" s="9"/>
      <c r="F67" s="67" t="n">
        <f aca="false">'Central pensions'!I67</f>
        <v>25408506.9227071</v>
      </c>
      <c r="G67" s="9" t="n">
        <f aca="false">'Central pensions'!K67</f>
        <v>1732797.53148599</v>
      </c>
      <c r="H67" s="9" t="n">
        <f aca="false">'Central pensions'!V67</f>
        <v>9533340.76030967</v>
      </c>
      <c r="I67" s="67" t="n">
        <f aca="false">'Central pensions'!M67</f>
        <v>53591.6762315258</v>
      </c>
      <c r="J67" s="9" t="n">
        <f aca="false">'Central pensions'!W67</f>
        <v>294845.590525044</v>
      </c>
      <c r="K67" s="9"/>
      <c r="L67" s="67" t="n">
        <f aca="false">'Central pensions'!N67</f>
        <v>4102518.3833464</v>
      </c>
      <c r="M67" s="67"/>
      <c r="N67" s="67" t="n">
        <f aca="false">'Central pensions'!L67</f>
        <v>1102664.50310572</v>
      </c>
      <c r="O67" s="9"/>
      <c r="P67" s="9" t="n">
        <f aca="false">'Central pensions'!X67</f>
        <v>27354522.1511986</v>
      </c>
      <c r="Q67" s="67"/>
      <c r="R67" s="67" t="n">
        <f aca="false">'Central SIPA income'!G62</f>
        <v>28225239.2192026</v>
      </c>
      <c r="S67" s="67"/>
      <c r="T67" s="9" t="n">
        <f aca="false">'Central SIPA income'!J62</f>
        <v>107921648.484087</v>
      </c>
      <c r="U67" s="9"/>
      <c r="V67" s="67" t="n">
        <f aca="false">'Central SIPA income'!F62</f>
        <v>122146.668888002</v>
      </c>
      <c r="W67" s="67"/>
      <c r="X67" s="67" t="n">
        <f aca="false">'Central SIPA income'!M62</f>
        <v>306797.216384847</v>
      </c>
      <c r="Y67" s="9"/>
      <c r="Z67" s="9" t="n">
        <f aca="false">R67+V67-N67-L67-F67</f>
        <v>-2266303.92106866</v>
      </c>
      <c r="AA67" s="9"/>
      <c r="AB67" s="9" t="n">
        <f aca="false">T67-P67-D67</f>
        <v>-59222982.034318</v>
      </c>
      <c r="AC67" s="50"/>
      <c r="AD67" s="9"/>
      <c r="AE67" s="9"/>
      <c r="AF67" s="9"/>
      <c r="AG67" s="9" t="n">
        <f aca="false">BF67/100*$AG$57</f>
        <v>6556763252.37857</v>
      </c>
      <c r="AH67" s="40" t="n">
        <f aca="false">(AG67-AG66)/AG66</f>
        <v>0.00571770350490064</v>
      </c>
      <c r="AI67" s="40"/>
      <c r="AJ67" s="40" t="n">
        <f aca="false">AB67/AG67</f>
        <v>-0.00903235022445472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12926440</v>
      </c>
      <c r="AX67" s="7"/>
      <c r="AY67" s="40" t="n">
        <f aca="false">(AW67-AW66)/AW66</f>
        <v>0.00141577056072649</v>
      </c>
      <c r="AZ67" s="39" t="n">
        <f aca="false">workers_and_wage_central!B55</f>
        <v>7059.0706155898</v>
      </c>
      <c r="BA67" s="40" t="n">
        <f aca="false">(AZ67-AZ66)/AZ66</f>
        <v>0.00429585100478826</v>
      </c>
      <c r="BB67" s="7"/>
      <c r="BC67" s="7"/>
      <c r="BD67" s="7"/>
      <c r="BE67" s="7"/>
      <c r="BF67" s="7" t="n">
        <f aca="false">BF66*(1+AY67)*(1+BA67)*(1-BE67)</f>
        <v>109.324826972872</v>
      </c>
      <c r="BG67" s="7"/>
      <c r="BH67" s="7" t="n">
        <f aca="false">BH66+1</f>
        <v>36</v>
      </c>
      <c r="BI67" s="40" t="n">
        <f aca="false">T74/AG74</f>
        <v>0.0144649241904728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140676941.933034</v>
      </c>
      <c r="E68" s="9"/>
      <c r="F68" s="67" t="n">
        <f aca="false">'Central pensions'!I68</f>
        <v>25569699.4209448</v>
      </c>
      <c r="G68" s="9" t="n">
        <f aca="false">'Central pensions'!K68</f>
        <v>1795788.35932896</v>
      </c>
      <c r="H68" s="9" t="n">
        <f aca="false">'Central pensions'!V68</f>
        <v>9879897.70980284</v>
      </c>
      <c r="I68" s="67" t="n">
        <f aca="false">'Central pensions'!M68</f>
        <v>55539.8461648133</v>
      </c>
      <c r="J68" s="9" t="n">
        <f aca="false">'Central pensions'!W68</f>
        <v>305563.846694933</v>
      </c>
      <c r="K68" s="9"/>
      <c r="L68" s="67" t="n">
        <f aca="false">'Central pensions'!N68</f>
        <v>4170893.5038048</v>
      </c>
      <c r="M68" s="67"/>
      <c r="N68" s="67" t="n">
        <f aca="false">'Central pensions'!L68</f>
        <v>1109845.25093439</v>
      </c>
      <c r="O68" s="9"/>
      <c r="P68" s="9" t="n">
        <f aca="false">'Central pensions'!X68</f>
        <v>27748827.332189</v>
      </c>
      <c r="Q68" s="67"/>
      <c r="R68" s="67" t="n">
        <f aca="false">'Central SIPA income'!G63</f>
        <v>24684980.7387617</v>
      </c>
      <c r="S68" s="67"/>
      <c r="T68" s="9" t="n">
        <f aca="false">'Central SIPA income'!J63</f>
        <v>94385163.3439004</v>
      </c>
      <c r="U68" s="9"/>
      <c r="V68" s="67" t="n">
        <f aca="false">'Central SIPA income'!F63</f>
        <v>120391.281564545</v>
      </c>
      <c r="W68" s="67"/>
      <c r="X68" s="67" t="n">
        <f aca="false">'Central SIPA income'!M63</f>
        <v>302388.189520533</v>
      </c>
      <c r="Y68" s="9"/>
      <c r="Z68" s="9" t="n">
        <f aca="false">R68+V68-N68-L68-F68</f>
        <v>-6045066.15535776</v>
      </c>
      <c r="AA68" s="9"/>
      <c r="AB68" s="9" t="n">
        <f aca="false">T68-P68-D68</f>
        <v>-74040605.921323</v>
      </c>
      <c r="AC68" s="50"/>
      <c r="AD68" s="9"/>
      <c r="AE68" s="9"/>
      <c r="AF68" s="9"/>
      <c r="AG68" s="9" t="n">
        <f aca="false">BF68/100*$AG$57</f>
        <v>6576487772.61666</v>
      </c>
      <c r="AH68" s="40" t="n">
        <f aca="false">(AG68-AG67)/AG67</f>
        <v>0.00300827092253612</v>
      </c>
      <c r="AI68" s="40"/>
      <c r="AJ68" s="40" t="n">
        <f aca="false">AB68/AG68</f>
        <v>-0.0112583811422284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12927037</v>
      </c>
      <c r="AY68" s="40" t="n">
        <f aca="false">(AW68-AW67)/AW67</f>
        <v>4.61844096286371E-005</v>
      </c>
      <c r="AZ68" s="39" t="n">
        <f aca="false">workers_and_wage_central!B56</f>
        <v>7079.97922780199</v>
      </c>
      <c r="BA68" s="40" t="n">
        <f aca="false">(AZ68-AZ67)/AZ67</f>
        <v>0.00296194971700846</v>
      </c>
      <c r="BB68" s="7"/>
      <c r="BC68" s="7"/>
      <c r="BD68" s="7"/>
      <c r="BE68" s="7"/>
      <c r="BF68" s="7" t="n">
        <f aca="false">BF67*(1+AY68)*(1+BA68)*(1-BE68)</f>
        <v>109.653705670965</v>
      </c>
      <c r="BG68" s="7"/>
      <c r="BH68" s="0" t="n">
        <f aca="false">BH67+1</f>
        <v>37</v>
      </c>
      <c r="BI68" s="40" t="n">
        <f aca="false">T75/AG75</f>
        <v>0.016680085667613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141769168.728727</v>
      </c>
      <c r="E69" s="9"/>
      <c r="F69" s="67" t="n">
        <f aca="false">'Central pensions'!I69</f>
        <v>25768224.5699963</v>
      </c>
      <c r="G69" s="9" t="n">
        <f aca="false">'Central pensions'!K69</f>
        <v>1914120.7986214</v>
      </c>
      <c r="H69" s="9" t="n">
        <f aca="false">'Central pensions'!V69</f>
        <v>10530927.8770758</v>
      </c>
      <c r="I69" s="67" t="n">
        <f aca="false">'Central pensions'!M69</f>
        <v>59199.6123284972</v>
      </c>
      <c r="J69" s="9" t="n">
        <f aca="false">'Central pensions'!W69</f>
        <v>325698.800321933</v>
      </c>
      <c r="K69" s="9"/>
      <c r="L69" s="67" t="n">
        <f aca="false">'Central pensions'!N69</f>
        <v>4138870.79338179</v>
      </c>
      <c r="M69" s="67"/>
      <c r="N69" s="67" t="n">
        <f aca="false">'Central pensions'!L69</f>
        <v>1119802.97259261</v>
      </c>
      <c r="O69" s="9"/>
      <c r="P69" s="9" t="n">
        <f aca="false">'Central pensions'!X69</f>
        <v>27637445.7821351</v>
      </c>
      <c r="Q69" s="67"/>
      <c r="R69" s="67" t="n">
        <f aca="false">'Central SIPA income'!G64</f>
        <v>28696731.0973765</v>
      </c>
      <c r="S69" s="67"/>
      <c r="T69" s="9" t="n">
        <f aca="false">'Central SIPA income'!J64</f>
        <v>109724438.545288</v>
      </c>
      <c r="U69" s="9"/>
      <c r="V69" s="67" t="n">
        <f aca="false">'Central SIPA income'!F64</f>
        <v>121363.117140097</v>
      </c>
      <c r="W69" s="67"/>
      <c r="X69" s="67" t="n">
        <f aca="false">'Central SIPA income'!M64</f>
        <v>304829.160298347</v>
      </c>
      <c r="Y69" s="9"/>
      <c r="Z69" s="9" t="n">
        <f aca="false">R69+V69-N69-L69-F69</f>
        <v>-2208804.12145405</v>
      </c>
      <c r="AA69" s="9"/>
      <c r="AB69" s="9" t="n">
        <f aca="false">T69-P69-D69</f>
        <v>-59682175.9655743</v>
      </c>
      <c r="AC69" s="50"/>
      <c r="AD69" s="9"/>
      <c r="AE69" s="9"/>
      <c r="AF69" s="9"/>
      <c r="AG69" s="9" t="n">
        <f aca="false">BF69/100*$AG$57</f>
        <v>6624766577.26417</v>
      </c>
      <c r="AH69" s="40" t="n">
        <f aca="false">(AG69-AG68)/AG68</f>
        <v>0.00734112284805544</v>
      </c>
      <c r="AI69" s="40" t="n">
        <f aca="false">(AG69-AG65)/AG65</f>
        <v>0.0274326717154766</v>
      </c>
      <c r="AJ69" s="40" t="n">
        <f aca="false">AB69/AG69</f>
        <v>-0.00900894775227254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12968739</v>
      </c>
      <c r="AY69" s="40" t="n">
        <f aca="false">(AW69-AW68)/AW68</f>
        <v>0.00322595193314601</v>
      </c>
      <c r="AZ69" s="39" t="n">
        <f aca="false">workers_and_wage_central!B57</f>
        <v>7109.02086547122</v>
      </c>
      <c r="BA69" s="40" t="n">
        <f aca="false">(AZ69-AZ68)/AZ68</f>
        <v>0.00410193825925221</v>
      </c>
      <c r="BB69" s="7"/>
      <c r="BC69" s="7"/>
      <c r="BD69" s="7"/>
      <c r="BE69" s="7"/>
      <c r="BF69" s="7" t="n">
        <f aca="false">BF68*(1+AY69)*(1+BA69)*(1-BE69)</f>
        <v>110.45868699504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0.0145404079510738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143161613.779392</v>
      </c>
      <c r="E70" s="6"/>
      <c r="F70" s="8" t="n">
        <f aca="false">'Central pensions'!I70</f>
        <v>26021317.9406399</v>
      </c>
      <c r="G70" s="6" t="n">
        <f aca="false">'Central pensions'!K70</f>
        <v>1988474.02672859</v>
      </c>
      <c r="H70" s="6" t="n">
        <f aca="false">'Central pensions'!V70</f>
        <v>10939997.4003726</v>
      </c>
      <c r="I70" s="8" t="n">
        <f aca="false">'Central pensions'!M70</f>
        <v>61499.196702946</v>
      </c>
      <c r="J70" s="6" t="n">
        <f aca="false">'Central pensions'!W70</f>
        <v>338350.43506307</v>
      </c>
      <c r="K70" s="6"/>
      <c r="L70" s="8" t="n">
        <f aca="false">'Central pensions'!N70</f>
        <v>5057623.72898933</v>
      </c>
      <c r="M70" s="8"/>
      <c r="N70" s="8" t="n">
        <f aca="false">'Central pensions'!L70</f>
        <v>1131369.68038591</v>
      </c>
      <c r="O70" s="6"/>
      <c r="P70" s="6" t="n">
        <f aca="false">'Central pensions'!X70</f>
        <v>32468495.7461185</v>
      </c>
      <c r="Q70" s="8"/>
      <c r="R70" s="8" t="n">
        <f aca="false">'Central SIPA income'!G65</f>
        <v>25339055.9757526</v>
      </c>
      <c r="S70" s="8"/>
      <c r="T70" s="6" t="n">
        <f aca="false">'Central SIPA income'!J65</f>
        <v>96886076.7023479</v>
      </c>
      <c r="U70" s="6"/>
      <c r="V70" s="8" t="n">
        <f aca="false">'Central SIPA income'!F65</f>
        <v>123882.147517026</v>
      </c>
      <c r="W70" s="8"/>
      <c r="X70" s="8" t="n">
        <f aca="false">'Central SIPA income'!M65</f>
        <v>311156.238348583</v>
      </c>
      <c r="Y70" s="6"/>
      <c r="Z70" s="6" t="n">
        <f aca="false">R70+V70-N70-L70-F70</f>
        <v>-6747373.22674553</v>
      </c>
      <c r="AA70" s="6"/>
      <c r="AB70" s="6" t="n">
        <f aca="false">T70-P70-D70</f>
        <v>-78744032.8231622</v>
      </c>
      <c r="AC70" s="50"/>
      <c r="AD70" s="6"/>
      <c r="AE70" s="6"/>
      <c r="AF70" s="6"/>
      <c r="AG70" s="6" t="n">
        <f aca="false">BF70/100*$AG$57</f>
        <v>6710794895.26207</v>
      </c>
      <c r="AH70" s="61" t="n">
        <f aca="false">(AG70-AG69)/AG69</f>
        <v>0.0129858640292533</v>
      </c>
      <c r="AI70" s="61"/>
      <c r="AJ70" s="61" t="n">
        <f aca="false">AB70/AG70</f>
        <v>-0.0117339352568735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0.00692338096383264</v>
      </c>
      <c r="AV70" s="5"/>
      <c r="AW70" s="65" t="n">
        <f aca="false">workers_and_wage_central!C58</f>
        <v>13056035</v>
      </c>
      <c r="AX70" s="5"/>
      <c r="AY70" s="61" t="n">
        <f aca="false">(AW70-AW69)/AW69</f>
        <v>0.00673126354073438</v>
      </c>
      <c r="AZ70" s="66" t="n">
        <f aca="false">workers_and_wage_central!B58</f>
        <v>7153.18765256561</v>
      </c>
      <c r="BA70" s="61" t="n">
        <f aca="false">(AZ70-AZ69)/AZ69</f>
        <v>0.00621278062481276</v>
      </c>
      <c r="BB70" s="5"/>
      <c r="BC70" s="5"/>
      <c r="BD70" s="5"/>
      <c r="BE70" s="5"/>
      <c r="BF70" s="5" t="n">
        <f aca="false">BF69*(1+AY70)*(1+BA70)*(1-BE70)</f>
        <v>111.893088485208</v>
      </c>
      <c r="BG70" s="5"/>
      <c r="BH70" s="5" t="n">
        <f aca="false">BH69+1</f>
        <v>39</v>
      </c>
      <c r="BI70" s="61" t="n">
        <f aca="false">T77/AG77</f>
        <v>0.0167421444551295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143382284.071398</v>
      </c>
      <c r="E71" s="9"/>
      <c r="F71" s="67" t="n">
        <f aca="false">'Central pensions'!I71</f>
        <v>26061427.3783361</v>
      </c>
      <c r="G71" s="9" t="n">
        <f aca="false">'Central pensions'!K71</f>
        <v>2065585.09806537</v>
      </c>
      <c r="H71" s="9" t="n">
        <f aca="false">'Central pensions'!V71</f>
        <v>11364239.7634233</v>
      </c>
      <c r="I71" s="67" t="n">
        <f aca="false">'Central pensions'!M71</f>
        <v>63884.0751978983</v>
      </c>
      <c r="J71" s="9" t="n">
        <f aca="false">'Central pensions'!W71</f>
        <v>351471.332889383</v>
      </c>
      <c r="K71" s="9"/>
      <c r="L71" s="67" t="n">
        <f aca="false">'Central pensions'!N71</f>
        <v>4160219.28620729</v>
      </c>
      <c r="M71" s="67"/>
      <c r="N71" s="67" t="n">
        <f aca="false">'Central pensions'!L71</f>
        <v>1134142.34155723</v>
      </c>
      <c r="O71" s="9"/>
      <c r="P71" s="9" t="n">
        <f aca="false">'Central pensions'!X71</f>
        <v>27827114.1901386</v>
      </c>
      <c r="Q71" s="67"/>
      <c r="R71" s="67" t="n">
        <f aca="false">'Central SIPA income'!G66</f>
        <v>29391156.1594512</v>
      </c>
      <c r="S71" s="67"/>
      <c r="T71" s="9" t="n">
        <f aca="false">'Central SIPA income'!J66</f>
        <v>112379632.957131</v>
      </c>
      <c r="U71" s="9"/>
      <c r="V71" s="67" t="n">
        <f aca="false">'Central SIPA income'!F66</f>
        <v>124276.904594047</v>
      </c>
      <c r="W71" s="67"/>
      <c r="X71" s="67" t="n">
        <f aca="false">'Central SIPA income'!M66</f>
        <v>312147.754314436</v>
      </c>
      <c r="Y71" s="9"/>
      <c r="Z71" s="9" t="n">
        <f aca="false">R71+V71-N71-L71-F71</f>
        <v>-1840355.94205536</v>
      </c>
      <c r="AA71" s="9"/>
      <c r="AB71" s="9" t="n">
        <f aca="false">T71-P71-D71</f>
        <v>-58829765.3044061</v>
      </c>
      <c r="AC71" s="50"/>
      <c r="AD71" s="9"/>
      <c r="AE71" s="9"/>
      <c r="AF71" s="9"/>
      <c r="AG71" s="9" t="n">
        <f aca="false">BF71/100*$AG$57</f>
        <v>6763778876.34455</v>
      </c>
      <c r="AH71" s="40" t="n">
        <f aca="false">(AG71-AG70)/AG70</f>
        <v>0.00789533608304697</v>
      </c>
      <c r="AI71" s="40"/>
      <c r="AJ71" s="40" t="n">
        <f aca="false">AB71/AG71</f>
        <v>-0.00869776590570629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13095925</v>
      </c>
      <c r="AX71" s="7"/>
      <c r="AY71" s="40" t="n">
        <f aca="false">(AW71-AW70)/AW70</f>
        <v>0.00305529205459391</v>
      </c>
      <c r="AZ71" s="39" t="n">
        <f aca="false">workers_and_wage_central!B59</f>
        <v>7187.70393841391</v>
      </c>
      <c r="BA71" s="40" t="n">
        <f aca="false">(AZ71-AZ70)/AZ70</f>
        <v>0.00482530132365789</v>
      </c>
      <c r="BB71" s="7"/>
      <c r="BC71" s="7"/>
      <c r="BD71" s="7"/>
      <c r="BE71" s="7"/>
      <c r="BF71" s="7" t="n">
        <f aca="false">BF70*(1+AY71)*(1+BA71)*(1-BE71)</f>
        <v>112.776522024169</v>
      </c>
      <c r="BG71" s="7"/>
      <c r="BH71" s="7" t="n">
        <f aca="false">BH70+1</f>
        <v>40</v>
      </c>
      <c r="BI71" s="40" t="n">
        <f aca="false">T78/AG78</f>
        <v>0.0145877293176528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143664233.310185</v>
      </c>
      <c r="E72" s="9"/>
      <c r="F72" s="67" t="n">
        <f aca="false">'Central pensions'!I72</f>
        <v>26112674.9899821</v>
      </c>
      <c r="G72" s="9" t="n">
        <f aca="false">'Central pensions'!K72</f>
        <v>2176059.05748612</v>
      </c>
      <c r="H72" s="9" t="n">
        <f aca="false">'Central pensions'!V72</f>
        <v>11972034.8930687</v>
      </c>
      <c r="I72" s="67" t="n">
        <f aca="false">'Central pensions'!M72</f>
        <v>67300.7955923546</v>
      </c>
      <c r="J72" s="9" t="n">
        <f aca="false">'Central pensions'!W72</f>
        <v>370269.120404187</v>
      </c>
      <c r="K72" s="9"/>
      <c r="L72" s="67" t="n">
        <f aca="false">'Central pensions'!N72</f>
        <v>4200289.0777621</v>
      </c>
      <c r="M72" s="67"/>
      <c r="N72" s="67" t="n">
        <f aca="false">'Central pensions'!L72</f>
        <v>1136413.40259265</v>
      </c>
      <c r="O72" s="9"/>
      <c r="P72" s="9" t="n">
        <f aca="false">'Central pensions'!X72</f>
        <v>28047531.2367458</v>
      </c>
      <c r="Q72" s="67"/>
      <c r="R72" s="67" t="n">
        <f aca="false">'Central SIPA income'!G67</f>
        <v>25599235.3961374</v>
      </c>
      <c r="S72" s="67"/>
      <c r="T72" s="9" t="n">
        <f aca="false">'Central SIPA income'!J67</f>
        <v>97880895.2663819</v>
      </c>
      <c r="U72" s="9"/>
      <c r="V72" s="67" t="n">
        <f aca="false">'Central SIPA income'!F67</f>
        <v>124665.456066266</v>
      </c>
      <c r="W72" s="67"/>
      <c r="X72" s="67" t="n">
        <f aca="false">'Central SIPA income'!M67</f>
        <v>313123.683590154</v>
      </c>
      <c r="Y72" s="9"/>
      <c r="Z72" s="9" t="n">
        <f aca="false">R72+V72-N72-L72-F72</f>
        <v>-5725476.61813318</v>
      </c>
      <c r="AA72" s="9"/>
      <c r="AB72" s="9" t="n">
        <f aca="false">T72-P72-D72</f>
        <v>-73830869.2805488</v>
      </c>
      <c r="AC72" s="50"/>
      <c r="AD72" s="9"/>
      <c r="AE72" s="9"/>
      <c r="AF72" s="9"/>
      <c r="AG72" s="9" t="n">
        <f aca="false">BF72/100*$AG$57</f>
        <v>6795176415.96444</v>
      </c>
      <c r="AH72" s="40" t="n">
        <f aca="false">(AG72-AG71)/AG71</f>
        <v>0.00464201154323616</v>
      </c>
      <c r="AI72" s="40"/>
      <c r="AJ72" s="40" t="n">
        <f aca="false">AB72/AG72</f>
        <v>-0.0108651880041101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13123400</v>
      </c>
      <c r="AY72" s="40" t="n">
        <f aca="false">(AW72-AW71)/AW71</f>
        <v>0.0020979808604585</v>
      </c>
      <c r="AZ72" s="39" t="n">
        <f aca="false">workers_and_wage_central!B60</f>
        <v>7205.95139495738</v>
      </c>
      <c r="BA72" s="40" t="n">
        <f aca="false">(AZ72-AZ71)/AZ71</f>
        <v>0.00253870452926493</v>
      </c>
      <c r="BB72" s="7"/>
      <c r="BC72" s="7"/>
      <c r="BD72" s="7"/>
      <c r="BE72" s="7"/>
      <c r="BF72" s="7" t="n">
        <f aca="false">BF71*(1+AY72)*(1+BA72)*(1-BE72)</f>
        <v>113.300031941211</v>
      </c>
      <c r="BG72" s="7"/>
      <c r="BH72" s="0" t="n">
        <f aca="false">BH71+1</f>
        <v>41</v>
      </c>
      <c r="BI72" s="40" t="n">
        <f aca="false">T79/AG79</f>
        <v>0.01681206716013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144079649.763298</v>
      </c>
      <c r="E73" s="9"/>
      <c r="F73" s="67" t="n">
        <f aca="false">'Central pensions'!I73</f>
        <v>26188181.8477134</v>
      </c>
      <c r="G73" s="9" t="n">
        <f aca="false">'Central pensions'!K73</f>
        <v>2223525.15465681</v>
      </c>
      <c r="H73" s="9" t="n">
        <f aca="false">'Central pensions'!V73</f>
        <v>12233179.354939</v>
      </c>
      <c r="I73" s="67" t="n">
        <f aca="false">'Central pensions'!M73</f>
        <v>68768.8192161899</v>
      </c>
      <c r="J73" s="9" t="n">
        <f aca="false">'Central pensions'!W73</f>
        <v>378345.753245535</v>
      </c>
      <c r="K73" s="9"/>
      <c r="L73" s="67" t="n">
        <f aca="false">'Central pensions'!N73</f>
        <v>4188555.87644554</v>
      </c>
      <c r="M73" s="67"/>
      <c r="N73" s="67" t="n">
        <f aca="false">'Central pensions'!L73</f>
        <v>1140157.82830441</v>
      </c>
      <c r="O73" s="9"/>
      <c r="P73" s="9" t="n">
        <f aca="false">'Central pensions'!X73</f>
        <v>28007248.3248188</v>
      </c>
      <c r="Q73" s="67"/>
      <c r="R73" s="67" t="n">
        <f aca="false">'Central SIPA income'!G68</f>
        <v>29571510.3444277</v>
      </c>
      <c r="S73" s="67"/>
      <c r="T73" s="9" t="n">
        <f aca="false">'Central SIPA income'!J68</f>
        <v>113069232.814992</v>
      </c>
      <c r="U73" s="9"/>
      <c r="V73" s="67" t="n">
        <f aca="false">'Central SIPA income'!F68</f>
        <v>126252.958130448</v>
      </c>
      <c r="W73" s="67"/>
      <c r="X73" s="67" t="n">
        <f aca="false">'Central SIPA income'!M68</f>
        <v>317111.031085834</v>
      </c>
      <c r="Y73" s="9"/>
      <c r="Z73" s="9" t="n">
        <f aca="false">R73+V73-N73-L73-F73</f>
        <v>-1819132.24990528</v>
      </c>
      <c r="AA73" s="9"/>
      <c r="AB73" s="9" t="n">
        <f aca="false">T73-P73-D73</f>
        <v>-59017665.2731245</v>
      </c>
      <c r="AC73" s="50"/>
      <c r="AD73" s="9"/>
      <c r="AE73" s="9"/>
      <c r="AF73" s="9"/>
      <c r="AG73" s="9" t="n">
        <f aca="false">BF73/100*$AG$57</f>
        <v>6809924070.23976</v>
      </c>
      <c r="AH73" s="40" t="n">
        <f aca="false">(AG73-AG72)/AG72</f>
        <v>0.00217031219979413</v>
      </c>
      <c r="AI73" s="40" t="n">
        <f aca="false">(AG73-AG69)/AG69</f>
        <v>0.0279492855810262</v>
      </c>
      <c r="AJ73" s="40" t="n">
        <f aca="false">AB73/AG73</f>
        <v>-0.00866642045702671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13111660</v>
      </c>
      <c r="AY73" s="40" t="n">
        <f aca="false">(AW73-AW72)/AW72</f>
        <v>-0.000894585244677446</v>
      </c>
      <c r="AZ73" s="39" t="n">
        <f aca="false">workers_and_wage_central!B61</f>
        <v>7228.05667202747</v>
      </c>
      <c r="BA73" s="40" t="n">
        <f aca="false">(AZ73-AZ72)/AZ72</f>
        <v>0.00306764171148281</v>
      </c>
      <c r="BB73" s="7"/>
      <c r="BC73" s="7"/>
      <c r="BD73" s="7"/>
      <c r="BE73" s="7"/>
      <c r="BF73" s="7" t="n">
        <f aca="false">BF72*(1+AY73)*(1+BA73)*(1-BE73)</f>
        <v>113.54592838277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0.0146716475101573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144980458.550158</v>
      </c>
      <c r="E74" s="6"/>
      <c r="F74" s="8" t="n">
        <f aca="false">'Central pensions'!I74</f>
        <v>26351914.5078016</v>
      </c>
      <c r="G74" s="6" t="n">
        <f aca="false">'Central pensions'!K74</f>
        <v>2266128.90246057</v>
      </c>
      <c r="H74" s="6" t="n">
        <f aca="false">'Central pensions'!V74</f>
        <v>12467572.6052175</v>
      </c>
      <c r="I74" s="8" t="n">
        <f aca="false">'Central pensions'!M74</f>
        <v>70086.4609008427</v>
      </c>
      <c r="J74" s="6" t="n">
        <f aca="false">'Central pensions'!W74</f>
        <v>385595.029027346</v>
      </c>
      <c r="K74" s="6"/>
      <c r="L74" s="8" t="n">
        <f aca="false">'Central pensions'!N74</f>
        <v>5063793.97480094</v>
      </c>
      <c r="M74" s="8"/>
      <c r="N74" s="8" t="n">
        <f aca="false">'Central pensions'!L74</f>
        <v>1148059.58402489</v>
      </c>
      <c r="O74" s="6"/>
      <c r="P74" s="6" t="n">
        <f aca="false">'Central pensions'!X74</f>
        <v>32592336.1064711</v>
      </c>
      <c r="Q74" s="8"/>
      <c r="R74" s="8" t="n">
        <f aca="false">'Central SIPA income'!G69</f>
        <v>25963909.9690295</v>
      </c>
      <c r="S74" s="8"/>
      <c r="T74" s="6" t="n">
        <f aca="false">'Central SIPA income'!J69</f>
        <v>99275260.1028</v>
      </c>
      <c r="U74" s="6"/>
      <c r="V74" s="8" t="n">
        <f aca="false">'Central SIPA income'!F69</f>
        <v>128112.367505024</v>
      </c>
      <c r="W74" s="8"/>
      <c r="X74" s="8" t="n">
        <f aca="false">'Central SIPA income'!M69</f>
        <v>321781.331352171</v>
      </c>
      <c r="Y74" s="6"/>
      <c r="Z74" s="6" t="n">
        <f aca="false">R74+V74-N74-L74-F74</f>
        <v>-6471745.73009288</v>
      </c>
      <c r="AA74" s="6"/>
      <c r="AB74" s="6" t="n">
        <f aca="false">T74-P74-D74</f>
        <v>-78297534.5538293</v>
      </c>
      <c r="AC74" s="50"/>
      <c r="AD74" s="6"/>
      <c r="AE74" s="6"/>
      <c r="AF74" s="6"/>
      <c r="AG74" s="6" t="n">
        <f aca="false">BF74/100*$AG$57</f>
        <v>6863171821.40416</v>
      </c>
      <c r="AH74" s="61" t="n">
        <f aca="false">(AG74-AG73)/AG73</f>
        <v>0.00781914021583526</v>
      </c>
      <c r="AI74" s="61"/>
      <c r="AJ74" s="61" t="n">
        <f aca="false">AB74/AG74</f>
        <v>-0.0114083599524119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0.00735143381519376</v>
      </c>
      <c r="AV74" s="5"/>
      <c r="AW74" s="65" t="n">
        <f aca="false">workers_and_wage_central!C62</f>
        <v>13150175</v>
      </c>
      <c r="AX74" s="5"/>
      <c r="AY74" s="61" t="n">
        <f aca="false">(AW74-AW73)/AW73</f>
        <v>0.00293746177066824</v>
      </c>
      <c r="AZ74" s="66" t="n">
        <f aca="false">workers_and_wage_central!B62</f>
        <v>7263.23837557455</v>
      </c>
      <c r="BA74" s="61" t="n">
        <f aca="false">(AZ74-AZ73)/AZ73</f>
        <v>0.0048673807004361</v>
      </c>
      <c r="BB74" s="5"/>
      <c r="BC74" s="5"/>
      <c r="BD74" s="5"/>
      <c r="BE74" s="5"/>
      <c r="BF74" s="5" t="n">
        <f aca="false">BF73*(1+AY74)*(1+BA74)*(1-BE74)</f>
        <v>114.433759917732</v>
      </c>
      <c r="BG74" s="5"/>
      <c r="BH74" s="5" t="n">
        <f aca="false">BH73+1</f>
        <v>43</v>
      </c>
      <c r="BI74" s="61" t="n">
        <f aca="false">T81/AG81</f>
        <v>0.0168828684417681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145655049.215478</v>
      </c>
      <c r="E75" s="9"/>
      <c r="F75" s="67" t="n">
        <f aca="false">'Central pensions'!I75</f>
        <v>26474529.346505</v>
      </c>
      <c r="G75" s="9" t="n">
        <f aca="false">'Central pensions'!K75</f>
        <v>2337918.29209708</v>
      </c>
      <c r="H75" s="9" t="n">
        <f aca="false">'Central pensions'!V75</f>
        <v>12862536.6457032</v>
      </c>
      <c r="I75" s="67" t="n">
        <f aca="false">'Central pensions'!M75</f>
        <v>72306.7513019713</v>
      </c>
      <c r="J75" s="9" t="n">
        <f aca="false">'Central pensions'!W75</f>
        <v>397810.41172278</v>
      </c>
      <c r="K75" s="9"/>
      <c r="L75" s="67" t="n">
        <f aca="false">'Central pensions'!N75</f>
        <v>4076388.26665876</v>
      </c>
      <c r="M75" s="67"/>
      <c r="N75" s="67" t="n">
        <f aca="false">'Central pensions'!L75</f>
        <v>1155191.27758514</v>
      </c>
      <c r="O75" s="9"/>
      <c r="P75" s="9" t="n">
        <f aca="false">'Central pensions'!X75</f>
        <v>27507919.6667708</v>
      </c>
      <c r="Q75" s="67"/>
      <c r="R75" s="67" t="n">
        <f aca="false">'Central SIPA income'!G70</f>
        <v>30041810.111932</v>
      </c>
      <c r="S75" s="67"/>
      <c r="T75" s="9" t="n">
        <f aca="false">'Central SIPA income'!J70</f>
        <v>114867464.737725</v>
      </c>
      <c r="U75" s="9"/>
      <c r="V75" s="67" t="n">
        <f aca="false">'Central SIPA income'!F70</f>
        <v>124376.11786096</v>
      </c>
      <c r="W75" s="67"/>
      <c r="X75" s="67" t="n">
        <f aca="false">'Central SIPA income'!M70</f>
        <v>312396.949436944</v>
      </c>
      <c r="Y75" s="9"/>
      <c r="Z75" s="9" t="n">
        <f aca="false">R75+V75-N75-L75-F75</f>
        <v>-1539922.66095592</v>
      </c>
      <c r="AA75" s="9"/>
      <c r="AB75" s="9" t="n">
        <f aca="false">T75-P75-D75</f>
        <v>-58295504.1445234</v>
      </c>
      <c r="AC75" s="50"/>
      <c r="AD75" s="9"/>
      <c r="AE75" s="9"/>
      <c r="AF75" s="9"/>
      <c r="AG75" s="9" t="n">
        <f aca="false">BF75/100*$AG$57</f>
        <v>6886503284.61792</v>
      </c>
      <c r="AH75" s="40" t="n">
        <f aca="false">(AG75-AG74)/AG74</f>
        <v>0.00339951611600289</v>
      </c>
      <c r="AI75" s="40"/>
      <c r="AJ75" s="40" t="n">
        <f aca="false">AB75/AG75</f>
        <v>-0.00846518207211714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13166111</v>
      </c>
      <c r="AX75" s="7"/>
      <c r="AY75" s="40" t="n">
        <f aca="false">(AW75-AW74)/AW74</f>
        <v>0.0012118469906294</v>
      </c>
      <c r="AZ75" s="39" t="n">
        <f aca="false">workers_and_wage_central!B63</f>
        <v>7279.10870550745</v>
      </c>
      <c r="BA75" s="40" t="n">
        <f aca="false">(AZ75-AZ74)/AZ74</f>
        <v>0.00218502121399058</v>
      </c>
      <c r="BB75" s="7"/>
      <c r="BC75" s="7"/>
      <c r="BD75" s="7"/>
      <c r="BE75" s="7"/>
      <c r="BF75" s="7" t="n">
        <f aca="false">BF74*(1+AY75)*(1+BA75)*(1-BE75)</f>
        <v>114.822779328787</v>
      </c>
      <c r="BG75" s="7"/>
      <c r="BH75" s="7" t="n">
        <f aca="false">BH74+1</f>
        <v>44</v>
      </c>
      <c r="BI75" s="40" t="n">
        <f aca="false">T82/AG82</f>
        <v>0.0147426011097902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146805108.776881</v>
      </c>
      <c r="E76" s="9"/>
      <c r="F76" s="67" t="n">
        <f aca="false">'Central pensions'!I76</f>
        <v>26683566.2853037</v>
      </c>
      <c r="G76" s="9" t="n">
        <f aca="false">'Central pensions'!K76</f>
        <v>2373839.33249141</v>
      </c>
      <c r="H76" s="9" t="n">
        <f aca="false">'Central pensions'!V76</f>
        <v>13060163.6115325</v>
      </c>
      <c r="I76" s="67" t="n">
        <f aca="false">'Central pensions'!M76</f>
        <v>73417.7113141674</v>
      </c>
      <c r="J76" s="9" t="n">
        <f aca="false">'Central pensions'!W76</f>
        <v>403922.585923686</v>
      </c>
      <c r="K76" s="9"/>
      <c r="L76" s="67" t="n">
        <f aca="false">'Central pensions'!N76</f>
        <v>4208912.01518539</v>
      </c>
      <c r="M76" s="67"/>
      <c r="N76" s="67" t="n">
        <f aca="false">'Central pensions'!L76</f>
        <v>1165588.35855778</v>
      </c>
      <c r="O76" s="9"/>
      <c r="P76" s="9" t="n">
        <f aca="false">'Central pensions'!X76</f>
        <v>28252787.6997435</v>
      </c>
      <c r="Q76" s="67"/>
      <c r="R76" s="67" t="n">
        <f aca="false">'Central SIPA income'!G71</f>
        <v>26467895.7532378</v>
      </c>
      <c r="S76" s="67"/>
      <c r="T76" s="9" t="n">
        <f aca="false">'Central SIPA income'!J71</f>
        <v>101202293.430025</v>
      </c>
      <c r="U76" s="9"/>
      <c r="V76" s="67" t="n">
        <f aca="false">'Central SIPA income'!F71</f>
        <v>124040.631703174</v>
      </c>
      <c r="W76" s="67"/>
      <c r="X76" s="67" t="n">
        <f aca="false">'Central SIPA income'!M71</f>
        <v>311554.304931927</v>
      </c>
      <c r="Y76" s="9"/>
      <c r="Z76" s="9" t="n">
        <f aca="false">R76+V76-N76-L76-F76</f>
        <v>-5466130.27410591</v>
      </c>
      <c r="AA76" s="9"/>
      <c r="AB76" s="9" t="n">
        <f aca="false">T76-P76-D76</f>
        <v>-73855603.0465991</v>
      </c>
      <c r="AC76" s="50"/>
      <c r="AD76" s="9"/>
      <c r="AE76" s="9"/>
      <c r="AF76" s="9"/>
      <c r="AG76" s="9" t="n">
        <f aca="false">BF76/100*$AG$57</f>
        <v>6960072493.87739</v>
      </c>
      <c r="AH76" s="40" t="n">
        <f aca="false">(AG76-AG75)/AG75</f>
        <v>0.0106831008741111</v>
      </c>
      <c r="AI76" s="40"/>
      <c r="AJ76" s="40" t="n">
        <f aca="false">AB76/AG76</f>
        <v>-0.0106113266940205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13243454</v>
      </c>
      <c r="AY76" s="40" t="n">
        <f aca="false">(AW76-AW75)/AW75</f>
        <v>0.0058743998132782</v>
      </c>
      <c r="AZ76" s="39" t="n">
        <f aca="false">workers_and_wage_central!B64</f>
        <v>7313.90734215691</v>
      </c>
      <c r="BA76" s="40" t="n">
        <f aca="false">(AZ76-AZ75)/AZ75</f>
        <v>0.00478061780051834</v>
      </c>
      <c r="BB76" s="7"/>
      <c r="BC76" s="7"/>
      <c r="BD76" s="7"/>
      <c r="BE76" s="7"/>
      <c r="BF76" s="7" t="n">
        <f aca="false">BF75*(1+AY76)*(1+BA76)*(1-BE76)</f>
        <v>116.049442663002</v>
      </c>
      <c r="BG76" s="7"/>
      <c r="BH76" s="0" t="n">
        <f aca="false">BH75+1</f>
        <v>45</v>
      </c>
      <c r="BI76" s="40" t="n">
        <f aca="false">T83/AG83</f>
        <v>0.0169974274870148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147577761.394915</v>
      </c>
      <c r="E77" s="9"/>
      <c r="F77" s="67" t="n">
        <f aca="false">'Central pensions'!I77</f>
        <v>26824005.0446943</v>
      </c>
      <c r="G77" s="9" t="n">
        <f aca="false">'Central pensions'!K77</f>
        <v>2468824.96979694</v>
      </c>
      <c r="H77" s="9" t="n">
        <f aca="false">'Central pensions'!V77</f>
        <v>13582746.5626937</v>
      </c>
      <c r="I77" s="67" t="n">
        <f aca="false">'Central pensions'!M77</f>
        <v>76355.4114370188</v>
      </c>
      <c r="J77" s="9" t="n">
        <f aca="false">'Central pensions'!W77</f>
        <v>420084.94523795</v>
      </c>
      <c r="K77" s="9"/>
      <c r="L77" s="67" t="n">
        <f aca="false">'Central pensions'!N77</f>
        <v>4238584.71294486</v>
      </c>
      <c r="M77" s="67"/>
      <c r="N77" s="67" t="n">
        <f aca="false">'Central pensions'!L77</f>
        <v>1172787.69989973</v>
      </c>
      <c r="O77" s="9"/>
      <c r="P77" s="9" t="n">
        <f aca="false">'Central pensions'!X77</f>
        <v>28446368.1213897</v>
      </c>
      <c r="Q77" s="67"/>
      <c r="R77" s="67" t="n">
        <f aca="false">'Central SIPA income'!G72</f>
        <v>30704404.472349</v>
      </c>
      <c r="S77" s="67"/>
      <c r="T77" s="9" t="n">
        <f aca="false">'Central SIPA income'!J72</f>
        <v>117400951.70296</v>
      </c>
      <c r="U77" s="9"/>
      <c r="V77" s="67" t="n">
        <f aca="false">'Central SIPA income'!F72</f>
        <v>123249.838451046</v>
      </c>
      <c r="W77" s="67"/>
      <c r="X77" s="67" t="n">
        <f aca="false">'Central SIPA income'!M72</f>
        <v>309568.060274603</v>
      </c>
      <c r="Y77" s="9"/>
      <c r="Z77" s="9" t="n">
        <f aca="false">R77+V77-N77-L77-F77</f>
        <v>-1407723.14673878</v>
      </c>
      <c r="AA77" s="9"/>
      <c r="AB77" s="9" t="n">
        <f aca="false">T77-P77-D77</f>
        <v>-58623177.8133447</v>
      </c>
      <c r="AC77" s="50"/>
      <c r="AD77" s="9"/>
      <c r="AE77" s="9"/>
      <c r="AF77" s="9"/>
      <c r="AG77" s="9" t="n">
        <f aca="false">BF77/100*$AG$57</f>
        <v>7012300725.13144</v>
      </c>
      <c r="AH77" s="40" t="n">
        <f aca="false">(AG77-AG76)/AG76</f>
        <v>0.00750397805482573</v>
      </c>
      <c r="AI77" s="40" t="n">
        <f aca="false">(AG77-AG73)/AG73</f>
        <v>0.0297179018156886</v>
      </c>
      <c r="AJ77" s="40" t="n">
        <f aca="false">AB77/AG77</f>
        <v>-0.00836004902117855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13207474</v>
      </c>
      <c r="AY77" s="40" t="n">
        <f aca="false">(AW77-AW76)/AW76</f>
        <v>-0.0027168139067044</v>
      </c>
      <c r="AZ77" s="39" t="n">
        <f aca="false">workers_and_wage_central!B65</f>
        <v>7388.8649132987</v>
      </c>
      <c r="BA77" s="40" t="n">
        <f aca="false">(AZ77-AZ76)/AZ76</f>
        <v>0.0102486355972455</v>
      </c>
      <c r="BB77" s="7"/>
      <c r="BC77" s="7"/>
      <c r="BD77" s="7"/>
      <c r="BE77" s="7"/>
      <c r="BF77" s="7" t="n">
        <f aca="false">BF76*(1+AY77)*(1+BA77)*(1-BE77)</f>
        <v>116.92027513402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0.0147774493921817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148595882.883946</v>
      </c>
      <c r="E78" s="6"/>
      <c r="F78" s="8" t="n">
        <f aca="false">'Central pensions'!I78</f>
        <v>27009060.6770589</v>
      </c>
      <c r="G78" s="6" t="n">
        <f aca="false">'Central pensions'!K78</f>
        <v>2567147.64033899</v>
      </c>
      <c r="H78" s="6" t="n">
        <f aca="false">'Central pensions'!V78</f>
        <v>14123688.8861383</v>
      </c>
      <c r="I78" s="8" t="n">
        <f aca="false">'Central pensions'!M78</f>
        <v>79396.3187733712</v>
      </c>
      <c r="J78" s="6" t="n">
        <f aca="false">'Central pensions'!W78</f>
        <v>436815.120189846</v>
      </c>
      <c r="K78" s="6"/>
      <c r="L78" s="8" t="n">
        <f aca="false">'Central pensions'!N78</f>
        <v>5113721.72587414</v>
      </c>
      <c r="M78" s="8"/>
      <c r="N78" s="8" t="n">
        <f aca="false">'Central pensions'!L78</f>
        <v>1181975.39927728</v>
      </c>
      <c r="O78" s="6"/>
      <c r="P78" s="6" t="n">
        <f aca="false">'Central pensions'!X78</f>
        <v>33038006.2528718</v>
      </c>
      <c r="Q78" s="8"/>
      <c r="R78" s="8" t="n">
        <f aca="false">'Central SIPA income'!G73</f>
        <v>26973387.7447203</v>
      </c>
      <c r="S78" s="8"/>
      <c r="T78" s="6" t="n">
        <f aca="false">'Central SIPA income'!J73</f>
        <v>103135085.871309</v>
      </c>
      <c r="U78" s="6"/>
      <c r="V78" s="8" t="n">
        <f aca="false">'Central SIPA income'!F73</f>
        <v>123320.253109819</v>
      </c>
      <c r="W78" s="8"/>
      <c r="X78" s="8" t="n">
        <f aca="false">'Central SIPA income'!M73</f>
        <v>309744.921596331</v>
      </c>
      <c r="Y78" s="6"/>
      <c r="Z78" s="6" t="n">
        <f aca="false">R78+V78-N78-L78-F78</f>
        <v>-6208049.80438018</v>
      </c>
      <c r="AA78" s="6"/>
      <c r="AB78" s="6" t="n">
        <f aca="false">T78-P78-D78</f>
        <v>-78498803.2655093</v>
      </c>
      <c r="AC78" s="50"/>
      <c r="AD78" s="6"/>
      <c r="AE78" s="6"/>
      <c r="AF78" s="6"/>
      <c r="AG78" s="6" t="n">
        <f aca="false">BF78/100*$AG$57</f>
        <v>7069989004.14911</v>
      </c>
      <c r="AH78" s="61" t="n">
        <f aca="false">(AG78-AG77)/AG77</f>
        <v>0.00822672633119007</v>
      </c>
      <c r="AI78" s="61"/>
      <c r="AJ78" s="61" t="n">
        <f aca="false">AB78/AG78</f>
        <v>-0.0111031011815494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0.00470811148489605</v>
      </c>
      <c r="AV78" s="5"/>
      <c r="AW78" s="65" t="n">
        <f aca="false">workers_and_wage_central!C66</f>
        <v>13313111</v>
      </c>
      <c r="AX78" s="5"/>
      <c r="AY78" s="61" t="n">
        <f aca="false">(AW78-AW77)/AW77</f>
        <v>0.00799827431043968</v>
      </c>
      <c r="AZ78" s="66" t="n">
        <f aca="false">workers_and_wage_central!B66</f>
        <v>7390.53952045182</v>
      </c>
      <c r="BA78" s="61" t="n">
        <f aca="false">(AZ78-AZ77)/AZ77</f>
        <v>0.000226639297479581</v>
      </c>
      <c r="BB78" s="5"/>
      <c r="BC78" s="5"/>
      <c r="BD78" s="5"/>
      <c r="BE78" s="5"/>
      <c r="BF78" s="5" t="n">
        <f aca="false">BF77*(1+AY78)*(1+BA78)*(1-BE78)</f>
        <v>117.882146240115</v>
      </c>
      <c r="BG78" s="5"/>
      <c r="BH78" s="5" t="n">
        <f aca="false">BH77+1</f>
        <v>47</v>
      </c>
      <c r="BI78" s="61" t="n">
        <f aca="false">T85/AG85</f>
        <v>0.0170065339464305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149349301.874092</v>
      </c>
      <c r="E79" s="9"/>
      <c r="F79" s="67" t="n">
        <f aca="false">'Central pensions'!I79</f>
        <v>27146003.496908</v>
      </c>
      <c r="G79" s="9" t="n">
        <f aca="false">'Central pensions'!K79</f>
        <v>2620588.4444594</v>
      </c>
      <c r="H79" s="9" t="n">
        <f aca="false">'Central pensions'!V79</f>
        <v>14417704.4228224</v>
      </c>
      <c r="I79" s="67" t="n">
        <f aca="false">'Central pensions'!M79</f>
        <v>81049.1271482292</v>
      </c>
      <c r="J79" s="9" t="n">
        <f aca="false">'Central pensions'!W79</f>
        <v>445908.384211005</v>
      </c>
      <c r="K79" s="9"/>
      <c r="L79" s="67" t="n">
        <f aca="false">'Central pensions'!N79</f>
        <v>4137740.55137896</v>
      </c>
      <c r="M79" s="67"/>
      <c r="N79" s="67" t="n">
        <f aca="false">'Central pensions'!L79</f>
        <v>1188418.91729711</v>
      </c>
      <c r="O79" s="9"/>
      <c r="P79" s="9" t="n">
        <f aca="false">'Central pensions'!X79</f>
        <v>28009085.633797</v>
      </c>
      <c r="Q79" s="67"/>
      <c r="R79" s="67" t="n">
        <f aca="false">'Central SIPA income'!G74</f>
        <v>31116095.7801902</v>
      </c>
      <c r="S79" s="67"/>
      <c r="T79" s="9" t="n">
        <f aca="false">'Central SIPA income'!J74</f>
        <v>118975089.100476</v>
      </c>
      <c r="U79" s="9"/>
      <c r="V79" s="67" t="n">
        <f aca="false">'Central SIPA income'!F74</f>
        <v>125111.928263009</v>
      </c>
      <c r="W79" s="67"/>
      <c r="X79" s="67" t="n">
        <f aca="false">'Central SIPA income'!M74</f>
        <v>314245.093026866</v>
      </c>
      <c r="Y79" s="9"/>
      <c r="Z79" s="9" t="n">
        <f aca="false">R79+V79-N79-L79-F79</f>
        <v>-1230955.25713081</v>
      </c>
      <c r="AA79" s="9"/>
      <c r="AB79" s="9" t="n">
        <f aca="false">T79-P79-D79</f>
        <v>-58383298.4074127</v>
      </c>
      <c r="AC79" s="50"/>
      <c r="AD79" s="9"/>
      <c r="AE79" s="9"/>
      <c r="AF79" s="9"/>
      <c r="AG79" s="9" t="n">
        <f aca="false">BF79/100*$AG$57</f>
        <v>7076767417.55032</v>
      </c>
      <c r="AH79" s="40" t="n">
        <f aca="false">(AG79-AG78)/AG78</f>
        <v>0.000958758690746455</v>
      </c>
      <c r="AI79" s="40"/>
      <c r="AJ79" s="40" t="n">
        <f aca="false">AB79/AG79</f>
        <v>-0.00824999536689911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13292382</v>
      </c>
      <c r="AX79" s="7"/>
      <c r="AY79" s="40" t="n">
        <f aca="false">(AW79-AW78)/AW78</f>
        <v>-0.00155703651836149</v>
      </c>
      <c r="AZ79" s="39" t="n">
        <f aca="false">workers_and_wage_central!B67</f>
        <v>7409.16159962742</v>
      </c>
      <c r="BA79" s="40" t="n">
        <f aca="false">(AZ79-AZ78)/AZ78</f>
        <v>0.00251971850283281</v>
      </c>
      <c r="BB79" s="7"/>
      <c r="BC79" s="7"/>
      <c r="BD79" s="7"/>
      <c r="BE79" s="7"/>
      <c r="BF79" s="7" t="n">
        <f aca="false">BF78*(1+AY79)*(1+BA79)*(1-BE79)</f>
        <v>117.995166772307</v>
      </c>
      <c r="BG79" s="7"/>
      <c r="BH79" s="7" t="n">
        <f aca="false">BH78+1</f>
        <v>48</v>
      </c>
      <c r="BI79" s="40" t="n">
        <f aca="false">T86/AG86</f>
        <v>0.0147996175162159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150264499.004926</v>
      </c>
      <c r="E80" s="9"/>
      <c r="F80" s="67" t="n">
        <f aca="false">'Central pensions'!I80</f>
        <v>27312351.4088315</v>
      </c>
      <c r="G80" s="9" t="n">
        <f aca="false">'Central pensions'!K80</f>
        <v>2698733.84060891</v>
      </c>
      <c r="H80" s="9" t="n">
        <f aca="false">'Central pensions'!V80</f>
        <v>14847637.3358176</v>
      </c>
      <c r="I80" s="67" t="n">
        <f aca="false">'Central pensions'!M80</f>
        <v>83465.9950703783</v>
      </c>
      <c r="J80" s="9" t="n">
        <f aca="false">'Central pensions'!W80</f>
        <v>459205.278427348</v>
      </c>
      <c r="K80" s="9"/>
      <c r="L80" s="67" t="n">
        <f aca="false">'Central pensions'!N80</f>
        <v>4097959.13471177</v>
      </c>
      <c r="M80" s="67"/>
      <c r="N80" s="67" t="n">
        <f aca="false">'Central pensions'!L80</f>
        <v>1196510.04409581</v>
      </c>
      <c r="O80" s="9"/>
      <c r="P80" s="9" t="n">
        <f aca="false">'Central pensions'!X80</f>
        <v>27847174.6659761</v>
      </c>
      <c r="Q80" s="67"/>
      <c r="R80" s="67" t="n">
        <f aca="false">'Central SIPA income'!G75</f>
        <v>27221900.9989279</v>
      </c>
      <c r="S80" s="67"/>
      <c r="T80" s="9" t="n">
        <f aca="false">'Central SIPA income'!J75</f>
        <v>104085297.837838</v>
      </c>
      <c r="U80" s="9"/>
      <c r="V80" s="67" t="n">
        <f aca="false">'Central SIPA income'!F75</f>
        <v>123592.293903242</v>
      </c>
      <c r="W80" s="67"/>
      <c r="X80" s="67" t="n">
        <f aca="false">'Central SIPA income'!M75</f>
        <v>310428.209637874</v>
      </c>
      <c r="Y80" s="9"/>
      <c r="Z80" s="9" t="n">
        <f aca="false">R80+V80-N80-L80-F80</f>
        <v>-5261327.29480793</v>
      </c>
      <c r="AA80" s="9"/>
      <c r="AB80" s="9" t="n">
        <f aca="false">T80-P80-D80</f>
        <v>-74026375.8330646</v>
      </c>
      <c r="AC80" s="50"/>
      <c r="AD80" s="9"/>
      <c r="AE80" s="9"/>
      <c r="AF80" s="9"/>
      <c r="AG80" s="9" t="n">
        <f aca="false">BF80/100*$AG$57</f>
        <v>7094315601.96486</v>
      </c>
      <c r="AH80" s="40" t="n">
        <f aca="false">(AG80-AG79)/AG79</f>
        <v>0.00247968929585347</v>
      </c>
      <c r="AI80" s="40"/>
      <c r="AJ80" s="40" t="n">
        <f aca="false">AB80/AG80</f>
        <v>-0.0104346042643722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13320645</v>
      </c>
      <c r="AY80" s="40" t="n">
        <f aca="false">(AW80-AW79)/AW79</f>
        <v>0.00212625547475238</v>
      </c>
      <c r="AZ80" s="39" t="n">
        <f aca="false">workers_and_wage_central!B68</f>
        <v>7411.77469182115</v>
      </c>
      <c r="BA80" s="40" t="n">
        <f aca="false">(AZ80-AZ79)/AZ79</f>
        <v>0.000352683924975056</v>
      </c>
      <c r="BB80" s="7"/>
      <c r="BC80" s="7"/>
      <c r="BD80" s="7"/>
      <c r="BE80" s="7"/>
      <c r="BF80" s="7" t="n">
        <f aca="false">BF79*(1+AY80)*(1+BA80)*(1-BE80)</f>
        <v>118.287758124315</v>
      </c>
      <c r="BG80" s="7"/>
      <c r="BH80" s="0" t="n">
        <f aca="false">BH79+1</f>
        <v>49</v>
      </c>
      <c r="BI80" s="40" t="n">
        <f aca="false">T87/AG87</f>
        <v>0.0170511908627947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151041106.112452</v>
      </c>
      <c r="E81" s="9"/>
      <c r="F81" s="67" t="n">
        <f aca="false">'Central pensions'!I81</f>
        <v>27453508.9434973</v>
      </c>
      <c r="G81" s="9" t="n">
        <f aca="false">'Central pensions'!K81</f>
        <v>2729104.47354798</v>
      </c>
      <c r="H81" s="9" t="n">
        <f aca="false">'Central pensions'!V81</f>
        <v>15014727.597463</v>
      </c>
      <c r="I81" s="67" t="n">
        <f aca="false">'Central pensions'!M81</f>
        <v>84405.2929963297</v>
      </c>
      <c r="J81" s="9" t="n">
        <f aca="false">'Central pensions'!W81</f>
        <v>464373.01847824</v>
      </c>
      <c r="K81" s="9"/>
      <c r="L81" s="67" t="n">
        <f aca="false">'Central pensions'!N81</f>
        <v>4162501.95931231</v>
      </c>
      <c r="M81" s="67"/>
      <c r="N81" s="67" t="n">
        <f aca="false">'Central pensions'!L81</f>
        <v>1204664.002982</v>
      </c>
      <c r="O81" s="9"/>
      <c r="P81" s="9" t="n">
        <f aca="false">'Central pensions'!X81</f>
        <v>28226948.365637</v>
      </c>
      <c r="Q81" s="67"/>
      <c r="R81" s="67" t="n">
        <f aca="false">'Central SIPA income'!G76</f>
        <v>31549131.3920601</v>
      </c>
      <c r="S81" s="67"/>
      <c r="T81" s="9" t="n">
        <f aca="false">'Central SIPA income'!J76</f>
        <v>120630838.294393</v>
      </c>
      <c r="U81" s="9"/>
      <c r="V81" s="67" t="n">
        <f aca="false">'Central SIPA income'!F76</f>
        <v>126275.043670751</v>
      </c>
      <c r="W81" s="67"/>
      <c r="X81" s="67" t="n">
        <f aca="false">'Central SIPA income'!M76</f>
        <v>317166.503595635</v>
      </c>
      <c r="Y81" s="9"/>
      <c r="Z81" s="9" t="n">
        <f aca="false">R81+V81-N81-L81-F81</f>
        <v>-1145268.47006072</v>
      </c>
      <c r="AA81" s="9"/>
      <c r="AB81" s="9" t="n">
        <f aca="false">T81-P81-D81</f>
        <v>-58637216.1836953</v>
      </c>
      <c r="AC81" s="50"/>
      <c r="AD81" s="9"/>
      <c r="AE81" s="9"/>
      <c r="AF81" s="9"/>
      <c r="AG81" s="9" t="n">
        <f aca="false">BF81/100*$AG$57</f>
        <v>7145162488.85488</v>
      </c>
      <c r="AH81" s="40" t="n">
        <f aca="false">(AG81-AG80)/AG80</f>
        <v>0.00716727162179421</v>
      </c>
      <c r="AI81" s="40" t="n">
        <f aca="false">(AG81-AG77)/AG77</f>
        <v>0.0189469574867584</v>
      </c>
      <c r="AJ81" s="40" t="n">
        <f aca="false">AB81/AG81</f>
        <v>-0.00820656161076231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13336764</v>
      </c>
      <c r="AY81" s="40" t="n">
        <f aca="false">(AW81-AW80)/AW80</f>
        <v>0.00121007653908651</v>
      </c>
      <c r="AZ81" s="39" t="n">
        <f aca="false">workers_and_wage_central!B69</f>
        <v>7455.87471516578</v>
      </c>
      <c r="BA81" s="40" t="n">
        <f aca="false">(AZ81-AZ80)/AZ80</f>
        <v>0.00594999513318914</v>
      </c>
      <c r="BB81" s="7"/>
      <c r="BC81" s="7"/>
      <c r="BD81" s="7"/>
      <c r="BE81" s="7"/>
      <c r="BF81" s="7" t="n">
        <f aca="false">BF80*(1+AY81)*(1+BA81)*(1-BE81)</f>
        <v>119.135558616325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0.0148134121031184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151753482.631592</v>
      </c>
      <c r="E82" s="6"/>
      <c r="F82" s="8" t="n">
        <f aca="false">'Central pensions'!I82</f>
        <v>27582991.8084122</v>
      </c>
      <c r="G82" s="6" t="n">
        <f aca="false">'Central pensions'!K82</f>
        <v>2805156.36552209</v>
      </c>
      <c r="H82" s="6" t="n">
        <f aca="false">'Central pensions'!V82</f>
        <v>15433142.6681687</v>
      </c>
      <c r="I82" s="8" t="n">
        <f aca="false">'Central pensions'!M82</f>
        <v>86757.4133666623</v>
      </c>
      <c r="J82" s="6" t="n">
        <f aca="false">'Central pensions'!W82</f>
        <v>477313.690768104</v>
      </c>
      <c r="K82" s="6"/>
      <c r="L82" s="8" t="n">
        <f aca="false">'Central pensions'!N82</f>
        <v>5057806.62701698</v>
      </c>
      <c r="M82" s="8"/>
      <c r="N82" s="8" t="n">
        <f aca="false">'Central pensions'!L82</f>
        <v>1210626.56190825</v>
      </c>
      <c r="O82" s="6"/>
      <c r="P82" s="6" t="n">
        <f aca="false">'Central pensions'!X82</f>
        <v>32905492.7824288</v>
      </c>
      <c r="Q82" s="8"/>
      <c r="R82" s="8" t="n">
        <f aca="false">'Central SIPA income'!G77</f>
        <v>27760515.9065936</v>
      </c>
      <c r="S82" s="8"/>
      <c r="T82" s="6" t="n">
        <f aca="false">'Central SIPA income'!J77</f>
        <v>106144738.619967</v>
      </c>
      <c r="U82" s="6"/>
      <c r="V82" s="8" t="n">
        <f aca="false">'Central SIPA income'!F77</f>
        <v>123151.318620406</v>
      </c>
      <c r="W82" s="8"/>
      <c r="X82" s="8" t="n">
        <f aca="false">'Central SIPA income'!M77</f>
        <v>309320.606864091</v>
      </c>
      <c r="Y82" s="6"/>
      <c r="Z82" s="6" t="n">
        <f aca="false">R82+V82-N82-L82-F82</f>
        <v>-5967757.77212341</v>
      </c>
      <c r="AA82" s="6"/>
      <c r="AB82" s="6" t="n">
        <f aca="false">T82-P82-D82</f>
        <v>-78514236.7940533</v>
      </c>
      <c r="AC82" s="50"/>
      <c r="AD82" s="6"/>
      <c r="AE82" s="6"/>
      <c r="AF82" s="6"/>
      <c r="AG82" s="6" t="n">
        <f aca="false">BF82/100*$AG$57</f>
        <v>7199865059.73354</v>
      </c>
      <c r="AH82" s="61" t="n">
        <f aca="false">(AG82-AG81)/AG81</f>
        <v>0.00765588899678527</v>
      </c>
      <c r="AI82" s="61"/>
      <c r="AJ82" s="61" t="n">
        <f aca="false">AB82/AG82</f>
        <v>-0.0109049594878045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0.00458512906252538</v>
      </c>
      <c r="AV82" s="5"/>
      <c r="AW82" s="65" t="n">
        <f aca="false">workers_and_wage_central!C70</f>
        <v>13366253</v>
      </c>
      <c r="AX82" s="5"/>
      <c r="AY82" s="61" t="n">
        <f aca="false">(AW82-AW81)/AW81</f>
        <v>0.002211106082405</v>
      </c>
      <c r="AZ82" s="66" t="n">
        <f aca="false">workers_and_wage_central!B70</f>
        <v>7496.38077123971</v>
      </c>
      <c r="BA82" s="61" t="n">
        <f aca="false">(AZ82-AZ81)/AZ81</f>
        <v>0.00543277048252201</v>
      </c>
      <c r="BB82" s="5"/>
      <c r="BC82" s="5"/>
      <c r="BD82" s="5"/>
      <c r="BE82" s="5"/>
      <c r="BF82" s="5" t="n">
        <f aca="false">BF81*(1+AY82)*(1+BA82)*(1-BE82)</f>
        <v>120.047647228661</v>
      </c>
      <c r="BG82" s="5"/>
      <c r="BH82" s="5" t="n">
        <f aca="false">BH81+1</f>
        <v>51</v>
      </c>
      <c r="BI82" s="61" t="n">
        <f aca="false">T89/AG89</f>
        <v>0.0170296058642333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152373783.956242</v>
      </c>
      <c r="E83" s="9"/>
      <c r="F83" s="67" t="n">
        <f aca="false">'Central pensions'!I83</f>
        <v>27695738.9168138</v>
      </c>
      <c r="G83" s="9" t="n">
        <f aca="false">'Central pensions'!K83</f>
        <v>2900367.76842383</v>
      </c>
      <c r="H83" s="9" t="n">
        <f aca="false">'Central pensions'!V83</f>
        <v>15956967.7150287</v>
      </c>
      <c r="I83" s="67" t="n">
        <f aca="false">'Central pensions'!M83</f>
        <v>89702.0959306341</v>
      </c>
      <c r="J83" s="9" t="n">
        <f aca="false">'Central pensions'!W83</f>
        <v>493514.465413259</v>
      </c>
      <c r="K83" s="9"/>
      <c r="L83" s="67" t="n">
        <f aca="false">'Central pensions'!N83</f>
        <v>4095426.11607152</v>
      </c>
      <c r="M83" s="67"/>
      <c r="N83" s="67" t="n">
        <f aca="false">'Central pensions'!L83</f>
        <v>1217225.35698622</v>
      </c>
      <c r="O83" s="9"/>
      <c r="P83" s="9" t="n">
        <f aca="false">'Central pensions'!X83</f>
        <v>27948000.359728</v>
      </c>
      <c r="Q83" s="67"/>
      <c r="R83" s="67" t="n">
        <f aca="false">'Central SIPA income'!G78</f>
        <v>32038647.731486</v>
      </c>
      <c r="S83" s="67"/>
      <c r="T83" s="9" t="n">
        <f aca="false">'Central SIPA income'!J78</f>
        <v>122502546.445401</v>
      </c>
      <c r="U83" s="9"/>
      <c r="V83" s="67" t="n">
        <f aca="false">'Central SIPA income'!F78</f>
        <v>122517.386903482</v>
      </c>
      <c r="W83" s="67"/>
      <c r="X83" s="67" t="n">
        <f aca="false">'Central SIPA income'!M78</f>
        <v>307728.353158764</v>
      </c>
      <c r="Y83" s="9"/>
      <c r="Z83" s="9" t="n">
        <f aca="false">R83+V83-N83-L83-F83</f>
        <v>-847225.271481976</v>
      </c>
      <c r="AA83" s="9"/>
      <c r="AB83" s="9" t="n">
        <f aca="false">T83-P83-D83</f>
        <v>-57819237.8705686</v>
      </c>
      <c r="AC83" s="50"/>
      <c r="AD83" s="9"/>
      <c r="AE83" s="9"/>
      <c r="AF83" s="9"/>
      <c r="AG83" s="9" t="n">
        <f aca="false">BF83/100*$AG$57</f>
        <v>7207122756.60461</v>
      </c>
      <c r="AH83" s="40" t="n">
        <f aca="false">(AG83-AG82)/AG82</f>
        <v>0.00100803234655893</v>
      </c>
      <c r="AI83" s="40"/>
      <c r="AJ83" s="40" t="n">
        <f aca="false">AB83/AG83</f>
        <v>-0.00802251325850986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13389910</v>
      </c>
      <c r="AX83" s="7"/>
      <c r="AY83" s="40" t="n">
        <f aca="false">(AW83-AW82)/AW82</f>
        <v>0.00176990514843614</v>
      </c>
      <c r="AZ83" s="39" t="n">
        <f aca="false">workers_and_wage_central!B71</f>
        <v>7490.67957319736</v>
      </c>
      <c r="BA83" s="40" t="n">
        <f aca="false">(AZ83-AZ82)/AZ82</f>
        <v>-0.000760526741681517</v>
      </c>
      <c r="BB83" s="7"/>
      <c r="BC83" s="7"/>
      <c r="BD83" s="7"/>
      <c r="BE83" s="7"/>
      <c r="BF83" s="7" t="n">
        <f aca="false">BF82*(1+AY83)*(1+BA83)*(1-BE83)</f>
        <v>120.168659140196</v>
      </c>
      <c r="BG83" s="7"/>
      <c r="BH83" s="7" t="n">
        <f aca="false">BH82+1</f>
        <v>52</v>
      </c>
      <c r="BI83" s="40" t="n">
        <f aca="false">T90/AG90</f>
        <v>0.0148436290261507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152837134.655149</v>
      </c>
      <c r="E84" s="9"/>
      <c r="F84" s="67" t="n">
        <f aca="false">'Central pensions'!I84</f>
        <v>27779958.3911266</v>
      </c>
      <c r="G84" s="9" t="n">
        <f aca="false">'Central pensions'!K84</f>
        <v>2971285.38631288</v>
      </c>
      <c r="H84" s="9" t="n">
        <f aca="false">'Central pensions'!V84</f>
        <v>16347135.5245742</v>
      </c>
      <c r="I84" s="67" t="n">
        <f aca="false">'Central pensions'!M84</f>
        <v>91895.4243189543</v>
      </c>
      <c r="J84" s="9" t="n">
        <f aca="false">'Central pensions'!W84</f>
        <v>505581.511069301</v>
      </c>
      <c r="K84" s="9"/>
      <c r="L84" s="67" t="n">
        <f aca="false">'Central pensions'!N84</f>
        <v>4151505.02397819</v>
      </c>
      <c r="M84" s="67"/>
      <c r="N84" s="67" t="n">
        <f aca="false">'Central pensions'!L84</f>
        <v>1222289.19072006</v>
      </c>
      <c r="O84" s="9"/>
      <c r="P84" s="9" t="n">
        <f aca="false">'Central pensions'!X84</f>
        <v>28266853.7985747</v>
      </c>
      <c r="Q84" s="67"/>
      <c r="R84" s="67" t="n">
        <f aca="false">'Central SIPA income'!G79</f>
        <v>28013259.0355881</v>
      </c>
      <c r="S84" s="67"/>
      <c r="T84" s="9" t="n">
        <f aca="false">'Central SIPA income'!J79</f>
        <v>107111123.879354</v>
      </c>
      <c r="U84" s="9"/>
      <c r="V84" s="67" t="n">
        <f aca="false">'Central SIPA income'!F79</f>
        <v>128324.455277424</v>
      </c>
      <c r="W84" s="67"/>
      <c r="X84" s="67" t="n">
        <f aca="false">'Central SIPA income'!M79</f>
        <v>322314.034689837</v>
      </c>
      <c r="Y84" s="9"/>
      <c r="Z84" s="9" t="n">
        <f aca="false">R84+V84-N84-L84-F84</f>
        <v>-5012169.11495927</v>
      </c>
      <c r="AA84" s="9"/>
      <c r="AB84" s="9" t="n">
        <f aca="false">T84-P84-D84</f>
        <v>-73992864.5743693</v>
      </c>
      <c r="AC84" s="50"/>
      <c r="AD84" s="9"/>
      <c r="AE84" s="9"/>
      <c r="AF84" s="9"/>
      <c r="AG84" s="9" t="n">
        <f aca="false">BF84/100*$AG$57</f>
        <v>7248282233.0641</v>
      </c>
      <c r="AH84" s="40" t="n">
        <f aca="false">(AG84-AG83)/AG83</f>
        <v>0.00571094427686328</v>
      </c>
      <c r="AI84" s="40"/>
      <c r="AJ84" s="40" t="n">
        <f aca="false">AB84/AG84</f>
        <v>-0.0102083310493678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13443056</v>
      </c>
      <c r="AY84" s="40" t="n">
        <f aca="false">(AW84-AW83)/AW83</f>
        <v>0.0039691080821305</v>
      </c>
      <c r="AZ84" s="39" t="n">
        <f aca="false">workers_and_wage_central!B72</f>
        <v>7503.67552765323</v>
      </c>
      <c r="BA84" s="40" t="n">
        <f aca="false">(AZ84-AZ83)/AZ83</f>
        <v>0.00173494999070263</v>
      </c>
      <c r="BB84" s="7"/>
      <c r="BC84" s="7"/>
      <c r="BD84" s="7"/>
      <c r="BE84" s="7"/>
      <c r="BF84" s="7" t="n">
        <f aca="false">BF83*(1+AY84)*(1+BA84)*(1-BE84)</f>
        <v>120.854935656371</v>
      </c>
      <c r="BG84" s="7"/>
      <c r="BH84" s="0" t="n">
        <f aca="false">BH83+1</f>
        <v>53</v>
      </c>
      <c r="BI84" s="40" t="n">
        <f aca="false">T91/AG91</f>
        <v>0.0170535629989431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153147761.895011</v>
      </c>
      <c r="E85" s="9"/>
      <c r="F85" s="67" t="n">
        <f aca="false">'Central pensions'!I85</f>
        <v>27836418.568936</v>
      </c>
      <c r="G85" s="9" t="n">
        <f aca="false">'Central pensions'!K85</f>
        <v>3038333.02165732</v>
      </c>
      <c r="H85" s="9" t="n">
        <f aca="false">'Central pensions'!V85</f>
        <v>16716011.8319887</v>
      </c>
      <c r="I85" s="67" t="n">
        <f aca="false">'Central pensions'!M85</f>
        <v>93969.0625254838</v>
      </c>
      <c r="J85" s="9" t="n">
        <f aca="false">'Central pensions'!W85</f>
        <v>516990.056659442</v>
      </c>
      <c r="K85" s="9"/>
      <c r="L85" s="67" t="n">
        <f aca="false">'Central pensions'!N85</f>
        <v>4064633.15189841</v>
      </c>
      <c r="M85" s="67"/>
      <c r="N85" s="67" t="n">
        <f aca="false">'Central pensions'!L85</f>
        <v>1225118.97510192</v>
      </c>
      <c r="O85" s="9"/>
      <c r="P85" s="9" t="n">
        <f aca="false">'Central pensions'!X85</f>
        <v>27831643.8801289</v>
      </c>
      <c r="Q85" s="67"/>
      <c r="R85" s="67" t="n">
        <f aca="false">'Central SIPA income'!G80</f>
        <v>32366729.7026939</v>
      </c>
      <c r="S85" s="67"/>
      <c r="T85" s="9" t="n">
        <f aca="false">'Central SIPA income'!J80</f>
        <v>123756996.297737</v>
      </c>
      <c r="U85" s="9"/>
      <c r="V85" s="67" t="n">
        <f aca="false">'Central SIPA income'!F80</f>
        <v>129509.688084726</v>
      </c>
      <c r="W85" s="67"/>
      <c r="X85" s="67" t="n">
        <f aca="false">'Central SIPA income'!M80</f>
        <v>325290.997789679</v>
      </c>
      <c r="Y85" s="9"/>
      <c r="Z85" s="9" t="n">
        <f aca="false">R85+V85-N85-L85-F85</f>
        <v>-629931.305157647</v>
      </c>
      <c r="AA85" s="9"/>
      <c r="AB85" s="9" t="n">
        <f aca="false">T85-P85-D85</f>
        <v>-57222409.4774025</v>
      </c>
      <c r="AC85" s="50"/>
      <c r="AD85" s="9"/>
      <c r="AE85" s="9"/>
      <c r="AF85" s="9"/>
      <c r="AG85" s="9" t="n">
        <f aca="false">BF85/100*$AG$57</f>
        <v>7277026388.0673</v>
      </c>
      <c r="AH85" s="40" t="n">
        <f aca="false">(AG85-AG84)/AG84</f>
        <v>0.00396565062989406</v>
      </c>
      <c r="AI85" s="40" t="n">
        <f aca="false">(AG85-AG81)/AG81</f>
        <v>0.0184549895706506</v>
      </c>
      <c r="AJ85" s="40" t="n">
        <f aca="false">AB85/AG85</f>
        <v>-0.00786343300489257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13487788</v>
      </c>
      <c r="AY85" s="40" t="n">
        <f aca="false">(AW85-AW84)/AW84</f>
        <v>0.00332751719549483</v>
      </c>
      <c r="AZ85" s="39" t="n">
        <f aca="false">workers_and_wage_central!B73</f>
        <v>7508.44799342639</v>
      </c>
      <c r="BA85" s="40" t="n">
        <f aca="false">(AZ85-AZ84)/AZ84</f>
        <v>0.000636017076640142</v>
      </c>
      <c r="BB85" s="7"/>
      <c r="BC85" s="7"/>
      <c r="BD85" s="7"/>
      <c r="BE85" s="7"/>
      <c r="BF85" s="7" t="n">
        <f aca="false">BF84*(1+AY85)*(1+BA85)*(1-BE85)</f>
        <v>121.334204108083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0.0148886902754951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152966567.508253</v>
      </c>
      <c r="E86" s="6"/>
      <c r="F86" s="8" t="n">
        <f aca="false">'Central pensions'!I86</f>
        <v>27803484.344304</v>
      </c>
      <c r="G86" s="6" t="n">
        <f aca="false">'Central pensions'!K86</f>
        <v>3122828.41881701</v>
      </c>
      <c r="H86" s="6" t="n">
        <f aca="false">'Central pensions'!V86</f>
        <v>17180880.5769887</v>
      </c>
      <c r="I86" s="8" t="n">
        <f aca="false">'Central pensions'!M86</f>
        <v>96582.3222314548</v>
      </c>
      <c r="J86" s="6" t="n">
        <f aca="false">'Central pensions'!W86</f>
        <v>531367.440525429</v>
      </c>
      <c r="K86" s="6"/>
      <c r="L86" s="8" t="n">
        <f aca="false">'Central pensions'!N86</f>
        <v>4959180.92046469</v>
      </c>
      <c r="M86" s="8"/>
      <c r="N86" s="8" t="n">
        <f aca="false">'Central pensions'!L86</f>
        <v>1222876.45626649</v>
      </c>
      <c r="O86" s="6"/>
      <c r="P86" s="6" t="n">
        <f aca="false">'Central pensions'!X86</f>
        <v>32461118.8267379</v>
      </c>
      <c r="Q86" s="8"/>
      <c r="R86" s="8" t="n">
        <f aca="false">'Central SIPA income'!G81</f>
        <v>28161207.595639</v>
      </c>
      <c r="S86" s="8"/>
      <c r="T86" s="6" t="n">
        <f aca="false">'Central SIPA income'!J81</f>
        <v>107676818.021662</v>
      </c>
      <c r="U86" s="6"/>
      <c r="V86" s="8" t="n">
        <f aca="false">'Central SIPA income'!F81</f>
        <v>125427.931432188</v>
      </c>
      <c r="W86" s="8"/>
      <c r="X86" s="8" t="n">
        <f aca="false">'Central SIPA income'!M81</f>
        <v>315038.801881601</v>
      </c>
      <c r="Y86" s="6"/>
      <c r="Z86" s="6" t="n">
        <f aca="false">R86+V86-N86-L86-F86</f>
        <v>-5698906.19396398</v>
      </c>
      <c r="AA86" s="6"/>
      <c r="AB86" s="6" t="n">
        <f aca="false">T86-P86-D86</f>
        <v>-77750868.3133287</v>
      </c>
      <c r="AC86" s="50"/>
      <c r="AD86" s="6"/>
      <c r="AE86" s="6"/>
      <c r="AF86" s="6"/>
      <c r="AG86" s="6" t="n">
        <f aca="false">BF86/100*$AG$57</f>
        <v>7275648705.35882</v>
      </c>
      <c r="AH86" s="61" t="n">
        <f aca="false">(AG86-AG85)/AG85</f>
        <v>-0.000189319460313903</v>
      </c>
      <c r="AI86" s="61"/>
      <c r="AJ86" s="61" t="n">
        <f aca="false">AB86/AG86</f>
        <v>-0.0106864516776438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0.00440446121029468</v>
      </c>
      <c r="AV86" s="5"/>
      <c r="AW86" s="65" t="n">
        <f aca="false">workers_and_wage_central!C74</f>
        <v>13455265</v>
      </c>
      <c r="AX86" s="5"/>
      <c r="AY86" s="61" t="n">
        <f aca="false">(AW86-AW85)/AW85</f>
        <v>-0.00241129234830797</v>
      </c>
      <c r="AZ86" s="66" t="n">
        <f aca="false">workers_and_wage_central!B74</f>
        <v>7525.1718874965</v>
      </c>
      <c r="BA86" s="61" t="n">
        <f aca="false">(AZ86-AZ85)/AZ85</f>
        <v>0.00222734366472972</v>
      </c>
      <c r="BB86" s="5"/>
      <c r="BC86" s="5"/>
      <c r="BD86" s="5"/>
      <c r="BE86" s="5"/>
      <c r="BF86" s="5" t="n">
        <f aca="false">BF85*(1+AY86)*(1+BA86)*(1-BE86)</f>
        <v>121.311233182043</v>
      </c>
      <c r="BG86" s="5"/>
      <c r="BH86" s="5" t="n">
        <f aca="false">BH85+1</f>
        <v>55</v>
      </c>
      <c r="BI86" s="61" t="n">
        <f aca="false">T93/AG93</f>
        <v>0.0170755975775899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154159105.109315</v>
      </c>
      <c r="E87" s="9"/>
      <c r="F87" s="67" t="n">
        <f aca="false">'Central pensions'!I87</f>
        <v>28020242.169633</v>
      </c>
      <c r="G87" s="9" t="n">
        <f aca="false">'Central pensions'!K87</f>
        <v>3159175.43517535</v>
      </c>
      <c r="H87" s="9" t="n">
        <f aca="false">'Central pensions'!V87</f>
        <v>17380851.1368887</v>
      </c>
      <c r="I87" s="67" t="n">
        <f aca="false">'Central pensions'!M87</f>
        <v>97706.4567580004</v>
      </c>
      <c r="J87" s="9" t="n">
        <f aca="false">'Central pensions'!W87</f>
        <v>537552.097017177</v>
      </c>
      <c r="K87" s="9"/>
      <c r="L87" s="67" t="n">
        <f aca="false">'Central pensions'!N87</f>
        <v>4184632.9412892</v>
      </c>
      <c r="M87" s="67"/>
      <c r="N87" s="67" t="n">
        <f aca="false">'Central pensions'!L87</f>
        <v>1233022.73932455</v>
      </c>
      <c r="O87" s="9"/>
      <c r="P87" s="9" t="n">
        <f aca="false">'Central pensions'!X87</f>
        <v>28497807.5364981</v>
      </c>
      <c r="Q87" s="67"/>
      <c r="R87" s="67" t="n">
        <f aca="false">'Central SIPA income'!G82</f>
        <v>32650741.271244</v>
      </c>
      <c r="S87" s="67"/>
      <c r="T87" s="9" t="n">
        <f aca="false">'Central SIPA income'!J82</f>
        <v>124842939.145854</v>
      </c>
      <c r="U87" s="9"/>
      <c r="V87" s="67" t="n">
        <f aca="false">'Central SIPA income'!F82</f>
        <v>124947.523763548</v>
      </c>
      <c r="W87" s="67"/>
      <c r="X87" s="67" t="n">
        <f aca="false">'Central SIPA income'!M82</f>
        <v>313832.156323351</v>
      </c>
      <c r="Y87" s="9"/>
      <c r="Z87" s="9" t="n">
        <f aca="false">R87+V87-N87-L87-F87</f>
        <v>-662209.055239182</v>
      </c>
      <c r="AA87" s="9"/>
      <c r="AB87" s="9" t="n">
        <f aca="false">T87-P87-D87</f>
        <v>-57813973.4999595</v>
      </c>
      <c r="AC87" s="50"/>
      <c r="AD87" s="9"/>
      <c r="AE87" s="9"/>
      <c r="AF87" s="9"/>
      <c r="AG87" s="9" t="n">
        <f aca="false">BF87/100*$AG$57</f>
        <v>7321655135.43445</v>
      </c>
      <c r="AH87" s="40" t="n">
        <f aca="false">(AG87-AG86)/AG86</f>
        <v>0.00632334406714051</v>
      </c>
      <c r="AI87" s="40"/>
      <c r="AJ87" s="40" t="n">
        <f aca="false">AB87/AG87</f>
        <v>-0.00789629836840561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13534535</v>
      </c>
      <c r="AX87" s="7"/>
      <c r="AY87" s="40" t="n">
        <f aca="false">(AW87-AW86)/AW86</f>
        <v>0.00589137412009351</v>
      </c>
      <c r="AZ87" s="39" t="n">
        <f aca="false">workers_and_wage_central!B75</f>
        <v>7528.40349697779</v>
      </c>
      <c r="BA87" s="40" t="n">
        <f aca="false">(AZ87-AZ86)/AZ86</f>
        <v>0.00042943995560637</v>
      </c>
      <c r="BB87" s="7"/>
      <c r="BC87" s="7"/>
      <c r="BD87" s="7"/>
      <c r="BE87" s="7"/>
      <c r="BF87" s="7" t="n">
        <f aca="false">BF86*(1+AY87)*(1+BA87)*(1-BE87)</f>
        <v>122.078325848662</v>
      </c>
      <c r="BG87" s="7"/>
      <c r="BH87" s="7" t="n">
        <f aca="false">BH86+1</f>
        <v>56</v>
      </c>
      <c r="BI87" s="40" t="n">
        <f aca="false">T94/AG94</f>
        <v>0.0148510337824411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154768737.915616</v>
      </c>
      <c r="E88" s="9"/>
      <c r="F88" s="67" t="n">
        <f aca="false">'Central pensions'!I88</f>
        <v>28131050.148539</v>
      </c>
      <c r="G88" s="9" t="n">
        <f aca="false">'Central pensions'!K88</f>
        <v>3238338.688939</v>
      </c>
      <c r="H88" s="9" t="n">
        <f aca="false">'Central pensions'!V88</f>
        <v>17816384.0021604</v>
      </c>
      <c r="I88" s="67" t="n">
        <f aca="false">'Central pensions'!M88</f>
        <v>100154.804812547</v>
      </c>
      <c r="J88" s="9" t="n">
        <f aca="false">'Central pensions'!W88</f>
        <v>551022.185633829</v>
      </c>
      <c r="K88" s="9"/>
      <c r="L88" s="67" t="n">
        <f aca="false">'Central pensions'!N88</f>
        <v>4146590.94409416</v>
      </c>
      <c r="M88" s="67"/>
      <c r="N88" s="67" t="n">
        <f aca="false">'Central pensions'!L88</f>
        <v>1240354.93872623</v>
      </c>
      <c r="O88" s="9"/>
      <c r="P88" s="9" t="n">
        <f aca="false">'Central pensions'!X88</f>
        <v>28340747.0299685</v>
      </c>
      <c r="Q88" s="67"/>
      <c r="R88" s="67" t="n">
        <f aca="false">'Central SIPA income'!G83</f>
        <v>28537510.5305241</v>
      </c>
      <c r="S88" s="67"/>
      <c r="T88" s="9" t="n">
        <f aca="false">'Central SIPA income'!J83</f>
        <v>109115644.90801</v>
      </c>
      <c r="U88" s="9"/>
      <c r="V88" s="67" t="n">
        <f aca="false">'Central SIPA income'!F83</f>
        <v>130662.837155689</v>
      </c>
      <c r="W88" s="67"/>
      <c r="X88" s="67" t="n">
        <f aca="false">'Central SIPA income'!M83</f>
        <v>328187.375793836</v>
      </c>
      <c r="Y88" s="9"/>
      <c r="Z88" s="9" t="n">
        <f aca="false">R88+V88-N88-L88-F88</f>
        <v>-4849822.66367955</v>
      </c>
      <c r="AA88" s="9"/>
      <c r="AB88" s="9" t="n">
        <f aca="false">T88-P88-D88</f>
        <v>-73993840.0375745</v>
      </c>
      <c r="AC88" s="50"/>
      <c r="AD88" s="9"/>
      <c r="AE88" s="9"/>
      <c r="AF88" s="9"/>
      <c r="AG88" s="9" t="n">
        <f aca="false">BF88/100*$AG$57</f>
        <v>7366003466.88796</v>
      </c>
      <c r="AH88" s="40" t="n">
        <f aca="false">(AG88-AG87)/AG87</f>
        <v>0.00605714563622157</v>
      </c>
      <c r="AI88" s="40"/>
      <c r="AJ88" s="40" t="n">
        <f aca="false">AB88/AG88</f>
        <v>-0.010045317025738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13579699</v>
      </c>
      <c r="AY88" s="40" t="n">
        <f aca="false">(AW88-AW87)/AW87</f>
        <v>0.00333694508160051</v>
      </c>
      <c r="AZ88" s="39" t="n">
        <f aca="false">workers_and_wage_central!B76</f>
        <v>7548.81415510045</v>
      </c>
      <c r="BA88" s="40" t="n">
        <f aca="false">(AZ88-AZ87)/AZ87</f>
        <v>0.00271115358400353</v>
      </c>
      <c r="BB88" s="7"/>
      <c r="BC88" s="7"/>
      <c r="BD88" s="7"/>
      <c r="BE88" s="7"/>
      <c r="BF88" s="7" t="n">
        <f aca="false">BF87*(1+AY88)*(1+BA88)*(1-BE88)</f>
        <v>122.817772047354</v>
      </c>
      <c r="BG88" s="7"/>
      <c r="BH88" s="0" t="n">
        <f aca="false">BH87+1</f>
        <v>57</v>
      </c>
      <c r="BI88" s="40" t="n">
        <f aca="false">T95/AG95</f>
        <v>0.0171212812176127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155491631.756411</v>
      </c>
      <c r="E89" s="9"/>
      <c r="F89" s="67" t="n">
        <f aca="false">'Central pensions'!I89</f>
        <v>28262444.6611604</v>
      </c>
      <c r="G89" s="9" t="n">
        <f aca="false">'Central pensions'!K89</f>
        <v>3302566.1418581</v>
      </c>
      <c r="H89" s="9" t="n">
        <f aca="false">'Central pensions'!V89</f>
        <v>18169744.497959</v>
      </c>
      <c r="I89" s="67" t="n">
        <f aca="false">'Central pensions'!M89</f>
        <v>102141.220882208</v>
      </c>
      <c r="J89" s="9" t="n">
        <f aca="false">'Central pensions'!W89</f>
        <v>561950.860761612</v>
      </c>
      <c r="K89" s="9"/>
      <c r="L89" s="67" t="n">
        <f aca="false">'Central pensions'!N89</f>
        <v>4077565.37847176</v>
      </c>
      <c r="M89" s="67"/>
      <c r="N89" s="67" t="n">
        <f aca="false">'Central pensions'!L89</f>
        <v>1246838.98901087</v>
      </c>
      <c r="O89" s="9"/>
      <c r="P89" s="9" t="n">
        <f aca="false">'Central pensions'!X89</f>
        <v>28018246.3733821</v>
      </c>
      <c r="Q89" s="67"/>
      <c r="R89" s="67" t="n">
        <f aca="false">'Central SIPA income'!G84</f>
        <v>32984961.3630777</v>
      </c>
      <c r="S89" s="67"/>
      <c r="T89" s="9" t="n">
        <f aca="false">'Central SIPA income'!J84</f>
        <v>126120858.634403</v>
      </c>
      <c r="U89" s="9"/>
      <c r="V89" s="67" t="n">
        <f aca="false">'Central SIPA income'!F84</f>
        <v>127223.127173504</v>
      </c>
      <c r="W89" s="67"/>
      <c r="X89" s="67" t="n">
        <f aca="false">'Central SIPA income'!M84</f>
        <v>319547.816014494</v>
      </c>
      <c r="Y89" s="9"/>
      <c r="Z89" s="9" t="n">
        <f aca="false">R89+V89-N89-L89-F89</f>
        <v>-474664.538391888</v>
      </c>
      <c r="AA89" s="9"/>
      <c r="AB89" s="9" t="n">
        <f aca="false">T89-P89-D89</f>
        <v>-57389019.4953899</v>
      </c>
      <c r="AC89" s="50"/>
      <c r="AD89" s="9"/>
      <c r="AE89" s="9"/>
      <c r="AF89" s="9"/>
      <c r="AG89" s="9" t="n">
        <f aca="false">BF89/100*$AG$57</f>
        <v>7405976370.79146</v>
      </c>
      <c r="AH89" s="40" t="n">
        <f aca="false">(AG89-AG88)/AG88</f>
        <v>0.00542667459813055</v>
      </c>
      <c r="AI89" s="40" t="n">
        <f aca="false">(AG89-AG85)/AG85</f>
        <v>0.0177201477427123</v>
      </c>
      <c r="AJ89" s="40" t="n">
        <f aca="false">AB89/AG89</f>
        <v>-0.00774901466357998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13636569</v>
      </c>
      <c r="AY89" s="40" t="n">
        <f aca="false">(AW89-AW88)/AW88</f>
        <v>0.00418786896528413</v>
      </c>
      <c r="AZ89" s="39" t="n">
        <f aca="false">workers_and_wage_central!B77</f>
        <v>7558.12666900911</v>
      </c>
      <c r="BA89" s="40" t="n">
        <f aca="false">(AZ89-AZ88)/AZ88</f>
        <v>0.00123363931305293</v>
      </c>
      <c r="BB89" s="7"/>
      <c r="BC89" s="7"/>
      <c r="BD89" s="7"/>
      <c r="BE89" s="7"/>
      <c r="BF89" s="7" t="n">
        <f aca="false">BF88*(1+AY89)*(1+BA89)*(1-BE89)</f>
        <v>123.484264131122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0.0148780057452478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155626271.19623</v>
      </c>
      <c r="E90" s="6"/>
      <c r="F90" s="8" t="n">
        <f aca="false">'Central pensions'!I90</f>
        <v>28286916.9731048</v>
      </c>
      <c r="G90" s="6" t="n">
        <f aca="false">'Central pensions'!K90</f>
        <v>3419519.31982244</v>
      </c>
      <c r="H90" s="6" t="n">
        <f aca="false">'Central pensions'!V90</f>
        <v>18813186.3763526</v>
      </c>
      <c r="I90" s="8" t="n">
        <f aca="false">'Central pensions'!M90</f>
        <v>105758.329479045</v>
      </c>
      <c r="J90" s="6" t="n">
        <f aca="false">'Central pensions'!W90</f>
        <v>581851.125041836</v>
      </c>
      <c r="K90" s="6"/>
      <c r="L90" s="8" t="n">
        <f aca="false">'Central pensions'!N90</f>
        <v>5029435.83458567</v>
      </c>
      <c r="M90" s="8"/>
      <c r="N90" s="8" t="n">
        <f aca="false">'Central pensions'!L90</f>
        <v>1247515.46902934</v>
      </c>
      <c r="O90" s="6"/>
      <c r="P90" s="6" t="n">
        <f aca="false">'Central pensions'!X90</f>
        <v>32961228.4886266</v>
      </c>
      <c r="Q90" s="8"/>
      <c r="R90" s="8" t="n">
        <f aca="false">'Central SIPA income'!G85</f>
        <v>28812989.1526782</v>
      </c>
      <c r="S90" s="8"/>
      <c r="T90" s="6" t="n">
        <f aca="false">'Central SIPA income'!J85</f>
        <v>110168961.296017</v>
      </c>
      <c r="U90" s="6"/>
      <c r="V90" s="8" t="n">
        <f aca="false">'Central SIPA income'!F85</f>
        <v>128812.331210237</v>
      </c>
      <c r="W90" s="8"/>
      <c r="X90" s="8" t="n">
        <f aca="false">'Central SIPA income'!M85</f>
        <v>323539.438374529</v>
      </c>
      <c r="Y90" s="6"/>
      <c r="Z90" s="6" t="n">
        <f aca="false">R90+V90-N90-L90-F90</f>
        <v>-5622066.79283133</v>
      </c>
      <c r="AA90" s="6"/>
      <c r="AB90" s="6" t="n">
        <f aca="false">T90-P90-D90</f>
        <v>-78418538.388839</v>
      </c>
      <c r="AC90" s="50"/>
      <c r="AD90" s="6"/>
      <c r="AE90" s="6"/>
      <c r="AF90" s="6"/>
      <c r="AG90" s="6" t="n">
        <f aca="false">BF90/100*$AG$57</f>
        <v>7421969459.21563</v>
      </c>
      <c r="AH90" s="61" t="n">
        <f aca="false">(AG90-AG89)/AG89</f>
        <v>0.00215948412787802</v>
      </c>
      <c r="AI90" s="61"/>
      <c r="AJ90" s="61" t="n">
        <f aca="false">AB90/AG90</f>
        <v>-0.0105657317535131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0.00309507605110949</v>
      </c>
      <c r="AV90" s="5"/>
      <c r="AW90" s="65" t="n">
        <f aca="false">workers_and_wage_central!C78</f>
        <v>13643202</v>
      </c>
      <c r="AX90" s="5"/>
      <c r="AY90" s="61" t="n">
        <f aca="false">(AW90-AW89)/AW89</f>
        <v>0.00048641267462512</v>
      </c>
      <c r="AZ90" s="66" t="n">
        <f aca="false">workers_and_wage_central!B78</f>
        <v>7570.76580714212</v>
      </c>
      <c r="BA90" s="61" t="n">
        <f aca="false">(AZ90-AZ89)/AZ89</f>
        <v>0.00167225804574417</v>
      </c>
      <c r="BB90" s="5"/>
      <c r="BC90" s="5"/>
      <c r="BD90" s="5"/>
      <c r="BE90" s="5"/>
      <c r="BF90" s="5" t="n">
        <f aca="false">BF89*(1+AY90)*(1+BA90)*(1-BE90)</f>
        <v>123.750926439556</v>
      </c>
      <c r="BG90" s="5"/>
      <c r="BH90" s="5" t="n">
        <f aca="false">BH89+1</f>
        <v>59</v>
      </c>
      <c r="BI90" s="61" t="n">
        <f aca="false">T97/AG97</f>
        <v>0.0171352429353073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156212537.923284</v>
      </c>
      <c r="E91" s="9"/>
      <c r="F91" s="67" t="n">
        <f aca="false">'Central pensions'!I91</f>
        <v>28393477.890518</v>
      </c>
      <c r="G91" s="9" t="n">
        <f aca="false">'Central pensions'!K91</f>
        <v>3443603.49557096</v>
      </c>
      <c r="H91" s="9" t="n">
        <f aca="false">'Central pensions'!V91</f>
        <v>18945690.4053404</v>
      </c>
      <c r="I91" s="67" t="n">
        <f aca="false">'Central pensions'!M91</f>
        <v>106503.200893948</v>
      </c>
      <c r="J91" s="9" t="n">
        <f aca="false">'Central pensions'!W91</f>
        <v>585949.187794037</v>
      </c>
      <c r="K91" s="9"/>
      <c r="L91" s="67" t="n">
        <f aca="false">'Central pensions'!N91</f>
        <v>4133227.02881903</v>
      </c>
      <c r="M91" s="67"/>
      <c r="N91" s="67" t="n">
        <f aca="false">'Central pensions'!L91</f>
        <v>1252653.26303435</v>
      </c>
      <c r="O91" s="9"/>
      <c r="P91" s="9" t="n">
        <f aca="false">'Central pensions'!X91</f>
        <v>28339063.3618274</v>
      </c>
      <c r="Q91" s="67"/>
      <c r="R91" s="67" t="n">
        <f aca="false">'Central SIPA income'!G86</f>
        <v>33292824.6712175</v>
      </c>
      <c r="S91" s="67"/>
      <c r="T91" s="9" t="n">
        <f aca="false">'Central SIPA income'!J86</f>
        <v>127298000.676112</v>
      </c>
      <c r="U91" s="9"/>
      <c r="V91" s="67" t="n">
        <f aca="false">'Central SIPA income'!F86</f>
        <v>127518.924037182</v>
      </c>
      <c r="W91" s="67"/>
      <c r="X91" s="67" t="n">
        <f aca="false">'Central SIPA income'!M86</f>
        <v>320290.77245545</v>
      </c>
      <c r="Y91" s="9"/>
      <c r="Z91" s="9" t="n">
        <f aca="false">R91+V91-N91-L91-F91</f>
        <v>-359014.587116778</v>
      </c>
      <c r="AA91" s="9"/>
      <c r="AB91" s="9" t="n">
        <f aca="false">T91-P91-D91</f>
        <v>-57253600.608999</v>
      </c>
      <c r="AC91" s="50"/>
      <c r="AD91" s="9"/>
      <c r="AE91" s="9"/>
      <c r="AF91" s="9"/>
      <c r="AG91" s="9" t="n">
        <f aca="false">BF91/100*$AG$57</f>
        <v>7464598493.81629</v>
      </c>
      <c r="AH91" s="40" t="n">
        <f aca="false">(AG91-AG90)/AG90</f>
        <v>0.0057436284041471</v>
      </c>
      <c r="AI91" s="40"/>
      <c r="AJ91" s="40" t="n">
        <f aca="false">AB91/AG91</f>
        <v>-0.00767001743716399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13662915</v>
      </c>
      <c r="AX91" s="7"/>
      <c r="AY91" s="40" t="n">
        <f aca="false">(AW91-AW90)/AW90</f>
        <v>0.00144489541384786</v>
      </c>
      <c r="AZ91" s="39" t="n">
        <f aca="false">workers_and_wage_central!B79</f>
        <v>7603.26355203655</v>
      </c>
      <c r="BA91" s="40" t="n">
        <f aca="false">(AZ91-AZ90)/AZ90</f>
        <v>0.00429253073233028</v>
      </c>
      <c r="BB91" s="7"/>
      <c r="BC91" s="7"/>
      <c r="BD91" s="7"/>
      <c r="BE91" s="7"/>
      <c r="BF91" s="7" t="n">
        <f aca="false">BF90*(1+AY91)*(1+BA91)*(1-BE91)</f>
        <v>124.461705775694</v>
      </c>
      <c r="BG91" s="7"/>
      <c r="BH91" s="7" t="n">
        <f aca="false">BH90+1</f>
        <v>60</v>
      </c>
      <c r="BI91" s="40" t="n">
        <f aca="false">T98/AG98</f>
        <v>0.0149296887540378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156400489.261135</v>
      </c>
      <c r="E92" s="9"/>
      <c r="F92" s="67" t="n">
        <f aca="false">'Central pensions'!I92</f>
        <v>28427640.2709948</v>
      </c>
      <c r="G92" s="9" t="n">
        <f aca="false">'Central pensions'!K92</f>
        <v>3552044.35953247</v>
      </c>
      <c r="H92" s="9" t="n">
        <f aca="false">'Central pensions'!V92</f>
        <v>19542300.0436291</v>
      </c>
      <c r="I92" s="67" t="n">
        <f aca="false">'Central pensions'!M92</f>
        <v>109857.042047397</v>
      </c>
      <c r="J92" s="9" t="n">
        <f aca="false">'Central pensions'!W92</f>
        <v>604401.032277192</v>
      </c>
      <c r="K92" s="9"/>
      <c r="L92" s="67" t="n">
        <f aca="false">'Central pensions'!N92</f>
        <v>4171569.62725292</v>
      </c>
      <c r="M92" s="67"/>
      <c r="N92" s="67" t="n">
        <f aca="false">'Central pensions'!L92</f>
        <v>1254980.00561872</v>
      </c>
      <c r="O92" s="9"/>
      <c r="P92" s="9" t="n">
        <f aca="false">'Central pensions'!X92</f>
        <v>28550824.3385731</v>
      </c>
      <c r="Q92" s="67"/>
      <c r="R92" s="67" t="n">
        <f aca="false">'Central SIPA income'!G87</f>
        <v>29159121.9819006</v>
      </c>
      <c r="S92" s="67"/>
      <c r="T92" s="9" t="n">
        <f aca="false">'Central SIPA income'!J87</f>
        <v>111492430.16847</v>
      </c>
      <c r="U92" s="9"/>
      <c r="V92" s="67" t="n">
        <f aca="false">'Central SIPA income'!F87</f>
        <v>129639.948605336</v>
      </c>
      <c r="W92" s="67"/>
      <c r="X92" s="67" t="n">
        <f aca="false">'Central SIPA income'!M87</f>
        <v>325618.174662301</v>
      </c>
      <c r="Y92" s="9"/>
      <c r="Z92" s="9" t="n">
        <f aca="false">R92+V92-N92-L92-F92</f>
        <v>-4565427.97336048</v>
      </c>
      <c r="AA92" s="9"/>
      <c r="AB92" s="9" t="n">
        <f aca="false">T92-P92-D92</f>
        <v>-73458883.4312384</v>
      </c>
      <c r="AC92" s="50"/>
      <c r="AD92" s="9"/>
      <c r="AE92" s="9"/>
      <c r="AF92" s="9"/>
      <c r="AG92" s="9" t="n">
        <f aca="false">BF92/100*$AG$57</f>
        <v>7488397441.64549</v>
      </c>
      <c r="AH92" s="40" t="n">
        <f aca="false">(AG92-AG91)/AG91</f>
        <v>0.00318824218729459</v>
      </c>
      <c r="AI92" s="40"/>
      <c r="AJ92" s="40" t="n">
        <f aca="false">AB92/AG92</f>
        <v>-0.00980969346294427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13710175</v>
      </c>
      <c r="AY92" s="40" t="n">
        <f aca="false">(AW92-AW91)/AW91</f>
        <v>0.00345899831770892</v>
      </c>
      <c r="AZ92" s="39" t="n">
        <f aca="false">workers_and_wage_central!B80</f>
        <v>7601.21201807121</v>
      </c>
      <c r="BA92" s="40" t="n">
        <f aca="false">(AZ92-AZ91)/AZ91</f>
        <v>-0.000269822813755453</v>
      </c>
      <c r="BB92" s="7"/>
      <c r="BC92" s="7"/>
      <c r="BD92" s="7"/>
      <c r="BE92" s="7"/>
      <c r="BF92" s="7" t="n">
        <f aca="false">BF91*(1+AY92)*(1+BA92)*(1-BE92)</f>
        <v>124.858519836751</v>
      </c>
      <c r="BG92" s="7"/>
      <c r="BH92" s="0" t="n">
        <f aca="false">BH91+1</f>
        <v>61</v>
      </c>
      <c r="BI92" s="40" t="n">
        <f aca="false">T99/AG99</f>
        <v>0.0171990192323823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156813640.460538</v>
      </c>
      <c r="E93" s="9"/>
      <c r="F93" s="67" t="n">
        <f aca="false">'Central pensions'!I93</f>
        <v>28502735.39205</v>
      </c>
      <c r="G93" s="9" t="n">
        <f aca="false">'Central pensions'!K93</f>
        <v>3661079.23406898</v>
      </c>
      <c r="H93" s="9" t="n">
        <f aca="false">'Central pensions'!V93</f>
        <v>20142177.75284</v>
      </c>
      <c r="I93" s="67" t="n">
        <f aca="false">'Central pensions'!M93</f>
        <v>113229.254661927</v>
      </c>
      <c r="J93" s="9" t="n">
        <f aca="false">'Central pensions'!W93</f>
        <v>622953.951118759</v>
      </c>
      <c r="K93" s="9"/>
      <c r="L93" s="67" t="n">
        <f aca="false">'Central pensions'!N93</f>
        <v>4249941.39579098</v>
      </c>
      <c r="M93" s="67"/>
      <c r="N93" s="67" t="n">
        <f aca="false">'Central pensions'!L93</f>
        <v>1258909.85281267</v>
      </c>
      <c r="O93" s="9"/>
      <c r="P93" s="9" t="n">
        <f aca="false">'Central pensions'!X93</f>
        <v>28979116.6778495</v>
      </c>
      <c r="Q93" s="67"/>
      <c r="R93" s="67" t="n">
        <f aca="false">'Central SIPA income'!G88</f>
        <v>33485229.6313953</v>
      </c>
      <c r="S93" s="67"/>
      <c r="T93" s="9" t="n">
        <f aca="false">'Central SIPA income'!J88</f>
        <v>128033677.717417</v>
      </c>
      <c r="U93" s="9"/>
      <c r="V93" s="67" t="n">
        <f aca="false">'Central SIPA income'!F88</f>
        <v>129994.784212361</v>
      </c>
      <c r="W93" s="67"/>
      <c r="X93" s="67" t="n">
        <f aca="false">'Central SIPA income'!M88</f>
        <v>326509.419405205</v>
      </c>
      <c r="Y93" s="9"/>
      <c r="Z93" s="9" t="n">
        <f aca="false">R93+V93-N93-L93-F93</f>
        <v>-396362.225045934</v>
      </c>
      <c r="AA93" s="9"/>
      <c r="AB93" s="9" t="n">
        <f aca="false">T93-P93-D93</f>
        <v>-57759079.4209703</v>
      </c>
      <c r="AC93" s="50"/>
      <c r="AD93" s="9"/>
      <c r="AE93" s="9"/>
      <c r="AF93" s="9"/>
      <c r="AG93" s="9" t="n">
        <f aca="false">BF93/100*$AG$57</f>
        <v>7498049607.67226</v>
      </c>
      <c r="AH93" s="40" t="n">
        <f aca="false">(AG93-AG92)/AG92</f>
        <v>0.00128894948511823</v>
      </c>
      <c r="AI93" s="40" t="n">
        <f aca="false">(AG93-AG89)/AG89</f>
        <v>0.0124322887720688</v>
      </c>
      <c r="AJ93" s="40" t="n">
        <f aca="false">AB93/AG93</f>
        <v>-0.00770321382801592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13755425</v>
      </c>
      <c r="AY93" s="40" t="n">
        <f aca="false">(AW93-AW92)/AW92</f>
        <v>0.00330046844770399</v>
      </c>
      <c r="AZ93" s="39" t="n">
        <f aca="false">workers_and_wage_central!B81</f>
        <v>7585.97233405448</v>
      </c>
      <c r="BA93" s="40" t="n">
        <f aca="false">(AZ93-AZ92)/AZ92</f>
        <v>-0.00200490184729801</v>
      </c>
      <c r="BB93" s="7"/>
      <c r="BC93" s="7"/>
      <c r="BD93" s="7"/>
      <c r="BE93" s="7"/>
      <c r="BF93" s="7" t="n">
        <f aca="false">BF92*(1+AY93)*(1+BA93)*(1-BE93)</f>
        <v>125.019456161607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0.0150052533878717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156930256.649579</v>
      </c>
      <c r="E94" s="6"/>
      <c r="F94" s="8" t="n">
        <f aca="false">'Central pensions'!I94</f>
        <v>28523931.7648202</v>
      </c>
      <c r="G94" s="6" t="n">
        <f aca="false">'Central pensions'!K94</f>
        <v>3722605.98025733</v>
      </c>
      <c r="H94" s="6" t="n">
        <f aca="false">'Central pensions'!V94</f>
        <v>20480679.7570433</v>
      </c>
      <c r="I94" s="8" t="n">
        <f aca="false">'Central pensions'!M94</f>
        <v>115132.143719298</v>
      </c>
      <c r="J94" s="6" t="n">
        <f aca="false">'Central pensions'!W94</f>
        <v>633423.085269379</v>
      </c>
      <c r="K94" s="6"/>
      <c r="L94" s="8" t="n">
        <f aca="false">'Central pensions'!N94</f>
        <v>5083823.70207755</v>
      </c>
      <c r="M94" s="8"/>
      <c r="N94" s="8" t="n">
        <f aca="false">'Central pensions'!L94</f>
        <v>1258864.10006782</v>
      </c>
      <c r="O94" s="6"/>
      <c r="P94" s="6" t="n">
        <f aca="false">'Central pensions'!X94</f>
        <v>33305884.2111773</v>
      </c>
      <c r="Q94" s="8"/>
      <c r="R94" s="8" t="n">
        <f aca="false">'Central SIPA income'!G89</f>
        <v>29305794.9467273</v>
      </c>
      <c r="S94" s="8"/>
      <c r="T94" s="6" t="n">
        <f aca="false">'Central SIPA income'!J89</f>
        <v>112053246.96188</v>
      </c>
      <c r="U94" s="6"/>
      <c r="V94" s="8" t="n">
        <f aca="false">'Central SIPA income'!F89</f>
        <v>133029.131508965</v>
      </c>
      <c r="W94" s="8"/>
      <c r="X94" s="8" t="n">
        <f aca="false">'Central SIPA income'!M89</f>
        <v>334130.824987673</v>
      </c>
      <c r="Y94" s="6"/>
      <c r="Z94" s="6" t="n">
        <f aca="false">R94+V94-N94-L94-F94</f>
        <v>-5427795.48872936</v>
      </c>
      <c r="AA94" s="6"/>
      <c r="AB94" s="6" t="n">
        <f aca="false">T94-P94-D94</f>
        <v>-78182893.8988765</v>
      </c>
      <c r="AC94" s="50"/>
      <c r="AD94" s="6"/>
      <c r="AE94" s="6"/>
      <c r="AF94" s="6"/>
      <c r="AG94" s="6" t="n">
        <f aca="false">BF94/100*$AG$57</f>
        <v>7545147940.76922</v>
      </c>
      <c r="AH94" s="61" t="n">
        <f aca="false">(AG94-AG93)/AG93</f>
        <v>0.00628141124176648</v>
      </c>
      <c r="AI94" s="61"/>
      <c r="AJ94" s="61" t="n">
        <f aca="false">AB94/AG94</f>
        <v>-0.0103620094016216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0.00556055839969203</v>
      </c>
      <c r="AV94" s="5"/>
      <c r="AW94" s="65" t="n">
        <f aca="false">workers_and_wage_central!C82</f>
        <v>13800748</v>
      </c>
      <c r="AX94" s="5"/>
      <c r="AY94" s="61" t="n">
        <f aca="false">(AW94-AW93)/AW93</f>
        <v>0.00329491818682447</v>
      </c>
      <c r="AZ94" s="66" t="n">
        <f aca="false">workers_and_wage_central!B82</f>
        <v>7608.55338502958</v>
      </c>
      <c r="BA94" s="61" t="n">
        <f aca="false">(AZ94-AZ93)/AZ93</f>
        <v>0.00297668512100019</v>
      </c>
      <c r="BB94" s="5"/>
      <c r="BC94" s="5"/>
      <c r="BD94" s="5"/>
      <c r="BE94" s="5"/>
      <c r="BF94" s="5" t="n">
        <f aca="false">BF93*(1+AY94)*(1+BA94)*(1-BE94)</f>
        <v>125.80475477898</v>
      </c>
      <c r="BG94" s="5"/>
      <c r="BH94" s="5" t="n">
        <f aca="false">BH93+1</f>
        <v>63</v>
      </c>
      <c r="BI94" s="61" t="n">
        <f aca="false">T101/AG101</f>
        <v>0.017249333383659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157318922.062872</v>
      </c>
      <c r="E95" s="9"/>
      <c r="F95" s="67" t="n">
        <f aca="false">'Central pensions'!I95</f>
        <v>28594576.3044062</v>
      </c>
      <c r="G95" s="9" t="n">
        <f aca="false">'Central pensions'!K95</f>
        <v>3784740.97586912</v>
      </c>
      <c r="H95" s="9" t="n">
        <f aca="false">'Central pensions'!V95</f>
        <v>20822528.1701119</v>
      </c>
      <c r="I95" s="67" t="n">
        <f aca="false">'Central pensions'!M95</f>
        <v>117053.844614509</v>
      </c>
      <c r="J95" s="9" t="n">
        <f aca="false">'Central pensions'!W95</f>
        <v>643995.716601399</v>
      </c>
      <c r="K95" s="9"/>
      <c r="L95" s="67" t="n">
        <f aca="false">'Central pensions'!N95</f>
        <v>4262007.81432017</v>
      </c>
      <c r="M95" s="67"/>
      <c r="N95" s="67" t="n">
        <f aca="false">'Central pensions'!L95</f>
        <v>1262412.83236067</v>
      </c>
      <c r="O95" s="9"/>
      <c r="P95" s="9" t="n">
        <f aca="false">'Central pensions'!X95</f>
        <v>29061001.7408859</v>
      </c>
      <c r="Q95" s="67"/>
      <c r="R95" s="67" t="n">
        <f aca="false">'Central SIPA income'!G90</f>
        <v>33883956.8147526</v>
      </c>
      <c r="S95" s="67"/>
      <c r="T95" s="9" t="n">
        <f aca="false">'Central SIPA income'!J90</f>
        <v>129558245.661347</v>
      </c>
      <c r="U95" s="9"/>
      <c r="V95" s="67" t="n">
        <f aca="false">'Central SIPA income'!F90</f>
        <v>133175.570209928</v>
      </c>
      <c r="W95" s="67"/>
      <c r="X95" s="67" t="n">
        <f aca="false">'Central SIPA income'!M90</f>
        <v>334498.636785044</v>
      </c>
      <c r="Y95" s="9"/>
      <c r="Z95" s="9" t="n">
        <f aca="false">R95+V95-N95-L95-F95</f>
        <v>-101864.566124532</v>
      </c>
      <c r="AA95" s="9"/>
      <c r="AB95" s="9" t="n">
        <f aca="false">T95-P95-D95</f>
        <v>-56821678.1424114</v>
      </c>
      <c r="AC95" s="50"/>
      <c r="AD95" s="9"/>
      <c r="AE95" s="9"/>
      <c r="AF95" s="9"/>
      <c r="AG95" s="9" t="n">
        <f aca="false">BF95/100*$AG$57</f>
        <v>7567088234.49906</v>
      </c>
      <c r="AH95" s="40" t="n">
        <f aca="false">(AG95-AG94)/AG94</f>
        <v>0.00290786793076511</v>
      </c>
      <c r="AI95" s="40"/>
      <c r="AJ95" s="40" t="n">
        <f aca="false">AB95/AG95</f>
        <v>-0.00750905452421661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13804603</v>
      </c>
      <c r="AX95" s="7"/>
      <c r="AY95" s="40" t="n">
        <f aca="false">(AW95-AW94)/AW94</f>
        <v>0.000279332685445745</v>
      </c>
      <c r="AZ95" s="39" t="n">
        <f aca="false">workers_and_wage_central!B83</f>
        <v>7628.54715085572</v>
      </c>
      <c r="BA95" s="40" t="n">
        <f aca="false">(AZ95-AZ94)/AZ94</f>
        <v>0.00262780121454934</v>
      </c>
      <c r="BB95" s="7"/>
      <c r="BC95" s="7"/>
      <c r="BD95" s="7"/>
      <c r="BE95" s="7"/>
      <c r="BF95" s="7" t="n">
        <f aca="false">BF94*(1+AY95)*(1+BA95)*(1-BE95)</f>
        <v>126.170578390939</v>
      </c>
      <c r="BG95" s="7"/>
      <c r="BH95" s="7" t="n">
        <f aca="false">BH94+1</f>
        <v>64</v>
      </c>
      <c r="BI95" s="40" t="n">
        <f aca="false">T102/AG102</f>
        <v>0.0150648073300936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157688248.029376</v>
      </c>
      <c r="E96" s="9"/>
      <c r="F96" s="67" t="n">
        <f aca="false">'Central pensions'!I96</f>
        <v>28661705.6706129</v>
      </c>
      <c r="G96" s="9" t="n">
        <f aca="false">'Central pensions'!K96</f>
        <v>3832538.19181161</v>
      </c>
      <c r="H96" s="9" t="n">
        <f aca="false">'Central pensions'!V96</f>
        <v>21085494.3497688</v>
      </c>
      <c r="I96" s="67" t="n">
        <f aca="false">'Central pensions'!M96</f>
        <v>118532.109025102</v>
      </c>
      <c r="J96" s="9" t="n">
        <f aca="false">'Central pensions'!W96</f>
        <v>652128.691229965</v>
      </c>
      <c r="K96" s="9"/>
      <c r="L96" s="67" t="n">
        <f aca="false">'Central pensions'!N96</f>
        <v>4241328.12468044</v>
      </c>
      <c r="M96" s="67"/>
      <c r="N96" s="67" t="n">
        <f aca="false">'Central pensions'!L96</f>
        <v>1265633.58538712</v>
      </c>
      <c r="O96" s="9"/>
      <c r="P96" s="9" t="n">
        <f aca="false">'Central pensions'!X96</f>
        <v>28971414.3659139</v>
      </c>
      <c r="Q96" s="67"/>
      <c r="R96" s="67" t="n">
        <f aca="false">'Central SIPA income'!G91</f>
        <v>29598053.6412272</v>
      </c>
      <c r="S96" s="67"/>
      <c r="T96" s="9" t="n">
        <f aca="false">'Central SIPA income'!J91</f>
        <v>113170723.410858</v>
      </c>
      <c r="U96" s="9"/>
      <c r="V96" s="67" t="n">
        <f aca="false">'Central SIPA income'!F91</f>
        <v>134136.440349976</v>
      </c>
      <c r="W96" s="67"/>
      <c r="X96" s="67" t="n">
        <f aca="false">'Central SIPA income'!M91</f>
        <v>336912.065550296</v>
      </c>
      <c r="Y96" s="9"/>
      <c r="Z96" s="9" t="n">
        <f aca="false">R96+V96-N96-L96-F96</f>
        <v>-4436477.29910326</v>
      </c>
      <c r="AA96" s="9"/>
      <c r="AB96" s="9" t="n">
        <f aca="false">T96-P96-D96</f>
        <v>-73488938.9844318</v>
      </c>
      <c r="AC96" s="50"/>
      <c r="AD96" s="9"/>
      <c r="AE96" s="9"/>
      <c r="AF96" s="9"/>
      <c r="AG96" s="9" t="n">
        <f aca="false">BF96/100*$AG$57</f>
        <v>7606578821.69496</v>
      </c>
      <c r="AH96" s="40" t="n">
        <f aca="false">(AG96-AG95)/AG95</f>
        <v>0.00521872957894911</v>
      </c>
      <c r="AI96" s="40"/>
      <c r="AJ96" s="40" t="n">
        <f aca="false">AB96/AG96</f>
        <v>-0.00966123413785337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13848934</v>
      </c>
      <c r="AY96" s="40" t="n">
        <f aca="false">(AW96-AW95)/AW95</f>
        <v>0.00321132016617935</v>
      </c>
      <c r="AZ96" s="39" t="n">
        <f aca="false">workers_and_wage_central!B84</f>
        <v>7643.81174870122</v>
      </c>
      <c r="BA96" s="40" t="n">
        <f aca="false">(AZ96-AZ95)/AZ95</f>
        <v>0.00200098361373875</v>
      </c>
      <c r="BB96" s="7"/>
      <c r="BC96" s="7"/>
      <c r="BD96" s="7"/>
      <c r="BE96" s="7"/>
      <c r="BF96" s="7" t="n">
        <f aca="false">BF95*(1+AY96)*(1+BA96)*(1-BE96)</f>
        <v>126.829028520381</v>
      </c>
      <c r="BG96" s="7"/>
      <c r="BH96" s="0" t="n">
        <f aca="false">BH95+1</f>
        <v>65</v>
      </c>
      <c r="BI96" s="40" t="n">
        <f aca="false">T103/AG103</f>
        <v>0.0173228210648202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157795394.817579</v>
      </c>
      <c r="E97" s="9"/>
      <c r="F97" s="67" t="n">
        <f aca="false">'Central pensions'!I97</f>
        <v>28681180.8676895</v>
      </c>
      <c r="G97" s="9" t="n">
        <f aca="false">'Central pensions'!K97</f>
        <v>3933908.22183511</v>
      </c>
      <c r="H97" s="9" t="n">
        <f aca="false">'Central pensions'!V97</f>
        <v>21643202.3459639</v>
      </c>
      <c r="I97" s="67" t="n">
        <f aca="false">'Central pensions'!M97</f>
        <v>121667.264592839</v>
      </c>
      <c r="J97" s="9" t="n">
        <f aca="false">'Central pensions'!W97</f>
        <v>669377.392143216</v>
      </c>
      <c r="K97" s="9"/>
      <c r="L97" s="67" t="n">
        <f aca="false">'Central pensions'!N97</f>
        <v>4206417.68617026</v>
      </c>
      <c r="M97" s="67"/>
      <c r="N97" s="67" t="n">
        <f aca="false">'Central pensions'!L97</f>
        <v>1266058.1851435</v>
      </c>
      <c r="O97" s="9"/>
      <c r="P97" s="9" t="n">
        <f aca="false">'Central pensions'!X97</f>
        <v>28792599.9571098</v>
      </c>
      <c r="Q97" s="67"/>
      <c r="R97" s="67" t="n">
        <f aca="false">'Central SIPA income'!G92</f>
        <v>34355620.6971342</v>
      </c>
      <c r="S97" s="67"/>
      <c r="T97" s="9" t="n">
        <f aca="false">'Central SIPA income'!J92</f>
        <v>131361693.395543</v>
      </c>
      <c r="U97" s="9"/>
      <c r="V97" s="67" t="n">
        <f aca="false">'Central SIPA income'!F92</f>
        <v>134913.804240388</v>
      </c>
      <c r="W97" s="67"/>
      <c r="X97" s="67" t="n">
        <f aca="false">'Central SIPA income'!M92</f>
        <v>338864.579522782</v>
      </c>
      <c r="Y97" s="9"/>
      <c r="Z97" s="9" t="n">
        <f aca="false">R97+V97-N97-L97-F97</f>
        <v>336877.762371339</v>
      </c>
      <c r="AA97" s="9"/>
      <c r="AB97" s="9" t="n">
        <f aca="false">T97-P97-D97</f>
        <v>-55226301.3791461</v>
      </c>
      <c r="AC97" s="50"/>
      <c r="AD97" s="9"/>
      <c r="AE97" s="9"/>
      <c r="AF97" s="9"/>
      <c r="AG97" s="9" t="n">
        <f aca="false">BF97/100*$AG$57</f>
        <v>7666170470.50273</v>
      </c>
      <c r="AH97" s="40" t="n">
        <f aca="false">(AG97-AG96)/AG96</f>
        <v>0.00783422484728739</v>
      </c>
      <c r="AI97" s="40" t="n">
        <f aca="false">(AG97-AG93)/AG93</f>
        <v>0.0224219459229024</v>
      </c>
      <c r="AJ97" s="40" t="n">
        <f aca="false">AB97/AG97</f>
        <v>-0.0072038968598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13896784</v>
      </c>
      <c r="AY97" s="40" t="n">
        <f aca="false">(AW97-AW96)/AW96</f>
        <v>0.00345513957969617</v>
      </c>
      <c r="AZ97" s="39" t="n">
        <f aca="false">workers_and_wage_central!B85</f>
        <v>7677.16939678801</v>
      </c>
      <c r="BA97" s="40" t="n">
        <f aca="false">(AZ97-AZ96)/AZ96</f>
        <v>0.00436400701423014</v>
      </c>
      <c r="BB97" s="7"/>
      <c r="BC97" s="7"/>
      <c r="BD97" s="7"/>
      <c r="BE97" s="7"/>
      <c r="BF97" s="7" t="n">
        <f aca="false">BF96*(1+AY97)*(1+BA97)*(1-BE97)</f>
        <v>127.822635646973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0.0151036969061787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158055236.437409</v>
      </c>
      <c r="E98" s="6"/>
      <c r="F98" s="8" t="n">
        <f aca="false">'Central pensions'!I98</f>
        <v>28728410.1578973</v>
      </c>
      <c r="G98" s="6" t="n">
        <f aca="false">'Central pensions'!K98</f>
        <v>3963152.74837912</v>
      </c>
      <c r="H98" s="6" t="n">
        <f aca="false">'Central pensions'!V98</f>
        <v>21804097.1024788</v>
      </c>
      <c r="I98" s="8" t="n">
        <f aca="false">'Central pensions'!M98</f>
        <v>122571.734485952</v>
      </c>
      <c r="J98" s="6" t="n">
        <f aca="false">'Central pensions'!W98</f>
        <v>674353.518633364</v>
      </c>
      <c r="K98" s="6"/>
      <c r="L98" s="8" t="n">
        <f aca="false">'Central pensions'!N98</f>
        <v>5059124.70916805</v>
      </c>
      <c r="M98" s="8"/>
      <c r="N98" s="8" t="n">
        <f aca="false">'Central pensions'!L98</f>
        <v>1267537.98637724</v>
      </c>
      <c r="O98" s="6"/>
      <c r="P98" s="6" t="n">
        <f aca="false">'Central pensions'!X98</f>
        <v>33225442.1828201</v>
      </c>
      <c r="Q98" s="8"/>
      <c r="R98" s="8" t="n">
        <f aca="false">'Central SIPA income'!G93</f>
        <v>30077504.1016084</v>
      </c>
      <c r="S98" s="8"/>
      <c r="T98" s="6" t="n">
        <f aca="false">'Central SIPA income'!J93</f>
        <v>115003943.800912</v>
      </c>
      <c r="U98" s="6"/>
      <c r="V98" s="8" t="n">
        <f aca="false">'Central SIPA income'!F93</f>
        <v>133429.244171599</v>
      </c>
      <c r="W98" s="8"/>
      <c r="X98" s="8" t="n">
        <f aca="false">'Central SIPA income'!M93</f>
        <v>335135.792640529</v>
      </c>
      <c r="Y98" s="6"/>
      <c r="Z98" s="6" t="n">
        <f aca="false">R98+V98-N98-L98-F98</f>
        <v>-4844139.50766263</v>
      </c>
      <c r="AA98" s="6"/>
      <c r="AB98" s="6" t="n">
        <f aca="false">T98-P98-D98</f>
        <v>-76276734.8193175</v>
      </c>
      <c r="AC98" s="50"/>
      <c r="AD98" s="6"/>
      <c r="AE98" s="6"/>
      <c r="AF98" s="6"/>
      <c r="AG98" s="6" t="n">
        <f aca="false">BF98/100*$AG$57</f>
        <v>7703036928.33576</v>
      </c>
      <c r="AH98" s="61" t="n">
        <f aca="false">(AG98-AG97)/AG97</f>
        <v>0.00480897965612409</v>
      </c>
      <c r="AI98" s="61"/>
      <c r="AJ98" s="61" t="n">
        <f aca="false">AB98/AG98</f>
        <v>-0.0099021639814204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0.00430572763425448</v>
      </c>
      <c r="AV98" s="5"/>
      <c r="AW98" s="65" t="n">
        <f aca="false">workers_and_wage_central!C86</f>
        <v>13938588</v>
      </c>
      <c r="AX98" s="5"/>
      <c r="AY98" s="61" t="n">
        <f aca="false">(AW98-AW97)/AW97</f>
        <v>0.00300817800722815</v>
      </c>
      <c r="AZ98" s="66" t="n">
        <f aca="false">workers_and_wage_central!B86</f>
        <v>7690.95299258685</v>
      </c>
      <c r="BA98" s="61" t="n">
        <f aca="false">(AZ98-AZ97)/AZ97</f>
        <v>0.00179540076380406</v>
      </c>
      <c r="BB98" s="5"/>
      <c r="BC98" s="5"/>
      <c r="BD98" s="5"/>
      <c r="BE98" s="5"/>
      <c r="BF98" s="5" t="n">
        <f aca="false">BF97*(1+AY98)*(1+BA98)*(1-BE98)</f>
        <v>128.437332101391</v>
      </c>
      <c r="BG98" s="5"/>
      <c r="BH98" s="5" t="n">
        <f aca="false">BH97+1</f>
        <v>67</v>
      </c>
      <c r="BI98" s="61" t="n">
        <f aca="false">T105/AG105</f>
        <v>0.0173553342111158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158593836.440549</v>
      </c>
      <c r="E99" s="9"/>
      <c r="F99" s="67" t="n">
        <f aca="false">'Central pensions'!I99</f>
        <v>28826307.0839974</v>
      </c>
      <c r="G99" s="9" t="n">
        <f aca="false">'Central pensions'!K99</f>
        <v>4029871.86739012</v>
      </c>
      <c r="H99" s="9" t="n">
        <f aca="false">'Central pensions'!V99</f>
        <v>22171166.0099547</v>
      </c>
      <c r="I99" s="67" t="n">
        <f aca="false">'Central pensions'!M99</f>
        <v>124635.212393508</v>
      </c>
      <c r="J99" s="9" t="n">
        <f aca="false">'Central pensions'!W99</f>
        <v>685706.165256327</v>
      </c>
      <c r="K99" s="9"/>
      <c r="L99" s="67" t="n">
        <f aca="false">'Central pensions'!N99</f>
        <v>4236280.78256398</v>
      </c>
      <c r="M99" s="67"/>
      <c r="N99" s="67" t="n">
        <f aca="false">'Central pensions'!L99</f>
        <v>1271946.94769175</v>
      </c>
      <c r="O99" s="9"/>
      <c r="P99" s="9" t="n">
        <f aca="false">'Central pensions'!X99</f>
        <v>28979957.9403346</v>
      </c>
      <c r="Q99" s="67"/>
      <c r="R99" s="67" t="n">
        <f aca="false">'Central SIPA income'!G94</f>
        <v>34813898.5021155</v>
      </c>
      <c r="S99" s="67"/>
      <c r="T99" s="9" t="n">
        <f aca="false">'Central SIPA income'!J94</f>
        <v>133113958.302605</v>
      </c>
      <c r="U99" s="9"/>
      <c r="V99" s="67" t="n">
        <f aca="false">'Central SIPA income'!F94</f>
        <v>132910.631318967</v>
      </c>
      <c r="W99" s="67"/>
      <c r="X99" s="67" t="n">
        <f aca="false">'Central SIPA income'!M94</f>
        <v>333833.186674951</v>
      </c>
      <c r="Y99" s="9"/>
      <c r="Z99" s="9" t="n">
        <f aca="false">R99+V99-N99-L99-F99</f>
        <v>612274.319181319</v>
      </c>
      <c r="AA99" s="9"/>
      <c r="AB99" s="9" t="n">
        <f aca="false">T99-P99-D99</f>
        <v>-54459836.0782784</v>
      </c>
      <c r="AC99" s="50"/>
      <c r="AD99" s="9"/>
      <c r="AE99" s="9"/>
      <c r="AF99" s="9"/>
      <c r="AG99" s="9" t="n">
        <f aca="false">BF99/100*$AG$57</f>
        <v>7739624946.28638</v>
      </c>
      <c r="AH99" s="40" t="n">
        <f aca="false">(AG99-AG98)/AG98</f>
        <v>0.00474981728518485</v>
      </c>
      <c r="AI99" s="40"/>
      <c r="AJ99" s="40" t="n">
        <f aca="false">AB99/AG99</f>
        <v>-0.00703649549638827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13944864</v>
      </c>
      <c r="AX99" s="7"/>
      <c r="AY99" s="40" t="n">
        <f aca="false">(AW99-AW98)/AW98</f>
        <v>0.000450260815514455</v>
      </c>
      <c r="AZ99" s="39" t="n">
        <f aca="false">workers_and_wage_central!B87</f>
        <v>7724.00579690143</v>
      </c>
      <c r="BA99" s="40" t="n">
        <f aca="false">(AZ99-AZ98)/AZ98</f>
        <v>0.00429762141914549</v>
      </c>
      <c r="BB99" s="7"/>
      <c r="BC99" s="7"/>
      <c r="BD99" s="7"/>
      <c r="BE99" s="7"/>
      <c r="BF99" s="7" t="n">
        <f aca="false">BF98*(1+AY99)*(1+BA99)*(1-BE99)</f>
        <v>129.04738596147</v>
      </c>
      <c r="BG99" s="7"/>
      <c r="BH99" s="7" t="n">
        <f aca="false">BH98+1</f>
        <v>68</v>
      </c>
      <c r="BI99" s="40" t="n">
        <f aca="false">T106/AG106</f>
        <v>0.0151075334727629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158740572.456991</v>
      </c>
      <c r="E100" s="9"/>
      <c r="F100" s="67" t="n">
        <f aca="false">'Central pensions'!I100</f>
        <v>28852978.091933</v>
      </c>
      <c r="G100" s="9" t="n">
        <f aca="false">'Central pensions'!K100</f>
        <v>4095765.59833005</v>
      </c>
      <c r="H100" s="9" t="n">
        <f aca="false">'Central pensions'!V100</f>
        <v>22533693.8757924</v>
      </c>
      <c r="I100" s="67" t="n">
        <f aca="false">'Central pensions'!M100</f>
        <v>126673.16283495</v>
      </c>
      <c r="J100" s="9" t="n">
        <f aca="false">'Central pensions'!W100</f>
        <v>696918.36729255</v>
      </c>
      <c r="K100" s="9"/>
      <c r="L100" s="67" t="n">
        <f aca="false">'Central pensions'!N100</f>
        <v>4266858.09698023</v>
      </c>
      <c r="M100" s="67"/>
      <c r="N100" s="67" t="n">
        <f aca="false">'Central pensions'!L100</f>
        <v>1272233.51015361</v>
      </c>
      <c r="O100" s="9"/>
      <c r="P100" s="9" t="n">
        <f aca="false">'Central pensions'!X100</f>
        <v>29140200.3523146</v>
      </c>
      <c r="Q100" s="67"/>
      <c r="R100" s="67" t="n">
        <f aca="false">'Central SIPA income'!G95</f>
        <v>30483633.8442959</v>
      </c>
      <c r="S100" s="67"/>
      <c r="T100" s="9" t="n">
        <f aca="false">'Central SIPA income'!J95</f>
        <v>116556816.072033</v>
      </c>
      <c r="U100" s="9"/>
      <c r="V100" s="67" t="n">
        <f aca="false">'Central SIPA income'!F95</f>
        <v>131089.296899908</v>
      </c>
      <c r="W100" s="67"/>
      <c r="X100" s="67" t="n">
        <f aca="false">'Central SIPA income'!M95</f>
        <v>329258.519719559</v>
      </c>
      <c r="Y100" s="9"/>
      <c r="Z100" s="9" t="n">
        <f aca="false">R100+V100-N100-L100-F100</f>
        <v>-3777346.55787104</v>
      </c>
      <c r="AA100" s="9"/>
      <c r="AB100" s="9" t="n">
        <f aca="false">T100-P100-D100</f>
        <v>-71323956.7372728</v>
      </c>
      <c r="AC100" s="50"/>
      <c r="AD100" s="9"/>
      <c r="AE100" s="9"/>
      <c r="AF100" s="9"/>
      <c r="AG100" s="9" t="n">
        <f aca="false">BF100/100*$AG$57</f>
        <v>7767733943.51623</v>
      </c>
      <c r="AH100" s="40" t="n">
        <f aca="false">(AG100-AG99)/AG99</f>
        <v>0.00363182937479922</v>
      </c>
      <c r="AI100" s="40"/>
      <c r="AJ100" s="40" t="n">
        <f aca="false">AB100/AG100</f>
        <v>-0.00918208028955566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14015334</v>
      </c>
      <c r="AY100" s="40" t="n">
        <f aca="false">(AW100-AW99)/AW99</f>
        <v>0.00505347345087051</v>
      </c>
      <c r="AZ100" s="39" t="n">
        <f aca="false">workers_and_wage_central!B88</f>
        <v>7713.08022191983</v>
      </c>
      <c r="BA100" s="40" t="n">
        <f aca="false">(AZ100-AZ99)/AZ99</f>
        <v>-0.00141449595829978</v>
      </c>
      <c r="BB100" s="7"/>
      <c r="BC100" s="7"/>
      <c r="BD100" s="7"/>
      <c r="BE100" s="7"/>
      <c r="BF100" s="7" t="n">
        <f aca="false">BF99*(1+AY100)*(1+BA100)*(1-BE100)</f>
        <v>129.516064048546</v>
      </c>
      <c r="BG100" s="7"/>
      <c r="BH100" s="0" t="n">
        <f aca="false">BH99+1</f>
        <v>69</v>
      </c>
      <c r="BI100" s="40" t="n">
        <f aca="false">T107/AG107</f>
        <v>0.0173586414735954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159483166.828493</v>
      </c>
      <c r="E101" s="9"/>
      <c r="F101" s="67" t="n">
        <f aca="false">'Central pensions'!I101</f>
        <v>28987953.4092102</v>
      </c>
      <c r="G101" s="9" t="n">
        <f aca="false">'Central pensions'!K101</f>
        <v>4172099.56274324</v>
      </c>
      <c r="H101" s="9" t="n">
        <f aca="false">'Central pensions'!V101</f>
        <v>22953660.8258332</v>
      </c>
      <c r="I101" s="67" t="n">
        <f aca="false">'Central pensions'!M101</f>
        <v>129034.007095152</v>
      </c>
      <c r="J101" s="9" t="n">
        <f aca="false">'Central pensions'!W101</f>
        <v>709907.035850511</v>
      </c>
      <c r="K101" s="9"/>
      <c r="L101" s="67" t="n">
        <f aca="false">'Central pensions'!N101</f>
        <v>4214318.80893022</v>
      </c>
      <c r="M101" s="67"/>
      <c r="N101" s="67" t="n">
        <f aca="false">'Central pensions'!L101</f>
        <v>1277705.68048063</v>
      </c>
      <c r="O101" s="9"/>
      <c r="P101" s="9" t="n">
        <f aca="false">'Central pensions'!X101</f>
        <v>28897680.0034498</v>
      </c>
      <c r="Q101" s="67"/>
      <c r="R101" s="67" t="n">
        <f aca="false">'Central SIPA income'!G96</f>
        <v>35183852.9144331</v>
      </c>
      <c r="S101" s="67"/>
      <c r="T101" s="9" t="n">
        <f aca="false">'Central SIPA income'!J96</f>
        <v>134528511.06268</v>
      </c>
      <c r="U101" s="9"/>
      <c r="V101" s="67" t="n">
        <f aca="false">'Central SIPA income'!F96</f>
        <v>129340.66706719</v>
      </c>
      <c r="W101" s="67"/>
      <c r="X101" s="67" t="n">
        <f aca="false">'Central SIPA income'!M96</f>
        <v>324866.46572374</v>
      </c>
      <c r="Y101" s="9"/>
      <c r="Z101" s="9" t="n">
        <f aca="false">R101+V101-N101-L101-F101</f>
        <v>833215.682879221</v>
      </c>
      <c r="AA101" s="9"/>
      <c r="AB101" s="9" t="n">
        <f aca="false">T101-P101-D101</f>
        <v>-53852335.7692637</v>
      </c>
      <c r="AC101" s="50"/>
      <c r="AD101" s="9"/>
      <c r="AE101" s="9"/>
      <c r="AF101" s="9"/>
      <c r="AG101" s="9" t="n">
        <f aca="false">BF101/100*$AG$57</f>
        <v>7799055654.5289</v>
      </c>
      <c r="AH101" s="40" t="n">
        <f aca="false">(AG101-AG100)/AG100</f>
        <v>0.00403228422090977</v>
      </c>
      <c r="AI101" s="40" t="n">
        <f aca="false">(AG101-AG97)/AG97</f>
        <v>0.0173339719665087</v>
      </c>
      <c r="AJ101" s="40" t="n">
        <f aca="false">AB101/AG101</f>
        <v>-0.00690498159709782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14016515</v>
      </c>
      <c r="AY101" s="40" t="n">
        <f aca="false">(AW101-AW100)/AW100</f>
        <v>8.42648487720664E-005</v>
      </c>
      <c r="AZ101" s="39" t="n">
        <f aca="false">workers_and_wage_central!B89</f>
        <v>7743.52904628924</v>
      </c>
      <c r="BA101" s="40" t="n">
        <f aca="false">(AZ101-AZ100)/AZ100</f>
        <v>0.00394768672091322</v>
      </c>
      <c r="BB101" s="7"/>
      <c r="BC101" s="7"/>
      <c r="BD101" s="7"/>
      <c r="BE101" s="7"/>
      <c r="BF101" s="7" t="n">
        <f aca="false">BF100*(1+AY101)*(1+BA101)*(1-BE101)</f>
        <v>130.038309629963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0.0151020400300093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160149155.227523</v>
      </c>
      <c r="E102" s="6"/>
      <c r="F102" s="8" t="n">
        <f aca="false">'Central pensions'!I102</f>
        <v>29109004.6841883</v>
      </c>
      <c r="G102" s="6" t="n">
        <f aca="false">'Central pensions'!K102</f>
        <v>4309234.43898454</v>
      </c>
      <c r="H102" s="6" t="n">
        <f aca="false">'Central pensions'!V102</f>
        <v>23708136.453583</v>
      </c>
      <c r="I102" s="8" t="n">
        <f aca="false">'Central pensions'!M102</f>
        <v>133275.291927357</v>
      </c>
      <c r="J102" s="6" t="n">
        <f aca="false">'Central pensions'!W102</f>
        <v>733241.333615969</v>
      </c>
      <c r="K102" s="6"/>
      <c r="L102" s="8" t="n">
        <f aca="false">'Central pensions'!N102</f>
        <v>5077762.43060572</v>
      </c>
      <c r="M102" s="8"/>
      <c r="N102" s="8" t="n">
        <f aca="false">'Central pensions'!L102</f>
        <v>1283873.71161969</v>
      </c>
      <c r="O102" s="6"/>
      <c r="P102" s="6" t="n">
        <f aca="false">'Central pensions'!X102</f>
        <v>33412027.7484259</v>
      </c>
      <c r="Q102" s="8"/>
      <c r="R102" s="8" t="n">
        <f aca="false">'Central SIPA income'!G97</f>
        <v>30874556.922828</v>
      </c>
      <c r="S102" s="8"/>
      <c r="T102" s="6" t="n">
        <f aca="false">'Central SIPA income'!J97</f>
        <v>118051544.344768</v>
      </c>
      <c r="U102" s="6"/>
      <c r="V102" s="8" t="n">
        <f aca="false">'Central SIPA income'!F97</f>
        <v>128327.888175506</v>
      </c>
      <c r="W102" s="8"/>
      <c r="X102" s="8" t="n">
        <f aca="false">'Central SIPA income'!M97</f>
        <v>322322.657140087</v>
      </c>
      <c r="Y102" s="6"/>
      <c r="Z102" s="6" t="n">
        <f aca="false">R102+V102-N102-L102-F102</f>
        <v>-4467756.01541019</v>
      </c>
      <c r="AA102" s="6"/>
      <c r="AB102" s="6" t="n">
        <f aca="false">T102-P102-D102</f>
        <v>-75509638.6311805</v>
      </c>
      <c r="AC102" s="50"/>
      <c r="AD102" s="6"/>
      <c r="AE102" s="6"/>
      <c r="AF102" s="6"/>
      <c r="AG102" s="6" t="n">
        <f aca="false">BF102/100*$AG$57</f>
        <v>7836246541.8955</v>
      </c>
      <c r="AH102" s="61" t="n">
        <f aca="false">(AG102-AG101)/AG101</f>
        <v>0.00476863982179768</v>
      </c>
      <c r="AI102" s="61"/>
      <c r="AJ102" s="61" t="n">
        <f aca="false">AB102/AG102</f>
        <v>-0.00963594473801682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0.00312635904654843</v>
      </c>
      <c r="AV102" s="5"/>
      <c r="AW102" s="65" t="n">
        <f aca="false">workers_and_wage_central!C90</f>
        <v>14026488</v>
      </c>
      <c r="AX102" s="5"/>
      <c r="AY102" s="61" t="n">
        <f aca="false">(AW102-AW101)/AW101</f>
        <v>0.000711517805959613</v>
      </c>
      <c r="AZ102" s="66" t="n">
        <f aca="false">workers_and_wage_central!B90</f>
        <v>7774.92315099872</v>
      </c>
      <c r="BA102" s="61" t="n">
        <f aca="false">(AZ102-AZ101)/AZ101</f>
        <v>0.00405423735377126</v>
      </c>
      <c r="BB102" s="5"/>
      <c r="BC102" s="5"/>
      <c r="BD102" s="5"/>
      <c r="BE102" s="5"/>
      <c r="BF102" s="5" t="n">
        <f aca="false">BF101*(1+AY102)*(1+BA102)*(1-BE102)</f>
        <v>130.658415491624</v>
      </c>
      <c r="BG102" s="5"/>
      <c r="BH102" s="5" t="n">
        <f aca="false">BH101+1</f>
        <v>71</v>
      </c>
      <c r="BI102" s="61" t="n">
        <f aca="false">T109/AG109</f>
        <v>0.0174032722859436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160536943.915705</v>
      </c>
      <c r="E103" s="9"/>
      <c r="F103" s="67" t="n">
        <f aca="false">'Central pensions'!I103</f>
        <v>29179489.8686074</v>
      </c>
      <c r="G103" s="9" t="n">
        <f aca="false">'Central pensions'!K103</f>
        <v>4452666.74664859</v>
      </c>
      <c r="H103" s="9" t="n">
        <f aca="false">'Central pensions'!V103</f>
        <v>24497258.6909781</v>
      </c>
      <c r="I103" s="67" t="n">
        <f aca="false">'Central pensions'!M103</f>
        <v>137711.342679854</v>
      </c>
      <c r="J103" s="9" t="n">
        <f aca="false">'Central pensions'!W103</f>
        <v>757647.176009638</v>
      </c>
      <c r="K103" s="9"/>
      <c r="L103" s="67" t="n">
        <f aca="false">'Central pensions'!N103</f>
        <v>4306369.55487312</v>
      </c>
      <c r="M103" s="67"/>
      <c r="N103" s="67" t="n">
        <f aca="false">'Central pensions'!L103</f>
        <v>1287740.33496415</v>
      </c>
      <c r="O103" s="9"/>
      <c r="P103" s="9" t="n">
        <f aca="false">'Central pensions'!X103</f>
        <v>29430539.470005</v>
      </c>
      <c r="Q103" s="67"/>
      <c r="R103" s="67" t="n">
        <f aca="false">'Central SIPA income'!G98</f>
        <v>35554255.4458575</v>
      </c>
      <c r="S103" s="67"/>
      <c r="T103" s="9" t="n">
        <f aca="false">'Central SIPA income'!J98</f>
        <v>135944777.244998</v>
      </c>
      <c r="U103" s="9"/>
      <c r="V103" s="67" t="n">
        <f aca="false">'Central SIPA income'!F98</f>
        <v>129969.408668787</v>
      </c>
      <c r="W103" s="67"/>
      <c r="X103" s="67" t="n">
        <f aca="false">'Central SIPA income'!M98</f>
        <v>326445.683355718</v>
      </c>
      <c r="Y103" s="9"/>
      <c r="Z103" s="9" t="n">
        <f aca="false">R103+V103-N103-L103-F103</f>
        <v>910625.096081674</v>
      </c>
      <c r="AA103" s="9"/>
      <c r="AB103" s="9" t="n">
        <f aca="false">T103-P103-D103</f>
        <v>-54022706.1407118</v>
      </c>
      <c r="AC103" s="50"/>
      <c r="AD103" s="9"/>
      <c r="AE103" s="9"/>
      <c r="AF103" s="9"/>
      <c r="AG103" s="9" t="n">
        <f aca="false">BF103/100*$AG$57</f>
        <v>7847727384.37386</v>
      </c>
      <c r="AH103" s="40" t="n">
        <f aca="false">(AG103-AG102)/AG102</f>
        <v>0.00146509459815745</v>
      </c>
      <c r="AI103" s="40"/>
      <c r="AJ103" s="40" t="n">
        <f aca="false">AB103/AG103</f>
        <v>-0.0068838663086437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14021769</v>
      </c>
      <c r="AX103" s="7"/>
      <c r="AY103" s="40" t="n">
        <f aca="false">(AW103-AW102)/AW102</f>
        <v>-0.000336434893752449</v>
      </c>
      <c r="AZ103" s="39" t="n">
        <f aca="false">workers_and_wage_central!B91</f>
        <v>7788.93461829909</v>
      </c>
      <c r="BA103" s="40" t="n">
        <f aca="false">(AZ103-AZ102)/AZ102</f>
        <v>0.00180213579327407</v>
      </c>
      <c r="BB103" s="7"/>
      <c r="BC103" s="7"/>
      <c r="BD103" s="7"/>
      <c r="BE103" s="7"/>
      <c r="BF103" s="7" t="n">
        <f aca="false">BF102*(1+AY103)*(1+BA103)*(1-BE103)</f>
        <v>130.849842430364</v>
      </c>
      <c r="BG103" s="7"/>
      <c r="BH103" s="7" t="n">
        <f aca="false">BH102+1</f>
        <v>72</v>
      </c>
      <c r="BI103" s="40" t="n">
        <f aca="false">T110/AG110</f>
        <v>0.0152303921810989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160841019.445506</v>
      </c>
      <c r="E104" s="9"/>
      <c r="F104" s="67" t="n">
        <f aca="false">'Central pensions'!I104</f>
        <v>29234759.1955591</v>
      </c>
      <c r="G104" s="9" t="n">
        <f aca="false">'Central pensions'!K104</f>
        <v>4517125.6179133</v>
      </c>
      <c r="H104" s="9" t="n">
        <f aca="false">'Central pensions'!V104</f>
        <v>24851892.3822348</v>
      </c>
      <c r="I104" s="67" t="n">
        <f aca="false">'Central pensions'!M104</f>
        <v>139704.916017937</v>
      </c>
      <c r="J104" s="9" t="n">
        <f aca="false">'Central pensions'!W104</f>
        <v>768615.228316537</v>
      </c>
      <c r="K104" s="9"/>
      <c r="L104" s="67" t="n">
        <f aca="false">'Central pensions'!N104</f>
        <v>4203529.47427368</v>
      </c>
      <c r="M104" s="67"/>
      <c r="N104" s="67" t="n">
        <f aca="false">'Central pensions'!L104</f>
        <v>1290651.11827036</v>
      </c>
      <c r="O104" s="9"/>
      <c r="P104" s="9" t="n">
        <f aca="false">'Central pensions'!X104</f>
        <v>28912916.0738241</v>
      </c>
      <c r="Q104" s="67"/>
      <c r="R104" s="67" t="n">
        <f aca="false">'Central SIPA income'!G99</f>
        <v>31102749.2328629</v>
      </c>
      <c r="S104" s="67"/>
      <c r="T104" s="9" t="n">
        <f aca="false">'Central SIPA income'!J99</f>
        <v>118924057.420002</v>
      </c>
      <c r="U104" s="9"/>
      <c r="V104" s="67" t="n">
        <f aca="false">'Central SIPA income'!F99</f>
        <v>131572.255967361</v>
      </c>
      <c r="W104" s="67"/>
      <c r="X104" s="67" t="n">
        <f aca="false">'Central SIPA income'!M99</f>
        <v>330471.573656037</v>
      </c>
      <c r="Y104" s="9"/>
      <c r="Z104" s="9" t="n">
        <f aca="false">R104+V104-N104-L104-F104</f>
        <v>-3494618.29927292</v>
      </c>
      <c r="AA104" s="9"/>
      <c r="AB104" s="9" t="n">
        <f aca="false">T104-P104-D104</f>
        <v>-70829878.0993277</v>
      </c>
      <c r="AC104" s="50"/>
      <c r="AD104" s="9"/>
      <c r="AE104" s="9"/>
      <c r="AF104" s="9"/>
      <c r="AG104" s="9" t="n">
        <f aca="false">BF104/100*$AG$57</f>
        <v>7873837654.36605</v>
      </c>
      <c r="AH104" s="40" t="n">
        <f aca="false">(AG104-AG103)/AG103</f>
        <v>0.00332711225980904</v>
      </c>
      <c r="AI104" s="40"/>
      <c r="AJ104" s="40" t="n">
        <f aca="false">AB104/AG104</f>
        <v>-0.0089955979801098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14077903</v>
      </c>
      <c r="AY104" s="40" t="n">
        <f aca="false">(AW104-AW103)/AW103</f>
        <v>0.00400334651070061</v>
      </c>
      <c r="AZ104" s="39" t="n">
        <f aca="false">workers_and_wage_central!B92</f>
        <v>7783.68847605748</v>
      </c>
      <c r="BA104" s="40" t="n">
        <f aca="false">(AZ104-AZ103)/AZ103</f>
        <v>-0.000673537845507874</v>
      </c>
      <c r="BB104" s="7"/>
      <c r="BC104" s="7"/>
      <c r="BD104" s="7"/>
      <c r="BE104" s="7"/>
      <c r="BF104" s="7" t="n">
        <f aca="false">BF103*(1+AY104)*(1+BA104)*(1-BE104)</f>
        <v>131.285194545308</v>
      </c>
      <c r="BG104" s="7"/>
      <c r="BH104" s="0" t="n">
        <f aca="false">BH103+1</f>
        <v>73</v>
      </c>
      <c r="BI104" s="40" t="n">
        <f aca="false">T111/AG111</f>
        <v>0.0174398780119476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161718806.162629</v>
      </c>
      <c r="E105" s="9"/>
      <c r="F105" s="67" t="n">
        <f aca="false">'Central pensions'!I105</f>
        <v>29394307.3219551</v>
      </c>
      <c r="G105" s="9" t="n">
        <f aca="false">'Central pensions'!K105</f>
        <v>4552457.73575084</v>
      </c>
      <c r="H105" s="9" t="n">
        <f aca="false">'Central pensions'!V105</f>
        <v>25046279.2699168</v>
      </c>
      <c r="I105" s="67" t="n">
        <f aca="false">'Central pensions'!M105</f>
        <v>140797.661930437</v>
      </c>
      <c r="J105" s="9" t="n">
        <f aca="false">'Central pensions'!W105</f>
        <v>774627.193914948</v>
      </c>
      <c r="K105" s="9"/>
      <c r="L105" s="67" t="n">
        <f aca="false">'Central pensions'!N105</f>
        <v>4215474.22637686</v>
      </c>
      <c r="M105" s="67"/>
      <c r="N105" s="67" t="n">
        <f aca="false">'Central pensions'!L105</f>
        <v>1297784.797416</v>
      </c>
      <c r="O105" s="9"/>
      <c r="P105" s="9" t="n">
        <f aca="false">'Central pensions'!X105</f>
        <v>29014144.8471541</v>
      </c>
      <c r="Q105" s="67"/>
      <c r="R105" s="67" t="n">
        <f aca="false">'Central SIPA income'!G100</f>
        <v>35844740.2976924</v>
      </c>
      <c r="S105" s="67"/>
      <c r="T105" s="9" t="n">
        <f aca="false">'Central SIPA income'!J100</f>
        <v>137055471.252804</v>
      </c>
      <c r="U105" s="9"/>
      <c r="V105" s="67" t="n">
        <f aca="false">'Central SIPA income'!F100</f>
        <v>131075.27082118</v>
      </c>
      <c r="W105" s="67"/>
      <c r="X105" s="67" t="n">
        <f aca="false">'Central SIPA income'!M100</f>
        <v>329223.290253624</v>
      </c>
      <c r="Y105" s="9"/>
      <c r="Z105" s="9" t="n">
        <f aca="false">R105+V105-N105-L105-F105</f>
        <v>1068249.22276558</v>
      </c>
      <c r="AA105" s="9"/>
      <c r="AB105" s="9" t="n">
        <f aca="false">T105-P105-D105</f>
        <v>-53677479.7569783</v>
      </c>
      <c r="AC105" s="50"/>
      <c r="AD105" s="9"/>
      <c r="AE105" s="9"/>
      <c r="AF105" s="9"/>
      <c r="AG105" s="9" t="n">
        <f aca="false">BF105/100*$AG$57</f>
        <v>7897022874.09843</v>
      </c>
      <c r="AH105" s="40" t="n">
        <f aca="false">(AG105-AG104)/AG104</f>
        <v>0.00294458950642954</v>
      </c>
      <c r="AI105" s="40" t="n">
        <f aca="false">(AG105-AG101)/AG101</f>
        <v>0.0125614207551705</v>
      </c>
      <c r="AJ105" s="40" t="n">
        <f aca="false">AB105/AG105</f>
        <v>-0.00679717921712446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14106983</v>
      </c>
      <c r="AY105" s="40" t="n">
        <f aca="false">(AW105-AW104)/AW104</f>
        <v>0.00206564855575436</v>
      </c>
      <c r="AZ105" s="39" t="n">
        <f aca="false">workers_and_wage_central!B93</f>
        <v>7790.51577580453</v>
      </c>
      <c r="BA105" s="40" t="n">
        <f aca="false">(AZ105-AZ104)/AZ104</f>
        <v>0.000877129110195358</v>
      </c>
      <c r="BB105" s="7"/>
      <c r="BC105" s="7"/>
      <c r="BD105" s="7"/>
      <c r="BE105" s="7"/>
      <c r="BF105" s="7" t="n">
        <f aca="false">BF104*(1+AY105)*(1+BA105)*(1-BE105)</f>
        <v>131.671775551516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0.0151931029842538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161956086.817581</v>
      </c>
      <c r="E106" s="6"/>
      <c r="F106" s="8" t="n">
        <f aca="false">'Central pensions'!I106</f>
        <v>29437435.8897372</v>
      </c>
      <c r="G106" s="6" t="n">
        <f aca="false">'Central pensions'!K106</f>
        <v>4637252.36933673</v>
      </c>
      <c r="H106" s="6" t="n">
        <f aca="false">'Central pensions'!V106</f>
        <v>25512794.3254448</v>
      </c>
      <c r="I106" s="8" t="n">
        <f aca="false">'Central pensions'!M106</f>
        <v>143420.176371239</v>
      </c>
      <c r="J106" s="6" t="n">
        <f aca="false">'Central pensions'!W106</f>
        <v>789055.494601386</v>
      </c>
      <c r="K106" s="6"/>
      <c r="L106" s="8" t="n">
        <f aca="false">'Central pensions'!N106</f>
        <v>5093848.0669294</v>
      </c>
      <c r="M106" s="8"/>
      <c r="N106" s="8" t="n">
        <f aca="false">'Central pensions'!L106</f>
        <v>1299556.34319594</v>
      </c>
      <c r="O106" s="6"/>
      <c r="P106" s="6" t="n">
        <f aca="false">'Central pensions'!X106</f>
        <v>33581777.4035856</v>
      </c>
      <c r="Q106" s="8"/>
      <c r="R106" s="8" t="n">
        <f aca="false">'Central SIPA income'!G101</f>
        <v>31376487.7271094</v>
      </c>
      <c r="S106" s="8"/>
      <c r="T106" s="6" t="n">
        <f aca="false">'Central SIPA income'!J101</f>
        <v>119970720.278134</v>
      </c>
      <c r="U106" s="6"/>
      <c r="V106" s="8" t="n">
        <f aca="false">'Central SIPA income'!F101</f>
        <v>133336.980485135</v>
      </c>
      <c r="W106" s="8"/>
      <c r="X106" s="8" t="n">
        <f aca="false">'Central SIPA income'!M101</f>
        <v>334904.052860489</v>
      </c>
      <c r="Y106" s="6"/>
      <c r="Z106" s="6" t="n">
        <f aca="false">R106+V106-N106-L106-F106</f>
        <v>-4321015.59226795</v>
      </c>
      <c r="AA106" s="6"/>
      <c r="AB106" s="6" t="n">
        <f aca="false">T106-P106-D106</f>
        <v>-75567143.943032</v>
      </c>
      <c r="AC106" s="50"/>
      <c r="AD106" s="6"/>
      <c r="AE106" s="6"/>
      <c r="AF106" s="6"/>
      <c r="AG106" s="6" t="n">
        <f aca="false">BF106/100*$AG$57</f>
        <v>7941118945.35444</v>
      </c>
      <c r="AH106" s="61" t="n">
        <f aca="false">(AG106-AG105)/AG105</f>
        <v>0.00558388546659026</v>
      </c>
      <c r="AI106" s="61"/>
      <c r="AJ106" s="61" t="n">
        <f aca="false">AB106/AG106</f>
        <v>-0.00951593150323468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0.00275021944250679</v>
      </c>
      <c r="AV106" s="5"/>
      <c r="AW106" s="65" t="n">
        <f aca="false">workers_and_wage_central!C94</f>
        <v>14165858</v>
      </c>
      <c r="AX106" s="5"/>
      <c r="AY106" s="61" t="n">
        <f aca="false">(AW106-AW105)/AW105</f>
        <v>0.00417346501374532</v>
      </c>
      <c r="AZ106" s="66" t="n">
        <f aca="false">workers_and_wage_central!B94</f>
        <v>7801.45801155486</v>
      </c>
      <c r="BA106" s="61" t="n">
        <f aca="false">(AZ106-AZ105)/AZ105</f>
        <v>0.0014045585767652</v>
      </c>
      <c r="BB106" s="5"/>
      <c r="BC106" s="5"/>
      <c r="BD106" s="5"/>
      <c r="BE106" s="5"/>
      <c r="BF106" s="5" t="n">
        <f aca="false">BF105*(1+AY106)*(1+BA106)*(1-BE106)</f>
        <v>132.407015665378</v>
      </c>
      <c r="BG106" s="5"/>
      <c r="BH106" s="5" t="n">
        <f aca="false">BH105+1</f>
        <v>75</v>
      </c>
      <c r="BI106" s="61" t="n">
        <f aca="false">T113/AG113</f>
        <v>0.0174668081318722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162029647.397458</v>
      </c>
      <c r="E107" s="9"/>
      <c r="F107" s="67" t="n">
        <f aca="false">'Central pensions'!I107</f>
        <v>29450806.3958831</v>
      </c>
      <c r="G107" s="9" t="n">
        <f aca="false">'Central pensions'!K107</f>
        <v>4679127.75200864</v>
      </c>
      <c r="H107" s="9" t="n">
        <f aca="false">'Central pensions'!V107</f>
        <v>25743180.3256703</v>
      </c>
      <c r="I107" s="67" t="n">
        <f aca="false">'Central pensions'!M107</f>
        <v>144715.291299236</v>
      </c>
      <c r="J107" s="9" t="n">
        <f aca="false">'Central pensions'!W107</f>
        <v>796180.834814544</v>
      </c>
      <c r="K107" s="9"/>
      <c r="L107" s="67" t="n">
        <f aca="false">'Central pensions'!N107</f>
        <v>4152939.64010383</v>
      </c>
      <c r="M107" s="67"/>
      <c r="N107" s="67" t="n">
        <f aca="false">'Central pensions'!L107</f>
        <v>1300729.51636272</v>
      </c>
      <c r="O107" s="9"/>
      <c r="P107" s="9" t="n">
        <f aca="false">'Central pensions'!X107</f>
        <v>28705853.5565188</v>
      </c>
      <c r="Q107" s="67"/>
      <c r="R107" s="67" t="n">
        <f aca="false">'Central SIPA income'!G102</f>
        <v>35985353.5523331</v>
      </c>
      <c r="S107" s="67"/>
      <c r="T107" s="9" t="n">
        <f aca="false">'Central SIPA income'!J102</f>
        <v>137593118.219113</v>
      </c>
      <c r="U107" s="9"/>
      <c r="V107" s="67" t="n">
        <f aca="false">'Central SIPA income'!F102</f>
        <v>130558.67668338</v>
      </c>
      <c r="W107" s="67"/>
      <c r="X107" s="67" t="n">
        <f aca="false">'Central SIPA income'!M102</f>
        <v>327925.754717694</v>
      </c>
      <c r="Y107" s="9"/>
      <c r="Z107" s="9" t="n">
        <f aca="false">R107+V107-N107-L107-F107</f>
        <v>1211436.67666686</v>
      </c>
      <c r="AA107" s="9"/>
      <c r="AB107" s="9" t="n">
        <f aca="false">T107-P107-D107</f>
        <v>-53142382.7348641</v>
      </c>
      <c r="AC107" s="50"/>
      <c r="AD107" s="9"/>
      <c r="AE107" s="9"/>
      <c r="AF107" s="9"/>
      <c r="AG107" s="9" t="n">
        <f aca="false">BF107/100*$AG$57</f>
        <v>7926491161.67352</v>
      </c>
      <c r="AH107" s="40" t="n">
        <f aca="false">(AG107-AG106)/AG106</f>
        <v>-0.00184203054778269</v>
      </c>
      <c r="AI107" s="40"/>
      <c r="AJ107" s="40" t="n">
        <f aca="false">AB107/AG107</f>
        <v>-0.00670440194165865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14093786</v>
      </c>
      <c r="AX107" s="7"/>
      <c r="AY107" s="40" t="n">
        <f aca="false">(AW107-AW106)/AW106</f>
        <v>-0.00508772571347249</v>
      </c>
      <c r="AZ107" s="39" t="n">
        <f aca="false">workers_and_wage_central!B95</f>
        <v>7826.90865198604</v>
      </c>
      <c r="BA107" s="40" t="n">
        <f aca="false">(AZ107-AZ106)/AZ106</f>
        <v>0.00326229281673838</v>
      </c>
      <c r="BB107" s="7"/>
      <c r="BC107" s="7"/>
      <c r="BD107" s="7"/>
      <c r="BE107" s="7"/>
      <c r="BF107" s="7" t="n">
        <f aca="false">BF106*(1+AY107)*(1+BA107)*(1-BE107)</f>
        <v>132.163117897782</v>
      </c>
      <c r="BG107" s="7"/>
      <c r="BH107" s="7" t="n">
        <f aca="false">BH106+1</f>
        <v>76</v>
      </c>
      <c r="BI107" s="40" t="n">
        <f aca="false">T114/AG114</f>
        <v>0.0151919262262654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162093996.111187</v>
      </c>
      <c r="E108" s="9"/>
      <c r="F108" s="67" t="n">
        <f aca="false">'Central pensions'!I108</f>
        <v>29462502.5363134</v>
      </c>
      <c r="G108" s="9" t="n">
        <f aca="false">'Central pensions'!K108</f>
        <v>4808804.2372109</v>
      </c>
      <c r="H108" s="9" t="n">
        <f aca="false">'Central pensions'!V108</f>
        <v>26456622.0865044</v>
      </c>
      <c r="I108" s="67" t="n">
        <f aca="false">'Central pensions'!M108</f>
        <v>148725.904243636</v>
      </c>
      <c r="J108" s="9" t="n">
        <f aca="false">'Central pensions'!W108</f>
        <v>818246.043912508</v>
      </c>
      <c r="K108" s="9"/>
      <c r="L108" s="67" t="n">
        <f aca="false">'Central pensions'!N108</f>
        <v>4208387.65006411</v>
      </c>
      <c r="M108" s="67"/>
      <c r="N108" s="67" t="n">
        <f aca="false">'Central pensions'!L108</f>
        <v>1300600.38234289</v>
      </c>
      <c r="O108" s="9"/>
      <c r="P108" s="9" t="n">
        <f aca="false">'Central pensions'!X108</f>
        <v>28992863.086515</v>
      </c>
      <c r="Q108" s="67"/>
      <c r="R108" s="67" t="n">
        <f aca="false">'Central SIPA income'!G103</f>
        <v>31404941.9868805</v>
      </c>
      <c r="S108" s="67"/>
      <c r="T108" s="9" t="n">
        <f aca="false">'Central SIPA income'!J103</f>
        <v>120079517.606548</v>
      </c>
      <c r="U108" s="9"/>
      <c r="V108" s="67" t="n">
        <f aca="false">'Central SIPA income'!F103</f>
        <v>132687.57485449</v>
      </c>
      <c r="W108" s="67"/>
      <c r="X108" s="67" t="n">
        <f aca="false">'Central SIPA income'!M103</f>
        <v>333272.933145147</v>
      </c>
      <c r="Y108" s="9"/>
      <c r="Z108" s="9" t="n">
        <f aca="false">R108+V108-N108-L108-F108</f>
        <v>-3433861.00698547</v>
      </c>
      <c r="AA108" s="9"/>
      <c r="AB108" s="9" t="n">
        <f aca="false">T108-P108-D108</f>
        <v>-71007341.5911541</v>
      </c>
      <c r="AC108" s="50"/>
      <c r="AD108" s="9"/>
      <c r="AE108" s="9"/>
      <c r="AF108" s="9"/>
      <c r="AG108" s="9" t="n">
        <f aca="false">BF108/100*$AG$57</f>
        <v>7951211714.96946</v>
      </c>
      <c r="AH108" s="40" t="n">
        <f aca="false">(AG108-AG107)/AG107</f>
        <v>0.00311872590175488</v>
      </c>
      <c r="AI108" s="40"/>
      <c r="AJ108" s="40" t="n">
        <f aca="false">AB108/AG108</f>
        <v>-0.00893037993913193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14155480</v>
      </c>
      <c r="AY108" s="40" t="n">
        <f aca="false">(AW108-AW107)/AW107</f>
        <v>0.00437739014910543</v>
      </c>
      <c r="AZ108" s="39" t="n">
        <f aca="false">workers_and_wage_central!B96</f>
        <v>7817.10013759279</v>
      </c>
      <c r="BA108" s="40" t="n">
        <f aca="false">(AZ108-AZ107)/AZ107</f>
        <v>-0.00125317859571051</v>
      </c>
      <c r="BB108" s="7"/>
      <c r="BC108" s="7"/>
      <c r="BD108" s="7"/>
      <c r="BE108" s="7"/>
      <c r="BF108" s="7" t="n">
        <f aca="false">BF107*(1+AY108)*(1+BA108)*(1-BE108)</f>
        <v>132.575298436826</v>
      </c>
      <c r="BG108" s="7"/>
      <c r="BH108" s="0" t="n">
        <f aca="false">BH107+1</f>
        <v>77</v>
      </c>
      <c r="BI108" s="40" t="n">
        <f aca="false">T115/AG115</f>
        <v>0.0174382710698498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162873445.150935</v>
      </c>
      <c r="E109" s="9"/>
      <c r="F109" s="67" t="n">
        <f aca="false">'Central pensions'!I109</f>
        <v>29604176.6258013</v>
      </c>
      <c r="G109" s="9" t="n">
        <f aca="false">'Central pensions'!K109</f>
        <v>4912202.19336898</v>
      </c>
      <c r="H109" s="9" t="n">
        <f aca="false">'Central pensions'!V109</f>
        <v>27025487.133957</v>
      </c>
      <c r="I109" s="67" t="n">
        <f aca="false">'Central pensions'!M109</f>
        <v>151923.779176361</v>
      </c>
      <c r="J109" s="9" t="n">
        <f aca="false">'Central pensions'!W109</f>
        <v>835839.808266717</v>
      </c>
      <c r="K109" s="9"/>
      <c r="L109" s="67" t="n">
        <f aca="false">'Central pensions'!N109</f>
        <v>4239539.74147233</v>
      </c>
      <c r="M109" s="67"/>
      <c r="N109" s="67" t="n">
        <f aca="false">'Central pensions'!L109</f>
        <v>1307032.16712955</v>
      </c>
      <c r="O109" s="9"/>
      <c r="P109" s="9" t="n">
        <f aca="false">'Central pensions'!X109</f>
        <v>29189897.219136</v>
      </c>
      <c r="Q109" s="67"/>
      <c r="R109" s="67" t="n">
        <f aca="false">'Central SIPA income'!G104</f>
        <v>36340231.4906304</v>
      </c>
      <c r="S109" s="67"/>
      <c r="T109" s="9" t="n">
        <f aca="false">'Central SIPA income'!J104</f>
        <v>138950024.774067</v>
      </c>
      <c r="U109" s="9"/>
      <c r="V109" s="67" t="n">
        <f aca="false">'Central SIPA income'!F104</f>
        <v>133281.723447815</v>
      </c>
      <c r="W109" s="67"/>
      <c r="X109" s="67" t="n">
        <f aca="false">'Central SIPA income'!M104</f>
        <v>334765.263113787</v>
      </c>
      <c r="Y109" s="9"/>
      <c r="Z109" s="9" t="n">
        <f aca="false">R109+V109-N109-L109-F109</f>
        <v>1322764.67967506</v>
      </c>
      <c r="AA109" s="9"/>
      <c r="AB109" s="9" t="n">
        <f aca="false">T109-P109-D109</f>
        <v>-53113317.5960038</v>
      </c>
      <c r="AC109" s="50"/>
      <c r="AD109" s="9"/>
      <c r="AE109" s="9"/>
      <c r="AF109" s="9"/>
      <c r="AG109" s="9" t="n">
        <f aca="false">BF109/100*$AG$57</f>
        <v>7984132092.5775</v>
      </c>
      <c r="AH109" s="40" t="n">
        <f aca="false">(AG109-AG108)/AG108</f>
        <v>0.0041402969494647</v>
      </c>
      <c r="AI109" s="40" t="n">
        <f aca="false">(AG109-AG105)/AG105</f>
        <v>0.0110306402637859</v>
      </c>
      <c r="AJ109" s="40" t="n">
        <f aca="false">AB109/AG109</f>
        <v>-0.00665235957774057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14187258</v>
      </c>
      <c r="AY109" s="40" t="n">
        <f aca="false">(AW109-AW108)/AW108</f>
        <v>0.00224492564010546</v>
      </c>
      <c r="AZ109" s="39" t="n">
        <f aca="false">workers_and_wage_central!B97</f>
        <v>7831.88325791013</v>
      </c>
      <c r="BA109" s="40" t="n">
        <f aca="false">(AZ109-AZ108)/AZ108</f>
        <v>0.00189112587239993</v>
      </c>
      <c r="BB109" s="7"/>
      <c r="BC109" s="7"/>
      <c r="BD109" s="7"/>
      <c r="BE109" s="7"/>
      <c r="BF109" s="7" t="n">
        <f aca="false">BF108*(1+AY109)*(1+BA109)*(1-BE109)</f>
        <v>133.124199540519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0.0152496557462964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163647881.175962</v>
      </c>
      <c r="E110" s="6"/>
      <c r="F110" s="8" t="n">
        <f aca="false">'Central pensions'!I110</f>
        <v>29744939.5405234</v>
      </c>
      <c r="G110" s="6" t="n">
        <f aca="false">'Central pensions'!K110</f>
        <v>5016600.65078152</v>
      </c>
      <c r="H110" s="6" t="n">
        <f aca="false">'Central pensions'!V110</f>
        <v>27599856.6441161</v>
      </c>
      <c r="I110" s="8" t="n">
        <f aca="false">'Central pensions'!M110</f>
        <v>155152.597446851</v>
      </c>
      <c r="J110" s="6" t="n">
        <f aca="false">'Central pensions'!W110</f>
        <v>853603.813735551</v>
      </c>
      <c r="K110" s="6"/>
      <c r="L110" s="8" t="n">
        <f aca="false">'Central pensions'!N110</f>
        <v>5130102.73112155</v>
      </c>
      <c r="M110" s="8"/>
      <c r="N110" s="8" t="n">
        <f aca="false">'Central pensions'!L110</f>
        <v>1312740.7846483</v>
      </c>
      <c r="O110" s="6"/>
      <c r="P110" s="6" t="n">
        <f aca="false">'Central pensions'!X110</f>
        <v>33842439.9352578</v>
      </c>
      <c r="Q110" s="8"/>
      <c r="R110" s="8" t="n">
        <f aca="false">'Central SIPA income'!G105</f>
        <v>31869778.4649208</v>
      </c>
      <c r="S110" s="8"/>
      <c r="T110" s="6" t="n">
        <f aca="false">'Central SIPA income'!J105</f>
        <v>121856860.168503</v>
      </c>
      <c r="U110" s="6"/>
      <c r="V110" s="8" t="n">
        <f aca="false">'Central SIPA income'!F105</f>
        <v>128202.372877385</v>
      </c>
      <c r="W110" s="8"/>
      <c r="X110" s="8" t="n">
        <f aca="false">'Central SIPA income'!M105</f>
        <v>322007.398898272</v>
      </c>
      <c r="Y110" s="6"/>
      <c r="Z110" s="6" t="n">
        <f aca="false">R110+V110-N110-L110-F110</f>
        <v>-4189802.21849511</v>
      </c>
      <c r="AA110" s="6"/>
      <c r="AB110" s="6" t="n">
        <f aca="false">T110-P110-D110</f>
        <v>-75633460.9427168</v>
      </c>
      <c r="AC110" s="50"/>
      <c r="AD110" s="6"/>
      <c r="AE110" s="6"/>
      <c r="AF110" s="6"/>
      <c r="AG110" s="6" t="n">
        <f aca="false">BF110/100*$AG$57</f>
        <v>8000901008.95289</v>
      </c>
      <c r="AH110" s="61" t="n">
        <f aca="false">(AG110-AG109)/AG109</f>
        <v>0.00210028042885026</v>
      </c>
      <c r="AI110" s="61"/>
      <c r="AJ110" s="61" t="n">
        <f aca="false">AB110/AG110</f>
        <v>-0.00945311794985141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0.00267414721979792</v>
      </c>
      <c r="AV110" s="5"/>
      <c r="AW110" s="65" t="n">
        <f aca="false">workers_and_wage_central!C98</f>
        <v>14166798</v>
      </c>
      <c r="AX110" s="5"/>
      <c r="AY110" s="61" t="n">
        <f aca="false">(AW110-AW109)/AW109</f>
        <v>-0.00144213913639972</v>
      </c>
      <c r="AZ110" s="66" t="n">
        <f aca="false">workers_and_wage_central!B98</f>
        <v>7859.66714262321</v>
      </c>
      <c r="BA110" s="61" t="n">
        <f aca="false">(AZ110-AZ109)/AZ109</f>
        <v>0.003547535605184</v>
      </c>
      <c r="BB110" s="5"/>
      <c r="BC110" s="5"/>
      <c r="BD110" s="5"/>
      <c r="BE110" s="5"/>
      <c r="BF110" s="5" t="n">
        <f aca="false">BF109*(1+AY110)*(1+BA110)*(1-BE110)</f>
        <v>133.40379769142</v>
      </c>
      <c r="BG110" s="5"/>
      <c r="BH110" s="5" t="n">
        <f aca="false">BH109+1</f>
        <v>79</v>
      </c>
      <c r="BI110" s="61" t="n">
        <f aca="false">T117/AG117</f>
        <v>0.0175316436592162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164618289.891604</v>
      </c>
      <c r="E111" s="9"/>
      <c r="F111" s="67" t="n">
        <f aca="false">'Central pensions'!I111</f>
        <v>29921322.8115378</v>
      </c>
      <c r="G111" s="9" t="n">
        <f aca="false">'Central pensions'!K111</f>
        <v>5106781.87733422</v>
      </c>
      <c r="H111" s="9" t="n">
        <f aca="false">'Central pensions'!V111</f>
        <v>28096007.1448455</v>
      </c>
      <c r="I111" s="67" t="n">
        <f aca="false">'Central pensions'!M111</f>
        <v>157941.70754642</v>
      </c>
      <c r="J111" s="9" t="n">
        <f aca="false">'Central pensions'!W111</f>
        <v>868948.674582859</v>
      </c>
      <c r="K111" s="9"/>
      <c r="L111" s="67" t="n">
        <f aca="false">'Central pensions'!N111</f>
        <v>4277075.82174155</v>
      </c>
      <c r="M111" s="67"/>
      <c r="N111" s="67" t="n">
        <f aca="false">'Central pensions'!L111</f>
        <v>1320309.1066135</v>
      </c>
      <c r="O111" s="9"/>
      <c r="P111" s="9" t="n">
        <f aca="false">'Central pensions'!X111</f>
        <v>29457717.9218022</v>
      </c>
      <c r="Q111" s="67"/>
      <c r="R111" s="67" t="n">
        <f aca="false">'Central SIPA income'!G106</f>
        <v>36713306.4569245</v>
      </c>
      <c r="S111" s="67"/>
      <c r="T111" s="9" t="n">
        <f aca="false">'Central SIPA income'!J106</f>
        <v>140376509.242734</v>
      </c>
      <c r="U111" s="9"/>
      <c r="V111" s="67" t="n">
        <f aca="false">'Central SIPA income'!F106</f>
        <v>128203.804927904</v>
      </c>
      <c r="W111" s="67"/>
      <c r="X111" s="67" t="n">
        <f aca="false">'Central SIPA income'!M106</f>
        <v>322010.995796303</v>
      </c>
      <c r="Y111" s="9"/>
      <c r="Z111" s="9" t="n">
        <f aca="false">R111+V111-N111-L111-F111</f>
        <v>1322802.52195954</v>
      </c>
      <c r="AA111" s="9"/>
      <c r="AB111" s="9" t="n">
        <f aca="false">T111-P111-D111</f>
        <v>-53699498.5706726</v>
      </c>
      <c r="AC111" s="50"/>
      <c r="AD111" s="9"/>
      <c r="AE111" s="9"/>
      <c r="AF111" s="9"/>
      <c r="AG111" s="9" t="n">
        <f aca="false">BF111/100*$AG$57</f>
        <v>8049168070.24484</v>
      </c>
      <c r="AH111" s="40" t="n">
        <f aca="false">(AG111-AG110)/AG110</f>
        <v>0.00603270322154194</v>
      </c>
      <c r="AI111" s="40"/>
      <c r="AJ111" s="40" t="n">
        <f aca="false">AB111/AG111</f>
        <v>-0.00667143462554624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14185319</v>
      </c>
      <c r="AX111" s="7"/>
      <c r="AY111" s="40" t="n">
        <f aca="false">(AW111-AW110)/AW110</f>
        <v>0.00130735258595485</v>
      </c>
      <c r="AZ111" s="39" t="n">
        <f aca="false">workers_and_wage_central!B99</f>
        <v>7896.75833448551</v>
      </c>
      <c r="BA111" s="40" t="n">
        <f aca="false">(AZ111-AZ110)/AZ110</f>
        <v>0.00471918100210056</v>
      </c>
      <c r="BB111" s="7"/>
      <c r="BC111" s="7"/>
      <c r="BD111" s="7"/>
      <c r="BE111" s="7"/>
      <c r="BF111" s="7" t="n">
        <f aca="false">BF110*(1+AY111)*(1+BA111)*(1-BE111)</f>
        <v>134.208583211519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165192790.966228</v>
      </c>
      <c r="E112" s="9"/>
      <c r="F112" s="67" t="n">
        <f aca="false">'Central pensions'!I112</f>
        <v>30025745.1823492</v>
      </c>
      <c r="G112" s="9" t="n">
        <f aca="false">'Central pensions'!K112</f>
        <v>5178489.51622827</v>
      </c>
      <c r="H112" s="9" t="n">
        <f aca="false">'Central pensions'!V112</f>
        <v>28490521.4168667</v>
      </c>
      <c r="I112" s="67" t="n">
        <f aca="false">'Central pensions'!M112</f>
        <v>160159.469574071</v>
      </c>
      <c r="J112" s="9" t="n">
        <f aca="false">'Central pensions'!W112</f>
        <v>881150.146913405</v>
      </c>
      <c r="K112" s="9"/>
      <c r="L112" s="67" t="n">
        <f aca="false">'Central pensions'!N112</f>
        <v>4227156.94655469</v>
      </c>
      <c r="M112" s="67"/>
      <c r="N112" s="67" t="n">
        <f aca="false">'Central pensions'!L112</f>
        <v>1324774.54261423</v>
      </c>
      <c r="O112" s="9"/>
      <c r="P112" s="9" t="n">
        <f aca="false">'Central pensions'!X112</f>
        <v>29223256.1525126</v>
      </c>
      <c r="Q112" s="67"/>
      <c r="R112" s="67" t="n">
        <f aca="false">'Central SIPA income'!G107</f>
        <v>32089652.7618072</v>
      </c>
      <c r="S112" s="67"/>
      <c r="T112" s="9" t="n">
        <f aca="false">'Central SIPA income'!J107</f>
        <v>122697568.599527</v>
      </c>
      <c r="U112" s="9"/>
      <c r="V112" s="67" t="n">
        <f aca="false">'Central SIPA income'!F107</f>
        <v>130076.012184718</v>
      </c>
      <c r="W112" s="67"/>
      <c r="X112" s="67" t="n">
        <f aca="false">'Central SIPA income'!M107</f>
        <v>326713.440653089</v>
      </c>
      <c r="Y112" s="9"/>
      <c r="Z112" s="9" t="n">
        <f aca="false">R112+V112-N112-L112-F112</f>
        <v>-3357947.89752619</v>
      </c>
      <c r="AA112" s="9"/>
      <c r="AB112" s="9" t="n">
        <f aca="false">T112-P112-D112</f>
        <v>-71718478.5192139</v>
      </c>
      <c r="AC112" s="50"/>
      <c r="AD112" s="9"/>
      <c r="AE112" s="9"/>
      <c r="AF112" s="9"/>
      <c r="AG112" s="9" t="n">
        <f aca="false">BF112/100*$AG$57</f>
        <v>8075872896.1879</v>
      </c>
      <c r="AH112" s="40" t="n">
        <f aca="false">(AG112-AG111)/AG111</f>
        <v>0.00331771255240389</v>
      </c>
      <c r="AI112" s="40"/>
      <c r="AJ112" s="40" t="n">
        <f aca="false">AB112/AG112</f>
        <v>-0.00888058534862127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14216354</v>
      </c>
      <c r="AY112" s="40" t="n">
        <f aca="false">(AW112-AW111)/AW111</f>
        <v>0.00218782531432673</v>
      </c>
      <c r="AZ112" s="39" t="n">
        <f aca="false">workers_and_wage_central!B100</f>
        <v>7905.66130281035</v>
      </c>
      <c r="BA112" s="40" t="n">
        <f aca="false">(AZ112-AZ111)/AZ111</f>
        <v>0.001127420638664</v>
      </c>
      <c r="BB112" s="7"/>
      <c r="BC112" s="7"/>
      <c r="BD112" s="7"/>
      <c r="BE112" s="7"/>
      <c r="BF112" s="7" t="n">
        <f aca="false">BF111*(1+AY112)*(1+BA112)*(1-BE112)</f>
        <v>134.65384871268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165740325.542628</v>
      </c>
      <c r="E113" s="9"/>
      <c r="F113" s="67" t="n">
        <f aca="false">'Central pensions'!I113</f>
        <v>30125266.0728998</v>
      </c>
      <c r="G113" s="9" t="n">
        <f aca="false">'Central pensions'!K113</f>
        <v>5270061.84655059</v>
      </c>
      <c r="H113" s="9" t="n">
        <f aca="false">'Central pensions'!V113</f>
        <v>28994325.3600946</v>
      </c>
      <c r="I113" s="67" t="n">
        <f aca="false">'Central pensions'!M113</f>
        <v>162991.603501565</v>
      </c>
      <c r="J113" s="9" t="n">
        <f aca="false">'Central pensions'!W113</f>
        <v>896731.712167877</v>
      </c>
      <c r="K113" s="9"/>
      <c r="L113" s="67" t="n">
        <f aca="false">'Central pensions'!N113</f>
        <v>4218822.25747209</v>
      </c>
      <c r="M113" s="67"/>
      <c r="N113" s="67" t="n">
        <f aca="false">'Central pensions'!L113</f>
        <v>1328697.59507804</v>
      </c>
      <c r="O113" s="9"/>
      <c r="P113" s="9" t="n">
        <f aca="false">'Central pensions'!X113</f>
        <v>29201590.8884099</v>
      </c>
      <c r="Q113" s="67"/>
      <c r="R113" s="67" t="n">
        <f aca="false">'Central SIPA income'!G108</f>
        <v>36864169.7724935</v>
      </c>
      <c r="S113" s="67"/>
      <c r="T113" s="9" t="n">
        <f aca="false">'Central SIPA income'!J108</f>
        <v>140953348.205392</v>
      </c>
      <c r="U113" s="9"/>
      <c r="V113" s="67" t="n">
        <f aca="false">'Central SIPA income'!F108</f>
        <v>129089.642862603</v>
      </c>
      <c r="W113" s="67"/>
      <c r="X113" s="67" t="n">
        <f aca="false">'Central SIPA income'!M108</f>
        <v>324235.965294104</v>
      </c>
      <c r="Y113" s="9"/>
      <c r="Z113" s="9" t="n">
        <f aca="false">R113+V113-N113-L113-F113</f>
        <v>1320473.4899062</v>
      </c>
      <c r="AA113" s="9"/>
      <c r="AB113" s="9" t="n">
        <f aca="false">T113-P113-D113</f>
        <v>-53988568.2256456</v>
      </c>
      <c r="AC113" s="50"/>
      <c r="AD113" s="9"/>
      <c r="AE113" s="9"/>
      <c r="AF113" s="9"/>
      <c r="AG113" s="9" t="n">
        <f aca="false">BF113/100*$AG$57</f>
        <v>8069782821.29239</v>
      </c>
      <c r="AH113" s="40" t="n">
        <f aca="false">(AG113-AG112)/AG112</f>
        <v>-0.000754107323604395</v>
      </c>
      <c r="AI113" s="40" t="n">
        <f aca="false">(AG113-AG109)/AG109</f>
        <v>0.0107276191978983</v>
      </c>
      <c r="AJ113" s="40" t="n">
        <f aca="false">AB113/AG113</f>
        <v>-0.00669021328345975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14240893</v>
      </c>
      <c r="AY113" s="40" t="n">
        <f aca="false">(AW113-AW112)/AW112</f>
        <v>0.00172611064693521</v>
      </c>
      <c r="AZ113" s="39" t="n">
        <f aca="false">workers_and_wage_central!B101</f>
        <v>7886.08732642716</v>
      </c>
      <c r="BA113" s="40" t="n">
        <f aca="false">(AZ113-AZ112)/AZ112</f>
        <v>-0.00247594421686562</v>
      </c>
      <c r="BB113" s="7"/>
      <c r="BC113" s="7"/>
      <c r="BD113" s="7"/>
      <c r="BE113" s="7"/>
      <c r="BF113" s="7" t="n">
        <f aca="false">BF112*(1+AY113)*(1+BA113)*(1-BE113)</f>
        <v>134.552305259214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166010540.530843</v>
      </c>
      <c r="E114" s="6"/>
      <c r="F114" s="8" t="n">
        <f aca="false">'Central pensions'!I114</f>
        <v>30174380.8456035</v>
      </c>
      <c r="G114" s="6" t="n">
        <f aca="false">'Central pensions'!K114</f>
        <v>5341225.21500553</v>
      </c>
      <c r="H114" s="6" t="n">
        <f aca="false">'Central pensions'!V114</f>
        <v>29385845.2167456</v>
      </c>
      <c r="I114" s="8" t="n">
        <f aca="false">'Central pensions'!M114</f>
        <v>165192.532422853</v>
      </c>
      <c r="J114" s="6" t="n">
        <f aca="false">'Central pensions'!W114</f>
        <v>908840.573713787</v>
      </c>
      <c r="K114" s="6"/>
      <c r="L114" s="8" t="n">
        <f aca="false">'Central pensions'!N114</f>
        <v>5077297.77095627</v>
      </c>
      <c r="M114" s="8"/>
      <c r="N114" s="8" t="n">
        <f aca="false">'Central pensions'!L114</f>
        <v>1330541.11130088</v>
      </c>
      <c r="O114" s="6"/>
      <c r="P114" s="6" t="n">
        <f aca="false">'Central pensions'!X114</f>
        <v>33666366.891233</v>
      </c>
      <c r="Q114" s="8"/>
      <c r="R114" s="8" t="n">
        <f aca="false">'Central SIPA income'!G109</f>
        <v>32063452.2201475</v>
      </c>
      <c r="S114" s="8"/>
      <c r="T114" s="6" t="n">
        <f aca="false">'Central SIPA income'!J109</f>
        <v>122597388.557646</v>
      </c>
      <c r="U114" s="6"/>
      <c r="V114" s="8" t="n">
        <f aca="false">'Central SIPA income'!F109</f>
        <v>130717.764284217</v>
      </c>
      <c r="W114" s="8"/>
      <c r="X114" s="8" t="n">
        <f aca="false">'Central SIPA income'!M109</f>
        <v>328325.336904767</v>
      </c>
      <c r="Y114" s="6"/>
      <c r="Z114" s="6" t="n">
        <f aca="false">R114+V114-N114-L114-F114</f>
        <v>-4388049.74342895</v>
      </c>
      <c r="AA114" s="6"/>
      <c r="AB114" s="6" t="n">
        <f aca="false">T114-P114-D114</f>
        <v>-77079518.8644304</v>
      </c>
      <c r="AC114" s="50"/>
      <c r="AD114" s="6"/>
      <c r="AE114" s="6"/>
      <c r="AF114" s="6"/>
      <c r="AG114" s="6" t="n">
        <f aca="false">BF114/100*$AG$57</f>
        <v>8069904153.80551</v>
      </c>
      <c r="AH114" s="61" t="n">
        <f aca="false">(AG114-AG113)/AG113</f>
        <v>1.50354124525522E-005</v>
      </c>
      <c r="AI114" s="61"/>
      <c r="AJ114" s="61" t="n">
        <f aca="false">AB114/AG114</f>
        <v>-0.00955147885220944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0.00336802767709088</v>
      </c>
      <c r="AV114" s="5"/>
      <c r="AW114" s="65" t="n">
        <f aca="false">workers_and_wage_central!C102</f>
        <v>14229056</v>
      </c>
      <c r="AX114" s="5"/>
      <c r="AY114" s="61" t="n">
        <f aca="false">(AW114-AW113)/AW113</f>
        <v>-0.000831197875020899</v>
      </c>
      <c r="AZ114" s="66" t="n">
        <f aca="false">workers_and_wage_central!B102</f>
        <v>7892.76634761893</v>
      </c>
      <c r="BA114" s="61" t="n">
        <f aca="false">(AZ114-AZ113)/AZ113</f>
        <v>0.000846937259924047</v>
      </c>
      <c r="BB114" s="5"/>
      <c r="BC114" s="5"/>
      <c r="BD114" s="5"/>
      <c r="BE114" s="5"/>
      <c r="BF114" s="5" t="n">
        <f aca="false">BF113*(1+AY114)*(1+BA114)*(1-BE114)</f>
        <v>134.55432830862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166036223.511444</v>
      </c>
      <c r="E115" s="9"/>
      <c r="F115" s="67" t="n">
        <f aca="false">'Central pensions'!I115</f>
        <v>30179049.031343</v>
      </c>
      <c r="G115" s="9" t="n">
        <f aca="false">'Central pensions'!K115</f>
        <v>5431639.0839017</v>
      </c>
      <c r="H115" s="9" t="n">
        <f aca="false">'Central pensions'!V115</f>
        <v>29883275.6470082</v>
      </c>
      <c r="I115" s="67" t="n">
        <f aca="false">'Central pensions'!M115</f>
        <v>167988.837646445</v>
      </c>
      <c r="J115" s="9" t="n">
        <f aca="false">'Central pensions'!W115</f>
        <v>924225.020010569</v>
      </c>
      <c r="K115" s="9"/>
      <c r="L115" s="67" t="n">
        <f aca="false">'Central pensions'!N115</f>
        <v>4232478.67852176</v>
      </c>
      <c r="M115" s="67"/>
      <c r="N115" s="67" t="n">
        <f aca="false">'Central pensions'!L115</f>
        <v>1329791.37868192</v>
      </c>
      <c r="O115" s="9"/>
      <c r="P115" s="9" t="n">
        <f aca="false">'Central pensions'!X115</f>
        <v>29278471.7968267</v>
      </c>
      <c r="Q115" s="67"/>
      <c r="R115" s="67" t="n">
        <f aca="false">'Central SIPA income'!G110</f>
        <v>36948337.6500945</v>
      </c>
      <c r="S115" s="67"/>
      <c r="T115" s="9" t="n">
        <f aca="false">'Central SIPA income'!J110</f>
        <v>141275171.380373</v>
      </c>
      <c r="U115" s="9"/>
      <c r="V115" s="67" t="n">
        <f aca="false">'Central SIPA income'!F110</f>
        <v>132524.662288361</v>
      </c>
      <c r="W115" s="67"/>
      <c r="X115" s="67" t="n">
        <f aca="false">'Central SIPA income'!M110</f>
        <v>332863.743748028</v>
      </c>
      <c r="Y115" s="9"/>
      <c r="Z115" s="9" t="n">
        <f aca="false">R115+V115-N115-L115-F115</f>
        <v>1339543.22383622</v>
      </c>
      <c r="AA115" s="9"/>
      <c r="AB115" s="9" t="n">
        <f aca="false">T115-P115-D115</f>
        <v>-54039523.9278982</v>
      </c>
      <c r="AC115" s="50"/>
      <c r="AD115" s="9"/>
      <c r="AE115" s="9"/>
      <c r="AF115" s="9"/>
      <c r="AG115" s="9" t="n">
        <f aca="false">BF115/100*$AG$57</f>
        <v>8101443704.73935</v>
      </c>
      <c r="AH115" s="40" t="n">
        <f aca="false">(AG115-AG114)/AG114</f>
        <v>0.0039082931262535</v>
      </c>
      <c r="AI115" s="40"/>
      <c r="AJ115" s="40" t="n">
        <f aca="false">AB115/AG115</f>
        <v>-0.00667035727178911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14250752</v>
      </c>
      <c r="AX115" s="7"/>
      <c r="AY115" s="40" t="n">
        <f aca="false">(AW115-AW114)/AW114</f>
        <v>0.00152476734928867</v>
      </c>
      <c r="AZ115" s="39" t="n">
        <f aca="false">workers_and_wage_central!B103</f>
        <v>7911.55031847459</v>
      </c>
      <c r="BA115" s="40" t="n">
        <f aca="false">(AZ115-AZ114)/AZ114</f>
        <v>0.00237989698774334</v>
      </c>
      <c r="BB115" s="7"/>
      <c r="BC115" s="7"/>
      <c r="BD115" s="7"/>
      <c r="BE115" s="7"/>
      <c r="BF115" s="7" t="n">
        <f aca="false">BF114*(1+AY115)*(1+BA115)*(1-BE115)</f>
        <v>135.080206065057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166412843.773268</v>
      </c>
      <c r="E116" s="9"/>
      <c r="F116" s="67" t="n">
        <f aca="false">'Central pensions'!I116</f>
        <v>30247504.2220682</v>
      </c>
      <c r="G116" s="9" t="n">
        <f aca="false">'Central pensions'!K116</f>
        <v>5471828.03901257</v>
      </c>
      <c r="H116" s="9" t="n">
        <f aca="false">'Central pensions'!V116</f>
        <v>30104383.4203694</v>
      </c>
      <c r="I116" s="67" t="n">
        <f aca="false">'Central pensions'!M116</f>
        <v>169231.795021007</v>
      </c>
      <c r="J116" s="9" t="n">
        <f aca="false">'Central pensions'!W116</f>
        <v>931063.404753692</v>
      </c>
      <c r="K116" s="9"/>
      <c r="L116" s="67" t="n">
        <f aca="false">'Central pensions'!N116</f>
        <v>4186195.03230025</v>
      </c>
      <c r="M116" s="67"/>
      <c r="N116" s="67" t="n">
        <f aca="false">'Central pensions'!L116</f>
        <v>1334022.98108906</v>
      </c>
      <c r="O116" s="9"/>
      <c r="P116" s="9" t="n">
        <f aca="false">'Central pensions'!X116</f>
        <v>29061586.7644796</v>
      </c>
      <c r="Q116" s="67"/>
      <c r="R116" s="67" t="n">
        <f aca="false">'Central SIPA income'!G111</f>
        <v>32535825.5138826</v>
      </c>
      <c r="S116" s="67"/>
      <c r="T116" s="9" t="n">
        <f aca="false">'Central SIPA income'!J111</f>
        <v>124403548.787638</v>
      </c>
      <c r="U116" s="9"/>
      <c r="V116" s="67" t="n">
        <f aca="false">'Central SIPA income'!F111</f>
        <v>127169.966709971</v>
      </c>
      <c r="W116" s="67"/>
      <c r="X116" s="67" t="n">
        <f aca="false">'Central SIPA income'!M111</f>
        <v>319414.292256686</v>
      </c>
      <c r="Y116" s="9"/>
      <c r="Z116" s="9" t="n">
        <f aca="false">R116+V116-N116-L116-F116</f>
        <v>-3104726.75486494</v>
      </c>
      <c r="AA116" s="9"/>
      <c r="AB116" s="9" t="n">
        <f aca="false">T116-P116-D116</f>
        <v>-71070881.750109</v>
      </c>
      <c r="AC116" s="50"/>
      <c r="AD116" s="9"/>
      <c r="AE116" s="9"/>
      <c r="AF116" s="9"/>
      <c r="AG116" s="9" t="n">
        <f aca="false">BF116/100*$AG$57</f>
        <v>8157793910.71508</v>
      </c>
      <c r="AH116" s="40" t="n">
        <f aca="false">(AG116-AG115)/AG115</f>
        <v>0.00695557582443711</v>
      </c>
      <c r="AI116" s="40"/>
      <c r="AJ116" s="40" t="n">
        <f aca="false">AB116/AG116</f>
        <v>-0.00871202221188244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14324987</v>
      </c>
      <c r="AY116" s="40" t="n">
        <f aca="false">(AW116-AW115)/AW115</f>
        <v>0.00520919878473782</v>
      </c>
      <c r="AZ116" s="39" t="n">
        <f aca="false">workers_and_wage_central!B104</f>
        <v>7925.29526812419</v>
      </c>
      <c r="BA116" s="40" t="n">
        <f aca="false">(AZ116-AZ115)/AZ115</f>
        <v>0.00173732695821991</v>
      </c>
      <c r="BB116" s="7"/>
      <c r="BC116" s="7"/>
      <c r="BD116" s="7"/>
      <c r="BE116" s="7"/>
      <c r="BF116" s="7" t="n">
        <f aca="false">BF115*(1+AY116)*(1+BA116)*(1-BE116)</f>
        <v>136.019766680723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167126194.507126</v>
      </c>
      <c r="E117" s="9"/>
      <c r="F117" s="67" t="n">
        <f aca="false">'Central pensions'!I117</f>
        <v>30377164.1620401</v>
      </c>
      <c r="G117" s="9" t="n">
        <f aca="false">'Central pensions'!K117</f>
        <v>5544142.61216887</v>
      </c>
      <c r="H117" s="9" t="n">
        <f aca="false">'Central pensions'!V117</f>
        <v>30502236.8656269</v>
      </c>
      <c r="I117" s="67" t="n">
        <f aca="false">'Central pensions'!M117</f>
        <v>171468.328211409</v>
      </c>
      <c r="J117" s="9" t="n">
        <f aca="false">'Central pensions'!W117</f>
        <v>943368.150483311</v>
      </c>
      <c r="K117" s="9"/>
      <c r="L117" s="67" t="n">
        <f aca="false">'Central pensions'!N117</f>
        <v>4251108.04801036</v>
      </c>
      <c r="M117" s="67"/>
      <c r="N117" s="67" t="n">
        <f aca="false">'Central pensions'!L117</f>
        <v>1340092.57872397</v>
      </c>
      <c r="O117" s="9"/>
      <c r="P117" s="9" t="n">
        <f aca="false">'Central pensions'!X117</f>
        <v>29431813.8469493</v>
      </c>
      <c r="Q117" s="67"/>
      <c r="R117" s="67" t="n">
        <f aca="false">'Central SIPA income'!G112</f>
        <v>37501546.9420973</v>
      </c>
      <c r="S117" s="67"/>
      <c r="T117" s="9" t="n">
        <f aca="false">'Central SIPA income'!J112</f>
        <v>143390415.055935</v>
      </c>
      <c r="U117" s="9"/>
      <c r="V117" s="67" t="n">
        <f aca="false">'Central SIPA income'!F112</f>
        <v>125893.146395926</v>
      </c>
      <c r="W117" s="67"/>
      <c r="X117" s="67" t="n">
        <f aca="false">'Central SIPA income'!M112</f>
        <v>316207.287745316</v>
      </c>
      <c r="Y117" s="9"/>
      <c r="Z117" s="9" t="n">
        <f aca="false">R117+V117-N117-L117-F117</f>
        <v>1659075.29971887</v>
      </c>
      <c r="AA117" s="9"/>
      <c r="AB117" s="9" t="n">
        <f aca="false">T117-P117-D117</f>
        <v>-53167593.29814</v>
      </c>
      <c r="AC117" s="50"/>
      <c r="AD117" s="9"/>
      <c r="AE117" s="9"/>
      <c r="AF117" s="9"/>
      <c r="AG117" s="9" t="n">
        <f aca="false">BF117/100*$AG$57</f>
        <v>8178948753.64734</v>
      </c>
      <c r="AH117" s="40" t="n">
        <f aca="false">(AG117-AG116)/AG116</f>
        <v>0.00259320634522035</v>
      </c>
      <c r="AI117" s="40" t="n">
        <f aca="false">(AG117-AG113)/AG113</f>
        <v>0.0135277410523261</v>
      </c>
      <c r="AJ117" s="40" t="n">
        <f aca="false">AB117/AG117</f>
        <v>-0.00650054119417612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14292201</v>
      </c>
      <c r="AY117" s="40" t="n">
        <f aca="false">(AW117-AW116)/AW116</f>
        <v>-0.00228872808052112</v>
      </c>
      <c r="AZ117" s="39" t="n">
        <f aca="false">workers_and_wage_central!B105</f>
        <v>7964.07479572157</v>
      </c>
      <c r="BA117" s="40" t="n">
        <f aca="false">(AZ117-AZ116)/AZ116</f>
        <v>0.00489313347773372</v>
      </c>
      <c r="BB117" s="7"/>
      <c r="BC117" s="7"/>
      <c r="BD117" s="7"/>
      <c r="BE117" s="7"/>
      <c r="BF117" s="7" t="n">
        <f aca="false">BF116*(1+AY117)*(1+BA117)*(1-BE117)</f>
        <v>136.372494002755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0.0223163567445528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109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0.0196582793612726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4553103519.4936</v>
      </c>
      <c r="AH149" s="32" t="n">
        <f aca="false">AVERAGE(AJ138:AJ158)</f>
        <v>0.00769188865090011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4830844323.09787</v>
      </c>
      <c r="AJ150" s="32" t="n">
        <f aca="false">(AG150-AG146)/AG146</f>
        <v>-0.0410674564986637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4865595940.11964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4924438140.69255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4985648353.84549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5059688405.3323</v>
      </c>
      <c r="AJ154" s="32" t="n">
        <f aca="false">(AG154-AG150)/AG150</f>
        <v>0.0473714462584208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5133203716.82622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5219904429.13408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5297251375.96084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5375133568.46822</v>
      </c>
      <c r="AJ158" s="32" t="n">
        <f aca="false">(AG158-AG154)/AG154</f>
        <v>0.0623447805211628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5430929532.40212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5480899650.5908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5530330436.50312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5582044392.68683</v>
      </c>
      <c r="AJ162" s="32" t="n">
        <f aca="false">(AG162-AG158)/AG158</f>
        <v>0.0384940804880457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5642735784.1658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5711097435.9156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5773664975.70923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5832734486.90996</v>
      </c>
      <c r="AJ166" s="32" t="n">
        <f aca="false">(AG166-AG162)/AG162</f>
        <v>0.0449100860880951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5879730687.10078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5922408041.04447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5964195919.90767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5997506178.54223</v>
      </c>
      <c r="AJ170" s="32" t="n">
        <f aca="false">(AG170-AG166)/AG166</f>
        <v>0.0282494757822512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6042758369.09197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6116229213.4481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6156686471.54809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6211947381.52632</v>
      </c>
      <c r="AJ174" s="32" t="n">
        <f aca="false">(AG174-AG170)/AG170</f>
        <v>0.0357550616206633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6299720407.75563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6320216770.51328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6394302829.08466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6447883895.11011</v>
      </c>
      <c r="AJ178" s="32" t="n">
        <f aca="false">(AG178-AG174)/AG174</f>
        <v>0.0379810869431125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6519486760.08031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6556763252.37857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6576487772.61666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6624766577.26417</v>
      </c>
      <c r="AJ182" s="32" t="n">
        <f aca="false">(AG182-AG178)/AG178</f>
        <v>0.0274326717154766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6710794895.26207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6763778876.34455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6795176415.96444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6809924070.23976</v>
      </c>
      <c r="AJ186" s="32" t="n">
        <f aca="false">(AG186-AG182)/AG182</f>
        <v>0.0279492855810262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6863171821.40416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6886503284.61792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6960072493.87739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7012300725.13144</v>
      </c>
      <c r="AJ190" s="32" t="n">
        <f aca="false">(AG190-AG186)/AG186</f>
        <v>0.0297179018156886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7069989004.14911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7076767417.55032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7094315601.96486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7145162488.85488</v>
      </c>
      <c r="AJ194" s="32" t="n">
        <f aca="false">(AG194-AG190)/AG190</f>
        <v>0.0189469574867584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7199865059.73354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7207122756.60461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7248282233.0641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7277026388.0673</v>
      </c>
      <c r="AJ198" s="32" t="n">
        <f aca="false">(AG198-AG194)/AG194</f>
        <v>0.0184549895706506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7275648705.35882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7321655135.43445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7366003466.88796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7405976370.79146</v>
      </c>
      <c r="AJ202" s="32" t="n">
        <f aca="false">(AG202-AG198)/AG198</f>
        <v>0.0177201477427123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7421969459.21563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7464598493.81629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7488397441.64549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7498049607.67226</v>
      </c>
      <c r="AJ206" s="32" t="n">
        <f aca="false">(AG206-AG202)/AG202</f>
        <v>0.0124322887720688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7545147940.76922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7567088234.49906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7606578821.69496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7666170470.50273</v>
      </c>
      <c r="AJ210" s="32" t="n">
        <f aca="false">(AG210-AG206)/AG206</f>
        <v>0.0224219459229024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7703036928.33576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7739624946.28638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7767733943.51623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7799055654.5289</v>
      </c>
      <c r="AJ214" s="32" t="n">
        <f aca="false">(AG214-AG210)/AG210</f>
        <v>0.0173339719665087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7836246541.8955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7847727384.37386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7873837654.36605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7897022874.09843</v>
      </c>
      <c r="AJ218" s="32" t="n">
        <f aca="false">(AG218-AG214)/AG214</f>
        <v>0.0125614207551705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7941118945.35444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7926491161.67352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7951211714.96946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7984132092.5775</v>
      </c>
      <c r="AJ222" s="32" t="n">
        <f aca="false">(AG222-AG218)/AG218</f>
        <v>0.0110306402637859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8000901008.95289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8049168070.24484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8075872896.1879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8069782821.29239</v>
      </c>
      <c r="AJ226" s="32" t="n">
        <f aca="false">(AG226-AG222)/AG222</f>
        <v>0.0107276191978983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8069904153.80551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8101443704.73935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8157793910.71508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8178948753.64734</v>
      </c>
      <c r="AJ230" s="32" t="n">
        <f aca="false">(AG230-AG226)/AG226</f>
        <v>0.0135277410523261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2.074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754552.598626666</v>
      </c>
      <c r="D22" s="0" t="n">
        <v>1323543.74998403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2.074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2060660.37461146</v>
      </c>
      <c r="C22" s="0" t="n">
        <v>737326.756867433</v>
      </c>
      <c r="D22" s="0" t="n">
        <v>1323543.74998403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2.074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754552.598626666</v>
      </c>
      <c r="D22" s="0" t="n">
        <v>1323543.74998403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33" activeCellId="0" sqref="F3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6844344.09338303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6465790.56336901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6761134.57189305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6605808.67022833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5864261.42396086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5654656.03983121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5130609.37367303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4503159.03744932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4356711.90361619</v>
      </c>
      <c r="D18" s="0" t="n">
        <v>13334713.970042</v>
      </c>
      <c r="E18" s="0" t="n">
        <v>977794.278536902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4262041.41940259</v>
      </c>
      <c r="D19" s="0" t="n">
        <v>13039316.3595454</v>
      </c>
      <c r="E19" s="0" t="n">
        <v>880669.088200838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4303184.81482574</v>
      </c>
      <c r="D20" s="0" t="n">
        <v>12730050.9457644</v>
      </c>
      <c r="E20" s="0" t="n">
        <v>823881.219333816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4134056.59752442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4633493.87499499</v>
      </c>
      <c r="D22" s="0" t="n">
        <v>11941881.2302102</v>
      </c>
      <c r="E22" s="0" t="n">
        <v>977101.920921194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666296.18751</v>
      </c>
      <c r="C23" s="0" t="n">
        <v>4216180.11209954</v>
      </c>
      <c r="D23" s="0" t="n">
        <v>9913936.21480809</v>
      </c>
      <c r="E23" s="0" t="n">
        <v>664366.947351017</v>
      </c>
      <c r="F23" s="0" t="n">
        <v>0.363853442706805</v>
      </c>
      <c r="G23" s="0" t="n">
        <v>0</v>
      </c>
      <c r="H23" s="0" t="n">
        <v>1153359</v>
      </c>
      <c r="I23" s="0" t="n">
        <v>3055881</v>
      </c>
      <c r="J23" s="0" t="n">
        <f aca="false">B23/C23</f>
        <v>0.158033141325692</v>
      </c>
    </row>
    <row r="24" customFormat="false" ht="12.8" hidden="false" customHeight="false" outlineLevel="0" collapsed="false">
      <c r="A24" s="0" t="n">
        <v>71</v>
      </c>
      <c r="B24" s="0" t="n">
        <v>899100.177873333</v>
      </c>
      <c r="C24" s="0" t="n">
        <v>4109199.9137134</v>
      </c>
      <c r="D24" s="0" t="n">
        <v>10031967.5228789</v>
      </c>
      <c r="E24" s="0" t="n">
        <v>708351.535292455</v>
      </c>
      <c r="F24" s="0" t="n">
        <v>0.357682462948248</v>
      </c>
      <c r="G24" s="0" t="n">
        <v>0</v>
      </c>
      <c r="H24" s="0" t="n">
        <v>1075092</v>
      </c>
      <c r="I24" s="0" t="n">
        <v>2971193</v>
      </c>
    </row>
    <row r="25" customFormat="false" ht="12.8" hidden="false" customHeight="false" outlineLevel="0" collapsed="false">
      <c r="A25" s="0" t="n">
        <v>72</v>
      </c>
      <c r="B25" s="0" t="n">
        <v>271903.30965</v>
      </c>
      <c r="C25" s="0" t="n">
        <v>3922063.01522706</v>
      </c>
      <c r="D25" s="0" t="n">
        <v>10117050.0098834</v>
      </c>
      <c r="E25" s="0" t="n">
        <v>659445.841254995</v>
      </c>
      <c r="F25" s="0" t="n">
        <v>0.348087486201684</v>
      </c>
      <c r="G25" s="0" t="n">
        <v>0</v>
      </c>
      <c r="H25" s="0" t="n">
        <v>994681</v>
      </c>
      <c r="I25" s="0" t="n">
        <v>2930971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3671193.87734599</v>
      </c>
      <c r="D26" s="0" t="n">
        <v>9889785.90889147</v>
      </c>
      <c r="E26" s="0" t="n">
        <v>781727.76783657</v>
      </c>
      <c r="F26" s="0" t="n">
        <v>0</v>
      </c>
      <c r="G26" s="0" t="n">
        <v>0.126475497649405</v>
      </c>
      <c r="H26" s="0" t="n">
        <v>0</v>
      </c>
      <c r="I26" s="0" t="n">
        <v>2888228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3621635.31462735</v>
      </c>
      <c r="D27" s="0" t="n">
        <v>9748545.64151668</v>
      </c>
      <c r="E27" s="0" t="n">
        <v>593055.441204716</v>
      </c>
      <c r="F27" s="0" t="n">
        <v>0</v>
      </c>
      <c r="G27" s="0" t="n">
        <v>0.128007079020365</v>
      </c>
      <c r="H27" s="0" t="n">
        <v>0</v>
      </c>
      <c r="I27" s="0" t="n">
        <v>2809731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3684936.33986293</v>
      </c>
      <c r="D28" s="0" t="n">
        <v>9664074.29492173</v>
      </c>
      <c r="E28" s="0" t="n">
        <v>595148.193254681</v>
      </c>
      <c r="F28" s="0" t="n">
        <v>0</v>
      </c>
      <c r="G28" s="0" t="n">
        <v>0.133538850659299</v>
      </c>
      <c r="H28" s="0" t="n">
        <v>0</v>
      </c>
      <c r="I28" s="0" t="n">
        <v>2761640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3747452.61261758</v>
      </c>
      <c r="D29" s="0" t="n">
        <v>9575773.14118081</v>
      </c>
      <c r="E29" s="0" t="n">
        <v>589277.154120505</v>
      </c>
      <c r="F29" s="0" t="n">
        <v>0</v>
      </c>
      <c r="G29" s="0" t="n">
        <v>0.132144383036785</v>
      </c>
      <c r="H29" s="0" t="n">
        <v>0</v>
      </c>
      <c r="I29" s="0" t="n">
        <v>2718450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3790817.75875029</v>
      </c>
      <c r="D30" s="0" t="n">
        <v>9713579.17100918</v>
      </c>
      <c r="E30" s="0" t="n">
        <v>748856.497320447</v>
      </c>
      <c r="F30" s="0" t="n">
        <v>0</v>
      </c>
      <c r="G30" s="0" t="n">
        <v>0.136388949497659</v>
      </c>
      <c r="H30" s="0" t="n">
        <v>0</v>
      </c>
      <c r="I30" s="0" t="n">
        <v>2661161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3827705.60602081</v>
      </c>
      <c r="D31" s="0" t="n">
        <v>9628373.99587709</v>
      </c>
      <c r="E31" s="0" t="n">
        <v>581022.236366512</v>
      </c>
      <c r="F31" s="0" t="n">
        <v>0</v>
      </c>
      <c r="G31" s="0" t="n">
        <v>0.13740915979608</v>
      </c>
      <c r="H31" s="0" t="n">
        <v>0</v>
      </c>
      <c r="I31" s="0" t="n">
        <v>2609584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3827667.71702632</v>
      </c>
      <c r="D32" s="0" t="n">
        <v>9320245.76172726</v>
      </c>
      <c r="E32" s="0" t="n">
        <v>574822.908389976</v>
      </c>
      <c r="F32" s="0" t="n">
        <v>0</v>
      </c>
      <c r="G32" s="0" t="n">
        <v>0.144784356816422</v>
      </c>
      <c r="H32" s="0" t="n">
        <v>0</v>
      </c>
      <c r="I32" s="0" t="n">
        <v>2532440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3882002.38109164</v>
      </c>
      <c r="D33" s="0" t="n">
        <v>9398396.98105481</v>
      </c>
      <c r="E33" s="0" t="n">
        <v>587614.302108096</v>
      </c>
      <c r="F33" s="0" t="n">
        <v>0</v>
      </c>
      <c r="G33" s="0" t="n">
        <v>0.143417239232076</v>
      </c>
      <c r="H33" s="0" t="n">
        <v>0</v>
      </c>
      <c r="I33" s="0" t="n">
        <v>2500235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3907191.49927635</v>
      </c>
      <c r="D34" s="0" t="n">
        <v>9402777.19574126</v>
      </c>
      <c r="E34" s="0" t="n">
        <v>747311.066339289</v>
      </c>
      <c r="F34" s="0" t="n">
        <v>0</v>
      </c>
      <c r="G34" s="0" t="n">
        <v>0.142443401040699</v>
      </c>
      <c r="H34" s="0" t="n">
        <v>0</v>
      </c>
      <c r="I34" s="0" t="n">
        <v>2469323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3905458.55840601</v>
      </c>
      <c r="D35" s="0" t="n">
        <v>9211207.85300267</v>
      </c>
      <c r="E35" s="0" t="n">
        <v>569836.333674784</v>
      </c>
      <c r="F35" s="0" t="n">
        <v>0</v>
      </c>
      <c r="G35" s="0" t="n">
        <v>0.139293183559268</v>
      </c>
      <c r="H35" s="0" t="n">
        <v>0</v>
      </c>
      <c r="I35" s="0" t="n">
        <v>2435136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3900071.1854224</v>
      </c>
      <c r="D36" s="0" t="n">
        <v>9042739.59759649</v>
      </c>
      <c r="E36" s="0" t="n">
        <v>604995.154393133</v>
      </c>
      <c r="F36" s="0" t="n">
        <v>0</v>
      </c>
      <c r="G36" s="0" t="n">
        <v>0.140618511599204</v>
      </c>
      <c r="H36" s="0" t="n">
        <v>0</v>
      </c>
      <c r="I36" s="0" t="n">
        <v>2363455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3898546.86158591</v>
      </c>
      <c r="D37" s="0" t="n">
        <v>8792115.8605182</v>
      </c>
      <c r="E37" s="0" t="n">
        <v>549067.972131049</v>
      </c>
      <c r="F37" s="0" t="n">
        <v>0</v>
      </c>
      <c r="G37" s="0" t="n">
        <v>0.145744379317487</v>
      </c>
      <c r="H37" s="0" t="n">
        <v>0</v>
      </c>
      <c r="I37" s="0" t="n">
        <v>2287507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3914449.4837177</v>
      </c>
      <c r="D38" s="0" t="n">
        <v>8712868.86142307</v>
      </c>
      <c r="E38" s="0" t="n">
        <v>716708.263609026</v>
      </c>
      <c r="F38" s="0" t="n">
        <v>0</v>
      </c>
      <c r="G38" s="0" t="n">
        <v>0.146849993323467</v>
      </c>
      <c r="H38" s="0" t="n">
        <v>0</v>
      </c>
      <c r="I38" s="0" t="n">
        <v>2259482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3897344.85556821</v>
      </c>
      <c r="D39" s="0" t="n">
        <v>8677012.72450579</v>
      </c>
      <c r="E39" s="0" t="n">
        <v>523155.929293435</v>
      </c>
      <c r="F39" s="0" t="n">
        <v>0</v>
      </c>
      <c r="G39" s="0" t="n">
        <v>0.153656267921387</v>
      </c>
      <c r="H39" s="0" t="n">
        <v>0</v>
      </c>
      <c r="I39" s="0" t="n">
        <v>2202178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3889687.48912222</v>
      </c>
      <c r="D40" s="0" t="n">
        <v>8524078.61167552</v>
      </c>
      <c r="E40" s="0" t="n">
        <v>518254.212210976</v>
      </c>
      <c r="F40" s="0" t="n">
        <v>0</v>
      </c>
      <c r="G40" s="0" t="n">
        <v>0.151242188821878</v>
      </c>
      <c r="H40" s="0" t="n">
        <v>0</v>
      </c>
      <c r="I40" s="0" t="n">
        <v>2153250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3880832.20432923</v>
      </c>
      <c r="D41" s="0" t="n">
        <v>8557193.95626635</v>
      </c>
      <c r="E41" s="0" t="n">
        <v>514716.749411671</v>
      </c>
      <c r="F41" s="0" t="n">
        <v>0</v>
      </c>
      <c r="G41" s="0" t="n">
        <v>0.14993753028117</v>
      </c>
      <c r="H41" s="0" t="n">
        <v>0</v>
      </c>
      <c r="I41" s="0" t="n">
        <v>2110743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3841145.27044517</v>
      </c>
      <c r="D42" s="0" t="n">
        <v>8305586.25077656</v>
      </c>
      <c r="E42" s="0" t="n">
        <v>660697.086064978</v>
      </c>
      <c r="F42" s="0" t="n">
        <v>0</v>
      </c>
      <c r="G42" s="0" t="n">
        <v>0.155287879781356</v>
      </c>
      <c r="H42" s="0" t="n">
        <v>0</v>
      </c>
      <c r="I42" s="0" t="n">
        <v>2072658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3851629.18278855</v>
      </c>
      <c r="D43" s="0" t="n">
        <v>8120352.47841816</v>
      </c>
      <c r="E43" s="0" t="n">
        <v>527505.89497705</v>
      </c>
      <c r="F43" s="0" t="n">
        <v>0</v>
      </c>
      <c r="G43" s="0" t="n">
        <v>0.154014641430832</v>
      </c>
      <c r="H43" s="0" t="n">
        <v>0</v>
      </c>
      <c r="I43" s="0" t="n">
        <v>2030362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3871264.55939692</v>
      </c>
      <c r="D44" s="0" t="n">
        <v>7993480.46677024</v>
      </c>
      <c r="E44" s="0" t="n">
        <v>496341.070967543</v>
      </c>
      <c r="F44" s="0" t="n">
        <v>0</v>
      </c>
      <c r="G44" s="0" t="n">
        <v>0.153277709473198</v>
      </c>
      <c r="H44" s="0" t="n">
        <v>0</v>
      </c>
      <c r="I44" s="0" t="n">
        <v>1974423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3810870.02130054</v>
      </c>
      <c r="D45" s="0" t="n">
        <v>7768822.96744374</v>
      </c>
      <c r="E45" s="0" t="n">
        <v>512175.398179704</v>
      </c>
      <c r="F45" s="0" t="n">
        <v>0</v>
      </c>
      <c r="G45" s="0" t="n">
        <v>0.15221667319148</v>
      </c>
      <c r="H45" s="0" t="n">
        <v>0</v>
      </c>
      <c r="I45" s="0" t="n">
        <v>1932965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3777046.17928458</v>
      </c>
      <c r="D46" s="0" t="n">
        <v>7557535.84930451</v>
      </c>
      <c r="E46" s="0" t="n">
        <v>606504.144058337</v>
      </c>
      <c r="F46" s="0" t="n">
        <v>0</v>
      </c>
      <c r="G46" s="0" t="n">
        <v>0.14893656074833</v>
      </c>
      <c r="H46" s="0" t="n">
        <v>0</v>
      </c>
      <c r="I46" s="0" t="n">
        <v>1874592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3747709.02040066</v>
      </c>
      <c r="D47" s="0" t="n">
        <v>7421336.50765487</v>
      </c>
      <c r="E47" s="0" t="n">
        <v>446643.091326707</v>
      </c>
      <c r="F47" s="0" t="n">
        <v>0</v>
      </c>
      <c r="G47" s="0" t="n">
        <v>0.150786358432608</v>
      </c>
      <c r="H47" s="0" t="n">
        <v>0</v>
      </c>
      <c r="I47" s="0" t="n">
        <v>1836579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3707062.89940765</v>
      </c>
      <c r="D48" s="0" t="n">
        <v>7290715.47906368</v>
      </c>
      <c r="E48" s="0" t="n">
        <v>437908.306407724</v>
      </c>
      <c r="F48" s="0" t="n">
        <v>0</v>
      </c>
      <c r="G48" s="0" t="n">
        <v>0.153036264842563</v>
      </c>
      <c r="H48" s="0" t="n">
        <v>0</v>
      </c>
      <c r="I48" s="0" t="n">
        <v>1802061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3641913.55393142</v>
      </c>
      <c r="D49" s="0" t="n">
        <v>6986976.03440029</v>
      </c>
      <c r="E49" s="0" t="n">
        <v>416728.921293758</v>
      </c>
      <c r="F49" s="0" t="n">
        <v>0</v>
      </c>
      <c r="G49" s="0" t="n">
        <v>0.15971734302443</v>
      </c>
      <c r="H49" s="0" t="n">
        <v>0</v>
      </c>
      <c r="I49" s="0" t="n">
        <v>1738441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3623584.46021462</v>
      </c>
      <c r="D50" s="0" t="n">
        <v>6962777.54069908</v>
      </c>
      <c r="E50" s="0" t="n">
        <v>507472.079469416</v>
      </c>
      <c r="F50" s="0" t="n">
        <v>0</v>
      </c>
      <c r="G50" s="0" t="n">
        <v>0.152753221730613</v>
      </c>
      <c r="H50" s="0" t="n">
        <v>0</v>
      </c>
      <c r="I50" s="0" t="n">
        <v>1712325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3598332.16992097</v>
      </c>
      <c r="D51" s="0" t="n">
        <v>6807319.86520217</v>
      </c>
      <c r="E51" s="0" t="n">
        <v>390653.319283467</v>
      </c>
      <c r="F51" s="0" t="n">
        <v>0</v>
      </c>
      <c r="G51" s="0" t="n">
        <v>0.144712439286305</v>
      </c>
      <c r="H51" s="0" t="n">
        <v>0</v>
      </c>
      <c r="I51" s="0" t="n">
        <v>1667407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3609452.35958121</v>
      </c>
      <c r="D52" s="0" t="n">
        <v>6698392.76871763</v>
      </c>
      <c r="E52" s="0" t="n">
        <v>371664.109510848</v>
      </c>
      <c r="F52" s="0" t="n">
        <v>0</v>
      </c>
      <c r="G52" s="0" t="n">
        <v>0.148928768155858</v>
      </c>
      <c r="H52" s="0" t="n">
        <v>0</v>
      </c>
      <c r="I52" s="0" t="n">
        <v>1623973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3542765.25086011</v>
      </c>
      <c r="D53" s="0" t="n">
        <v>6420841.14112618</v>
      </c>
      <c r="E53" s="0" t="n">
        <v>357473.924493533</v>
      </c>
      <c r="F53" s="0" t="n">
        <v>0</v>
      </c>
      <c r="G53" s="0" t="n">
        <v>0.151717218013911</v>
      </c>
      <c r="H53" s="0" t="n">
        <v>0</v>
      </c>
      <c r="I53" s="0" t="n">
        <v>1586975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3500055.49286622</v>
      </c>
      <c r="D54" s="0" t="n">
        <v>6462405.28658319</v>
      </c>
      <c r="E54" s="0" t="n">
        <v>431329.805555088</v>
      </c>
      <c r="F54" s="0" t="n">
        <v>0</v>
      </c>
      <c r="G54" s="0" t="n">
        <v>0.14422521278985</v>
      </c>
      <c r="H54" s="0" t="n">
        <v>0</v>
      </c>
      <c r="I54" s="0" t="n">
        <v>1572111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3479500.48266089</v>
      </c>
      <c r="D55" s="0" t="n">
        <v>6362111.72740951</v>
      </c>
      <c r="E55" s="0" t="n">
        <v>346323.458590176</v>
      </c>
      <c r="F55" s="0" t="n">
        <v>0</v>
      </c>
      <c r="G55" s="0" t="n">
        <v>0.138908001961543</v>
      </c>
      <c r="H55" s="0" t="n">
        <v>0</v>
      </c>
      <c r="I55" s="0" t="n">
        <v>1555632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3450369.54511775</v>
      </c>
      <c r="D56" s="0" t="n">
        <v>6105964.63551474</v>
      </c>
      <c r="E56" s="0" t="n">
        <v>337209.633434522</v>
      </c>
      <c r="F56" s="0" t="n">
        <v>0</v>
      </c>
      <c r="G56" s="0" t="n">
        <v>0.139563385029249</v>
      </c>
      <c r="H56" s="0" t="n">
        <v>0</v>
      </c>
      <c r="I56" s="0" t="n">
        <v>1520272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3443876.60215613</v>
      </c>
      <c r="D57" s="0" t="n">
        <v>5963474.35239845</v>
      </c>
      <c r="E57" s="0" t="n">
        <v>336942.651380643</v>
      </c>
      <c r="F57" s="0" t="n">
        <v>0</v>
      </c>
      <c r="G57" s="0" t="n">
        <v>0.134108155714646</v>
      </c>
      <c r="H57" s="0" t="n">
        <v>0</v>
      </c>
      <c r="I57" s="0" t="n">
        <v>1485038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3425038.73924025</v>
      </c>
      <c r="D58" s="0" t="n">
        <v>6015957.58608422</v>
      </c>
      <c r="E58" s="0" t="n">
        <v>377676.42790376</v>
      </c>
      <c r="F58" s="0" t="n">
        <v>0</v>
      </c>
      <c r="G58" s="0" t="n">
        <v>0.133529135274875</v>
      </c>
      <c r="H58" s="0" t="n">
        <v>0</v>
      </c>
      <c r="I58" s="0" t="n">
        <v>1468479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3319591.5672383</v>
      </c>
      <c r="D59" s="0" t="n">
        <v>5821723.91625427</v>
      </c>
      <c r="E59" s="0" t="n">
        <v>294588.737040136</v>
      </c>
      <c r="F59" s="0" t="n">
        <v>0</v>
      </c>
      <c r="G59" s="0" t="n">
        <v>0.13490920607671</v>
      </c>
      <c r="H59" s="0" t="n">
        <v>0</v>
      </c>
      <c r="I59" s="0" t="n">
        <v>1447403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3281759.02557187</v>
      </c>
      <c r="D60" s="0" t="n">
        <v>5808553.32625556</v>
      </c>
      <c r="E60" s="0" t="n">
        <v>272265.460471145</v>
      </c>
      <c r="F60" s="0" t="n">
        <v>0</v>
      </c>
      <c r="G60" s="0" t="n">
        <v>0.131411238779935</v>
      </c>
      <c r="H60" s="0" t="n">
        <v>0</v>
      </c>
      <c r="I60" s="0" t="n">
        <v>1416821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3262137.90794393</v>
      </c>
      <c r="D61" s="0" t="n">
        <v>5529677.22731567</v>
      </c>
      <c r="E61" s="0" t="n">
        <v>277119.760188909</v>
      </c>
      <c r="F61" s="0" t="n">
        <v>0</v>
      </c>
      <c r="G61" s="0" t="n">
        <v>0.128390766535788</v>
      </c>
      <c r="H61" s="0" t="n">
        <v>0</v>
      </c>
      <c r="I61" s="0" t="n">
        <v>1397825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3265864.29130144</v>
      </c>
      <c r="D62" s="0" t="n">
        <v>5370467.2714312</v>
      </c>
      <c r="E62" s="0" t="n">
        <v>288440.181591278</v>
      </c>
      <c r="F62" s="0" t="n">
        <v>0</v>
      </c>
      <c r="G62" s="0" t="n">
        <v>0.124291721976683</v>
      </c>
      <c r="H62" s="0" t="n">
        <v>0</v>
      </c>
      <c r="I62" s="0" t="n">
        <v>1383300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3262559.71627804</v>
      </c>
      <c r="D63" s="0" t="n">
        <v>5430197.51112438</v>
      </c>
      <c r="E63" s="0" t="n">
        <v>222062.187368731</v>
      </c>
      <c r="F63" s="0" t="n">
        <v>0</v>
      </c>
      <c r="G63" s="0" t="n">
        <v>0.111612258960781</v>
      </c>
      <c r="H63" s="0" t="n">
        <v>0</v>
      </c>
      <c r="I63" s="0" t="n">
        <v>1378452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3251329.24844502</v>
      </c>
      <c r="D64" s="0" t="n">
        <v>5188162.22640068</v>
      </c>
      <c r="E64" s="0" t="n">
        <v>238612.20541867</v>
      </c>
      <c r="F64" s="0" t="n">
        <v>0</v>
      </c>
      <c r="G64" s="0" t="n">
        <v>0.112143359447843</v>
      </c>
      <c r="H64" s="0" t="n">
        <v>0</v>
      </c>
      <c r="I64" s="0" t="n">
        <v>1365398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3228755.05005505</v>
      </c>
      <c r="D65" s="0" t="n">
        <v>5254666.86390154</v>
      </c>
      <c r="E65" s="0" t="n">
        <v>206010.311100688</v>
      </c>
      <c r="F65" s="0" t="n">
        <v>0</v>
      </c>
      <c r="G65" s="0" t="n">
        <v>0.107182717475304</v>
      </c>
      <c r="H65" s="0" t="n">
        <v>0</v>
      </c>
      <c r="I65" s="0" t="n">
        <v>1352338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3224071.27951438</v>
      </c>
      <c r="D66" s="0" t="n">
        <v>5317137.09228748</v>
      </c>
      <c r="E66" s="0" t="n">
        <v>230011.538378465</v>
      </c>
      <c r="F66" s="0" t="n">
        <v>0</v>
      </c>
      <c r="G66" s="0" t="n">
        <v>0.0998332337907123</v>
      </c>
      <c r="H66" s="0" t="n">
        <v>0</v>
      </c>
      <c r="I66" s="0" t="n">
        <v>1343942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3158888.53681625</v>
      </c>
      <c r="D67" s="0" t="n">
        <v>5173758.14578803</v>
      </c>
      <c r="E67" s="0" t="n">
        <v>166522.417726693</v>
      </c>
      <c r="F67" s="0" t="n">
        <v>0</v>
      </c>
      <c r="G67" s="0" t="n">
        <v>0.0960629970973226</v>
      </c>
      <c r="H67" s="0" t="n">
        <v>0</v>
      </c>
      <c r="I67" s="0" t="n">
        <v>1324171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3117002.93522947</v>
      </c>
      <c r="D68" s="0" t="n">
        <v>5175837.87809332</v>
      </c>
      <c r="E68" s="0" t="n">
        <v>150915.841222762</v>
      </c>
      <c r="F68" s="0" t="n">
        <v>0</v>
      </c>
      <c r="G68" s="0" t="n">
        <v>0.0887315991127243</v>
      </c>
      <c r="H68" s="0" t="n">
        <v>0</v>
      </c>
      <c r="I68" s="0" t="n">
        <v>1309995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3102287.88447356</v>
      </c>
      <c r="D69" s="0" t="n">
        <v>5165934.45608634</v>
      </c>
      <c r="E69" s="0" t="n">
        <v>164821.700355683</v>
      </c>
      <c r="F69" s="0" t="n">
        <v>0</v>
      </c>
      <c r="G69" s="0" t="n">
        <v>0.0974906858528064</v>
      </c>
      <c r="H69" s="0" t="n">
        <v>0</v>
      </c>
      <c r="I69" s="0" t="n">
        <v>1287512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3066863.82843419</v>
      </c>
      <c r="D70" s="0" t="n">
        <v>5183528.19591454</v>
      </c>
      <c r="E70" s="0" t="n">
        <v>178694.915485911</v>
      </c>
      <c r="F70" s="0" t="n">
        <v>0</v>
      </c>
      <c r="G70" s="0" t="n">
        <v>0.100727815228573</v>
      </c>
      <c r="H70" s="0" t="n">
        <v>0</v>
      </c>
      <c r="I70" s="0" t="n">
        <v>1270510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3038730.99986249</v>
      </c>
      <c r="D71" s="0" t="n">
        <v>5025288.28763748</v>
      </c>
      <c r="E71" s="0" t="n">
        <v>121806.246705334</v>
      </c>
      <c r="F71" s="0" t="n">
        <v>0</v>
      </c>
      <c r="G71" s="0" t="n">
        <v>0.0973046689735586</v>
      </c>
      <c r="H71" s="0" t="n">
        <v>0</v>
      </c>
      <c r="I71" s="0" t="n">
        <v>1273981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2971841.38927276</v>
      </c>
      <c r="D72" s="0" t="n">
        <v>4830728.54481293</v>
      </c>
      <c r="E72" s="0" t="n">
        <v>108302.538740146</v>
      </c>
      <c r="F72" s="0" t="n">
        <v>0</v>
      </c>
      <c r="G72" s="0" t="n">
        <v>0.0928606734955724</v>
      </c>
      <c r="H72" s="0" t="n">
        <v>0</v>
      </c>
      <c r="I72" s="0" t="n">
        <v>1247994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2938076.0684877</v>
      </c>
      <c r="D73" s="0" t="n">
        <v>4662253.71372619</v>
      </c>
      <c r="E73" s="0" t="n">
        <v>115185.885528503</v>
      </c>
      <c r="F73" s="0" t="n">
        <v>0</v>
      </c>
      <c r="G73" s="0" t="n">
        <v>0.0895861951707927</v>
      </c>
      <c r="H73" s="0" t="n">
        <v>0</v>
      </c>
      <c r="I73" s="0" t="n">
        <v>1227144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2906086.25195726</v>
      </c>
      <c r="D74" s="0" t="n">
        <v>4541580.53546559</v>
      </c>
      <c r="E74" s="0" t="n">
        <v>120476.666015572</v>
      </c>
      <c r="F74" s="0" t="n">
        <v>0</v>
      </c>
      <c r="G74" s="0" t="n">
        <v>0.0913010216059015</v>
      </c>
      <c r="H74" s="0" t="n">
        <v>0</v>
      </c>
      <c r="I74" s="0" t="n">
        <v>1192883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2870908.09997392</v>
      </c>
      <c r="D75" s="0" t="n">
        <v>4416686.95678507</v>
      </c>
      <c r="E75" s="0" t="n">
        <v>79181.2061291807</v>
      </c>
      <c r="F75" s="0" t="n">
        <v>0</v>
      </c>
      <c r="G75" s="0" t="n">
        <v>0.0900304207422661</v>
      </c>
      <c r="H75" s="0" t="n">
        <v>0</v>
      </c>
      <c r="I75" s="0" t="n">
        <v>1161555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2817749.36980783</v>
      </c>
      <c r="D76" s="0" t="n">
        <v>4369991.73544349</v>
      </c>
      <c r="E76" s="0" t="n">
        <v>73838.815485777</v>
      </c>
      <c r="F76" s="0" t="n">
        <v>0</v>
      </c>
      <c r="G76" s="0" t="n">
        <v>0.0800255554576419</v>
      </c>
      <c r="H76" s="0" t="n">
        <v>0</v>
      </c>
      <c r="I76" s="0" t="n">
        <v>1122666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2770023.14940003</v>
      </c>
      <c r="D77" s="0" t="n">
        <v>4385372.95462269</v>
      </c>
      <c r="E77" s="0" t="n">
        <v>83626.8935460843</v>
      </c>
      <c r="F77" s="0" t="n">
        <v>0</v>
      </c>
      <c r="G77" s="0" t="n">
        <v>0.0629669417452024</v>
      </c>
      <c r="H77" s="0" t="n">
        <v>0</v>
      </c>
      <c r="I77" s="0" t="n">
        <v>1086521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2697746.43750102</v>
      </c>
      <c r="D78" s="0" t="n">
        <v>4388138.73284033</v>
      </c>
      <c r="E78" s="0" t="n">
        <v>85333.1428442815</v>
      </c>
      <c r="F78" s="0" t="n">
        <v>0</v>
      </c>
      <c r="G78" s="0" t="n">
        <v>0.0552397955758871</v>
      </c>
      <c r="H78" s="0" t="n">
        <v>0</v>
      </c>
      <c r="I78" s="0" t="n">
        <v>1057988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2662692.96455381</v>
      </c>
      <c r="D79" s="0" t="n">
        <v>4196904.89448542</v>
      </c>
      <c r="E79" s="0" t="n">
        <v>62948.9090484173</v>
      </c>
      <c r="F79" s="0" t="n">
        <v>0</v>
      </c>
      <c r="G79" s="0" t="n">
        <v>0.0643543087681109</v>
      </c>
      <c r="H79" s="0" t="n">
        <v>0</v>
      </c>
      <c r="I79" s="0" t="n">
        <v>1032749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2618747.17785152</v>
      </c>
      <c r="D80" s="0" t="n">
        <v>4138346.826876</v>
      </c>
      <c r="E80" s="0" t="n">
        <v>68113.2423626989</v>
      </c>
      <c r="F80" s="0" t="n">
        <v>0</v>
      </c>
      <c r="G80" s="0" t="n">
        <v>0.0466695217105194</v>
      </c>
      <c r="H80" s="0" t="n">
        <v>0</v>
      </c>
      <c r="I80" s="0" t="n">
        <v>1008261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2579542.37501179</v>
      </c>
      <c r="D81" s="0" t="n">
        <v>4128887.58822586</v>
      </c>
      <c r="E81" s="0" t="n">
        <v>61667.9689564983</v>
      </c>
      <c r="F81" s="0" t="n">
        <v>0</v>
      </c>
      <c r="G81" s="0" t="n">
        <v>0.0450660326339133</v>
      </c>
      <c r="H81" s="0" t="n">
        <v>0</v>
      </c>
      <c r="I81" s="0" t="n">
        <v>974940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2523407.88457795</v>
      </c>
      <c r="D82" s="0" t="n">
        <v>4053735.67909792</v>
      </c>
      <c r="E82" s="0" t="n">
        <v>69959.2070451439</v>
      </c>
      <c r="F82" s="0" t="n">
        <v>0</v>
      </c>
      <c r="G82" s="0" t="n">
        <v>0.0445994502009811</v>
      </c>
      <c r="H82" s="0" t="n">
        <v>0</v>
      </c>
      <c r="I82" s="0" t="n">
        <v>935175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2494516.35529361</v>
      </c>
      <c r="D83" s="0" t="n">
        <v>4067126.75833087</v>
      </c>
      <c r="E83" s="0" t="n">
        <v>71114.7410849335</v>
      </c>
      <c r="F83" s="0" t="n">
        <v>0</v>
      </c>
      <c r="G83" s="0" t="n">
        <v>0.0299684792064443</v>
      </c>
      <c r="H83" s="0" t="n">
        <v>0</v>
      </c>
      <c r="I83" s="0" t="n">
        <v>895307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2396860.42537766</v>
      </c>
      <c r="D84" s="0" t="n">
        <v>3930448.53586485</v>
      </c>
      <c r="E84" s="0" t="n">
        <v>66704.8620950682</v>
      </c>
      <c r="F84" s="0" t="n">
        <v>0</v>
      </c>
      <c r="G84" s="0" t="n">
        <v>0.032618172191664</v>
      </c>
      <c r="H84" s="0" t="n">
        <v>0</v>
      </c>
      <c r="I84" s="0" t="n">
        <v>862232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2334932.32781231</v>
      </c>
      <c r="D85" s="0" t="n">
        <v>3992182.60605987</v>
      </c>
      <c r="E85" s="0" t="n">
        <v>74554.8777911435</v>
      </c>
      <c r="F85" s="0" t="n">
        <v>0</v>
      </c>
      <c r="G85" s="0" t="n">
        <v>0.0261470881815594</v>
      </c>
      <c r="H85" s="0" t="n">
        <v>0</v>
      </c>
      <c r="I85" s="0" t="n">
        <v>839946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2287523.63733341</v>
      </c>
      <c r="D86" s="0" t="n">
        <v>3863376.78173407</v>
      </c>
      <c r="E86" s="0" t="n">
        <v>69565.3939720168</v>
      </c>
      <c r="F86" s="0" t="n">
        <v>0</v>
      </c>
      <c r="G86" s="0" t="n">
        <v>0.0239907186848179</v>
      </c>
      <c r="H86" s="0" t="n">
        <v>0</v>
      </c>
      <c r="I86" s="0" t="n">
        <v>804878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2261969.53009234</v>
      </c>
      <c r="D87" s="0" t="n">
        <v>3707760.90783663</v>
      </c>
      <c r="E87" s="0" t="n">
        <v>33983.6506411246</v>
      </c>
      <c r="F87" s="0" t="n">
        <v>0</v>
      </c>
      <c r="G87" s="0" t="n">
        <v>0.0352171430524731</v>
      </c>
      <c r="H87" s="0" t="n">
        <v>0</v>
      </c>
      <c r="I87" s="0" t="n">
        <v>777907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2237144.12463687</v>
      </c>
      <c r="D88" s="0" t="n">
        <v>3664616.63704927</v>
      </c>
      <c r="E88" s="0" t="n">
        <v>41296.2786687931</v>
      </c>
      <c r="F88" s="0" t="n">
        <v>0</v>
      </c>
      <c r="G88" s="0" t="n">
        <v>0.0301849141428455</v>
      </c>
      <c r="H88" s="0" t="n">
        <v>0</v>
      </c>
      <c r="I88" s="0" t="n">
        <v>758686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2237382.14558639</v>
      </c>
      <c r="D89" s="0" t="n">
        <v>3643891.64207897</v>
      </c>
      <c r="E89" s="0" t="n">
        <v>37091.6604912094</v>
      </c>
      <c r="F89" s="0" t="n">
        <v>0</v>
      </c>
      <c r="G89" s="0" t="n">
        <v>0.0315887135951325</v>
      </c>
      <c r="H89" s="0" t="n">
        <v>0</v>
      </c>
      <c r="I89" s="0" t="n">
        <v>734193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2197587.16483488</v>
      </c>
      <c r="D90" s="0" t="n">
        <v>3475341.76771847</v>
      </c>
      <c r="E90" s="0" t="n">
        <v>51189.6859171462</v>
      </c>
      <c r="F90" s="0" t="n">
        <v>0</v>
      </c>
      <c r="G90" s="0" t="n">
        <v>0.0272297173638104</v>
      </c>
      <c r="H90" s="0" t="n">
        <v>0</v>
      </c>
      <c r="I90" s="0" t="n">
        <v>699406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2176345.06527903</v>
      </c>
      <c r="D91" s="0" t="n">
        <v>3337015.49771076</v>
      </c>
      <c r="E91" s="0" t="n">
        <v>41064.0492458867</v>
      </c>
      <c r="F91" s="0" t="n">
        <v>0</v>
      </c>
      <c r="G91" s="0" t="n">
        <v>0.0239149365490459</v>
      </c>
      <c r="H91" s="0" t="n">
        <v>0</v>
      </c>
      <c r="I91" s="0" t="n">
        <v>668825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2159782.72201396</v>
      </c>
      <c r="D92" s="0" t="n">
        <v>3174688.18802588</v>
      </c>
      <c r="E92" s="0" t="n">
        <v>42317.164811641</v>
      </c>
      <c r="F92" s="0" t="n">
        <v>0</v>
      </c>
      <c r="G92" s="0" t="n">
        <v>0.0262907078223325</v>
      </c>
      <c r="H92" s="0" t="n">
        <v>0</v>
      </c>
      <c r="I92" s="0" t="n">
        <v>648781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2154797.57990139</v>
      </c>
      <c r="D93" s="0" t="n">
        <v>3056990.24814579</v>
      </c>
      <c r="E93" s="0" t="n">
        <v>45007.0440027443</v>
      </c>
      <c r="F93" s="0" t="n">
        <v>0</v>
      </c>
      <c r="G93" s="0" t="n">
        <v>0.0192965589480917</v>
      </c>
      <c r="H93" s="0" t="n">
        <v>0</v>
      </c>
      <c r="I93" s="0" t="n">
        <v>632625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2115960.17047753</v>
      </c>
      <c r="D94" s="0" t="n">
        <v>3034028.28393368</v>
      </c>
      <c r="E94" s="0" t="n">
        <v>58139.6345134578</v>
      </c>
      <c r="F94" s="0" t="n">
        <v>0</v>
      </c>
      <c r="G94" s="0" t="n">
        <v>0.014237118992735</v>
      </c>
      <c r="H94" s="0" t="n">
        <v>0</v>
      </c>
      <c r="I94" s="0" t="n">
        <v>614571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2070105.67017171</v>
      </c>
      <c r="D95" s="0" t="n">
        <v>2952289.74135246</v>
      </c>
      <c r="E95" s="0" t="n">
        <v>44631.6590207453</v>
      </c>
      <c r="F95" s="0" t="n">
        <v>0</v>
      </c>
      <c r="G95" s="0" t="n">
        <v>0.0259111905323848</v>
      </c>
      <c r="H95" s="0" t="n">
        <v>0</v>
      </c>
      <c r="I95" s="0" t="n">
        <v>586481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1984517.34679682</v>
      </c>
      <c r="D96" s="0" t="n">
        <v>2896147.77168028</v>
      </c>
      <c r="E96" s="0" t="n">
        <v>38694.6278782223</v>
      </c>
      <c r="F96" s="0" t="n">
        <v>0</v>
      </c>
      <c r="G96" s="0" t="n">
        <v>0.0189437473370427</v>
      </c>
      <c r="H96" s="0" t="n">
        <v>0</v>
      </c>
      <c r="I96" s="0" t="n">
        <v>570673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1946414.93756037</v>
      </c>
      <c r="D97" s="0" t="n">
        <v>2867316.15447677</v>
      </c>
      <c r="E97" s="0" t="n">
        <v>33708.7443121316</v>
      </c>
      <c r="F97" s="0" t="n">
        <v>0</v>
      </c>
      <c r="G97" s="0" t="n">
        <v>0.0196892445706541</v>
      </c>
      <c r="H97" s="0" t="n">
        <v>0</v>
      </c>
      <c r="I97" s="0" t="n">
        <v>546674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1912868.44641293</v>
      </c>
      <c r="D98" s="0" t="n">
        <v>2739024.34048947</v>
      </c>
      <c r="E98" s="0" t="n">
        <v>56835.0682952628</v>
      </c>
      <c r="F98" s="0" t="n">
        <v>0</v>
      </c>
      <c r="G98" s="0" t="n">
        <v>0.0286127360855758</v>
      </c>
      <c r="H98" s="0" t="n">
        <v>0</v>
      </c>
      <c r="I98" s="0" t="n">
        <v>517259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1888260.78461605</v>
      </c>
      <c r="D99" s="0" t="n">
        <v>2674550.79513649</v>
      </c>
      <c r="E99" s="0" t="n">
        <v>47899.5840463597</v>
      </c>
      <c r="F99" s="0" t="n">
        <v>0</v>
      </c>
      <c r="G99" s="0" t="n">
        <v>0.0134621357168941</v>
      </c>
      <c r="H99" s="0" t="n">
        <v>0</v>
      </c>
      <c r="I99" s="0" t="n">
        <v>497979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1848315.38567371</v>
      </c>
      <c r="D100" s="0" t="n">
        <v>2657790.66451636</v>
      </c>
      <c r="E100" s="0" t="n">
        <v>33396.3618505664</v>
      </c>
      <c r="F100" s="0" t="n">
        <v>0</v>
      </c>
      <c r="G100" s="0" t="n">
        <v>0.0196328732914099</v>
      </c>
      <c r="H100" s="0" t="n">
        <v>0</v>
      </c>
      <c r="I100" s="0" t="n">
        <v>487828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1831816.55802578</v>
      </c>
      <c r="D101" s="0" t="n">
        <v>2568632.32175793</v>
      </c>
      <c r="E101" s="0" t="n">
        <v>33024.1966572245</v>
      </c>
      <c r="F101" s="0" t="n">
        <v>0</v>
      </c>
      <c r="G101" s="0" t="n">
        <v>0.0193792396574348</v>
      </c>
      <c r="H101" s="0" t="n">
        <v>0</v>
      </c>
      <c r="I101" s="0" t="n">
        <v>465701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1816053.88254395</v>
      </c>
      <c r="D102" s="0" t="n">
        <v>2490895.82133324</v>
      </c>
      <c r="E102" s="0" t="n">
        <v>33657.049700796</v>
      </c>
      <c r="F102" s="0" t="n">
        <v>0</v>
      </c>
      <c r="G102" s="0" t="n">
        <v>0.0227581957743948</v>
      </c>
      <c r="H102" s="0" t="n">
        <v>0</v>
      </c>
      <c r="I102" s="0" t="n">
        <v>452172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1792308.37003607</v>
      </c>
      <c r="D103" s="0" t="n">
        <v>2480345.14619365</v>
      </c>
      <c r="E103" s="0" t="n">
        <v>23686.3448433287</v>
      </c>
      <c r="F103" s="0" t="n">
        <v>0</v>
      </c>
      <c r="G103" s="0" t="n">
        <v>0.0210509942673381</v>
      </c>
      <c r="H103" s="0" t="n">
        <v>0</v>
      </c>
      <c r="I103" s="0" t="n">
        <v>440906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1778077.5223788</v>
      </c>
      <c r="D104" s="0" t="n">
        <v>2384248.4985831</v>
      </c>
      <c r="E104" s="0" t="n">
        <v>23448.5897347581</v>
      </c>
      <c r="F104" s="0" t="n">
        <v>0</v>
      </c>
      <c r="G104" s="0" t="n">
        <v>0.017815932263567</v>
      </c>
      <c r="H104" s="0" t="n">
        <v>0</v>
      </c>
      <c r="I104" s="0" t="n">
        <v>420835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1773999.1516036</v>
      </c>
      <c r="D105" s="0" t="n">
        <v>2343642.60015205</v>
      </c>
      <c r="E105" s="0" t="n">
        <v>24056.1211271835</v>
      </c>
      <c r="F105" s="0" t="n">
        <v>0</v>
      </c>
      <c r="G105" s="0" t="n">
        <v>0.0200334356643091</v>
      </c>
      <c r="H105" s="0" t="n">
        <v>0</v>
      </c>
      <c r="I105" s="0" t="n">
        <v>403396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6844344.09338303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6465790.56336901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6761134.57189305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6605808.67022833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5864261.42396086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5654656.03983121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5130609.37367303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4503159.03744932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4356711.90361619</v>
      </c>
      <c r="D18" s="0" t="n">
        <v>13334713.970042</v>
      </c>
      <c r="E18" s="0" t="n">
        <v>977794.278536902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4262041.41940259</v>
      </c>
      <c r="D19" s="0" t="n">
        <v>13039316.3595454</v>
      </c>
      <c r="E19" s="0" t="n">
        <v>880669.088200838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4303184.81482574</v>
      </c>
      <c r="D20" s="0" t="n">
        <v>12730050.9457644</v>
      </c>
      <c r="E20" s="0" t="n">
        <v>823881.219333816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4134056.59752442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4633493.87490969</v>
      </c>
      <c r="D22" s="0" t="n">
        <v>11941881.2302102</v>
      </c>
      <c r="E22" s="0" t="n">
        <v>977101.920921194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666296.18751</v>
      </c>
      <c r="C23" s="0" t="n">
        <v>4216180.111977</v>
      </c>
      <c r="D23" s="0" t="n">
        <v>9913936.21480809</v>
      </c>
      <c r="E23" s="0" t="n">
        <v>664366.947351017</v>
      </c>
      <c r="F23" s="0" t="n">
        <v>0.363853442706805</v>
      </c>
      <c r="G23" s="0" t="n">
        <v>0</v>
      </c>
      <c r="H23" s="0" t="n">
        <v>1153359</v>
      </c>
      <c r="I23" s="0" t="n">
        <v>3055881</v>
      </c>
    </row>
    <row r="24" customFormat="false" ht="12.8" hidden="false" customHeight="false" outlineLevel="0" collapsed="false">
      <c r="A24" s="0" t="n">
        <v>71</v>
      </c>
      <c r="B24" s="0" t="n">
        <v>899100.177873333</v>
      </c>
      <c r="C24" s="0" t="n">
        <v>4109199.91508216</v>
      </c>
      <c r="D24" s="0" t="n">
        <v>10031967.5228789</v>
      </c>
      <c r="E24" s="0" t="n">
        <v>708351.728193275</v>
      </c>
      <c r="F24" s="0" t="n">
        <v>0.357682462948248</v>
      </c>
      <c r="G24" s="0" t="n">
        <v>0</v>
      </c>
      <c r="H24" s="0" t="n">
        <v>1075092</v>
      </c>
      <c r="I24" s="0" t="n">
        <v>2971193</v>
      </c>
    </row>
    <row r="25" customFormat="false" ht="12.8" hidden="false" customHeight="false" outlineLevel="0" collapsed="false">
      <c r="A25" s="0" t="n">
        <v>72</v>
      </c>
      <c r="B25" s="0" t="n">
        <v>271903.30965</v>
      </c>
      <c r="C25" s="0" t="n">
        <v>3922063.01650007</v>
      </c>
      <c r="D25" s="0" t="n">
        <v>10117050.0098834</v>
      </c>
      <c r="E25" s="0" t="n">
        <v>659445.841254995</v>
      </c>
      <c r="F25" s="0" t="n">
        <v>0.348087486201684</v>
      </c>
      <c r="G25" s="0" t="n">
        <v>0</v>
      </c>
      <c r="H25" s="0" t="n">
        <v>994681</v>
      </c>
      <c r="I25" s="0" t="n">
        <v>2930971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3681249.32465324</v>
      </c>
      <c r="D26" s="0" t="n">
        <v>9973640.17401445</v>
      </c>
      <c r="E26" s="0" t="n">
        <v>780667.073003715</v>
      </c>
      <c r="F26" s="0" t="n">
        <v>0</v>
      </c>
      <c r="G26" s="0" t="n">
        <v>0.126475497649405</v>
      </c>
      <c r="H26" s="0" t="n">
        <v>0</v>
      </c>
      <c r="I26" s="0" t="n">
        <v>2888228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3643870.4806411</v>
      </c>
      <c r="D27" s="0" t="n">
        <v>9952869.49359982</v>
      </c>
      <c r="E27" s="0" t="n">
        <v>593283.471568194</v>
      </c>
      <c r="F27" s="0" t="n">
        <v>0</v>
      </c>
      <c r="G27" s="0" t="n">
        <v>0.128007079020365</v>
      </c>
      <c r="H27" s="0" t="n">
        <v>0</v>
      </c>
      <c r="I27" s="0" t="n">
        <v>2809731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3736425.97609075</v>
      </c>
      <c r="D28" s="0" t="n">
        <v>9984504.02520694</v>
      </c>
      <c r="E28" s="0" t="n">
        <v>597864.47397103</v>
      </c>
      <c r="F28" s="0" t="n">
        <v>0</v>
      </c>
      <c r="G28" s="0" t="n">
        <v>0.133586390712761</v>
      </c>
      <c r="H28" s="0" t="n">
        <v>0</v>
      </c>
      <c r="I28" s="0" t="n">
        <v>2761640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3826882.87857329</v>
      </c>
      <c r="D29" s="0" t="n">
        <v>10037997.0634568</v>
      </c>
      <c r="E29" s="0" t="n">
        <v>592350.655572586</v>
      </c>
      <c r="F29" s="0" t="n">
        <v>0</v>
      </c>
      <c r="G29" s="0" t="n">
        <v>0.132145170594941</v>
      </c>
      <c r="H29" s="0" t="n">
        <v>0</v>
      </c>
      <c r="I29" s="0" t="n">
        <v>2718450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3902494.412328</v>
      </c>
      <c r="D30" s="0" t="n">
        <v>10238339.2378379</v>
      </c>
      <c r="E30" s="0" t="n">
        <v>760166.221943634</v>
      </c>
      <c r="F30" s="0" t="n">
        <v>0</v>
      </c>
      <c r="G30" s="0" t="n">
        <v>0.13528940055673</v>
      </c>
      <c r="H30" s="0" t="n">
        <v>0</v>
      </c>
      <c r="I30" s="0" t="n">
        <v>2660954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3972346.09099694</v>
      </c>
      <c r="D31" s="0" t="n">
        <v>10174953.0420802</v>
      </c>
      <c r="E31" s="0" t="n">
        <v>598325.948817835</v>
      </c>
      <c r="F31" s="0" t="n">
        <v>0</v>
      </c>
      <c r="G31" s="0" t="n">
        <v>0.136799232471628</v>
      </c>
      <c r="H31" s="0" t="n">
        <v>0</v>
      </c>
      <c r="I31" s="0" t="n">
        <v>2607580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3980278.24747794</v>
      </c>
      <c r="D32" s="0" t="n">
        <v>9875971.87632288</v>
      </c>
      <c r="E32" s="0" t="n">
        <v>595212.77069041</v>
      </c>
      <c r="F32" s="0" t="n">
        <v>0</v>
      </c>
      <c r="G32" s="0" t="n">
        <v>0.144111293722133</v>
      </c>
      <c r="H32" s="0" t="n">
        <v>0</v>
      </c>
      <c r="I32" s="0" t="n">
        <v>2530077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4047304.40562707</v>
      </c>
      <c r="D33" s="0" t="n">
        <v>9718336.95020595</v>
      </c>
      <c r="E33" s="0" t="n">
        <v>609891.930791974</v>
      </c>
      <c r="F33" s="0" t="n">
        <v>0</v>
      </c>
      <c r="G33" s="0" t="n">
        <v>0.143511831689455</v>
      </c>
      <c r="H33" s="0" t="n">
        <v>0</v>
      </c>
      <c r="I33" s="0" t="n">
        <v>2467990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4090498.06239611</v>
      </c>
      <c r="D34" s="0" t="n">
        <v>9477918.77908914</v>
      </c>
      <c r="E34" s="0" t="n">
        <v>769783.923564716</v>
      </c>
      <c r="F34" s="0" t="n">
        <v>0</v>
      </c>
      <c r="G34" s="0" t="n">
        <v>0.144214699777156</v>
      </c>
      <c r="H34" s="0" t="n">
        <v>0</v>
      </c>
      <c r="I34" s="0" t="n">
        <v>2406538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4125735.51837187</v>
      </c>
      <c r="D35" s="0" t="n">
        <v>9442322.38526496</v>
      </c>
      <c r="E35" s="0" t="n">
        <v>606008.900105312</v>
      </c>
      <c r="F35" s="0" t="n">
        <v>0</v>
      </c>
      <c r="G35" s="0" t="n">
        <v>0.144640808177215</v>
      </c>
      <c r="H35" s="0" t="n">
        <v>0</v>
      </c>
      <c r="I35" s="0" t="n">
        <v>2366146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4156765.93059497</v>
      </c>
      <c r="D36" s="0" t="n">
        <v>9262715.90131594</v>
      </c>
      <c r="E36" s="0" t="n">
        <v>582820.230865383</v>
      </c>
      <c r="F36" s="0" t="n">
        <v>0</v>
      </c>
      <c r="G36" s="0" t="n">
        <v>0.147696490856614</v>
      </c>
      <c r="H36" s="0" t="n">
        <v>0</v>
      </c>
      <c r="I36" s="0" t="n">
        <v>2314666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4172634.40978167</v>
      </c>
      <c r="D37" s="0" t="n">
        <v>9282994.34985517</v>
      </c>
      <c r="E37" s="0" t="n">
        <v>576924.2436548</v>
      </c>
      <c r="F37" s="0" t="n">
        <v>0</v>
      </c>
      <c r="G37" s="0" t="n">
        <v>0.14666481287621</v>
      </c>
      <c r="H37" s="0" t="n">
        <v>0</v>
      </c>
      <c r="I37" s="0" t="n">
        <v>2245987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4209187.07627976</v>
      </c>
      <c r="D38" s="0" t="n">
        <v>9165738.15960182</v>
      </c>
      <c r="E38" s="0" t="n">
        <v>746465.339712434</v>
      </c>
      <c r="F38" s="0" t="n">
        <v>0</v>
      </c>
      <c r="G38" s="0" t="n">
        <v>0.145583179022666</v>
      </c>
      <c r="H38" s="0" t="n">
        <v>0</v>
      </c>
      <c r="I38" s="0" t="n">
        <v>2223527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4236884.00340429</v>
      </c>
      <c r="D39" s="0" t="n">
        <v>9086874.38090452</v>
      </c>
      <c r="E39" s="0" t="n">
        <v>566558.794125279</v>
      </c>
      <c r="F39" s="0" t="n">
        <v>0</v>
      </c>
      <c r="G39" s="0" t="n">
        <v>0.150358634104922</v>
      </c>
      <c r="H39" s="0" t="n">
        <v>0</v>
      </c>
      <c r="I39" s="0" t="n">
        <v>2174327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4276523.17592884</v>
      </c>
      <c r="D40" s="0" t="n">
        <v>8898999.53747604</v>
      </c>
      <c r="E40" s="0" t="n">
        <v>552775.13799409</v>
      </c>
      <c r="F40" s="0" t="n">
        <v>0</v>
      </c>
      <c r="G40" s="0" t="n">
        <v>0.155470569544424</v>
      </c>
      <c r="H40" s="0" t="n">
        <v>0</v>
      </c>
      <c r="I40" s="0" t="n">
        <v>2135155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4274990.67652525</v>
      </c>
      <c r="D41" s="0" t="n">
        <v>8848961.99993414</v>
      </c>
      <c r="E41" s="0" t="n">
        <v>551586.537066701</v>
      </c>
      <c r="F41" s="0" t="n">
        <v>0</v>
      </c>
      <c r="G41" s="0" t="n">
        <v>0.150547705615269</v>
      </c>
      <c r="H41" s="0" t="n">
        <v>0</v>
      </c>
      <c r="I41" s="0" t="n">
        <v>2092512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4258855.41230599</v>
      </c>
      <c r="D42" s="0" t="n">
        <v>8645312.82180156</v>
      </c>
      <c r="E42" s="0" t="n">
        <v>693552.253088789</v>
      </c>
      <c r="F42" s="0" t="n">
        <v>0</v>
      </c>
      <c r="G42" s="0" t="n">
        <v>0.152452574666799</v>
      </c>
      <c r="H42" s="0" t="n">
        <v>0</v>
      </c>
      <c r="I42" s="0" t="n">
        <v>2032360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4243864.88661936</v>
      </c>
      <c r="D43" s="0" t="n">
        <v>8488714.99120717</v>
      </c>
      <c r="E43" s="0" t="n">
        <v>534536.828403212</v>
      </c>
      <c r="F43" s="0" t="n">
        <v>0</v>
      </c>
      <c r="G43" s="0" t="n">
        <v>0.153120992319914</v>
      </c>
      <c r="H43" s="0" t="n">
        <v>0</v>
      </c>
      <c r="I43" s="0" t="n">
        <v>1983622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4294150.6375296</v>
      </c>
      <c r="D44" s="0" t="n">
        <v>8299047.88635273</v>
      </c>
      <c r="E44" s="0" t="n">
        <v>506068.29668149</v>
      </c>
      <c r="F44" s="0" t="n">
        <v>0</v>
      </c>
      <c r="G44" s="0" t="n">
        <v>0.158088960005929</v>
      </c>
      <c r="H44" s="0" t="n">
        <v>0</v>
      </c>
      <c r="I44" s="0" t="n">
        <v>1926298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4201983.77927058</v>
      </c>
      <c r="D45" s="0" t="n">
        <v>8114485.46776542</v>
      </c>
      <c r="E45" s="0" t="n">
        <v>497319.520119675</v>
      </c>
      <c r="F45" s="0" t="n">
        <v>0</v>
      </c>
      <c r="G45" s="0" t="n">
        <v>0.153752660205847</v>
      </c>
      <c r="H45" s="0" t="n">
        <v>0</v>
      </c>
      <c r="I45" s="0" t="n">
        <v>1881838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4192124.65975012</v>
      </c>
      <c r="D46" s="0" t="n">
        <v>8106951.92997594</v>
      </c>
      <c r="E46" s="0" t="n">
        <v>604730.554794653</v>
      </c>
      <c r="F46" s="0" t="n">
        <v>0</v>
      </c>
      <c r="G46" s="0" t="n">
        <v>0.154623299407149</v>
      </c>
      <c r="H46" s="0" t="n">
        <v>0</v>
      </c>
      <c r="I46" s="0" t="n">
        <v>1851793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4119594.20404585</v>
      </c>
      <c r="D47" s="0" t="n">
        <v>8138719.35267643</v>
      </c>
      <c r="E47" s="0" t="n">
        <v>455730.414029711</v>
      </c>
      <c r="F47" s="0" t="n">
        <v>0</v>
      </c>
      <c r="G47" s="0" t="n">
        <v>0.151488081270662</v>
      </c>
      <c r="H47" s="0" t="n">
        <v>0</v>
      </c>
      <c r="I47" s="0" t="n">
        <v>1822060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4090387.78950215</v>
      </c>
      <c r="D48" s="0" t="n">
        <v>8108360.45538998</v>
      </c>
      <c r="E48" s="0" t="n">
        <v>449698.366047448</v>
      </c>
      <c r="F48" s="0" t="n">
        <v>0</v>
      </c>
      <c r="G48" s="0" t="n">
        <v>0.145094599744134</v>
      </c>
      <c r="H48" s="0" t="n">
        <v>0</v>
      </c>
      <c r="I48" s="0" t="n">
        <v>1789314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4060911.77889515</v>
      </c>
      <c r="D49" s="0" t="n">
        <v>7847079.01702689</v>
      </c>
      <c r="E49" s="0" t="n">
        <v>420664.322008463</v>
      </c>
      <c r="F49" s="0" t="n">
        <v>0</v>
      </c>
      <c r="G49" s="0" t="n">
        <v>0.154003187690924</v>
      </c>
      <c r="H49" s="0" t="n">
        <v>0</v>
      </c>
      <c r="I49" s="0" t="n">
        <v>1740977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4054172.41265107</v>
      </c>
      <c r="D50" s="0" t="n">
        <v>7554386.53835543</v>
      </c>
      <c r="E50" s="0" t="n">
        <v>524200.163271131</v>
      </c>
      <c r="F50" s="0" t="n">
        <v>0</v>
      </c>
      <c r="G50" s="0" t="n">
        <v>0.148769622818514</v>
      </c>
      <c r="H50" s="0" t="n">
        <v>0</v>
      </c>
      <c r="I50" s="0" t="n">
        <v>1697473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4059253.33325328</v>
      </c>
      <c r="D51" s="0" t="n">
        <v>7443865.81232772</v>
      </c>
      <c r="E51" s="0" t="n">
        <v>395791.718729973</v>
      </c>
      <c r="F51" s="0" t="n">
        <v>0</v>
      </c>
      <c r="G51" s="0" t="n">
        <v>0.150924168682578</v>
      </c>
      <c r="H51" s="0" t="n">
        <v>0</v>
      </c>
      <c r="I51" s="0" t="n">
        <v>1684139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4020233.94196985</v>
      </c>
      <c r="D52" s="0" t="n">
        <v>7354706.22042364</v>
      </c>
      <c r="E52" s="0" t="n">
        <v>404116.803884061</v>
      </c>
      <c r="F52" s="0" t="n">
        <v>0</v>
      </c>
      <c r="G52" s="0" t="n">
        <v>0.140953232538014</v>
      </c>
      <c r="H52" s="0" t="n">
        <v>0</v>
      </c>
      <c r="I52" s="0" t="n">
        <v>1644856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4009792.14312764</v>
      </c>
      <c r="D53" s="0" t="n">
        <v>7314008.3412286</v>
      </c>
      <c r="E53" s="0" t="n">
        <v>384866.311847019</v>
      </c>
      <c r="F53" s="0" t="n">
        <v>0</v>
      </c>
      <c r="G53" s="0" t="n">
        <v>0.130020105385832</v>
      </c>
      <c r="H53" s="0" t="n">
        <v>0</v>
      </c>
      <c r="I53" s="0" t="n">
        <v>1626810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3962960.65776411</v>
      </c>
      <c r="D54" s="0" t="n">
        <v>7191377.42234148</v>
      </c>
      <c r="E54" s="0" t="n">
        <v>455718.824027885</v>
      </c>
      <c r="F54" s="0" t="n">
        <v>0</v>
      </c>
      <c r="G54" s="0" t="n">
        <v>0.137277203784045</v>
      </c>
      <c r="H54" s="0" t="n">
        <v>0</v>
      </c>
      <c r="I54" s="0" t="n">
        <v>1604540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3924902.1229989</v>
      </c>
      <c r="D55" s="0" t="n">
        <v>7065053.50514524</v>
      </c>
      <c r="E55" s="0" t="n">
        <v>350211.855715375</v>
      </c>
      <c r="F55" s="0" t="n">
        <v>0</v>
      </c>
      <c r="G55" s="0" t="n">
        <v>0.139786721480788</v>
      </c>
      <c r="H55" s="0" t="n">
        <v>0</v>
      </c>
      <c r="I55" s="0" t="n">
        <v>1566185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3860149.20860347</v>
      </c>
      <c r="D56" s="0" t="n">
        <v>7049855.46627612</v>
      </c>
      <c r="E56" s="0" t="n">
        <v>351619.263637112</v>
      </c>
      <c r="F56" s="0" t="n">
        <v>0</v>
      </c>
      <c r="G56" s="0" t="n">
        <v>0.1387529708265</v>
      </c>
      <c r="H56" s="0" t="n">
        <v>0</v>
      </c>
      <c r="I56" s="0" t="n">
        <v>1549642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3809813.37091518</v>
      </c>
      <c r="D57" s="0" t="n">
        <v>6868692.97539218</v>
      </c>
      <c r="E57" s="0" t="n">
        <v>330926.062989072</v>
      </c>
      <c r="F57" s="0" t="n">
        <v>0</v>
      </c>
      <c r="G57" s="0" t="n">
        <v>0.144224114723205</v>
      </c>
      <c r="H57" s="0" t="n">
        <v>0</v>
      </c>
      <c r="I57" s="0" t="n">
        <v>1523420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3789322.19630502</v>
      </c>
      <c r="D58" s="0" t="n">
        <v>6668734.57100284</v>
      </c>
      <c r="E58" s="0" t="n">
        <v>402113.883022953</v>
      </c>
      <c r="F58" s="0" t="n">
        <v>0</v>
      </c>
      <c r="G58" s="0" t="n">
        <v>0.14166983003363</v>
      </c>
      <c r="H58" s="0" t="n">
        <v>0</v>
      </c>
      <c r="I58" s="0" t="n">
        <v>1504720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3703924.43756474</v>
      </c>
      <c r="D59" s="0" t="n">
        <v>6625801.44470889</v>
      </c>
      <c r="E59" s="0" t="n">
        <v>315962.808708884</v>
      </c>
      <c r="F59" s="0" t="n">
        <v>0</v>
      </c>
      <c r="G59" s="0" t="n">
        <v>0.131329497181915</v>
      </c>
      <c r="H59" s="0" t="n">
        <v>0</v>
      </c>
      <c r="I59" s="0" t="n">
        <v>1489873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3662885.08718727</v>
      </c>
      <c r="D60" s="0" t="n">
        <v>6627286.64965162</v>
      </c>
      <c r="E60" s="0" t="n">
        <v>304432.458954438</v>
      </c>
      <c r="F60" s="0" t="n">
        <v>0</v>
      </c>
      <c r="G60" s="0" t="n">
        <v>0.130103340668905</v>
      </c>
      <c r="H60" s="0" t="n">
        <v>0</v>
      </c>
      <c r="I60" s="0" t="n">
        <v>1469022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3661523.75769543</v>
      </c>
      <c r="D61" s="0" t="n">
        <v>6457796.68875613</v>
      </c>
      <c r="E61" s="0" t="n">
        <v>273141.741453534</v>
      </c>
      <c r="F61" s="0" t="n">
        <v>0</v>
      </c>
      <c r="G61" s="0" t="n">
        <v>0.122056892902418</v>
      </c>
      <c r="H61" s="0" t="n">
        <v>0</v>
      </c>
      <c r="I61" s="0" t="n">
        <v>1436090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3648443.16268106</v>
      </c>
      <c r="D62" s="0" t="n">
        <v>6231169.56134374</v>
      </c>
      <c r="E62" s="0" t="n">
        <v>326254.732288068</v>
      </c>
      <c r="F62" s="0" t="n">
        <v>0</v>
      </c>
      <c r="G62" s="0" t="n">
        <v>0.122550814473115</v>
      </c>
      <c r="H62" s="0" t="n">
        <v>0</v>
      </c>
      <c r="I62" s="0" t="n">
        <v>1416485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3619631.86094781</v>
      </c>
      <c r="D63" s="0" t="n">
        <v>6296376.64230475</v>
      </c>
      <c r="E63" s="0" t="n">
        <v>245748.604819891</v>
      </c>
      <c r="F63" s="0" t="n">
        <v>0</v>
      </c>
      <c r="G63" s="0" t="n">
        <v>0.117562196701873</v>
      </c>
      <c r="H63" s="0" t="n">
        <v>0</v>
      </c>
      <c r="I63" s="0" t="n">
        <v>1404325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3599326.08442791</v>
      </c>
      <c r="D64" s="0" t="n">
        <v>6029154.32116826</v>
      </c>
      <c r="E64" s="0" t="n">
        <v>250199.357063286</v>
      </c>
      <c r="F64" s="0" t="n">
        <v>0</v>
      </c>
      <c r="G64" s="0" t="n">
        <v>0.10948310887516</v>
      </c>
      <c r="H64" s="0" t="n">
        <v>0</v>
      </c>
      <c r="I64" s="0" t="n">
        <v>1362951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3546655.63410946</v>
      </c>
      <c r="D65" s="0" t="n">
        <v>5891864.46334745</v>
      </c>
      <c r="E65" s="0" t="n">
        <v>235293.207643461</v>
      </c>
      <c r="F65" s="0" t="n">
        <v>0</v>
      </c>
      <c r="G65" s="0" t="n">
        <v>0.112913685451671</v>
      </c>
      <c r="H65" s="0" t="n">
        <v>0</v>
      </c>
      <c r="I65" s="0" t="n">
        <v>1341700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3532000.95649782</v>
      </c>
      <c r="D66" s="0" t="n">
        <v>5723889.83650613</v>
      </c>
      <c r="E66" s="0" t="n">
        <v>274894.096946152</v>
      </c>
      <c r="F66" s="0" t="n">
        <v>0</v>
      </c>
      <c r="G66" s="0" t="n">
        <v>0.104570693285503</v>
      </c>
      <c r="H66" s="0" t="n">
        <v>0</v>
      </c>
      <c r="I66" s="0" t="n">
        <v>1320202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3510747.31154821</v>
      </c>
      <c r="D67" s="0" t="n">
        <v>5767209.05567988</v>
      </c>
      <c r="E67" s="0" t="n">
        <v>186446.300841807</v>
      </c>
      <c r="F67" s="0" t="n">
        <v>0</v>
      </c>
      <c r="G67" s="0" t="n">
        <v>0.103106526942214</v>
      </c>
      <c r="H67" s="0" t="n">
        <v>0</v>
      </c>
      <c r="I67" s="0" t="n">
        <v>1306273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3431250.95048607</v>
      </c>
      <c r="D68" s="0" t="n">
        <v>5819641.81625927</v>
      </c>
      <c r="E68" s="0" t="n">
        <v>160101.653969721</v>
      </c>
      <c r="F68" s="0" t="n">
        <v>0</v>
      </c>
      <c r="G68" s="0" t="n">
        <v>0.10166571767726</v>
      </c>
      <c r="H68" s="0" t="n">
        <v>0</v>
      </c>
      <c r="I68" s="0" t="n">
        <v>1307558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3395113.88642691</v>
      </c>
      <c r="D69" s="0" t="n">
        <v>5642123.25633758</v>
      </c>
      <c r="E69" s="0" t="n">
        <v>163464.698033079</v>
      </c>
      <c r="F69" s="0" t="n">
        <v>0</v>
      </c>
      <c r="G69" s="0" t="n">
        <v>0.105810291634897</v>
      </c>
      <c r="H69" s="0" t="n">
        <v>0</v>
      </c>
      <c r="I69" s="0" t="n">
        <v>1295607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3318719.24220098</v>
      </c>
      <c r="D70" s="0" t="n">
        <v>5468321.71498575</v>
      </c>
      <c r="E70" s="0" t="n">
        <v>190638.860679783</v>
      </c>
      <c r="F70" s="0" t="n">
        <v>0</v>
      </c>
      <c r="G70" s="0" t="n">
        <v>0.10307846473718</v>
      </c>
      <c r="H70" s="0" t="n">
        <v>0</v>
      </c>
      <c r="I70" s="0" t="n">
        <v>1264753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3294236.94861938</v>
      </c>
      <c r="D71" s="0" t="n">
        <v>5434213.58175694</v>
      </c>
      <c r="E71" s="0" t="n">
        <v>137376.199184153</v>
      </c>
      <c r="F71" s="0" t="n">
        <v>0</v>
      </c>
      <c r="G71" s="0" t="n">
        <v>0.085815683457946</v>
      </c>
      <c r="H71" s="0" t="n">
        <v>0</v>
      </c>
      <c r="I71" s="0" t="n">
        <v>1261258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3287053.32198222</v>
      </c>
      <c r="D72" s="0" t="n">
        <v>5315551.5372515</v>
      </c>
      <c r="E72" s="0" t="n">
        <v>127631.529319172</v>
      </c>
      <c r="F72" s="0" t="n">
        <v>0</v>
      </c>
      <c r="G72" s="0" t="n">
        <v>0.0817918781013342</v>
      </c>
      <c r="H72" s="0" t="n">
        <v>0</v>
      </c>
      <c r="I72" s="0" t="n">
        <v>1250889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3198000.76830434</v>
      </c>
      <c r="D73" s="0" t="n">
        <v>5268472.15862072</v>
      </c>
      <c r="E73" s="0" t="n">
        <v>115177.929367879</v>
      </c>
      <c r="F73" s="0" t="n">
        <v>0</v>
      </c>
      <c r="G73" s="0" t="n">
        <v>0.0898390283196753</v>
      </c>
      <c r="H73" s="0" t="n">
        <v>0</v>
      </c>
      <c r="I73" s="0" t="n">
        <v>1225487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3150552.65277064</v>
      </c>
      <c r="D74" s="0" t="n">
        <v>5000924.63238627</v>
      </c>
      <c r="E74" s="0" t="n">
        <v>142490.977624478</v>
      </c>
      <c r="F74" s="0" t="n">
        <v>0</v>
      </c>
      <c r="G74" s="0" t="n">
        <v>0.0904269209226962</v>
      </c>
      <c r="H74" s="0" t="n">
        <v>0</v>
      </c>
      <c r="I74" s="0" t="n">
        <v>1184350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3090849.04049287</v>
      </c>
      <c r="D75" s="0" t="n">
        <v>5012025.13793595</v>
      </c>
      <c r="E75" s="0" t="n">
        <v>100456.842770771</v>
      </c>
      <c r="F75" s="0" t="n">
        <v>0</v>
      </c>
      <c r="G75" s="0" t="n">
        <v>0.0750531354642888</v>
      </c>
      <c r="H75" s="0" t="n">
        <v>0</v>
      </c>
      <c r="I75" s="0" t="n">
        <v>1143487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3043646.21379779</v>
      </c>
      <c r="D76" s="0" t="n">
        <v>4862434.97810528</v>
      </c>
      <c r="E76" s="0" t="n">
        <v>110555.164934313</v>
      </c>
      <c r="F76" s="0" t="n">
        <v>0</v>
      </c>
      <c r="G76" s="0" t="n">
        <v>0.0681814234352113</v>
      </c>
      <c r="H76" s="0" t="n">
        <v>0</v>
      </c>
      <c r="I76" s="0" t="n">
        <v>1098315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3002328.52328137</v>
      </c>
      <c r="D77" s="0" t="n">
        <v>4843631.21918634</v>
      </c>
      <c r="E77" s="0" t="n">
        <v>102844.269779748</v>
      </c>
      <c r="F77" s="0" t="n">
        <v>0</v>
      </c>
      <c r="G77" s="0" t="n">
        <v>0.0593539576222447</v>
      </c>
      <c r="H77" s="0" t="n">
        <v>0</v>
      </c>
      <c r="I77" s="0" t="n">
        <v>1069588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3021660.02535954</v>
      </c>
      <c r="D78" s="0" t="n">
        <v>4740092.73512254</v>
      </c>
      <c r="E78" s="0" t="n">
        <v>115180.007870443</v>
      </c>
      <c r="F78" s="0" t="n">
        <v>0</v>
      </c>
      <c r="G78" s="0" t="n">
        <v>0.056667744449839</v>
      </c>
      <c r="H78" s="0" t="n">
        <v>0</v>
      </c>
      <c r="I78" s="0" t="n">
        <v>1024265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2935674.87649072</v>
      </c>
      <c r="D79" s="0" t="n">
        <v>4730403.28317834</v>
      </c>
      <c r="E79" s="0" t="n">
        <v>92315.0489991384</v>
      </c>
      <c r="F79" s="0" t="n">
        <v>0</v>
      </c>
      <c r="G79" s="0" t="n">
        <v>0.0500376434570249</v>
      </c>
      <c r="H79" s="0" t="n">
        <v>0</v>
      </c>
      <c r="I79" s="0" t="n">
        <v>988492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2903891.99901709</v>
      </c>
      <c r="D80" s="0" t="n">
        <v>4667595.12754329</v>
      </c>
      <c r="E80" s="0" t="n">
        <v>61923.0224681668</v>
      </c>
      <c r="F80" s="0" t="n">
        <v>0</v>
      </c>
      <c r="G80" s="0" t="n">
        <v>0.0416814712391748</v>
      </c>
      <c r="H80" s="0" t="n">
        <v>0</v>
      </c>
      <c r="I80" s="0" t="n">
        <v>953407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2889709.65233082</v>
      </c>
      <c r="D81" s="0" t="n">
        <v>4698476.82860422</v>
      </c>
      <c r="E81" s="0" t="n">
        <v>62539.9993854548</v>
      </c>
      <c r="F81" s="0" t="n">
        <v>0</v>
      </c>
      <c r="G81" s="0" t="n">
        <v>0.0331918450649181</v>
      </c>
      <c r="H81" s="0" t="n">
        <v>0</v>
      </c>
      <c r="I81" s="0" t="n">
        <v>929679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2831269.47588921</v>
      </c>
      <c r="D82" s="0" t="n">
        <v>4498312.04896923</v>
      </c>
      <c r="E82" s="0" t="n">
        <v>96506.136046365</v>
      </c>
      <c r="F82" s="0" t="n">
        <v>0</v>
      </c>
      <c r="G82" s="0" t="n">
        <v>0.0487790537722202</v>
      </c>
      <c r="H82" s="0" t="n">
        <v>0</v>
      </c>
      <c r="I82" s="0" t="n">
        <v>894667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2813831.67188648</v>
      </c>
      <c r="D83" s="0" t="n">
        <v>4306976.21341764</v>
      </c>
      <c r="E83" s="0" t="n">
        <v>53173.1467539834</v>
      </c>
      <c r="F83" s="0" t="n">
        <v>0</v>
      </c>
      <c r="G83" s="0" t="n">
        <v>0.0349505779824543</v>
      </c>
      <c r="H83" s="0" t="n">
        <v>0</v>
      </c>
      <c r="I83" s="0" t="n">
        <v>857517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2788474.04823949</v>
      </c>
      <c r="D84" s="0" t="n">
        <v>4176092.84431695</v>
      </c>
      <c r="E84" s="0" t="n">
        <v>40032.6185342786</v>
      </c>
      <c r="F84" s="0" t="n">
        <v>0</v>
      </c>
      <c r="G84" s="0" t="n">
        <v>0.0357100306266192</v>
      </c>
      <c r="H84" s="0" t="n">
        <v>0</v>
      </c>
      <c r="I84" s="0" t="n">
        <v>819283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2742616.08427972</v>
      </c>
      <c r="D85" s="0" t="n">
        <v>4114824.16834452</v>
      </c>
      <c r="E85" s="0" t="n">
        <v>55962.4504484029</v>
      </c>
      <c r="F85" s="0" t="n">
        <v>0</v>
      </c>
      <c r="G85" s="0" t="n">
        <v>0.0410262031879421</v>
      </c>
      <c r="H85" s="0" t="n">
        <v>0</v>
      </c>
      <c r="I85" s="0" t="n">
        <v>789152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2680913.20257113</v>
      </c>
      <c r="D86" s="0" t="n">
        <v>4121891.02950055</v>
      </c>
      <c r="E86" s="0" t="n">
        <v>68574.5541164298</v>
      </c>
      <c r="F86" s="0" t="n">
        <v>0</v>
      </c>
      <c r="G86" s="0" t="n">
        <v>0.0316335113739506</v>
      </c>
      <c r="H86" s="0" t="n">
        <v>0</v>
      </c>
      <c r="I86" s="0" t="n">
        <v>765906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2638078.70155928</v>
      </c>
      <c r="D87" s="0" t="n">
        <v>4030055.58575652</v>
      </c>
      <c r="E87" s="0" t="n">
        <v>64562.8282415593</v>
      </c>
      <c r="F87" s="0" t="n">
        <v>0</v>
      </c>
      <c r="G87" s="0" t="n">
        <v>0.0282945205221089</v>
      </c>
      <c r="H87" s="0" t="n">
        <v>0</v>
      </c>
      <c r="I87" s="0" t="n">
        <v>745350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2580407.07043202</v>
      </c>
      <c r="D88" s="0" t="n">
        <v>3968779.21408666</v>
      </c>
      <c r="E88" s="0" t="n">
        <v>61118.075097155</v>
      </c>
      <c r="F88" s="0" t="n">
        <v>0</v>
      </c>
      <c r="G88" s="0" t="n">
        <v>0.0198914330935103</v>
      </c>
      <c r="H88" s="0" t="n">
        <v>0</v>
      </c>
      <c r="I88" s="0" t="n">
        <v>719293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2563133.51128776</v>
      </c>
      <c r="D89" s="0" t="n">
        <v>3855929.54610895</v>
      </c>
      <c r="E89" s="0" t="n">
        <v>55972.9578864916</v>
      </c>
      <c r="F89" s="0" t="n">
        <v>0</v>
      </c>
      <c r="G89" s="0" t="n">
        <v>0.0212528008461556</v>
      </c>
      <c r="H89" s="0" t="n">
        <v>0</v>
      </c>
      <c r="I89" s="0" t="n">
        <v>681704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2535164.5223381</v>
      </c>
      <c r="D90" s="0" t="n">
        <v>3752286.71481321</v>
      </c>
      <c r="E90" s="0" t="n">
        <v>46141.2877978651</v>
      </c>
      <c r="F90" s="0" t="n">
        <v>0</v>
      </c>
      <c r="G90" s="0" t="n">
        <v>0.0224518713964624</v>
      </c>
      <c r="H90" s="0" t="n">
        <v>0</v>
      </c>
      <c r="I90" s="0" t="n">
        <v>648790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2529371.62006201</v>
      </c>
      <c r="D91" s="0" t="n">
        <v>3627528.25169631</v>
      </c>
      <c r="E91" s="0" t="n">
        <v>38178.9924862783</v>
      </c>
      <c r="F91" s="0" t="n">
        <v>0</v>
      </c>
      <c r="G91" s="0" t="n">
        <v>0.0151609240390959</v>
      </c>
      <c r="H91" s="0" t="n">
        <v>0</v>
      </c>
      <c r="I91" s="0" t="n">
        <v>634091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2448864.54847035</v>
      </c>
      <c r="D92" s="0" t="n">
        <v>3597446.85078384</v>
      </c>
      <c r="E92" s="0" t="n">
        <v>39837.1938555264</v>
      </c>
      <c r="F92" s="0" t="n">
        <v>0</v>
      </c>
      <c r="G92" s="0" t="n">
        <v>0.0116209015185392</v>
      </c>
      <c r="H92" s="0" t="n">
        <v>0</v>
      </c>
      <c r="I92" s="0" t="n">
        <v>616961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2439407.03943702</v>
      </c>
      <c r="D93" s="0" t="n">
        <v>3478287.06619686</v>
      </c>
      <c r="E93" s="0" t="n">
        <v>40466.1333174551</v>
      </c>
      <c r="F93" s="0" t="n">
        <v>0</v>
      </c>
      <c r="G93" s="0" t="n">
        <v>0.0179436471772241</v>
      </c>
      <c r="H93" s="0" t="n">
        <v>0</v>
      </c>
      <c r="I93" s="0" t="n">
        <v>596529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2433120.65752211</v>
      </c>
      <c r="D94" s="0" t="n">
        <v>3367683.2461263</v>
      </c>
      <c r="E94" s="0" t="n">
        <v>48214.6036546364</v>
      </c>
      <c r="F94" s="0" t="n">
        <v>0</v>
      </c>
      <c r="G94" s="0" t="n">
        <v>0.0177659758009467</v>
      </c>
      <c r="H94" s="0" t="n">
        <v>0</v>
      </c>
      <c r="I94" s="0" t="n">
        <v>574077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2328747.23493581</v>
      </c>
      <c r="D95" s="0" t="n">
        <v>3337863.66681968</v>
      </c>
      <c r="E95" s="0" t="n">
        <v>33099.2852669781</v>
      </c>
      <c r="F95" s="0" t="n">
        <v>0</v>
      </c>
      <c r="G95" s="0" t="n">
        <v>0.0144878358014428</v>
      </c>
      <c r="H95" s="0" t="n">
        <v>0</v>
      </c>
      <c r="I95" s="0" t="n">
        <v>551773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2277706.777489</v>
      </c>
      <c r="D96" s="0" t="n">
        <v>3189822.15615232</v>
      </c>
      <c r="E96" s="0" t="n">
        <v>36536.6604857028</v>
      </c>
      <c r="F96" s="0" t="n">
        <v>0</v>
      </c>
      <c r="G96" s="0" t="n">
        <v>0.0133301462976037</v>
      </c>
      <c r="H96" s="0" t="n">
        <v>0</v>
      </c>
      <c r="I96" s="0" t="n">
        <v>536305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2272908.10724835</v>
      </c>
      <c r="D97" s="0" t="n">
        <v>3098443.79853011</v>
      </c>
      <c r="E97" s="0" t="n">
        <v>37131.3881927941</v>
      </c>
      <c r="F97" s="0" t="n">
        <v>0</v>
      </c>
      <c r="G97" s="0" t="n">
        <v>0.0144315604753811</v>
      </c>
      <c r="H97" s="0" t="n">
        <v>0</v>
      </c>
      <c r="I97" s="0" t="n">
        <v>518583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2258136.81595081</v>
      </c>
      <c r="D98" s="0" t="n">
        <v>3080659.43337786</v>
      </c>
      <c r="E98" s="0" t="n">
        <v>59249.7138191935</v>
      </c>
      <c r="F98" s="0" t="n">
        <v>0</v>
      </c>
      <c r="G98" s="0" t="n">
        <v>0.0144673396123939</v>
      </c>
      <c r="H98" s="0" t="n">
        <v>0</v>
      </c>
      <c r="I98" s="0" t="n">
        <v>508091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2233056.18070469</v>
      </c>
      <c r="D99" s="0" t="n">
        <v>3026188.79343718</v>
      </c>
      <c r="E99" s="0" t="n">
        <v>32952.6844153017</v>
      </c>
      <c r="F99" s="0" t="n">
        <v>0</v>
      </c>
      <c r="G99" s="0" t="n">
        <v>0.0132371310848854</v>
      </c>
      <c r="H99" s="0" t="n">
        <v>0</v>
      </c>
      <c r="I99" s="0" t="n">
        <v>491524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2193904.42934528</v>
      </c>
      <c r="D100" s="0" t="n">
        <v>2780206.60872153</v>
      </c>
      <c r="E100" s="0" t="n">
        <v>20552.0781100767</v>
      </c>
      <c r="F100" s="0" t="n">
        <v>0</v>
      </c>
      <c r="G100" s="0" t="n">
        <v>0.00843804151846161</v>
      </c>
      <c r="H100" s="0" t="n">
        <v>0</v>
      </c>
      <c r="I100" s="0" t="n">
        <v>473836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2135914.1659864</v>
      </c>
      <c r="D101" s="0" t="n">
        <v>2785968.02141835</v>
      </c>
      <c r="E101" s="0" t="n">
        <v>15456.2070967905</v>
      </c>
      <c r="F101" s="0" t="n">
        <v>0</v>
      </c>
      <c r="G101" s="0" t="n">
        <v>0.00725519776032854</v>
      </c>
      <c r="H101" s="0" t="n">
        <v>0</v>
      </c>
      <c r="I101" s="0" t="n">
        <v>462917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2086091.35197674</v>
      </c>
      <c r="D102" s="0" t="n">
        <v>2704566.03709959</v>
      </c>
      <c r="E102" s="0" t="n">
        <v>34201.8884400111</v>
      </c>
      <c r="F102" s="0" t="n">
        <v>0</v>
      </c>
      <c r="G102" s="0" t="n">
        <v>0.00831054960238715</v>
      </c>
      <c r="H102" s="0" t="n">
        <v>0</v>
      </c>
      <c r="I102" s="0" t="n">
        <v>447965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2062163.23627712</v>
      </c>
      <c r="D103" s="0" t="n">
        <v>2646907.75680709</v>
      </c>
      <c r="E103" s="0" t="n">
        <v>31659.9628035011</v>
      </c>
      <c r="F103" s="0" t="n">
        <v>0</v>
      </c>
      <c r="G103" s="0" t="n">
        <v>0.00996096176360974</v>
      </c>
      <c r="H103" s="0" t="n">
        <v>0</v>
      </c>
      <c r="I103" s="0" t="n">
        <v>438157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2050805.56462808</v>
      </c>
      <c r="D104" s="0" t="n">
        <v>2651085.26374691</v>
      </c>
      <c r="E104" s="0" t="n">
        <v>20328.9382205116</v>
      </c>
      <c r="F104" s="0" t="n">
        <v>0</v>
      </c>
      <c r="G104" s="0" t="n">
        <v>0.00957984098348675</v>
      </c>
      <c r="H104" s="0" t="n">
        <v>0</v>
      </c>
      <c r="I104" s="0" t="n">
        <v>417256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2024157.266662</v>
      </c>
      <c r="D105" s="0" t="n">
        <v>2543344.22664112</v>
      </c>
      <c r="E105" s="0" t="n">
        <v>20091.8831926275</v>
      </c>
      <c r="F105" s="0" t="n">
        <v>0</v>
      </c>
      <c r="G105" s="0" t="n">
        <v>0.0078339637666733</v>
      </c>
      <c r="H105" s="0" t="n">
        <v>0</v>
      </c>
      <c r="I105" s="0" t="n">
        <v>395063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6844344.09338303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6465790.56336901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6761134.57189305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6605808.67022833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5864261.42396086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5654656.03983121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5130609.37367303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4503159.03744932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4356711.90361619</v>
      </c>
      <c r="D18" s="0" t="n">
        <v>13334713.970042</v>
      </c>
      <c r="E18" s="0" t="n">
        <v>977794.278536902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4262041.41940259</v>
      </c>
      <c r="D19" s="0" t="n">
        <v>13039316.3595454</v>
      </c>
      <c r="E19" s="0" t="n">
        <v>880669.088200838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4305354.81916743</v>
      </c>
      <c r="D20" s="0" t="n">
        <v>12730050.9457644</v>
      </c>
      <c r="E20" s="0" t="n">
        <v>823881.219333816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4139879.82563655</v>
      </c>
      <c r="D21" s="0" t="n">
        <v>11958961.7607334</v>
      </c>
      <c r="E21" s="0" t="n">
        <v>824883.644943442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4635750.13121881</v>
      </c>
      <c r="D22" s="0" t="n">
        <v>11935306.1550978</v>
      </c>
      <c r="E22" s="0" t="n">
        <v>976643.441170888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666490.95288</v>
      </c>
      <c r="C23" s="0" t="n">
        <v>4218383.49719927</v>
      </c>
      <c r="D23" s="0" t="n">
        <v>9901433.66909854</v>
      </c>
      <c r="E23" s="0" t="n">
        <v>664366.505831392</v>
      </c>
      <c r="F23" s="0" t="n">
        <v>0.363958323606007</v>
      </c>
      <c r="G23" s="0" t="n">
        <v>0</v>
      </c>
      <c r="H23" s="0" t="n">
        <v>1153658</v>
      </c>
      <c r="I23" s="0" t="n">
        <v>3055881</v>
      </c>
    </row>
    <row r="24" customFormat="false" ht="12.8" hidden="false" customHeight="false" outlineLevel="0" collapsed="false">
      <c r="A24" s="0" t="n">
        <v>71</v>
      </c>
      <c r="B24" s="0" t="n">
        <v>899098.34602</v>
      </c>
      <c r="C24" s="0" t="n">
        <v>4110976.53633278</v>
      </c>
      <c r="D24" s="0" t="n">
        <v>10031934.6455368</v>
      </c>
      <c r="E24" s="0" t="n">
        <v>708352.662732019</v>
      </c>
      <c r="F24" s="0" t="n">
        <v>0.357682462948248</v>
      </c>
      <c r="G24" s="0" t="n">
        <v>0</v>
      </c>
      <c r="H24" s="0" t="n">
        <v>1075090</v>
      </c>
      <c r="I24" s="0" t="n">
        <v>2971193</v>
      </c>
    </row>
    <row r="25" customFormat="false" ht="12.8" hidden="false" customHeight="false" outlineLevel="0" collapsed="false">
      <c r="A25" s="0" t="n">
        <v>72</v>
      </c>
      <c r="B25" s="0" t="n">
        <v>271903.30965</v>
      </c>
      <c r="C25" s="0" t="n">
        <v>3924045.95402445</v>
      </c>
      <c r="D25" s="0" t="n">
        <v>10123278.9620604</v>
      </c>
      <c r="E25" s="0" t="n">
        <v>659446.177353389</v>
      </c>
      <c r="F25" s="0" t="n">
        <v>0.348087614325004</v>
      </c>
      <c r="G25" s="0" t="n">
        <v>0</v>
      </c>
      <c r="H25" s="0" t="n">
        <v>994683</v>
      </c>
      <c r="I25" s="0" t="n">
        <v>2930969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3577959.99955277</v>
      </c>
      <c r="D26" s="0" t="n">
        <v>9841505.34367152</v>
      </c>
      <c r="E26" s="0" t="n">
        <v>750211.678456922</v>
      </c>
      <c r="F26" s="0" t="n">
        <v>0</v>
      </c>
      <c r="G26" s="0" t="n">
        <v>0.126575642223793</v>
      </c>
      <c r="H26" s="0" t="n">
        <v>0</v>
      </c>
      <c r="I26" s="0" t="n">
        <v>2888229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3533230.55706331</v>
      </c>
      <c r="D27" s="0" t="n">
        <v>9641067.97455814</v>
      </c>
      <c r="E27" s="0" t="n">
        <v>574406.042041296</v>
      </c>
      <c r="F27" s="0" t="n">
        <v>0</v>
      </c>
      <c r="G27" s="0" t="n">
        <v>0.127314760145634</v>
      </c>
      <c r="H27" s="0" t="n">
        <v>0</v>
      </c>
      <c r="I27" s="0" t="n">
        <v>2809735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3645174.93069725</v>
      </c>
      <c r="D28" s="0" t="n">
        <v>9472750.39951043</v>
      </c>
      <c r="E28" s="0" t="n">
        <v>590273.933716533</v>
      </c>
      <c r="F28" s="0" t="n">
        <v>0</v>
      </c>
      <c r="G28" s="0" t="n">
        <v>0.132282893028088</v>
      </c>
      <c r="H28" s="0" t="n">
        <v>0</v>
      </c>
      <c r="I28" s="0" t="n">
        <v>2762171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3696483.71624195</v>
      </c>
      <c r="D29" s="0" t="n">
        <v>9313447.42537518</v>
      </c>
      <c r="E29" s="0" t="n">
        <v>586264.165280558</v>
      </c>
      <c r="F29" s="0" t="n">
        <v>0</v>
      </c>
      <c r="G29" s="0" t="n">
        <v>0.132353473825444</v>
      </c>
      <c r="H29" s="0" t="n">
        <v>0</v>
      </c>
      <c r="I29" s="0" t="n">
        <v>2718451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3722791.11784226</v>
      </c>
      <c r="D30" s="0" t="n">
        <v>9402914.45144577</v>
      </c>
      <c r="E30" s="0" t="n">
        <v>741852.245166116</v>
      </c>
      <c r="F30" s="0" t="n">
        <v>0</v>
      </c>
      <c r="G30" s="0" t="n">
        <v>0.135376990243453</v>
      </c>
      <c r="H30" s="0" t="n">
        <v>0</v>
      </c>
      <c r="I30" s="0" t="n">
        <v>2660940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3730515.79786958</v>
      </c>
      <c r="D31" s="0" t="n">
        <v>9208109.18262774</v>
      </c>
      <c r="E31" s="0" t="n">
        <v>570439.87684878</v>
      </c>
      <c r="F31" s="0" t="n">
        <v>0</v>
      </c>
      <c r="G31" s="0" t="n">
        <v>0.138068293524819</v>
      </c>
      <c r="H31" s="0" t="n">
        <v>0</v>
      </c>
      <c r="I31" s="0" t="n">
        <v>2607774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3703328.20139216</v>
      </c>
      <c r="D32" s="0" t="n">
        <v>8890287.47948733</v>
      </c>
      <c r="E32" s="0" t="n">
        <v>560531.086311495</v>
      </c>
      <c r="F32" s="0" t="n">
        <v>0</v>
      </c>
      <c r="G32" s="0" t="n">
        <v>0.144110746909369</v>
      </c>
      <c r="H32" s="0" t="n">
        <v>0</v>
      </c>
      <c r="I32" s="0" t="n">
        <v>2530767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3725974.02045889</v>
      </c>
      <c r="D33" s="0" t="n">
        <v>8782591.36092107</v>
      </c>
      <c r="E33" s="0" t="n">
        <v>562545.451838851</v>
      </c>
      <c r="F33" s="0" t="n">
        <v>0</v>
      </c>
      <c r="G33" s="0" t="n">
        <v>0.139240341039048</v>
      </c>
      <c r="H33" s="0" t="n">
        <v>0</v>
      </c>
      <c r="I33" s="0" t="n">
        <v>2495756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3727473.97796107</v>
      </c>
      <c r="D34" s="0" t="n">
        <v>8638462.42107688</v>
      </c>
      <c r="E34" s="0" t="n">
        <v>719864.117214481</v>
      </c>
      <c r="F34" s="0" t="n">
        <v>0</v>
      </c>
      <c r="G34" s="0" t="n">
        <v>0.142588037561434</v>
      </c>
      <c r="H34" s="0" t="n">
        <v>0</v>
      </c>
      <c r="I34" s="0" t="n">
        <v>2454657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3760879.43676756</v>
      </c>
      <c r="D35" s="0" t="n">
        <v>8513258.30203608</v>
      </c>
      <c r="E35" s="0" t="n">
        <v>564071.884678224</v>
      </c>
      <c r="F35" s="0" t="n">
        <v>0</v>
      </c>
      <c r="G35" s="0" t="n">
        <v>0.140383436323627</v>
      </c>
      <c r="H35" s="0" t="n">
        <v>0</v>
      </c>
      <c r="I35" s="0" t="n">
        <v>2410973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3784317.97872102</v>
      </c>
      <c r="D36" s="0" t="n">
        <v>8414048.55694811</v>
      </c>
      <c r="E36" s="0" t="n">
        <v>546222.361527857</v>
      </c>
      <c r="F36" s="0" t="n">
        <v>0</v>
      </c>
      <c r="G36" s="0" t="n">
        <v>0.144484711452967</v>
      </c>
      <c r="H36" s="0" t="n">
        <v>0</v>
      </c>
      <c r="I36" s="0" t="n">
        <v>2339504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3792741.84623044</v>
      </c>
      <c r="D37" s="0" t="n">
        <v>8180719.00040125</v>
      </c>
      <c r="E37" s="0" t="n">
        <v>521058.295370932</v>
      </c>
      <c r="F37" s="0" t="n">
        <v>0</v>
      </c>
      <c r="G37" s="0" t="n">
        <v>0.150650250215263</v>
      </c>
      <c r="H37" s="0" t="n">
        <v>0</v>
      </c>
      <c r="I37" s="0" t="n">
        <v>2262464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3810633.19949159</v>
      </c>
      <c r="D38" s="0" t="n">
        <v>8159236.69314777</v>
      </c>
      <c r="E38" s="0" t="n">
        <v>636508.458053929</v>
      </c>
      <c r="F38" s="0" t="n">
        <v>0</v>
      </c>
      <c r="G38" s="0" t="n">
        <v>0.153093321593027</v>
      </c>
      <c r="H38" s="0" t="n">
        <v>0</v>
      </c>
      <c r="I38" s="0" t="n">
        <v>2244931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3813469.53916423</v>
      </c>
      <c r="D39" s="0" t="n">
        <v>7925841.88049696</v>
      </c>
      <c r="E39" s="0" t="n">
        <v>534671.678669198</v>
      </c>
      <c r="F39" s="0" t="n">
        <v>0</v>
      </c>
      <c r="G39" s="0" t="n">
        <v>0.14751265588895</v>
      </c>
      <c r="H39" s="0" t="n">
        <v>0</v>
      </c>
      <c r="I39" s="0" t="n">
        <v>2201305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3764189.88030659</v>
      </c>
      <c r="D40" s="0" t="n">
        <v>7789358.36743221</v>
      </c>
      <c r="E40" s="0" t="n">
        <v>543000.436101578</v>
      </c>
      <c r="F40" s="0" t="n">
        <v>0</v>
      </c>
      <c r="G40" s="0" t="n">
        <v>0.150995639231264</v>
      </c>
      <c r="H40" s="0" t="n">
        <v>0</v>
      </c>
      <c r="I40" s="0" t="n">
        <v>2134527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3752685.23108748</v>
      </c>
      <c r="D41" s="0" t="n">
        <v>7493342.28315442</v>
      </c>
      <c r="E41" s="0" t="n">
        <v>499689.056141757</v>
      </c>
      <c r="F41" s="0" t="n">
        <v>0</v>
      </c>
      <c r="G41" s="0" t="n">
        <v>0.157218307020343</v>
      </c>
      <c r="H41" s="0" t="n">
        <v>0</v>
      </c>
      <c r="I41" s="0" t="n">
        <v>2087836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3733007.78039058</v>
      </c>
      <c r="D42" s="0" t="n">
        <v>7411918.85394905</v>
      </c>
      <c r="E42" s="0" t="n">
        <v>644738.65899862</v>
      </c>
      <c r="F42" s="0" t="n">
        <v>0</v>
      </c>
      <c r="G42" s="0" t="n">
        <v>0.160106518043618</v>
      </c>
      <c r="H42" s="0" t="n">
        <v>0</v>
      </c>
      <c r="I42" s="0" t="n">
        <v>2044203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3729247.45593363</v>
      </c>
      <c r="D43" s="0" t="n">
        <v>7233286.80017259</v>
      </c>
      <c r="E43" s="0" t="n">
        <v>508675.324352992</v>
      </c>
      <c r="F43" s="0" t="n">
        <v>0</v>
      </c>
      <c r="G43" s="0" t="n">
        <v>0.151068348928123</v>
      </c>
      <c r="H43" s="0" t="n">
        <v>0</v>
      </c>
      <c r="I43" s="0" t="n">
        <v>2004589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3756794.47688504</v>
      </c>
      <c r="D44" s="0" t="n">
        <v>7112485.47066439</v>
      </c>
      <c r="E44" s="0" t="n">
        <v>510579.865200222</v>
      </c>
      <c r="F44" s="0" t="n">
        <v>0</v>
      </c>
      <c r="G44" s="0" t="n">
        <v>0.148642975227794</v>
      </c>
      <c r="H44" s="0" t="n">
        <v>0</v>
      </c>
      <c r="I44" s="0" t="n">
        <v>1969132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3733355.41154738</v>
      </c>
      <c r="D45" s="0" t="n">
        <v>7063301.32282811</v>
      </c>
      <c r="E45" s="0" t="n">
        <v>481797.327552409</v>
      </c>
      <c r="F45" s="0" t="n">
        <v>0</v>
      </c>
      <c r="G45" s="0" t="n">
        <v>0.151557769007496</v>
      </c>
      <c r="H45" s="0" t="n">
        <v>0</v>
      </c>
      <c r="I45" s="0" t="n">
        <v>1927567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3705354.76178821</v>
      </c>
      <c r="D46" s="0" t="n">
        <v>6811132.7797903</v>
      </c>
      <c r="E46" s="0" t="n">
        <v>614391.028045214</v>
      </c>
      <c r="F46" s="0" t="n">
        <v>0</v>
      </c>
      <c r="G46" s="0" t="n">
        <v>0.150135438756338</v>
      </c>
      <c r="H46" s="0" t="n">
        <v>0</v>
      </c>
      <c r="I46" s="0" t="n">
        <v>1881565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3666209.19922078</v>
      </c>
      <c r="D47" s="0" t="n">
        <v>6637554.40462692</v>
      </c>
      <c r="E47" s="0" t="n">
        <v>458091.219866661</v>
      </c>
      <c r="F47" s="0" t="n">
        <v>0</v>
      </c>
      <c r="G47" s="0" t="n">
        <v>0.154853009507032</v>
      </c>
      <c r="H47" s="0" t="n">
        <v>0</v>
      </c>
      <c r="I47" s="0" t="n">
        <v>1849449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3601579.55780252</v>
      </c>
      <c r="D48" s="0" t="n">
        <v>6517522.28167977</v>
      </c>
      <c r="E48" s="0" t="n">
        <v>434590.440078971</v>
      </c>
      <c r="F48" s="0" t="n">
        <v>0</v>
      </c>
      <c r="G48" s="0" t="n">
        <v>0.152154116791041</v>
      </c>
      <c r="H48" s="0" t="n">
        <v>0</v>
      </c>
      <c r="I48" s="0" t="n">
        <v>1802478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3545230.67500754</v>
      </c>
      <c r="D49" s="0" t="n">
        <v>6473618.76497398</v>
      </c>
      <c r="E49" s="0" t="n">
        <v>407664.774450498</v>
      </c>
      <c r="F49" s="0" t="n">
        <v>0</v>
      </c>
      <c r="G49" s="0" t="n">
        <v>0.157727333354144</v>
      </c>
      <c r="H49" s="0" t="n">
        <v>0</v>
      </c>
      <c r="I49" s="0" t="n">
        <v>1738212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3507182.43532363</v>
      </c>
      <c r="D50" s="0" t="n">
        <v>6356994.40075366</v>
      </c>
      <c r="E50" s="0" t="n">
        <v>530508.982578319</v>
      </c>
      <c r="F50" s="0" t="n">
        <v>0</v>
      </c>
      <c r="G50" s="0" t="n">
        <v>0.148138218423846</v>
      </c>
      <c r="H50" s="0" t="n">
        <v>0</v>
      </c>
      <c r="I50" s="0" t="n">
        <v>1708365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3443048.1945024</v>
      </c>
      <c r="D51" s="0" t="n">
        <v>6267567.48895707</v>
      </c>
      <c r="E51" s="0" t="n">
        <v>387515.887362292</v>
      </c>
      <c r="F51" s="0" t="n">
        <v>0</v>
      </c>
      <c r="G51" s="0" t="n">
        <v>0.154735056193415</v>
      </c>
      <c r="H51" s="0" t="n">
        <v>0</v>
      </c>
      <c r="I51" s="0" t="n">
        <v>1669351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3437227.41712021</v>
      </c>
      <c r="D52" s="0" t="n">
        <v>6196794.44882195</v>
      </c>
      <c r="E52" s="0" t="n">
        <v>371646.174590723</v>
      </c>
      <c r="F52" s="0" t="n">
        <v>0</v>
      </c>
      <c r="G52" s="0" t="n">
        <v>0.149131097313371</v>
      </c>
      <c r="H52" s="0" t="n">
        <v>0</v>
      </c>
      <c r="I52" s="0" t="n">
        <v>1625856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3397610.8846175</v>
      </c>
      <c r="D53" s="0" t="n">
        <v>5979953.29598579</v>
      </c>
      <c r="E53" s="0" t="n">
        <v>378236.822808665</v>
      </c>
      <c r="F53" s="0" t="n">
        <v>0</v>
      </c>
      <c r="G53" s="0" t="n">
        <v>0.14397708547794</v>
      </c>
      <c r="H53" s="0" t="n">
        <v>0</v>
      </c>
      <c r="I53" s="0" t="n">
        <v>1588155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3367586.62334963</v>
      </c>
      <c r="D54" s="0" t="n">
        <v>5894339.87857078</v>
      </c>
      <c r="E54" s="0" t="n">
        <v>433612.779900124</v>
      </c>
      <c r="F54" s="0" t="n">
        <v>0</v>
      </c>
      <c r="G54" s="0" t="n">
        <v>0.137931098915678</v>
      </c>
      <c r="H54" s="0" t="n">
        <v>0</v>
      </c>
      <c r="I54" s="0" t="n">
        <v>1571016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3270594.77036163</v>
      </c>
      <c r="D55" s="0" t="n">
        <v>5791417.47682315</v>
      </c>
      <c r="E55" s="0" t="n">
        <v>303502.661391685</v>
      </c>
      <c r="F55" s="0" t="n">
        <v>0</v>
      </c>
      <c r="G55" s="0" t="n">
        <v>0.136442436836532</v>
      </c>
      <c r="H55" s="0" t="n">
        <v>0</v>
      </c>
      <c r="I55" s="0" t="n">
        <v>1534972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3198339.72317469</v>
      </c>
      <c r="D56" s="0" t="n">
        <v>5682659.17177229</v>
      </c>
      <c r="E56" s="0" t="n">
        <v>305260.611403204</v>
      </c>
      <c r="F56" s="0" t="n">
        <v>0</v>
      </c>
      <c r="G56" s="0" t="n">
        <v>0.140175431913739</v>
      </c>
      <c r="H56" s="0" t="n">
        <v>0</v>
      </c>
      <c r="I56" s="0" t="n">
        <v>1478526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3137550.8987978</v>
      </c>
      <c r="D57" s="0" t="n">
        <v>5516207.13205649</v>
      </c>
      <c r="E57" s="0" t="n">
        <v>305501.223173433</v>
      </c>
      <c r="F57" s="0" t="n">
        <v>0</v>
      </c>
      <c r="G57" s="0" t="n">
        <v>0.142319843942533</v>
      </c>
      <c r="H57" s="0" t="n">
        <v>0</v>
      </c>
      <c r="I57" s="0" t="n">
        <v>1452698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3075338.12363993</v>
      </c>
      <c r="D58" s="0" t="n">
        <v>5360636.91750284</v>
      </c>
      <c r="E58" s="0" t="n">
        <v>352184.166655218</v>
      </c>
      <c r="F58" s="0" t="n">
        <v>0</v>
      </c>
      <c r="G58" s="0" t="n">
        <v>0.132995233954497</v>
      </c>
      <c r="H58" s="0" t="n">
        <v>0</v>
      </c>
      <c r="I58" s="0" t="n">
        <v>1422370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2997744.06829196</v>
      </c>
      <c r="D59" s="0" t="n">
        <v>5239543.14987283</v>
      </c>
      <c r="E59" s="0" t="n">
        <v>281107.639340367</v>
      </c>
      <c r="F59" s="0" t="n">
        <v>0</v>
      </c>
      <c r="G59" s="0" t="n">
        <v>0.129765364892408</v>
      </c>
      <c r="H59" s="0" t="n">
        <v>0</v>
      </c>
      <c r="I59" s="0" t="n">
        <v>1393590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2969499.93795947</v>
      </c>
      <c r="D60" s="0" t="n">
        <v>5230613.83008778</v>
      </c>
      <c r="E60" s="0" t="n">
        <v>250547.385422535</v>
      </c>
      <c r="F60" s="0" t="n">
        <v>0</v>
      </c>
      <c r="G60" s="0" t="n">
        <v>0.125212548504198</v>
      </c>
      <c r="H60" s="0" t="n">
        <v>0</v>
      </c>
      <c r="I60" s="0" t="n">
        <v>1363915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2935164.11043518</v>
      </c>
      <c r="D61" s="0" t="n">
        <v>5073658.46511552</v>
      </c>
      <c r="E61" s="0" t="n">
        <v>246546.576748368</v>
      </c>
      <c r="F61" s="0" t="n">
        <v>0</v>
      </c>
      <c r="G61" s="0" t="n">
        <v>0.119536740793214</v>
      </c>
      <c r="H61" s="0" t="n">
        <v>0</v>
      </c>
      <c r="I61" s="0" t="n">
        <v>1344131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2874789.72852572</v>
      </c>
      <c r="D62" s="0" t="n">
        <v>4876202.08285535</v>
      </c>
      <c r="E62" s="0" t="n">
        <v>303687.420755005</v>
      </c>
      <c r="F62" s="0" t="n">
        <v>0</v>
      </c>
      <c r="G62" s="0" t="n">
        <v>0.111902100768112</v>
      </c>
      <c r="H62" s="0" t="n">
        <v>0</v>
      </c>
      <c r="I62" s="0" t="n">
        <v>1338600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2855536.65199751</v>
      </c>
      <c r="D63" s="0" t="n">
        <v>4996549.31830958</v>
      </c>
      <c r="E63" s="0" t="n">
        <v>224835.665896347</v>
      </c>
      <c r="F63" s="0" t="n">
        <v>0</v>
      </c>
      <c r="G63" s="0" t="n">
        <v>0.109135176564357</v>
      </c>
      <c r="H63" s="0" t="n">
        <v>0</v>
      </c>
      <c r="I63" s="0" t="n">
        <v>1323034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2774130.75273433</v>
      </c>
      <c r="D64" s="0" t="n">
        <v>4757810.5084235</v>
      </c>
      <c r="E64" s="0" t="n">
        <v>214162.428090356</v>
      </c>
      <c r="F64" s="0" t="n">
        <v>0</v>
      </c>
      <c r="G64" s="0" t="n">
        <v>0.105106043168847</v>
      </c>
      <c r="H64" s="0" t="n">
        <v>0</v>
      </c>
      <c r="I64" s="0" t="n">
        <v>1298707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2710380.30546215</v>
      </c>
      <c r="D65" s="0" t="n">
        <v>4650280.35225266</v>
      </c>
      <c r="E65" s="0" t="n">
        <v>221785.363824339</v>
      </c>
      <c r="F65" s="0" t="n">
        <v>0</v>
      </c>
      <c r="G65" s="0" t="n">
        <v>0.103937135645654</v>
      </c>
      <c r="H65" s="0" t="n">
        <v>0</v>
      </c>
      <c r="I65" s="0" t="n">
        <v>1283354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2667601.36477833</v>
      </c>
      <c r="D66" s="0" t="n">
        <v>4490843.1092496</v>
      </c>
      <c r="E66" s="0" t="n">
        <v>283747.444974593</v>
      </c>
      <c r="F66" s="0" t="n">
        <v>0</v>
      </c>
      <c r="G66" s="0" t="n">
        <v>0.090360119903092</v>
      </c>
      <c r="H66" s="0" t="n">
        <v>0</v>
      </c>
      <c r="I66" s="0" t="n">
        <v>1274055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2635683.19519932</v>
      </c>
      <c r="D67" s="0" t="n">
        <v>4391666.03920393</v>
      </c>
      <c r="E67" s="0" t="n">
        <v>188179.833297349</v>
      </c>
      <c r="F67" s="0" t="n">
        <v>0</v>
      </c>
      <c r="G67" s="0" t="n">
        <v>0.095760661424375</v>
      </c>
      <c r="H67" s="0" t="n">
        <v>0</v>
      </c>
      <c r="I67" s="0" t="n">
        <v>1258555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2585680.6648468</v>
      </c>
      <c r="D68" s="0" t="n">
        <v>4326240.18988219</v>
      </c>
      <c r="E68" s="0" t="n">
        <v>163323.523900658</v>
      </c>
      <c r="F68" s="0" t="n">
        <v>0</v>
      </c>
      <c r="G68" s="0" t="n">
        <v>0.0863584567104952</v>
      </c>
      <c r="H68" s="0" t="n">
        <v>0</v>
      </c>
      <c r="I68" s="0" t="n">
        <v>1242453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2560107.45371604</v>
      </c>
      <c r="D69" s="0" t="n">
        <v>4321002.04764423</v>
      </c>
      <c r="E69" s="0" t="n">
        <v>150690.247225937</v>
      </c>
      <c r="F69" s="0" t="n">
        <v>0</v>
      </c>
      <c r="G69" s="0" t="n">
        <v>0.0818912242686891</v>
      </c>
      <c r="H69" s="0" t="n">
        <v>0</v>
      </c>
      <c r="I69" s="0" t="n">
        <v>1239979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2513132.25077655</v>
      </c>
      <c r="D70" s="0" t="n">
        <v>4314893.31247691</v>
      </c>
      <c r="E70" s="0" t="n">
        <v>199403.950868167</v>
      </c>
      <c r="F70" s="0" t="n">
        <v>0</v>
      </c>
      <c r="G70" s="0" t="n">
        <v>0.0854003845950285</v>
      </c>
      <c r="H70" s="0" t="n">
        <v>0</v>
      </c>
      <c r="I70" s="0" t="n">
        <v>1233072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2484346.17622989</v>
      </c>
      <c r="D71" s="0" t="n">
        <v>4244962.99205534</v>
      </c>
      <c r="E71" s="0" t="n">
        <v>147063.200644094</v>
      </c>
      <c r="F71" s="0" t="n">
        <v>0</v>
      </c>
      <c r="G71" s="0" t="n">
        <v>0.0784447433113027</v>
      </c>
      <c r="H71" s="0" t="n">
        <v>0</v>
      </c>
      <c r="I71" s="0" t="n">
        <v>1230538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2432913.67052374</v>
      </c>
      <c r="D72" s="0" t="n">
        <v>4033058.30140475</v>
      </c>
      <c r="E72" s="0" t="n">
        <v>124841.478542773</v>
      </c>
      <c r="F72" s="0" t="n">
        <v>0</v>
      </c>
      <c r="G72" s="0" t="n">
        <v>0.0773653133661799</v>
      </c>
      <c r="H72" s="0" t="n">
        <v>0</v>
      </c>
      <c r="I72" s="0" t="n">
        <v>1196939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2422885.9886554</v>
      </c>
      <c r="D73" s="0" t="n">
        <v>4015934.31861383</v>
      </c>
      <c r="E73" s="0" t="n">
        <v>100008.612157898</v>
      </c>
      <c r="F73" s="0" t="n">
        <v>0</v>
      </c>
      <c r="G73" s="0" t="n">
        <v>0.0770299041125847</v>
      </c>
      <c r="H73" s="0" t="n">
        <v>0</v>
      </c>
      <c r="I73" s="0" t="n">
        <v>1181283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2377464.48412136</v>
      </c>
      <c r="D74" s="0" t="n">
        <v>3987504.97534023</v>
      </c>
      <c r="E74" s="0" t="n">
        <v>116570.761335103</v>
      </c>
      <c r="F74" s="0" t="n">
        <v>0</v>
      </c>
      <c r="G74" s="0" t="n">
        <v>0.0782428100591449</v>
      </c>
      <c r="H74" s="0" t="n">
        <v>0</v>
      </c>
      <c r="I74" s="0" t="n">
        <v>1163486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2319378.05330542</v>
      </c>
      <c r="D75" s="0" t="n">
        <v>3783205.698638</v>
      </c>
      <c r="E75" s="0" t="n">
        <v>98906.4331030899</v>
      </c>
      <c r="F75" s="0" t="n">
        <v>0</v>
      </c>
      <c r="G75" s="0" t="n">
        <v>0.0685529186871028</v>
      </c>
      <c r="H75" s="0" t="n">
        <v>0</v>
      </c>
      <c r="I75" s="0" t="n">
        <v>1105849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2299573.28119953</v>
      </c>
      <c r="D76" s="0" t="n">
        <v>3823533.69602276</v>
      </c>
      <c r="E76" s="0" t="n">
        <v>97393.0972663917</v>
      </c>
      <c r="F76" s="0" t="n">
        <v>0</v>
      </c>
      <c r="G76" s="0" t="n">
        <v>0.0592151075952592</v>
      </c>
      <c r="H76" s="0" t="n">
        <v>0</v>
      </c>
      <c r="I76" s="0" t="n">
        <v>1085652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2245020.6414272</v>
      </c>
      <c r="D77" s="0" t="n">
        <v>3774956.29536345</v>
      </c>
      <c r="E77" s="0" t="n">
        <v>81958.1873835897</v>
      </c>
      <c r="F77" s="0" t="n">
        <v>0</v>
      </c>
      <c r="G77" s="0" t="n">
        <v>0.0606903714677204</v>
      </c>
      <c r="H77" s="0" t="n">
        <v>0</v>
      </c>
      <c r="I77" s="0" t="n">
        <v>1040414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2234758.19664363</v>
      </c>
      <c r="D78" s="0" t="n">
        <v>3695023.76826303</v>
      </c>
      <c r="E78" s="0" t="n">
        <v>118006.247820489</v>
      </c>
      <c r="F78" s="0" t="n">
        <v>0</v>
      </c>
      <c r="G78" s="0" t="n">
        <v>0.047570930251919</v>
      </c>
      <c r="H78" s="0" t="n">
        <v>0</v>
      </c>
      <c r="I78" s="0" t="n">
        <v>1010957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2215922.7298339</v>
      </c>
      <c r="D79" s="0" t="n">
        <v>3507516.30804507</v>
      </c>
      <c r="E79" s="0" t="n">
        <v>85831.7388288834</v>
      </c>
      <c r="F79" s="0" t="n">
        <v>0</v>
      </c>
      <c r="G79" s="0" t="n">
        <v>0.0524998671131664</v>
      </c>
      <c r="H79" s="0" t="n">
        <v>0</v>
      </c>
      <c r="I79" s="0" t="n">
        <v>978187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2196264.06097561</v>
      </c>
      <c r="D80" s="0" t="n">
        <v>3428939.84285329</v>
      </c>
      <c r="E80" s="0" t="n">
        <v>88722.9546326836</v>
      </c>
      <c r="F80" s="0" t="n">
        <v>0</v>
      </c>
      <c r="G80" s="0" t="n">
        <v>0.0501328374647269</v>
      </c>
      <c r="H80" s="0" t="n">
        <v>0</v>
      </c>
      <c r="I80" s="0" t="n">
        <v>951323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2171365.30769823</v>
      </c>
      <c r="D81" s="0" t="n">
        <v>3274403.76959533</v>
      </c>
      <c r="E81" s="0" t="n">
        <v>92732.8805580681</v>
      </c>
      <c r="F81" s="0" t="n">
        <v>0</v>
      </c>
      <c r="G81" s="0" t="n">
        <v>0.0631955665620117</v>
      </c>
      <c r="H81" s="0" t="n">
        <v>0</v>
      </c>
      <c r="I81" s="0" t="n">
        <v>921450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2141436.68738422</v>
      </c>
      <c r="D82" s="0" t="n">
        <v>3195391.95680634</v>
      </c>
      <c r="E82" s="0" t="n">
        <v>102956.575150534</v>
      </c>
      <c r="F82" s="0" t="n">
        <v>0</v>
      </c>
      <c r="G82" s="0" t="n">
        <v>0.0441922263065878</v>
      </c>
      <c r="H82" s="0" t="n">
        <v>0</v>
      </c>
      <c r="I82" s="0" t="n">
        <v>894791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2063471.32673152</v>
      </c>
      <c r="D83" s="0" t="n">
        <v>3260847.64747881</v>
      </c>
      <c r="E83" s="0" t="n">
        <v>78424.8222902097</v>
      </c>
      <c r="F83" s="0" t="n">
        <v>0</v>
      </c>
      <c r="G83" s="0" t="n">
        <v>0.0484771288352752</v>
      </c>
      <c r="H83" s="0" t="n">
        <v>0</v>
      </c>
      <c r="I83" s="0" t="n">
        <v>879299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1994054.40940666</v>
      </c>
      <c r="D84" s="0" t="n">
        <v>3136863.14584768</v>
      </c>
      <c r="E84" s="0" t="n">
        <v>82258.9699145484</v>
      </c>
      <c r="F84" s="0" t="n">
        <v>0</v>
      </c>
      <c r="G84" s="0" t="n">
        <v>0.0496879797483913</v>
      </c>
      <c r="H84" s="0" t="n">
        <v>0</v>
      </c>
      <c r="I84" s="0" t="n">
        <v>855016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2005219.24711693</v>
      </c>
      <c r="D85" s="0" t="n">
        <v>3113730.02371767</v>
      </c>
      <c r="E85" s="0" t="n">
        <v>83428.8308985734</v>
      </c>
      <c r="F85" s="0" t="n">
        <v>0</v>
      </c>
      <c r="G85" s="0" t="n">
        <v>0.0434924314641325</v>
      </c>
      <c r="H85" s="0" t="n">
        <v>0</v>
      </c>
      <c r="I85" s="0" t="n">
        <v>821568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1913682.17272835</v>
      </c>
      <c r="D86" s="0" t="n">
        <v>2990267.90110492</v>
      </c>
      <c r="E86" s="0" t="n">
        <v>81025.2809315772</v>
      </c>
      <c r="F86" s="0" t="n">
        <v>0</v>
      </c>
      <c r="G86" s="0" t="n">
        <v>0.0371713497177051</v>
      </c>
      <c r="H86" s="0" t="n">
        <v>0</v>
      </c>
      <c r="I86" s="0" t="n">
        <v>791402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1838914.40977873</v>
      </c>
      <c r="D87" s="0" t="n">
        <v>2852556.88068133</v>
      </c>
      <c r="E87" s="0" t="n">
        <v>60521.2526526444</v>
      </c>
      <c r="F87" s="0" t="n">
        <v>0</v>
      </c>
      <c r="G87" s="0" t="n">
        <v>0.0343085065146496</v>
      </c>
      <c r="H87" s="0" t="n">
        <v>0</v>
      </c>
      <c r="I87" s="0" t="n">
        <v>768211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1828539.77820981</v>
      </c>
      <c r="D88" s="0" t="n">
        <v>2810739.23762258</v>
      </c>
      <c r="E88" s="0" t="n">
        <v>53251.3290860965</v>
      </c>
      <c r="F88" s="0" t="n">
        <v>0</v>
      </c>
      <c r="G88" s="0" t="n">
        <v>0.0326347841190806</v>
      </c>
      <c r="H88" s="0" t="n">
        <v>0</v>
      </c>
      <c r="I88" s="0" t="n">
        <v>745318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1785608.27331762</v>
      </c>
      <c r="D89" s="0" t="n">
        <v>2709241.17190576</v>
      </c>
      <c r="E89" s="0" t="n">
        <v>60241.5322484678</v>
      </c>
      <c r="F89" s="0" t="n">
        <v>0</v>
      </c>
      <c r="G89" s="0" t="n">
        <v>0.0336031176278494</v>
      </c>
      <c r="H89" s="0" t="n">
        <v>0</v>
      </c>
      <c r="I89" s="0" t="n">
        <v>727180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1781277.41252702</v>
      </c>
      <c r="D90" s="0" t="n">
        <v>2653953.08472845</v>
      </c>
      <c r="E90" s="0" t="n">
        <v>71643.666564256</v>
      </c>
      <c r="F90" s="0" t="n">
        <v>0</v>
      </c>
      <c r="G90" s="0" t="n">
        <v>0.0338737675466474</v>
      </c>
      <c r="H90" s="0" t="n">
        <v>0</v>
      </c>
      <c r="I90" s="0" t="n">
        <v>710544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1771959.86295463</v>
      </c>
      <c r="D91" s="0" t="n">
        <v>2460376.13647259</v>
      </c>
      <c r="E91" s="0" t="n">
        <v>56039.4559461071</v>
      </c>
      <c r="F91" s="0" t="n">
        <v>0</v>
      </c>
      <c r="G91" s="0" t="n">
        <v>0.0318436158718304</v>
      </c>
      <c r="H91" s="0" t="n">
        <v>0</v>
      </c>
      <c r="I91" s="0" t="n">
        <v>687992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1762867.57691578</v>
      </c>
      <c r="D92" s="0" t="n">
        <v>2413009.64008899</v>
      </c>
      <c r="E92" s="0" t="n">
        <v>50850.8443407841</v>
      </c>
      <c r="F92" s="0" t="n">
        <v>0</v>
      </c>
      <c r="G92" s="0" t="n">
        <v>0.0185559637108439</v>
      </c>
      <c r="H92" s="0" t="n">
        <v>0</v>
      </c>
      <c r="I92" s="0" t="n">
        <v>670530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1703952.79815931</v>
      </c>
      <c r="D93" s="0" t="n">
        <v>2375321.51299067</v>
      </c>
      <c r="E93" s="0" t="n">
        <v>51434.1998345324</v>
      </c>
      <c r="F93" s="0" t="n">
        <v>0</v>
      </c>
      <c r="G93" s="0" t="n">
        <v>0.016510990898419</v>
      </c>
      <c r="H93" s="0" t="n">
        <v>0</v>
      </c>
      <c r="I93" s="0" t="n">
        <v>646605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1681003.15952939</v>
      </c>
      <c r="D94" s="0" t="n">
        <v>2288251.68629515</v>
      </c>
      <c r="E94" s="0" t="n">
        <v>59969.1008887764</v>
      </c>
      <c r="F94" s="0" t="n">
        <v>0</v>
      </c>
      <c r="G94" s="0" t="n">
        <v>0.0177995049695811</v>
      </c>
      <c r="H94" s="0" t="n">
        <v>0</v>
      </c>
      <c r="I94" s="0" t="n">
        <v>621447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1651183.1180673</v>
      </c>
      <c r="D95" s="0" t="n">
        <v>2280924.34546774</v>
      </c>
      <c r="E95" s="0" t="n">
        <v>44518.6402355382</v>
      </c>
      <c r="F95" s="0" t="n">
        <v>0</v>
      </c>
      <c r="G95" s="0" t="n">
        <v>0.0169559136784116</v>
      </c>
      <c r="H95" s="0" t="n">
        <v>0</v>
      </c>
      <c r="I95" s="0" t="n">
        <v>597930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1629116.10434272</v>
      </c>
      <c r="D96" s="0" t="n">
        <v>2238601.05813671</v>
      </c>
      <c r="E96" s="0" t="n">
        <v>41200.9787231978</v>
      </c>
      <c r="F96" s="0" t="n">
        <v>0</v>
      </c>
      <c r="G96" s="0" t="n">
        <v>0.0147262825183671</v>
      </c>
      <c r="H96" s="0" t="n">
        <v>0</v>
      </c>
      <c r="I96" s="0" t="n">
        <v>569507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1595545.93570986</v>
      </c>
      <c r="D97" s="0" t="n">
        <v>2190166.51397106</v>
      </c>
      <c r="E97" s="0" t="n">
        <v>27594.711382825</v>
      </c>
      <c r="F97" s="0" t="n">
        <v>0</v>
      </c>
      <c r="G97" s="0" t="n">
        <v>0.0188351280792085</v>
      </c>
      <c r="H97" s="0" t="n">
        <v>0</v>
      </c>
      <c r="I97" s="0" t="n">
        <v>554703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1571665.95054811</v>
      </c>
      <c r="D98" s="0" t="n">
        <v>2090383.28158463</v>
      </c>
      <c r="E98" s="0" t="n">
        <v>42775.5097114403</v>
      </c>
      <c r="F98" s="0" t="n">
        <v>0</v>
      </c>
      <c r="G98" s="0" t="n">
        <v>0.0119149479378705</v>
      </c>
      <c r="H98" s="0" t="n">
        <v>0</v>
      </c>
      <c r="I98" s="0" t="n">
        <v>534369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1540191.15197768</v>
      </c>
      <c r="D99" s="0" t="n">
        <v>1881433.76879728</v>
      </c>
      <c r="E99" s="0" t="n">
        <v>36686.652867373</v>
      </c>
      <c r="F99" s="0" t="n">
        <v>0</v>
      </c>
      <c r="G99" s="0" t="n">
        <v>0.0142292972154768</v>
      </c>
      <c r="H99" s="0" t="n">
        <v>0</v>
      </c>
      <c r="I99" s="0" t="n">
        <v>513326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1516272.23724954</v>
      </c>
      <c r="D100" s="0" t="n">
        <v>1777545.40677156</v>
      </c>
      <c r="E100" s="0" t="n">
        <v>27027.7091568558</v>
      </c>
      <c r="F100" s="0" t="n">
        <v>0</v>
      </c>
      <c r="G100" s="0" t="n">
        <v>0.0210613914815928</v>
      </c>
      <c r="H100" s="0" t="n">
        <v>0</v>
      </c>
      <c r="I100" s="0" t="n">
        <v>487569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1519443.54733084</v>
      </c>
      <c r="D101" s="0" t="n">
        <v>1711388.1021043</v>
      </c>
      <c r="E101" s="0" t="n">
        <v>20665.0141005556</v>
      </c>
      <c r="F101" s="0" t="n">
        <v>0</v>
      </c>
      <c r="G101" s="0" t="n">
        <v>0.0274985751544684</v>
      </c>
      <c r="H101" s="0" t="n">
        <v>0</v>
      </c>
      <c r="I101" s="0" t="n">
        <v>467887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1448693.52634021</v>
      </c>
      <c r="D102" s="0" t="n">
        <v>1642746.85507972</v>
      </c>
      <c r="E102" s="0" t="n">
        <v>24207.1850109477</v>
      </c>
      <c r="F102" s="0" t="n">
        <v>0</v>
      </c>
      <c r="G102" s="0" t="n">
        <v>0.0308128581140138</v>
      </c>
      <c r="H102" s="0" t="n">
        <v>0</v>
      </c>
      <c r="I102" s="0" t="n">
        <v>447368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1430682.20619122</v>
      </c>
      <c r="D103" s="0" t="n">
        <v>1644492.59504742</v>
      </c>
      <c r="E103" s="0" t="n">
        <v>15688.721542674</v>
      </c>
      <c r="F103" s="0" t="n">
        <v>0</v>
      </c>
      <c r="G103" s="0" t="n">
        <v>0.0263122272828614</v>
      </c>
      <c r="H103" s="0" t="n">
        <v>0</v>
      </c>
      <c r="I103" s="0" t="n">
        <v>424960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1369412.60465987</v>
      </c>
      <c r="D104" s="0" t="n">
        <v>1531617.89023754</v>
      </c>
      <c r="E104" s="0" t="n">
        <v>14716.1650438807</v>
      </c>
      <c r="F104" s="0" t="n">
        <v>0</v>
      </c>
      <c r="G104" s="0" t="n">
        <v>0.0296070541262759</v>
      </c>
      <c r="H104" s="0" t="n">
        <v>0</v>
      </c>
      <c r="I104" s="0" t="n">
        <v>397931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1334695.92251459</v>
      </c>
      <c r="D105" s="0" t="n">
        <v>1463693.04220786</v>
      </c>
      <c r="E105" s="0" t="n">
        <v>9726.27706222543</v>
      </c>
      <c r="F105" s="0" t="n">
        <v>0</v>
      </c>
      <c r="G105" s="0" t="n">
        <v>0.0324865641325143</v>
      </c>
      <c r="H105" s="0" t="n">
        <v>0</v>
      </c>
      <c r="I105" s="0" t="n">
        <v>376105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E1" colorId="64" zoomScale="60" zoomScaleNormal="60" zoomScalePageLayoutView="100" workbookViewId="0">
      <selection pane="topLeft" activeCell="T21" activeCellId="0" sqref="T21"/>
    </sheetView>
  </sheetViews>
  <sheetFormatPr defaultColWidth="12.2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110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135.98830301794</v>
      </c>
      <c r="C20" s="30" t="n">
        <f aca="false">(B20/B19)^(1/3)-1</f>
        <v>0.000639659089993527</v>
      </c>
      <c r="D20" s="29" t="n">
        <v>137.682775691473</v>
      </c>
      <c r="E20" s="30" t="n">
        <f aca="false">(D20/D19)^(1/3)-1</f>
        <v>0.0343163850593393</v>
      </c>
      <c r="F20" s="29" t="n">
        <v>74269.8747974885</v>
      </c>
      <c r="G20" s="30" t="n">
        <f aca="false">(F20/F19)^(1/3)-1</f>
        <v>0.0356047871346954</v>
      </c>
      <c r="I20" s="29" t="s">
        <v>38</v>
      </c>
      <c r="J20" s="13" t="n">
        <f aca="false">B20*100/$B$16</f>
        <v>100.5</v>
      </c>
      <c r="K20" s="13" t="n">
        <f aca="false">D20*100/$D$16</f>
        <v>139.743298374824</v>
      </c>
      <c r="L20" s="13" t="n">
        <f aca="false">100*F20*100/D20/($F$16*100/$D$16)</f>
        <v>93.4494250308783</v>
      </c>
    </row>
    <row r="21" customFormat="false" ht="12.8" hidden="false" customHeight="false" outlineLevel="0" collapsed="false">
      <c r="A21" s="27" t="s">
        <v>18</v>
      </c>
      <c r="B21" s="27" t="n">
        <v>136.732935883869</v>
      </c>
      <c r="C21" s="28" t="n">
        <f aca="false">(B21/B20)^(1/3)-1</f>
        <v>0.00182191614304705</v>
      </c>
      <c r="D21" s="27" t="n">
        <v>146.990002952668</v>
      </c>
      <c r="E21" s="28" t="n">
        <f aca="false">(D21/D20)^(1/3)-1</f>
        <v>0.0220435346665897</v>
      </c>
      <c r="F21" s="27" t="n">
        <v>79586.0182179585</v>
      </c>
      <c r="G21" s="28" t="n">
        <f aca="false">(F21/F20)^(1/3)-1</f>
        <v>0.0233119091178187</v>
      </c>
      <c r="I21" s="27" t="s">
        <v>39</v>
      </c>
      <c r="J21" s="13" t="n">
        <f aca="false">B21*100/$B$16</f>
        <v>101.050309117513</v>
      </c>
      <c r="K21" s="13" t="n">
        <f aca="false">D21*100/$D$16</f>
        <v>149.18981504818</v>
      </c>
      <c r="L21" s="13" t="n">
        <f aca="false">100*F21*100/D21/($F$16*100/$D$16)</f>
        <v>93.7977742444047</v>
      </c>
    </row>
    <row r="22" customFormat="false" ht="12.8" hidden="false" customHeight="false" outlineLevel="0" collapsed="false">
      <c r="A22" s="29" t="s">
        <v>20</v>
      </c>
      <c r="B22" s="29" t="n">
        <v>137.548464740003</v>
      </c>
      <c r="C22" s="30" t="n">
        <f aca="false">(B22/B21)^(1/3)-1</f>
        <v>0.00198419111469539</v>
      </c>
      <c r="D22" s="29" t="n">
        <v>156.297230213863</v>
      </c>
      <c r="E22" s="30" t="n">
        <f aca="false">(D22/D21)^(1/3)-1</f>
        <v>0.0206758231989919</v>
      </c>
      <c r="F22" s="29" t="n">
        <v>84939.5917907007</v>
      </c>
      <c r="G22" s="30" t="n">
        <f aca="false">(F22/F21)^(1/3)-1</f>
        <v>0.0219378018759682</v>
      </c>
      <c r="I22" s="29" t="s">
        <v>40</v>
      </c>
      <c r="J22" s="13" t="n">
        <f aca="false">B22*100/$B$16</f>
        <v>101.653012792921</v>
      </c>
      <c r="K22" s="13" t="n">
        <f aca="false">D22*100/$D$16</f>
        <v>158.636331721537</v>
      </c>
      <c r="L22" s="13" t="n">
        <f aca="false">100*F22*100/D22/($F$16*100/$D$16)</f>
        <v>94.1461234579311</v>
      </c>
    </row>
    <row r="23" customFormat="false" ht="12.8" hidden="false" customHeight="false" outlineLevel="0" collapsed="false">
      <c r="A23" s="27" t="s">
        <v>24</v>
      </c>
      <c r="B23" s="27" t="n">
        <v>139.351018659938</v>
      </c>
      <c r="C23" s="28" t="n">
        <f aca="false">(B23/B22)^(1/3)-1</f>
        <v>0.00434934377409468</v>
      </c>
      <c r="D23" s="27" t="n">
        <v>165.489727183584</v>
      </c>
      <c r="E23" s="28" t="n">
        <f aca="false">(D23/D22)^(1/3)-1</f>
        <v>0.0192324748368828</v>
      </c>
      <c r="F23" s="27" t="n">
        <v>90268.0147391435</v>
      </c>
      <c r="G23" s="28" t="n">
        <f aca="false">(F23/F22)^(1/3)-1</f>
        <v>0.0204880118383544</v>
      </c>
      <c r="I23" s="27" t="s">
        <v>41</v>
      </c>
      <c r="J23" s="13" t="n">
        <f aca="false">B23*100/$B$16</f>
        <v>102.985161697887</v>
      </c>
      <c r="K23" s="13" t="n">
        <f aca="false">D23*100/$D$16</f>
        <v>167.966401081323</v>
      </c>
      <c r="L23" s="13" t="n">
        <f aca="false">100*F23*100/D23/($F$16*100/$D$16)</f>
        <v>94.4944726714577</v>
      </c>
    </row>
    <row r="24" customFormat="false" ht="12.8" hidden="false" customHeight="false" outlineLevel="0" collapsed="false">
      <c r="A24" s="29" t="s">
        <v>42</v>
      </c>
      <c r="B24" s="29" t="n">
        <v>141.087864381113</v>
      </c>
      <c r="C24" s="30" t="n">
        <f aca="false">(B24/B23)^(1/3)-1</f>
        <v>0.00413746375216184</v>
      </c>
      <c r="D24" s="29" t="n">
        <v>174.786401313276</v>
      </c>
      <c r="E24" s="30" t="n">
        <f aca="false">(D24/D23)^(1/3)-1</f>
        <v>0.0183854839076103</v>
      </c>
      <c r="F24" s="29" t="n">
        <v>96061.2429286333</v>
      </c>
      <c r="G24" s="30" t="n">
        <f aca="false">(F24/F23)^(1/3)-1</f>
        <v>0.0209506974747848</v>
      </c>
      <c r="I24" s="29" t="s">
        <v>42</v>
      </c>
      <c r="J24" s="13" t="n">
        <f aca="false">B24*100/$B$16</f>
        <v>104.26875</v>
      </c>
      <c r="K24" s="13" t="n">
        <f aca="false">D24*100/$D$16</f>
        <v>177.402206687903</v>
      </c>
      <c r="L24" s="13" t="n">
        <f aca="false">100*F24*100/D24/($F$16*100/$D$16)</f>
        <v>95.2103398886655</v>
      </c>
    </row>
    <row r="25" customFormat="false" ht="12.8" hidden="false" customHeight="false" outlineLevel="0" collapsed="false">
      <c r="A25" s="27" t="s">
        <v>18</v>
      </c>
      <c r="B25" s="27" t="n">
        <v>142.885917998643</v>
      </c>
      <c r="C25" s="28" t="n">
        <f aca="false">(B25/B24)^(1/3)-1</f>
        <v>0.00423015116918557</v>
      </c>
      <c r="D25" s="27" t="n">
        <v>184.395778720562</v>
      </c>
      <c r="E25" s="28" t="n">
        <f aca="false">(D25/D24)^(1/3)-1</f>
        <v>0.0180000000000002</v>
      </c>
      <c r="F25" s="27" t="n">
        <v>102104.455351474</v>
      </c>
      <c r="G25" s="28" t="n">
        <f aca="false">(F25/F24)^(1/3)-1</f>
        <v>0.0205450105910108</v>
      </c>
      <c r="I25" s="27" t="s">
        <v>43</v>
      </c>
      <c r="J25" s="13" t="n">
        <f aca="false">B25*100/$B$16</f>
        <v>105.597573027801</v>
      </c>
      <c r="K25" s="13" t="n">
        <f aca="false">D25*100/$D$16</f>
        <v>187.15539540362</v>
      </c>
      <c r="L25" s="13" t="n">
        <f aca="false">100*F25*100/D25/($F$16*100/$D$16)</f>
        <v>95.9262071058735</v>
      </c>
    </row>
    <row r="26" customFormat="false" ht="12.8" hidden="false" customHeight="false" outlineLevel="0" collapsed="false">
      <c r="A26" s="29" t="s">
        <v>20</v>
      </c>
      <c r="B26" s="29" t="n">
        <v>144.425887977003</v>
      </c>
      <c r="C26" s="30" t="n">
        <f aca="false">(B26/B25)^(1/3)-1</f>
        <v>0.00357971003750812</v>
      </c>
      <c r="D26" s="29" t="n">
        <v>194.53345886457</v>
      </c>
      <c r="E26" s="30" t="n">
        <f aca="false">(D26/D25)^(1/3)-1</f>
        <v>0.0179999999999996</v>
      </c>
      <c r="F26" s="29" t="n">
        <v>108521.802145315</v>
      </c>
      <c r="G26" s="30" t="n">
        <f aca="false">(F26/F25)^(1/3)-1</f>
        <v>0.0205260649469081</v>
      </c>
      <c r="I26" s="29" t="s">
        <v>44</v>
      </c>
      <c r="J26" s="13" t="n">
        <f aca="false">B26*100/$B$16</f>
        <v>106.735663432567</v>
      </c>
      <c r="K26" s="13" t="n">
        <f aca="false">D26*100/$D$16</f>
        <v>197.444793290014</v>
      </c>
      <c r="L26" s="13" t="n">
        <f aca="false">100*F26*100/D26/($F$16*100/$D$16)</f>
        <v>96.6420743230815</v>
      </c>
    </row>
    <row r="27" customFormat="false" ht="12.8" hidden="false" customHeight="false" outlineLevel="0" collapsed="false">
      <c r="A27" s="27" t="s">
        <v>24</v>
      </c>
      <c r="B27" s="27" t="n">
        <v>145.95398444857</v>
      </c>
      <c r="C27" s="28" t="n">
        <f aca="false">(B27/B26)^(1/3)-1</f>
        <v>0.00351446363285679</v>
      </c>
      <c r="D27" s="27" t="n">
        <v>205.207261707644</v>
      </c>
      <c r="E27" s="28" t="n">
        <f aca="false">(D27/D26)^(1/3)-1</f>
        <v>0.0179649045289152</v>
      </c>
      <c r="F27" s="27" t="n">
        <v>115324.227315221</v>
      </c>
      <c r="G27" s="28" t="n">
        <f aca="false">(F27/F26)^(1/3)-1</f>
        <v>0.0204722173776299</v>
      </c>
      <c r="I27" s="27" t="s">
        <v>45</v>
      </c>
      <c r="J27" s="13" t="n">
        <f aca="false">B27*100/$B$16</f>
        <v>107.864978910327</v>
      </c>
      <c r="K27" s="13" t="n">
        <f aca="false">D27*100/$D$16</f>
        <v>208.278337340841</v>
      </c>
      <c r="L27" s="13" t="n">
        <f aca="false">100*F27*100/D27/($F$16*100/$D$16)</f>
        <v>97.3579415402899</v>
      </c>
    </row>
    <row r="28" customFormat="false" ht="12.8" hidden="false" customHeight="false" outlineLevel="0" collapsed="false">
      <c r="A28" s="29" t="s">
        <v>46</v>
      </c>
      <c r="B28" s="29" t="n">
        <v>147.436818278263</v>
      </c>
      <c r="C28" s="30" t="n">
        <f aca="false">(B28/B27)^(1/3)-1</f>
        <v>0.00337512840739529</v>
      </c>
      <c r="D28" s="29" t="n">
        <v>215.467624793027</v>
      </c>
      <c r="E28" s="30" t="n">
        <f aca="false">(D28/D27)^(1/3)-1</f>
        <v>0.0163963568148546</v>
      </c>
      <c r="F28" s="29" t="n">
        <v>121980.809553636</v>
      </c>
      <c r="G28" s="30" t="n">
        <f aca="false">(F28/F27)^(1/3)-1</f>
        <v>0.0188814433736639</v>
      </c>
      <c r="I28" s="29" t="s">
        <v>46</v>
      </c>
      <c r="J28" s="13" t="n">
        <f aca="false">B28*100/$B$16</f>
        <v>108.96084375</v>
      </c>
      <c r="K28" s="13" t="n">
        <f aca="false">D28*100/$D$16</f>
        <v>218.692254207884</v>
      </c>
      <c r="L28" s="13" t="n">
        <f aca="false">100*F28*100/D28/($F$16*100/$D$16)</f>
        <v>98.0738087574973</v>
      </c>
    </row>
    <row r="29" customFormat="false" ht="12.8" hidden="false" customHeight="false" outlineLevel="0" collapsed="false">
      <c r="A29" s="27" t="s">
        <v>18</v>
      </c>
      <c r="B29" s="27" t="n">
        <v>148.958569513585</v>
      </c>
      <c r="C29" s="28" t="n">
        <f aca="false">(B29/B28)^(1/3)-1</f>
        <v>0.00342869021326964</v>
      </c>
      <c r="D29" s="27" t="n">
        <v>225.727987878409</v>
      </c>
      <c r="E29" s="28" t="n">
        <f aca="false">(D29/D28)^(1/3)-1</f>
        <v>0.0156275241789428</v>
      </c>
      <c r="F29" s="27" t="n">
        <v>128722.189018019</v>
      </c>
      <c r="G29" s="28" t="n">
        <f aca="false">(F29/F28)^(1/3)-1</f>
        <v>0.0180926491989277</v>
      </c>
      <c r="I29" s="27" t="s">
        <v>47</v>
      </c>
      <c r="J29" s="13" t="n">
        <f aca="false">B29*100/$B$16</f>
        <v>110.085469881482</v>
      </c>
      <c r="K29" s="13" t="n">
        <f aca="false">D29*100/$D$16</f>
        <v>229.106171074925</v>
      </c>
      <c r="L29" s="13" t="n">
        <f aca="false">100*F29*100/D29/($F$16*100/$D$16)</f>
        <v>98.7896759747058</v>
      </c>
    </row>
    <row r="30" customFormat="false" ht="12.8" hidden="false" customHeight="false" outlineLevel="0" collapsed="false">
      <c r="A30" s="29" t="s">
        <v>20</v>
      </c>
      <c r="B30" s="29" t="n">
        <v>149.84185877614</v>
      </c>
      <c r="C30" s="30" t="n">
        <f aca="false">(B30/B29)^(1/3)-1</f>
        <v>0.0019726941416911</v>
      </c>
      <c r="D30" s="29" t="n">
        <v>235.988350963791</v>
      </c>
      <c r="E30" s="30" t="n">
        <f aca="false">(D30/D29)^(1/3)-1</f>
        <v>0.0149275739061072</v>
      </c>
      <c r="F30" s="29" t="n">
        <v>135548.365708368</v>
      </c>
      <c r="G30" s="30" t="n">
        <f aca="false">(F30/F29)^(1/3)-1</f>
        <v>0.0173731919733242</v>
      </c>
      <c r="I30" s="29" t="s">
        <v>48</v>
      </c>
      <c r="J30" s="13" t="n">
        <f aca="false">B30*100/$B$16</f>
        <v>110.738250811288</v>
      </c>
      <c r="K30" s="13" t="n">
        <f aca="false">D30*100/$D$16</f>
        <v>239.520087941967</v>
      </c>
      <c r="L30" s="13" t="n">
        <f aca="false">100*F30*100/D30/($F$16*100/$D$16)</f>
        <v>99.5055431919136</v>
      </c>
    </row>
    <row r="31" customFormat="false" ht="12.8" hidden="false" customHeight="false" outlineLevel="0" collapsed="false">
      <c r="A31" s="27" t="s">
        <v>24</v>
      </c>
      <c r="B31" s="27" t="n">
        <v>151.090554429553</v>
      </c>
      <c r="C31" s="28" t="n">
        <f aca="false">(B31/B30)^(1/3)-1</f>
        <v>0.00277012711280289</v>
      </c>
      <c r="D31" s="27" t="n">
        <v>246.248714049173</v>
      </c>
      <c r="E31" s="28" t="n">
        <f aca="false">(D31/D30)^(1/3)-1</f>
        <v>0.0142876446230165</v>
      </c>
      <c r="F31" s="27" t="n">
        <v>142459.339624685</v>
      </c>
      <c r="G31" s="28" t="n">
        <f aca="false">(F31/F30)^(1/3)-1</f>
        <v>0.0167141793361363</v>
      </c>
      <c r="I31" s="27" t="s">
        <v>49</v>
      </c>
      <c r="J31" s="13" t="n">
        <f aca="false">B31*100/$B$16</f>
        <v>111.661079542752</v>
      </c>
      <c r="K31" s="13" t="n">
        <f aca="false">D31*100/$D$16</f>
        <v>249.934004809009</v>
      </c>
      <c r="L31" s="13" t="n">
        <f aca="false">100*F31*100/D31/($F$16*100/$D$16)</f>
        <v>100.221410409122</v>
      </c>
    </row>
    <row r="32" customFormat="false" ht="12.8" hidden="false" customHeight="false" outlineLevel="0" collapsed="false">
      <c r="A32" s="29" t="s">
        <v>50</v>
      </c>
      <c r="B32" s="29" t="n">
        <v>152.449670099724</v>
      </c>
      <c r="C32" s="30" t="n">
        <f aca="false">(B32/B31)^(1/3)-1</f>
        <v>0.00298951109065371</v>
      </c>
      <c r="D32" s="29" t="n">
        <v>256.714284396263</v>
      </c>
      <c r="E32" s="30" t="n">
        <f aca="false">(D32/D31)^(1/3)-1</f>
        <v>0.0139705806309229</v>
      </c>
      <c r="F32" s="29" t="n">
        <v>149221.070423299</v>
      </c>
      <c r="G32" s="30" t="n">
        <f aca="false">(F32/F31)^(1/3)-1</f>
        <v>0.0155775097546116</v>
      </c>
      <c r="I32" s="29" t="s">
        <v>50</v>
      </c>
      <c r="J32" s="13" t="n">
        <f aca="false">B32*100/$B$16</f>
        <v>112.6655124375</v>
      </c>
      <c r="K32" s="13" t="n">
        <f aca="false">D32*100/$D$16</f>
        <v>260.556200013392</v>
      </c>
      <c r="L32" s="13" t="n">
        <f aca="false">100*F32*100/D32/($F$16*100/$D$16)</f>
        <v>100.698655220594</v>
      </c>
    </row>
    <row r="33" customFormat="false" ht="12.8" hidden="false" customHeight="false" outlineLevel="0" collapsed="false">
      <c r="A33" s="27" t="s">
        <v>18</v>
      </c>
      <c r="B33" s="27" t="n">
        <v>153.874202307533</v>
      </c>
      <c r="C33" s="28" t="n">
        <f aca="false">(B33/B32)^(1/3)-1</f>
        <v>0.00310510789795448</v>
      </c>
      <c r="D33" s="27" t="n">
        <v>267.179854743353</v>
      </c>
      <c r="E33" s="28" t="n">
        <f aca="false">(D33/D32)^(1/3)-1</f>
        <v>0.013408536283362</v>
      </c>
      <c r="F33" s="27" t="n">
        <v>156040.463335571</v>
      </c>
      <c r="G33" s="28" t="n">
        <f aca="false">(F33/F32)^(1/3)-1</f>
        <v>0.0150069751094801</v>
      </c>
      <c r="I33" s="27" t="s">
        <v>51</v>
      </c>
      <c r="J33" s="13" t="n">
        <f aca="false">B33*100/$B$16</f>
        <v>113.718290387571</v>
      </c>
      <c r="K33" s="13" t="n">
        <f aca="false">D33*100/$D$16</f>
        <v>271.178395217775</v>
      </c>
      <c r="L33" s="13" t="n">
        <f aca="false">100*F33*100/D33/($F$16*100/$D$16)</f>
        <v>101.175900032066</v>
      </c>
    </row>
    <row r="34" customFormat="false" ht="12.8" hidden="false" customHeight="false" outlineLevel="0" collapsed="false">
      <c r="A34" s="29" t="s">
        <v>20</v>
      </c>
      <c r="B34" s="29" t="n">
        <v>155.236165692081</v>
      </c>
      <c r="C34" s="30" t="n">
        <f aca="false">(B34/B33)^(1/3)-1</f>
        <v>0.00294172056201591</v>
      </c>
      <c r="D34" s="29" t="n">
        <v>277.645425090443</v>
      </c>
      <c r="E34" s="30" t="n">
        <f aca="false">(D34/D33)^(1/3)-1</f>
        <v>0.0128899704051626</v>
      </c>
      <c r="F34" s="29" t="n">
        <v>162917.518361501</v>
      </c>
      <c r="G34" s="30" t="n">
        <f aca="false">(F34/F33)^(1/3)-1</f>
        <v>0.0144800671606635</v>
      </c>
      <c r="I34" s="29" t="s">
        <v>52</v>
      </c>
      <c r="J34" s="13" t="n">
        <f aca="false">B34*100/$B$16</f>
        <v>114.724827840494</v>
      </c>
      <c r="K34" s="13" t="n">
        <f aca="false">D34*100/$D$16</f>
        <v>281.800590422158</v>
      </c>
      <c r="L34" s="13" t="n">
        <f aca="false">100*F34*100/D34/($F$16*100/$D$16)</f>
        <v>101.653144843538</v>
      </c>
    </row>
    <row r="35" customFormat="false" ht="12.8" hidden="false" customHeight="false" outlineLevel="0" collapsed="false">
      <c r="A35" s="27" t="s">
        <v>24</v>
      </c>
      <c r="B35" s="27" t="n">
        <v>156.674235933117</v>
      </c>
      <c r="C35" s="28" t="n">
        <f aca="false">(B35/B34)^(1/3)-1</f>
        <v>0.00307843279425346</v>
      </c>
      <c r="D35" s="27" t="n">
        <v>288.110995437533</v>
      </c>
      <c r="E35" s="28" t="n">
        <f aca="false">(D35/D34)^(1/3)-1</f>
        <v>0.0124100252895021</v>
      </c>
      <c r="F35" s="27" t="n">
        <v>169852.235501088</v>
      </c>
      <c r="G35" s="28" t="n">
        <f aca="false">(F35/F34)^(1/3)-1</f>
        <v>0.0139919185267059</v>
      </c>
      <c r="I35" s="27" t="s">
        <v>53</v>
      </c>
      <c r="J35" s="13" t="n">
        <f aca="false">B35*100/$B$16</f>
        <v>115.78761085945</v>
      </c>
      <c r="K35" s="13" t="n">
        <f aca="false">D35*100/$D$16</f>
        <v>292.422785626541</v>
      </c>
      <c r="L35" s="13" t="n">
        <f aca="false">100*F35*100/D35/($F$16*100/$D$16)</f>
        <v>102.130389655009</v>
      </c>
    </row>
    <row r="36" customFormat="false" ht="12.8" hidden="false" customHeight="false" outlineLevel="0" collapsed="false">
      <c r="A36" s="29" t="s">
        <v>54</v>
      </c>
      <c r="B36" s="29" t="n">
        <v>157.785408553214</v>
      </c>
      <c r="C36" s="30" t="n">
        <f aca="false">(B36/B35)^(1/3)-1</f>
        <v>0.00235851587434688</v>
      </c>
      <c r="D36" s="29" t="n">
        <v>298.194880277846</v>
      </c>
      <c r="E36" s="30" t="n">
        <f aca="false">(D36/D35)^(1/3)-1</f>
        <v>0.0115331419494402</v>
      </c>
      <c r="F36" s="29" t="n">
        <v>176207.804546766</v>
      </c>
      <c r="G36" s="30" t="n">
        <f aca="false">(F36/F35)^(1/3)-1</f>
        <v>0.0123203275916117</v>
      </c>
      <c r="I36" s="29" t="s">
        <v>54</v>
      </c>
      <c r="J36" s="13" t="n">
        <f aca="false">B36*100/$B$16</f>
        <v>116.608805372812</v>
      </c>
      <c r="K36" s="13" t="n">
        <f aca="false">D36*100/$D$16</f>
        <v>302.65758312347</v>
      </c>
      <c r="L36" s="13" t="n">
        <f aca="false">100*F36*100/D36/($F$16*100/$D$16)</f>
        <v>102.369012060746</v>
      </c>
    </row>
    <row r="37" customFormat="false" ht="12.8" hidden="false" customHeight="false" outlineLevel="0" collapsed="false">
      <c r="A37" s="27" t="s">
        <v>18</v>
      </c>
      <c r="B37" s="27" t="n">
        <v>158.875113882528</v>
      </c>
      <c r="C37" s="28" t="n">
        <f aca="false">(B37/B36)^(1/3)-1</f>
        <v>0.00229680367370499</v>
      </c>
      <c r="D37" s="27" t="n">
        <v>308.27876511816</v>
      </c>
      <c r="E37" s="28" t="n">
        <f aca="false">(D37/D36)^(1/3)-1</f>
        <v>0.0111474150995188</v>
      </c>
      <c r="F37" s="27" t="n">
        <v>182591.15316367</v>
      </c>
      <c r="G37" s="28" t="n">
        <f aca="false">(F37/F36)^(1/3)-1</f>
        <v>0.0119324677557944</v>
      </c>
      <c r="I37" s="27" t="s">
        <v>55</v>
      </c>
      <c r="J37" s="13" t="n">
        <f aca="false">B37*100/$B$16</f>
        <v>117.414134825167</v>
      </c>
      <c r="K37" s="13" t="n">
        <f aca="false">D37*100/$D$16</f>
        <v>312.892380620399</v>
      </c>
      <c r="L37" s="13" t="n">
        <f aca="false">100*F37*100/D37/($F$16*100/$D$16)</f>
        <v>102.607634466482</v>
      </c>
    </row>
    <row r="38" customFormat="false" ht="12.8" hidden="false" customHeight="false" outlineLevel="0" collapsed="false">
      <c r="A38" s="29" t="s">
        <v>20</v>
      </c>
      <c r="B38" s="29" t="n">
        <v>159.738014497152</v>
      </c>
      <c r="C38" s="30" t="n">
        <f aca="false">(B38/B37)^(1/3)-1</f>
        <v>0.00180717013592457</v>
      </c>
      <c r="D38" s="29" t="n">
        <v>318.362649958474</v>
      </c>
      <c r="E38" s="30" t="n">
        <f aca="false">(D38/D37)^(1/3)-1</f>
        <v>0.010786656483647</v>
      </c>
      <c r="F38" s="29" t="n">
        <v>189002.281351801</v>
      </c>
      <c r="G38" s="30" t="n">
        <f aca="false">(F38/F37)^(1/3)-1</f>
        <v>0.0115696054074566</v>
      </c>
      <c r="I38" s="29" t="s">
        <v>56</v>
      </c>
      <c r="J38" s="13" t="n">
        <f aca="false">B38*100/$B$16</f>
        <v>118.051847847869</v>
      </c>
      <c r="K38" s="13" t="n">
        <f aca="false">D38*100/$D$16</f>
        <v>323.127178117328</v>
      </c>
      <c r="L38" s="13" t="n">
        <f aca="false">100*F38*100/D38/($F$16*100/$D$16)</f>
        <v>102.846256872218</v>
      </c>
    </row>
    <row r="39" customFormat="false" ht="12.8" hidden="false" customHeight="false" outlineLevel="0" collapsed="false">
      <c r="A39" s="27" t="s">
        <v>24</v>
      </c>
      <c r="B39" s="27" t="n">
        <v>160.382765320535</v>
      </c>
      <c r="C39" s="28" t="n">
        <f aca="false">(B39/B38)^(1/3)-1</f>
        <v>0.00134362776403196</v>
      </c>
      <c r="D39" s="27" t="n">
        <v>328.446534798787</v>
      </c>
      <c r="E39" s="28" t="n">
        <f aca="false">(D39/D38)^(1/3)-1</f>
        <v>0.010448517633997</v>
      </c>
      <c r="F39" s="27" t="n">
        <v>195441.189111159</v>
      </c>
      <c r="G39" s="28" t="n">
        <f aca="false">(F39/F38)^(1/3)-1</f>
        <v>0.0112293900604143</v>
      </c>
      <c r="I39" s="27" t="s">
        <v>57</v>
      </c>
      <c r="J39" s="13" t="n">
        <f aca="false">B39*100/$B$16</f>
        <v>118.528340724918</v>
      </c>
      <c r="K39" s="13" t="n">
        <f aca="false">D39*100/$D$16</f>
        <v>333.361975614257</v>
      </c>
      <c r="L39" s="13" t="n">
        <f aca="false">100*F39*100/D39/($F$16*100/$D$16)</f>
        <v>103.084879277954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58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-0.0997999999999992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0.0699999999999994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0.0450000000000006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0.0399999999999978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0.0350000000000001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0.0300000000000005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V90" activePane="bottomRight" state="frozen"/>
      <selection pane="topLeft" activeCell="A1" activeCellId="0" sqref="A1"/>
      <selection pane="topRight" activeCell="V1" activeCellId="0" sqref="V1"/>
      <selection pane="bottomLeft" activeCell="A90" activeCellId="0" sqref="A90"/>
      <selection pane="bottomRight" activeCell="AG14" activeCellId="0" sqref="AG14"/>
    </sheetView>
  </sheetViews>
  <sheetFormatPr defaultColWidth="9.382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58</v>
      </c>
      <c r="B1" s="41" t="s">
        <v>62</v>
      </c>
      <c r="C1" s="41" t="s">
        <v>112</v>
      </c>
      <c r="D1" s="41"/>
      <c r="E1" s="41" t="s">
        <v>113</v>
      </c>
      <c r="F1" s="41"/>
      <c r="G1" s="41" t="s">
        <v>65</v>
      </c>
      <c r="H1" s="41"/>
      <c r="I1" s="41" t="s">
        <v>66</v>
      </c>
      <c r="J1" s="41"/>
      <c r="K1" s="41" t="s">
        <v>67</v>
      </c>
      <c r="L1" s="41"/>
      <c r="M1" s="42" t="s">
        <v>68</v>
      </c>
      <c r="N1" s="41"/>
      <c r="O1" s="41" t="s">
        <v>69</v>
      </c>
      <c r="P1" s="43"/>
      <c r="Q1" s="41" t="s">
        <v>70</v>
      </c>
      <c r="R1" s="41"/>
      <c r="S1" s="41" t="s">
        <v>71</v>
      </c>
      <c r="T1" s="41"/>
      <c r="U1" s="43" t="s">
        <v>72</v>
      </c>
      <c r="V1" s="41"/>
      <c r="W1" s="41" t="s">
        <v>73</v>
      </c>
      <c r="X1" s="41"/>
      <c r="Y1" s="3" t="s">
        <v>74</v>
      </c>
      <c r="Z1" s="3"/>
      <c r="AA1" s="3" t="s">
        <v>75</v>
      </c>
      <c r="AB1" s="3"/>
      <c r="AC1" s="3"/>
      <c r="AD1" s="3" t="s">
        <v>76</v>
      </c>
      <c r="AE1" s="3"/>
      <c r="AF1" s="3" t="s">
        <v>78</v>
      </c>
      <c r="AG1" s="3" t="s">
        <v>5</v>
      </c>
      <c r="AH1" s="3" t="s">
        <v>7</v>
      </c>
      <c r="AI1" s="3"/>
      <c r="AJ1" s="3" t="s">
        <v>79</v>
      </c>
      <c r="AK1" s="44" t="s">
        <v>80</v>
      </c>
      <c r="AL1" s="44"/>
      <c r="AM1" s="45" t="s">
        <v>81</v>
      </c>
      <c r="AN1" s="45"/>
      <c r="AO1" s="46" t="s">
        <v>82</v>
      </c>
      <c r="AP1" s="47" t="s">
        <v>83</v>
      </c>
      <c r="AQ1" s="45" t="s">
        <v>84</v>
      </c>
      <c r="AR1" s="45"/>
      <c r="AS1" s="45" t="s">
        <v>85</v>
      </c>
      <c r="AT1" s="45"/>
      <c r="AU1" s="3" t="s">
        <v>86</v>
      </c>
      <c r="AV1" s="3" t="s">
        <v>87</v>
      </c>
      <c r="AW1" s="3"/>
      <c r="AX1" s="3" t="s">
        <v>88</v>
      </c>
      <c r="AY1" s="3"/>
      <c r="AZ1" s="3" t="s">
        <v>89</v>
      </c>
      <c r="BA1" s="3"/>
      <c r="BB1" s="3" t="s">
        <v>90</v>
      </c>
      <c r="BC1" s="3" t="s">
        <v>91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94</v>
      </c>
      <c r="BJ1" s="3"/>
      <c r="BK1" s="3" t="s">
        <v>95</v>
      </c>
      <c r="BL1" s="3" t="s">
        <v>96</v>
      </c>
      <c r="BM1" s="3" t="s">
        <v>97</v>
      </c>
      <c r="BN1" s="3" t="s">
        <v>98</v>
      </c>
      <c r="BO1" s="44" t="s">
        <v>99</v>
      </c>
      <c r="BP1" s="3"/>
    </row>
    <row r="2" customFormat="false" ht="12.8" hidden="false" customHeight="false" outlineLevel="0" collapsed="false">
      <c r="A2" s="1"/>
      <c r="B2" s="1"/>
      <c r="C2" s="1" t="s">
        <v>100</v>
      </c>
      <c r="D2" s="1" t="s">
        <v>101</v>
      </c>
      <c r="E2" s="1" t="s">
        <v>100</v>
      </c>
      <c r="F2" s="4" t="s">
        <v>101</v>
      </c>
      <c r="G2" s="4" t="s">
        <v>102</v>
      </c>
      <c r="H2" s="4" t="s">
        <v>103</v>
      </c>
      <c r="I2" s="4" t="s">
        <v>102</v>
      </c>
      <c r="J2" s="1" t="s">
        <v>103</v>
      </c>
      <c r="K2" s="1" t="s">
        <v>100</v>
      </c>
      <c r="L2" s="4" t="s">
        <v>101</v>
      </c>
      <c r="M2" s="4" t="s">
        <v>100</v>
      </c>
      <c r="N2" s="4" t="s">
        <v>101</v>
      </c>
      <c r="O2" s="1" t="s">
        <v>100</v>
      </c>
      <c r="P2" s="1" t="s">
        <v>101</v>
      </c>
      <c r="Q2" s="4" t="s">
        <v>100</v>
      </c>
      <c r="R2" s="4" t="s">
        <v>101</v>
      </c>
      <c r="S2" s="4" t="s">
        <v>100</v>
      </c>
      <c r="T2" s="1" t="s">
        <v>101</v>
      </c>
      <c r="U2" s="1" t="s">
        <v>100</v>
      </c>
      <c r="V2" s="1" t="s">
        <v>101</v>
      </c>
      <c r="W2" s="1" t="s">
        <v>100</v>
      </c>
      <c r="X2" s="4" t="s">
        <v>101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104</v>
      </c>
      <c r="AW2" s="1" t="s">
        <v>102</v>
      </c>
      <c r="AX2" s="1" t="s">
        <v>104</v>
      </c>
      <c r="AY2" s="1" t="s">
        <v>102</v>
      </c>
      <c r="AZ2" s="1" t="s">
        <v>23</v>
      </c>
      <c r="BA2" s="1" t="s">
        <v>105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106</v>
      </c>
      <c r="AR3" s="52" t="s">
        <v>107</v>
      </c>
      <c r="AS3" s="52" t="s">
        <v>106</v>
      </c>
      <c r="AT3" s="52" t="s">
        <v>107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-0.0331795977538114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0.0786913379286919</v>
      </c>
      <c r="BN5" s="51" t="n">
        <f aca="false">(SUM(H18:H21)+SUM(J18:J21))/AVERAGE(AG18:AG21)</f>
        <v>1.99943032025565E-005</v>
      </c>
      <c r="BO5" s="52" t="n">
        <f aca="false">AL5-BN5</f>
        <v>-0.033199592057014</v>
      </c>
      <c r="BP5" s="32" t="n">
        <f aca="false">BN5+BM5</f>
        <v>0.0787113322318944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-0.0366051126539158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0.0811945984210295</v>
      </c>
      <c r="BN6" s="51" t="n">
        <f aca="false">(SUM(H22:H25)+SUM(J22:J25))/AVERAGE(AG22:AG25)</f>
        <v>0.00044797149964719</v>
      </c>
      <c r="BO6" s="52" t="n">
        <f aca="false">AL6-BN6</f>
        <v>-0.037053084153563</v>
      </c>
      <c r="BP6" s="32" t="n">
        <f aca="false">BN6+BM6</f>
        <v>0.0816425699206767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-0.0367867634379296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</v>
      </c>
      <c r="BN7" s="51" t="n">
        <f aca="false">(SUM(H26:H29)+SUM(J26:J29))/AVERAGE(AG26:AG29)</f>
        <v>0.000886485338437904</v>
      </c>
      <c r="BO7" s="52" t="n">
        <f aca="false">AL7-BN7</f>
        <v>-0.0376732487763676</v>
      </c>
      <c r="BP7" s="32" t="n">
        <f aca="false">BN7+BM7</f>
        <v>0.0787078540469109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0.0514251825698652</v>
      </c>
      <c r="BL8" s="51" t="n">
        <f aca="false">SUM(P30:P33)/AVERAGE(AG30:AG33)</f>
        <v>0.0167310986959958</v>
      </c>
      <c r="BM8" s="51" t="n">
        <f aca="false">SUM(D30:D33)/AVERAGE(AG30:AG33)</f>
        <v>0.072432991276715</v>
      </c>
      <c r="BN8" s="51" t="n">
        <f aca="false">(SUM(H30:H33)+SUM(J30:J33))/AVERAGE(AG30:AG33)</f>
        <v>0.000883879588348039</v>
      </c>
      <c r="BO8" s="52" t="n">
        <f aca="false">AL8-BN8</f>
        <v>-0.0386227869911937</v>
      </c>
      <c r="BP8" s="32" t="n">
        <f aca="false">BN8+BM8</f>
        <v>0.0733168708650631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-0.0478298745264705</v>
      </c>
      <c r="AM9" s="4" t="n">
        <f aca="false">'Central scenario'!AM8</f>
        <v>19740259.6575456</v>
      </c>
      <c r="AN9" s="52" t="n">
        <f aca="false">AM9/AVERAGE(AG34:AG37)</f>
        <v>0.00433909367267178</v>
      </c>
      <c r="AO9" s="52" t="n">
        <f aca="false">AVERAGE(AG34:AG37)/AVERAGE(AG30:AG33)-1</f>
        <v>-0.10026196747342</v>
      </c>
      <c r="AP9" s="55" t="n">
        <f aca="false">'Central scenario'!AP9</f>
        <v>-986920.281723135</v>
      </c>
      <c r="AQ9" s="4" t="n">
        <f aca="false">AQ8*(1+AO9)</f>
        <v>375406107.021494</v>
      </c>
      <c r="AR9" s="4" t="n">
        <f aca="false">((((((AQ8*((1+AO9)^(6/12)))*((1+AO9)^(1/12))+AP9)*((1+AO9)^(1/12))-AM9/12)*((1+AO9)^(1/12))-AM9/12)*((1+AO9)^(1/12))-AM9/12)*((1+AO9)^(1/12))-AM9/12)*((1+AO9)^(1/12))-AM9/12</f>
        <v>366379520.405319</v>
      </c>
      <c r="AS9" s="53" t="n">
        <f aca="false">AQ9/AG37</f>
        <v>0.0780725578617163</v>
      </c>
      <c r="AT9" s="53" t="n">
        <f aca="false">AR9/AG37</f>
        <v>0.0761953142774909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0.05679177715079</v>
      </c>
      <c r="BL9" s="51" t="n">
        <f aca="false">SUM(P34:P37)/AVERAGE(AG34:AG37)</f>
        <v>0.0182951416074643</v>
      </c>
      <c r="BM9" s="51" t="n">
        <f aca="false">SUM(D34:D37)/AVERAGE(AG34:AG37)</f>
        <v>0.0863265100697962</v>
      </c>
      <c r="BN9" s="51" t="n">
        <f aca="false">(SUM(H34:H37)+SUM(J34:J37))/AVERAGE(AG34:AG37)</f>
        <v>0.00132091766801454</v>
      </c>
      <c r="BO9" s="52" t="n">
        <f aca="false">AL9-BN9</f>
        <v>-0.049150792194485</v>
      </c>
      <c r="BP9" s="32" t="n">
        <f aca="false">BN9+BM9</f>
        <v>0.0876474277378108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-0.0361065024639501</v>
      </c>
      <c r="AM10" s="4" t="n">
        <f aca="false">'Central scenario'!AM9</f>
        <v>18862810.403066</v>
      </c>
      <c r="AN10" s="52" t="n">
        <f aca="false">AM10/AVERAGE(AG38:AG41)</f>
        <v>0.00387497394497115</v>
      </c>
      <c r="AO10" s="52" t="n">
        <f aca="false">AVERAGE(AG38:AG41)/AVERAGE(AG34:AG37)-1</f>
        <v>0.0699999999999994</v>
      </c>
      <c r="AP10" s="52"/>
      <c r="AQ10" s="4" t="n">
        <f aca="false">AQ9*(1+AO10)</f>
        <v>401684534.512999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372565487.017909</v>
      </c>
      <c r="AS10" s="53" t="n">
        <f aca="false">AQ10/AG41</f>
        <v>0.0813655299888651</v>
      </c>
      <c r="AT10" s="53" t="n">
        <f aca="false">AR10/AG41</f>
        <v>0.0754671532064942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0.054552825923143</v>
      </c>
      <c r="BL10" s="51" t="n">
        <f aca="false">SUM(P38:P41)/AVERAGE(AG38:AG41)</f>
        <v>0.0158920065897466</v>
      </c>
      <c r="BM10" s="51" t="n">
        <f aca="false">SUM(D38:D41)/AVERAGE(AG38:AG41)</f>
        <v>0.0747673217973465</v>
      </c>
      <c r="BN10" s="51" t="n">
        <f aca="false">(SUM(H38:H41)+SUM(J38:J41))/AVERAGE(AG38:AG41)</f>
        <v>0.001439017232638</v>
      </c>
      <c r="BO10" s="52" t="n">
        <f aca="false">AL10-BN10</f>
        <v>-0.0375455196965881</v>
      </c>
      <c r="BP10" s="32" t="n">
        <f aca="false">BN10+BM10</f>
        <v>0.0762063390299845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-0.0391535770559676</v>
      </c>
      <c r="AM11" s="4" t="n">
        <f aca="false">'Central scenario'!AM10</f>
        <v>17835539.214349</v>
      </c>
      <c r="AN11" s="52" t="n">
        <f aca="false">AM11/AVERAGE(AG42:AG45)</f>
        <v>0.0035061649218527</v>
      </c>
      <c r="AO11" s="52" t="n">
        <f aca="false">AVERAGE(AG42:AG45)/AVERAGE(AG38:AG41)-1</f>
        <v>0.0450000000000002</v>
      </c>
      <c r="AP11" s="52"/>
      <c r="AQ11" s="4" t="n">
        <f aca="false">AQ10*(1+AO11)</f>
        <v>419760338.566084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371130460.176937</v>
      </c>
      <c r="AS11" s="53" t="n">
        <f aca="false">AQ11/AG45</f>
        <v>0.0811803539277691</v>
      </c>
      <c r="AT11" s="53" t="n">
        <f aca="false">AR11/AG45</f>
        <v>0.0717754855388665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0.0557585953110273</v>
      </c>
      <c r="BL11" s="51" t="n">
        <f aca="false">SUM(P42:P45)/AVERAGE(AG42:AG45)</f>
        <v>0.0167372230797385</v>
      </c>
      <c r="BM11" s="51" t="n">
        <f aca="false">SUM(D42:D45)/AVERAGE(AG42:AG45)</f>
        <v>0.0781749492872564</v>
      </c>
      <c r="BN11" s="51" t="n">
        <f aca="false">(SUM(H42:H45)+SUM(J42:J45))/AVERAGE(AG42:AG45)</f>
        <v>0.00181348722093809</v>
      </c>
      <c r="BO11" s="52" t="n">
        <f aca="false">AL11-BN11</f>
        <v>-0.0409670642769057</v>
      </c>
      <c r="BP11" s="32" t="n">
        <f aca="false">BN11+BM11</f>
        <v>0.0799884365081945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-0.0412709807657619</v>
      </c>
      <c r="AM12" s="4" t="n">
        <f aca="false">'Central scenario'!AM11</f>
        <v>16827143.6015023</v>
      </c>
      <c r="AN12" s="52" t="n">
        <f aca="false">AM12/AVERAGE(AG46:AG49)</f>
        <v>0.0031807032922773</v>
      </c>
      <c r="AO12" s="52" t="n">
        <f aca="false">AVERAGE(AG46:AG49)/AVERAGE(AG42:AG45)-1</f>
        <v>0.039999999999998</v>
      </c>
      <c r="AP12" s="52"/>
      <c r="AQ12" s="4" t="n">
        <f aca="false">AQ11*(1+AO12)</f>
        <v>436550752.108726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368842221.924853</v>
      </c>
      <c r="AS12" s="53" t="n">
        <f aca="false">AQ12/AG49</f>
        <v>0.0815573151201625</v>
      </c>
      <c r="AT12" s="53" t="n">
        <f aca="false">AR12/AG49</f>
        <v>0.06890786736213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0.0569208055462894</v>
      </c>
      <c r="BL12" s="51" t="n">
        <f aca="false">SUM(P46:P49)/AVERAGE(AG46:AG49)</f>
        <v>0.0173458750651954</v>
      </c>
      <c r="BM12" s="51" t="n">
        <f aca="false">SUM(D46:D49)/AVERAGE(AG46:AG49)</f>
        <v>0.0808459112468558</v>
      </c>
      <c r="BN12" s="51" t="n">
        <f aca="false">(SUM(H46:H49)+SUM(J46:J49))/AVERAGE(AG46:AG49)</f>
        <v>0.00206998852731561</v>
      </c>
      <c r="BO12" s="52" t="n">
        <f aca="false">AL12-BN12</f>
        <v>-0.0433409692930775</v>
      </c>
      <c r="BP12" s="32" t="n">
        <f aca="false">BN12+BM12</f>
        <v>0.0829158997741714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-0.0433538408877672</v>
      </c>
      <c r="AM13" s="13" t="n">
        <f aca="false">'Central scenario'!AM12</f>
        <v>15842663.6881786</v>
      </c>
      <c r="AN13" s="59" t="n">
        <f aca="false">AM13/AVERAGE(AG50:AG53)</f>
        <v>0.00289334759154635</v>
      </c>
      <c r="AO13" s="59" t="n">
        <f aca="false">'GDP evolution by scenario'!G49</f>
        <v>0.0424999999999975</v>
      </c>
      <c r="AP13" s="59"/>
      <c r="AQ13" s="13" t="n">
        <f aca="false">AQ12*(1+AO13)</f>
        <v>455104159.073346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368369069.865399</v>
      </c>
      <c r="AS13" s="60" t="n">
        <f aca="false">AQ13/AG53</f>
        <v>0.0819933656038057</v>
      </c>
      <c r="AT13" s="60" t="n">
        <f aca="false">AR13/AG53</f>
        <v>0.0663668288246511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0.0573221755761681</v>
      </c>
      <c r="BL13" s="32" t="n">
        <f aca="false">SUM(P50:P53)/AVERAGE(AG50:AG53)</f>
        <v>0.0176914109357939</v>
      </c>
      <c r="BM13" s="32" t="n">
        <f aca="false">SUM(D50:D53)/AVERAGE(AG50:AG53)</f>
        <v>0.0829846055281414</v>
      </c>
      <c r="BN13" s="32" t="n">
        <f aca="false">(SUM(H50:H53)+SUM(J50:J53))/AVERAGE(AG50:AG53)</f>
        <v>0.00245236011958265</v>
      </c>
      <c r="BO13" s="59" t="n">
        <f aca="false">AL13-BN13</f>
        <v>-0.0458062010073498</v>
      </c>
      <c r="BP13" s="32" t="n">
        <f aca="false">BN13+BM13</f>
        <v>0.085436965647724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-0.0454060420681565</v>
      </c>
      <c r="AM14" s="6" t="n">
        <f aca="false">'Central scenario'!AM13</f>
        <v>14900507.1403892</v>
      </c>
      <c r="AN14" s="63" t="n">
        <f aca="false">AM14/AVERAGE(AG54:AG57)</f>
        <v>0.00264202080282784</v>
      </c>
      <c r="AO14" s="63" t="n">
        <f aca="false">'GDP evolution by scenario'!G53</f>
        <v>0.0350000000000015</v>
      </c>
      <c r="AP14" s="63"/>
      <c r="AQ14" s="6" t="n">
        <f aca="false">AQ13*(1+AO14)</f>
        <v>471032804.640914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366123935.869159</v>
      </c>
      <c r="AS14" s="64" t="n">
        <f aca="false">AQ14/AG57</f>
        <v>0.0829008438516009</v>
      </c>
      <c r="AT14" s="64" t="n">
        <f aca="false">AR14/AG57</f>
        <v>0.064437090025951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0.0577442642320071</v>
      </c>
      <c r="BL14" s="61" t="n">
        <f aca="false">SUM(P54:P57)/AVERAGE(AG54:AG57)</f>
        <v>0.0182345274099113</v>
      </c>
      <c r="BM14" s="61" t="n">
        <f aca="false">SUM(D54:D57)/AVERAGE(AG54:AG57)</f>
        <v>0.0849157788902523</v>
      </c>
      <c r="BN14" s="61" t="n">
        <f aca="false">(SUM(H54:H57)+SUM(J54:J57))/AVERAGE(AG54:AG57)</f>
        <v>0.00338738247971252</v>
      </c>
      <c r="BO14" s="63" t="n">
        <f aca="false">AL14-BN14</f>
        <v>-0.0487934245478691</v>
      </c>
      <c r="BP14" s="32" t="n">
        <f aca="false">BN14+BM14</f>
        <v>0.0883031613699649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-0.0463174083644446</v>
      </c>
      <c r="AM15" s="9" t="n">
        <f aca="false">'Central scenario'!AM14</f>
        <v>13946867.9480024</v>
      </c>
      <c r="AN15" s="69" t="n">
        <f aca="false">AM15/AVERAGE(AG58:AG61)</f>
        <v>0.0024327684589425</v>
      </c>
      <c r="AO15" s="69" t="n">
        <f aca="false">'GDP evolution by scenario'!G57</f>
        <v>0.0321404529929585</v>
      </c>
      <c r="AP15" s="69"/>
      <c r="AQ15" s="9" t="n">
        <f aca="false">AQ14*(1+AO15)</f>
        <v>486172012.356617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363740178.67532</v>
      </c>
      <c r="AS15" s="70" t="n">
        <f aca="false">AQ15/AG61</f>
        <v>0.0838823174635259</v>
      </c>
      <c r="AT15" s="70" t="n">
        <f aca="false">AR15/AG61</f>
        <v>0.0627583825609076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0.0583518899749837</v>
      </c>
      <c r="BL15" s="40" t="n">
        <f aca="false">SUM(P58:P61)/AVERAGE(AG58:AG61)</f>
        <v>0.0183350334862684</v>
      </c>
      <c r="BM15" s="40" t="n">
        <f aca="false">SUM(D58:D61)/AVERAGE(AG58:AG61)</f>
        <v>0.0863342648531598</v>
      </c>
      <c r="BN15" s="40" t="n">
        <f aca="false">(SUM(H58:H61)+SUM(J58:J61))/AVERAGE(AG58:AG61)</f>
        <v>0.00435802225671375</v>
      </c>
      <c r="BO15" s="69" t="n">
        <f aca="false">AL15-BN15</f>
        <v>-0.0506754306211583</v>
      </c>
      <c r="BP15" s="32" t="n">
        <f aca="false">BN15+BM15</f>
        <v>0.0906922871098736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-0.0460731860164553</v>
      </c>
      <c r="AM16" s="9" t="n">
        <f aca="false">'Central scenario'!AM15</f>
        <v>13032040.9288315</v>
      </c>
      <c r="AN16" s="69" t="n">
        <f aca="false">AM16/AVERAGE(AG62:AG65)</f>
        <v>0.00222138295252074</v>
      </c>
      <c r="AO16" s="69" t="n">
        <f aca="false">'GDP evolution by scenario'!G61</f>
        <v>0.0381000036755414</v>
      </c>
      <c r="AP16" s="69"/>
      <c r="AQ16" s="9" t="n">
        <f aca="false">AQ15*(1+AO16)</f>
        <v>504695167.814349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364340604.237957</v>
      </c>
      <c r="AS16" s="70" t="n">
        <f aca="false">AQ16/AG65</f>
        <v>0.0854736417332507</v>
      </c>
      <c r="AT16" s="70" t="n">
        <f aca="false">AR16/AG65</f>
        <v>0.0617036188604179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0.0585828672674337</v>
      </c>
      <c r="BL16" s="40" t="n">
        <f aca="false">SUM(P62:P65)/AVERAGE(AG62:AG65)</f>
        <v>0.018171124681761</v>
      </c>
      <c r="BM16" s="40" t="n">
        <f aca="false">SUM(D62:D65)/AVERAGE(AG62:AG65)</f>
        <v>0.0864849286021281</v>
      </c>
      <c r="BN16" s="40" t="n">
        <f aca="false">(SUM(H62:H65)+SUM(J62:J65))/AVERAGE(AG62:AG65)</f>
        <v>0.00517575995162001</v>
      </c>
      <c r="BO16" s="69" t="n">
        <f aca="false">AL16-BN16</f>
        <v>-0.0512489459680754</v>
      </c>
      <c r="BP16" s="32" t="n">
        <f aca="false">BN16+BM16</f>
        <v>0.0916606885537481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-0.0444007710637599</v>
      </c>
      <c r="AM17" s="9" t="n">
        <f aca="false">'Central scenario'!AM16</f>
        <v>12139889.4651339</v>
      </c>
      <c r="AN17" s="69" t="n">
        <f aca="false">AM17/AVERAGE(AG66:AG69)</f>
        <v>0.00200904944295118</v>
      </c>
      <c r="AO17" s="69" t="n">
        <f aca="false">'GDP evolution by scenario'!G65</f>
        <v>0.0320232696612217</v>
      </c>
      <c r="AP17" s="69"/>
      <c r="AQ17" s="9" t="n">
        <f aca="false">AQ16*(1+AO17)</f>
        <v>520857157.269984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363690925.07473</v>
      </c>
      <c r="AS17" s="70" t="n">
        <f aca="false">AQ17/AG69</f>
        <v>0.0851763073130028</v>
      </c>
      <c r="AT17" s="70" t="n">
        <f aca="false">AR17/AG69</f>
        <v>0.0594747515105342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0.0589087452862095</v>
      </c>
      <c r="BL17" s="40" t="n">
        <f aca="false">SUM(P66:P69)/AVERAGE(AG66:AG69)</f>
        <v>0.0177032259956122</v>
      </c>
      <c r="BM17" s="40" t="n">
        <f aca="false">SUM(D66:D69)/AVERAGE(AG66:AG69)</f>
        <v>0.0856062903543573</v>
      </c>
      <c r="BN17" s="40" t="n">
        <f aca="false">(SUM(H66:H69)+SUM(J66:J69))/AVERAGE(AG66:AG69)</f>
        <v>0.00585784891619975</v>
      </c>
      <c r="BO17" s="69" t="n">
        <f aca="false">AL17-BN17</f>
        <v>-0.0502586199799597</v>
      </c>
      <c r="BP17" s="32" t="n">
        <f aca="false">BN17+BM17</f>
        <v>0.0914641392705571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-0.0433044126730275</v>
      </c>
      <c r="AM18" s="6" t="n">
        <f aca="false">'Central scenario'!AM17</f>
        <v>11273018.6820578</v>
      </c>
      <c r="AN18" s="63" t="n">
        <f aca="false">AM18/AVERAGE(AG70:AG73)</f>
        <v>0.00181951617529487</v>
      </c>
      <c r="AO18" s="63" t="n">
        <f aca="false">'GDP evolution by scenario'!G69</f>
        <v>0.0305268675597963</v>
      </c>
      <c r="AP18" s="63"/>
      <c r="AQ18" s="6" t="n">
        <f aca="false">AQ17*(1+AO18)</f>
        <v>536757294.727537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363363381.205209</v>
      </c>
      <c r="AS18" s="64" t="n">
        <f aca="false">AQ18/AG73</f>
        <v>0.0859997004735217</v>
      </c>
      <c r="AT18" s="64" t="n">
        <f aca="false">AR18/AG73</f>
        <v>0.0582183833431765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0.0591380462547614</v>
      </c>
      <c r="BL18" s="61" t="n">
        <f aca="false">SUM(P70:P73)/AVERAGE(AG70:AG73)</f>
        <v>0.0173822858413839</v>
      </c>
      <c r="BM18" s="61" t="n">
        <f aca="false">SUM(D70:D73)/AVERAGE(AG70:AG73)</f>
        <v>0.085060173086405</v>
      </c>
      <c r="BN18" s="61" t="n">
        <f aca="false">(SUM(H70:H73)+SUM(J70:J73))/AVERAGE(AG70:AG73)</f>
        <v>0.00656857386538906</v>
      </c>
      <c r="BO18" s="63" t="n">
        <f aca="false">AL18-BN18</f>
        <v>-0.0498729865384165</v>
      </c>
      <c r="BP18" s="32" t="n">
        <f aca="false">BN18+BM18</f>
        <v>0.0916287469517941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-0.0427023319926872</v>
      </c>
      <c r="AM19" s="9" t="n">
        <f aca="false">'Central scenario'!AM18</f>
        <v>10452476.7322336</v>
      </c>
      <c r="AN19" s="69" t="n">
        <f aca="false">AM19/AVERAGE(AG74:AG77)</f>
        <v>0.00165976131368494</v>
      </c>
      <c r="AO19" s="69" t="n">
        <f aca="false">'GDP evolution by scenario'!G73</f>
        <v>0.0237216319924822</v>
      </c>
      <c r="AP19" s="69"/>
      <c r="AQ19" s="9" t="n">
        <f aca="false">AQ18*(1+AO19)</f>
        <v>549490053.742343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361417314.2763</v>
      </c>
      <c r="AS19" s="70" t="n">
        <f aca="false">AQ19/AG77</f>
        <v>0.0864593734806503</v>
      </c>
      <c r="AT19" s="70" t="n">
        <f aca="false">AR19/AG77</f>
        <v>0.0568671158732937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0.0593304386847347</v>
      </c>
      <c r="BL19" s="40" t="n">
        <f aca="false">SUM(P74:P77)/AVERAGE(AG74:AG77)</f>
        <v>0.016968510279268</v>
      </c>
      <c r="BM19" s="40" t="n">
        <f aca="false">SUM(D74:D77)/AVERAGE(AG74:AG77)</f>
        <v>0.085064260398154</v>
      </c>
      <c r="BN19" s="40" t="n">
        <f aca="false">(SUM(H74:H77)+SUM(J74:J77))/AVERAGE(AG74:AG77)</f>
        <v>0.0072736170996959</v>
      </c>
      <c r="BO19" s="69" t="n">
        <f aca="false">AL19-BN19</f>
        <v>-0.0499759490923831</v>
      </c>
      <c r="BP19" s="32" t="n">
        <f aca="false">BN19+BM19</f>
        <v>0.0923378774978499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-0.0418784828759641</v>
      </c>
      <c r="AM20" s="9" t="n">
        <f aca="false">'Central scenario'!AM19</f>
        <v>9649081.86791266</v>
      </c>
      <c r="AN20" s="69" t="n">
        <f aca="false">AM20/AVERAGE(AG78:AG81)</f>
        <v>0.00150601787308835</v>
      </c>
      <c r="AO20" s="69" t="n">
        <f aca="false">'GDP evolution by scenario'!G77</f>
        <v>0.0239587702791979</v>
      </c>
      <c r="AP20" s="69"/>
      <c r="AQ20" s="9" t="n">
        <f aca="false">AQ19*(1+AO20)</f>
        <v>562655159.71066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360321842.205459</v>
      </c>
      <c r="AS20" s="70" t="n">
        <f aca="false">AQ20/AG81</f>
        <v>0.0869987310375938</v>
      </c>
      <c r="AT20" s="70" t="n">
        <f aca="false">AR20/AG81</f>
        <v>0.0557135973890708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0.0596245805774262</v>
      </c>
      <c r="BL20" s="40" t="n">
        <f aca="false">SUM(P78:P81)/AVERAGE(AG78:AG81)</f>
        <v>0.016859304944766</v>
      </c>
      <c r="BM20" s="40" t="n">
        <f aca="false">SUM(D78:D81)/AVERAGE(AG78:AG81)</f>
        <v>0.0846437585086243</v>
      </c>
      <c r="BN20" s="40" t="n">
        <f aca="false">(SUM(H78:H81)+SUM(J78:J81))/AVERAGE(AG78:AG81)</f>
        <v>0.00835847719590787</v>
      </c>
      <c r="BO20" s="69" t="n">
        <f aca="false">AL20-BN20</f>
        <v>-0.0502369600718719</v>
      </c>
      <c r="BP20" s="32" t="n">
        <f aca="false">BN20+BM20</f>
        <v>0.0930022357045321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106674587.034116</v>
      </c>
      <c r="E21" s="9"/>
      <c r="F21" s="67" t="n">
        <f aca="false">'Low pensions'!I21</f>
        <v>19389368.9245404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798385.086672675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-1639997.13654349</v>
      </c>
      <c r="AA21" s="9"/>
      <c r="AB21" s="9" t="n">
        <f aca="false">T21-P21-D21</f>
        <v>-46018105.6250124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-0.00890524640610474</v>
      </c>
      <c r="AK21" s="68" t="n">
        <f aca="false">AK20+1</f>
        <v>2032</v>
      </c>
      <c r="AL21" s="69" t="n">
        <f aca="false">SUM(AB82:AB85)/AVERAGE(AG82:AG85)</f>
        <v>-0.0410570399388827</v>
      </c>
      <c r="AM21" s="9" t="n">
        <f aca="false">'Central scenario'!AM20</f>
        <v>8873587.4679367</v>
      </c>
      <c r="AN21" s="69" t="n">
        <f aca="false">AM21/AVERAGE(AG82:AG85)</f>
        <v>0.00136031332950386</v>
      </c>
      <c r="AO21" s="69" t="n">
        <f aca="false">'GDP evolution by scenario'!G81</f>
        <v>0.0192368566781749</v>
      </c>
      <c r="AP21" s="69"/>
      <c r="AQ21" s="9" t="n">
        <f aca="false">AQ20*(1+AO21)</f>
        <v>573478876.37725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358301746.067495</v>
      </c>
      <c r="AS21" s="70" t="n">
        <f aca="false">AQ21/AG85</f>
        <v>0.0875321141138353</v>
      </c>
      <c r="AT21" s="70" t="n">
        <f aca="false">AR21/AG85</f>
        <v>0.0546888658255217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0.0597865057677052</v>
      </c>
      <c r="BL21" s="40" t="n">
        <f aca="false">SUM(P82:P85)/AVERAGE(AG82:AG85)</f>
        <v>0.0166526611354127</v>
      </c>
      <c r="BM21" s="40" t="n">
        <f aca="false">SUM(D82:D85)/AVERAGE(AG82:AG85)</f>
        <v>0.0841908845711752</v>
      </c>
      <c r="BN21" s="40" t="n">
        <f aca="false">(SUM(H82:H85)+SUM(J82:J85))/AVERAGE(AG82:AG85)</f>
        <v>0.00916681367514565</v>
      </c>
      <c r="BO21" s="69" t="n">
        <f aca="false">AL21-BN21</f>
        <v>-0.0502238536140283</v>
      </c>
      <c r="BP21" s="32" t="n">
        <f aca="false">BN21+BM21</f>
        <v>0.0933576982463209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18620869.6440622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769319.886297975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-3961205.14449739</v>
      </c>
      <c r="AA22" s="6"/>
      <c r="AB22" s="6" t="n">
        <f aca="false">T22-P22-D22</f>
        <v>-53906267.4997949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-0.0103240930304106</v>
      </c>
      <c r="AK22" s="62" t="n">
        <f aca="false">AK21+1</f>
        <v>2033</v>
      </c>
      <c r="AL22" s="63" t="n">
        <f aca="false">SUM(AB86:AB89)/AVERAGE(AG86:AG89)</f>
        <v>-0.0396919068984465</v>
      </c>
      <c r="AM22" s="6" t="n">
        <f aca="false">'Central scenario'!AM21</f>
        <v>8126011.66426731</v>
      </c>
      <c r="AN22" s="63" t="n">
        <f aca="false">AM22/AVERAGE(AG86:AG89)</f>
        <v>0.00122765839139295</v>
      </c>
      <c r="AO22" s="63" t="n">
        <f aca="false">'GDP evolution by scenario'!G85</f>
        <v>0.0151037869374659</v>
      </c>
      <c r="AP22" s="63"/>
      <c r="AQ22" s="6" t="n">
        <f aca="false">AQ21*(1+AO22)</f>
        <v>582140579.139189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355531347.016745</v>
      </c>
      <c r="AS22" s="64" t="n">
        <f aca="false">AQ22/AG89</f>
        <v>0.0876766110416825</v>
      </c>
      <c r="AT22" s="64" t="n">
        <f aca="false">AR22/AG89</f>
        <v>0.0535468317147831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0.0598904268817646</v>
      </c>
      <c r="BL22" s="61" t="n">
        <f aca="false">SUM(P86:P89)/AVERAGE(AG86:AG89)</f>
        <v>0.0159212603610759</v>
      </c>
      <c r="BM22" s="61" t="n">
        <f aca="false">SUM(D86:D89)/AVERAGE(AG86:AG89)</f>
        <v>0.0836610734191352</v>
      </c>
      <c r="BN22" s="61" t="n">
        <f aca="false">(SUM(H86:H89)+SUM(J86:J89))/AVERAGE(AG86:AG89)</f>
        <v>0.00969888145912157</v>
      </c>
      <c r="BO22" s="63" t="n">
        <f aca="false">AL22-BN22</f>
        <v>-0.049390788357568</v>
      </c>
      <c r="BP22" s="32" t="n">
        <f aca="false">BN22+BM22</f>
        <v>0.0933599548782567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109204030.147275</v>
      </c>
      <c r="E23" s="9"/>
      <c r="F23" s="67" t="n">
        <f aca="false">'Low pensions'!I23</f>
        <v>19849125.1519444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-1121432.60034668</v>
      </c>
      <c r="AA23" s="9"/>
      <c r="AB23" s="9" t="n">
        <f aca="false">T23-P23-D23</f>
        <v>-44744791.5265973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-0.0085076798722906</v>
      </c>
      <c r="AK23" s="68" t="n">
        <f aca="false">AK22+1</f>
        <v>2034</v>
      </c>
      <c r="AL23" s="69" t="n">
        <f aca="false">SUM(AB90:AB93)/AVERAGE(AG90:AG93)</f>
        <v>-0.0402859843374668</v>
      </c>
      <c r="AM23" s="9" t="n">
        <f aca="false">'Central scenario'!AM22</f>
        <v>7406781.38079157</v>
      </c>
      <c r="AN23" s="69" t="n">
        <f aca="false">AM23/AVERAGE(AG90:AG93)</f>
        <v>0.0011119689641255</v>
      </c>
      <c r="AO23" s="69" t="n">
        <f aca="false">'GDP evolution by scenario'!G89</f>
        <v>0.0171516380648471</v>
      </c>
      <c r="AP23" s="69"/>
      <c r="AQ23" s="9" t="n">
        <f aca="false">AQ22*(1+AO23)</f>
        <v>592125243.655445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354164463.457744</v>
      </c>
      <c r="AS23" s="70" t="n">
        <f aca="false">AQ23/AG93</f>
        <v>0.0885646391132442</v>
      </c>
      <c r="AT23" s="70" t="n">
        <f aca="false">AR23/AG93</f>
        <v>0.0529726577763046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0.0598211108125945</v>
      </c>
      <c r="BL23" s="40" t="n">
        <f aca="false">SUM(P90:P93)/AVERAGE(AG90:AG93)</f>
        <v>0.0159432545323261</v>
      </c>
      <c r="BM23" s="40" t="n">
        <f aca="false">SUM(D90:D93)/AVERAGE(AG90:AG93)</f>
        <v>0.0841638406177352</v>
      </c>
      <c r="BN23" s="40" t="n">
        <f aca="false">(SUM(H90:H93)+SUM(J90:J93))/AVERAGE(AG90:AG93)</f>
        <v>0.010608166620862</v>
      </c>
      <c r="BO23" s="69" t="n">
        <f aca="false">AL23-BN23</f>
        <v>-0.0508941509583288</v>
      </c>
      <c r="BP23" s="32" t="n">
        <f aca="false">BN23+BM23</f>
        <v>0.0947720072385972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104751367.675305</v>
      </c>
      <c r="E24" s="9"/>
      <c r="F24" s="67" t="n">
        <f aca="false">'Low pensions'!I24</f>
        <v>19039801.0404963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789308.460410208</v>
      </c>
      <c r="O24" s="9"/>
      <c r="P24" s="82" t="n">
        <f aca="false">'Low pensions'!X24</f>
        <v>22560465.57648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-2721850.61622159</v>
      </c>
      <c r="AA24" s="9"/>
      <c r="AB24" s="9" t="n">
        <f aca="false">T24-P24-D24</f>
        <v>-48976430.617567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-0.00919029654390505</v>
      </c>
      <c r="AK24" s="68" t="n">
        <f aca="false">AK23+1</f>
        <v>2035</v>
      </c>
      <c r="AL24" s="69" t="n">
        <f aca="false">SUM(AB94:AB97)/AVERAGE(AG94:AG97)</f>
        <v>-0.0388723334038001</v>
      </c>
      <c r="AM24" s="9" t="n">
        <f aca="false">'Central scenario'!AM23</f>
        <v>6738583.40306814</v>
      </c>
      <c r="AN24" s="69" t="n">
        <f aca="false">AM24/AVERAGE(AG94:AG97)</f>
        <v>0.000999864209456278</v>
      </c>
      <c r="AO24" s="69" t="n">
        <f aca="false">'GDP evolution by scenario'!G93</f>
        <v>0.017138225421037</v>
      </c>
      <c r="AP24" s="69"/>
      <c r="AQ24" s="9" t="n">
        <f aca="false">AQ23*(1+AO24)</f>
        <v>602273219.558699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353442861.161702</v>
      </c>
      <c r="AS24" s="70" t="n">
        <f aca="false">AQ24/AG97</f>
        <v>0.0887895579383462</v>
      </c>
      <c r="AT24" s="70" t="n">
        <f aca="false">AR24/AG97</f>
        <v>0.0521059784494589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0.0142315152373716</v>
      </c>
      <c r="BJ24" s="7" t="n">
        <f aca="false">BJ23+1</f>
        <v>2035</v>
      </c>
      <c r="BK24" s="40" t="n">
        <f aca="false">SUM(T94:T97)/AVERAGE(AG94:AG97)</f>
        <v>0.0601409401986968</v>
      </c>
      <c r="BL24" s="40" t="n">
        <f aca="false">SUM(P94:P97)/AVERAGE(AG94:AG97)</f>
        <v>0.0156190405033193</v>
      </c>
      <c r="BM24" s="40" t="n">
        <f aca="false">SUM(D94:D97)/AVERAGE(AG94:AG97)</f>
        <v>0.0833942330991776</v>
      </c>
      <c r="BN24" s="40" t="n">
        <f aca="false">(SUM(H94:H97)+SUM(J94:J97))/AVERAGE(AG94:AG97)</f>
        <v>0.0113920636072569</v>
      </c>
      <c r="BO24" s="69" t="n">
        <f aca="false">AL24-BN24</f>
        <v>-0.050264397011057</v>
      </c>
      <c r="BP24" s="32" t="n">
        <f aca="false">BN24+BM24</f>
        <v>0.0947862967064345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113941937.453565</v>
      </c>
      <c r="E25" s="9"/>
      <c r="F25" s="67" t="n">
        <f aca="false">'Low pensions'!I25</f>
        <v>20710295.8885375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-1100797.60016936</v>
      </c>
      <c r="AA25" s="9"/>
      <c r="AB25" s="9" t="n">
        <f aca="false">T25-P25-D25</f>
        <v>-46385240.2871995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-0.00860464050561472</v>
      </c>
      <c r="AK25" s="68" t="n">
        <f aca="false">AK24+1</f>
        <v>2036</v>
      </c>
      <c r="AL25" s="69" t="n">
        <f aca="false">SUM(AB98:AB101)/AVERAGE(AG98:AG101)</f>
        <v>-0.0376490982313141</v>
      </c>
      <c r="AM25" s="9" t="n">
        <f aca="false">'Central scenario'!AM24</f>
        <v>6098422.29766839</v>
      </c>
      <c r="AN25" s="69" t="n">
        <f aca="false">AM25/AVERAGE(AG98:AG101)</f>
        <v>0.000896134456177519</v>
      </c>
      <c r="AO25" s="69" t="n">
        <f aca="false">'GDP evolution by scenario'!G97</f>
        <v>0.0205517954211283</v>
      </c>
      <c r="AP25" s="69"/>
      <c r="AQ25" s="9" t="n">
        <f aca="false">AQ24*(1+AO25)</f>
        <v>614651015.554693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354551090.705709</v>
      </c>
      <c r="AS25" s="70" t="n">
        <f aca="false">AQ25/AG101</f>
        <v>0.0902259321094951</v>
      </c>
      <c r="AT25" s="70" t="n">
        <f aca="false">AR25/AG101</f>
        <v>0.0520453099886145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0.0117610038121294</v>
      </c>
      <c r="BJ25" s="7" t="n">
        <f aca="false">BJ24+1</f>
        <v>2036</v>
      </c>
      <c r="BK25" s="40" t="n">
        <f aca="false">SUM(T98:T101)/AVERAGE(AG98:AG101)</f>
        <v>0.0601775054335467</v>
      </c>
      <c r="BL25" s="40" t="n">
        <f aca="false">SUM(P98:P101)/AVERAGE(AG98:AG101)</f>
        <v>0.0153952612882782</v>
      </c>
      <c r="BM25" s="40" t="n">
        <f aca="false">SUM(D98:D101)/AVERAGE(AG98:AG101)</f>
        <v>0.0824313423765825</v>
      </c>
      <c r="BN25" s="40" t="n">
        <f aca="false">(SUM(H98:H101)+SUM(J98:J101))/AVERAGE(AG98:AG101)</f>
        <v>0.0120056714940513</v>
      </c>
      <c r="BO25" s="69" t="n">
        <f aca="false">AL25-BN25</f>
        <v>-0.0496547697253654</v>
      </c>
      <c r="BP25" s="32" t="n">
        <f aca="false">BN25+BM25</f>
        <v>0.0944370138706339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8575843.55222569</v>
      </c>
      <c r="D26" s="81" t="n">
        <f aca="false">'Low pensions'!Q26</f>
        <v>105874611.755873</v>
      </c>
      <c r="E26" s="6"/>
      <c r="F26" s="8" t="n">
        <f aca="false">'Low pensions'!I26</f>
        <v>19243963.9482324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799400.042047981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-4792626.54710668</v>
      </c>
      <c r="AA26" s="6"/>
      <c r="AB26" s="6" t="n">
        <f aca="false">T26-P26-D26</f>
        <v>-58222344.4511619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</v>
      </c>
      <c r="AK26" s="62" t="n">
        <f aca="false">AK25+1</f>
        <v>2037</v>
      </c>
      <c r="AL26" s="63" t="n">
        <f aca="false">SUM(AB102:AB105)/AVERAGE(AG102:AG105)</f>
        <v>-0.0386100359491976</v>
      </c>
      <c r="AM26" s="6" t="n">
        <f aca="false">'Central scenario'!AM25</f>
        <v>5493111.4769607</v>
      </c>
      <c r="AN26" s="63" t="n">
        <f aca="false">AM26/AVERAGE(AG102:AG105)</f>
        <v>0.000805730219638921</v>
      </c>
      <c r="AO26" s="63" t="n">
        <f aca="false">'GDP evolution by scenario'!G101</f>
        <v>0.0143628139459078</v>
      </c>
      <c r="AP26" s="63"/>
      <c r="AQ26" s="6" t="n">
        <f aca="false">AQ25*(1+AO26)</f>
        <v>623479133.732769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354114262.773771</v>
      </c>
      <c r="AS26" s="64" t="n">
        <f aca="false">AQ26/AG105</f>
        <v>0.0911998595136538</v>
      </c>
      <c r="AT26" s="64" t="n">
        <f aca="false">AR26/AG105</f>
        <v>0.05179831893234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0.060332971760747</v>
      </c>
      <c r="BL26" s="61" t="n">
        <f aca="false">SUM(P102:P105)/AVERAGE(AG102:AG105)</f>
        <v>0.0156325295365215</v>
      </c>
      <c r="BM26" s="61" t="n">
        <f aca="false">SUM(D102:D105)/AVERAGE(AG102:AG105)</f>
        <v>0.0833104781734231</v>
      </c>
      <c r="BN26" s="61" t="n">
        <f aca="false">(SUM(H102:H105)+SUM(J102:J105))/AVERAGE(AG102:AG105)</f>
        <v>0.0129169957710956</v>
      </c>
      <c r="BO26" s="63" t="n">
        <f aca="false">AL26-BN26</f>
        <v>-0.0515270317202932</v>
      </c>
      <c r="BP26" s="32" t="n">
        <f aca="false">BN26+BM26</f>
        <v>0.0962274739445187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8602355.44889844</v>
      </c>
      <c r="D27" s="82" t="n">
        <f aca="false">'Low pensions'!Q27</f>
        <v>106201919.122203</v>
      </c>
      <c r="E27" s="9"/>
      <c r="F27" s="67" t="n">
        <f aca="false">'Low pensions'!I27</f>
        <v>19303455.9364738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789825.597726557</v>
      </c>
      <c r="O27" s="9"/>
      <c r="P27" s="82" t="n">
        <f aca="false">'Low pensions'!X27</f>
        <v>22966696.5213739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-1673289.64348807</v>
      </c>
      <c r="AA27" s="9"/>
      <c r="AB27" s="9" t="n">
        <f aca="false">T27-P27-D27</f>
        <v>-45508390.3780365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-0.0089047656650586</v>
      </c>
      <c r="AK27" s="68" t="n">
        <f aca="false">AK26+1</f>
        <v>2038</v>
      </c>
      <c r="AL27" s="69" t="n">
        <f aca="false">SUM(AB106:AB109)/AVERAGE(AG106:AG109)</f>
        <v>-0.0383320785782029</v>
      </c>
      <c r="AM27" s="9" t="n">
        <f aca="false">'Central scenario'!AM26</f>
        <v>4920541.96276278</v>
      </c>
      <c r="AN27" s="69" t="n">
        <f aca="false">AM27/AVERAGE(AG106:AG109)</f>
        <v>0.000716496411717164</v>
      </c>
      <c r="AO27" s="69" t="n">
        <f aca="false">'GDP evolution by scenario'!G105</f>
        <v>0.0110672799865483</v>
      </c>
      <c r="AP27" s="69"/>
      <c r="AQ27" s="9" t="n">
        <f aca="false">AQ26*(1+AO27)</f>
        <v>630379351.87156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353087892.640278</v>
      </c>
      <c r="AS27" s="70" t="n">
        <f aca="false">AQ27/AG109</f>
        <v>0.091638390760515</v>
      </c>
      <c r="AT27" s="70" t="n">
        <f aca="false">AR27/AG109</f>
        <v>0.0513284678226091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0.0603681641035391</v>
      </c>
      <c r="BL27" s="40" t="n">
        <f aca="false">SUM(P106:P109)/AVERAGE(AG106:AG109)</f>
        <v>0.0154954550389644</v>
      </c>
      <c r="BM27" s="40" t="n">
        <f aca="false">SUM(D106:D109)/AVERAGE(AG106:AG109)</f>
        <v>0.0832047876427776</v>
      </c>
      <c r="BN27" s="40" t="n">
        <f aca="false">(SUM(H106:H109)+SUM(J106:J109))/AVERAGE(AG106:AG109)</f>
        <v>0.0135480111836006</v>
      </c>
      <c r="BO27" s="69" t="n">
        <f aca="false">AL27-BN27</f>
        <v>-0.0518800897618035</v>
      </c>
      <c r="BP27" s="32" t="n">
        <f aca="false">BN27+BM27</f>
        <v>0.0967527988263783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8032470.84908191</v>
      </c>
      <c r="D28" s="82" t="n">
        <f aca="false">'Low pensions'!Q28</f>
        <v>99166306.778789</v>
      </c>
      <c r="E28" s="9"/>
      <c r="F28" s="67" t="n">
        <f aca="false">'Low pensions'!I28</f>
        <v>18024650.1109319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</v>
      </c>
      <c r="O28" s="9"/>
      <c r="P28" s="82" t="n">
        <f aca="false">'Low pensions'!X28</f>
        <v>21109070.9815815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68737098.0666498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-3949281.54485805</v>
      </c>
      <c r="AA28" s="9"/>
      <c r="AB28" s="9" t="n">
        <f aca="false">T28-P28-D28</f>
        <v>-51538279.6937207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</v>
      </c>
      <c r="AK28" s="68" t="n">
        <f aca="false">AK27+1</f>
        <v>2039</v>
      </c>
      <c r="AL28" s="69" t="n">
        <f aca="false">SUM(AB110:AB113)/AVERAGE(AG110:AG113)</f>
        <v>-0.038763520533628</v>
      </c>
      <c r="AM28" s="9" t="n">
        <f aca="false">'Central scenario'!AM27</f>
        <v>4379286.21321994</v>
      </c>
      <c r="AN28" s="69" t="n">
        <f aca="false">AM28/AVERAGE(AG110:AG113)</f>
        <v>0.000635052910289182</v>
      </c>
      <c r="AO28" s="69" t="n">
        <f aca="false">'GDP evolution by scenario'!G109</f>
        <v>0.0123501383914877</v>
      </c>
      <c r="AP28" s="69"/>
      <c r="AQ28" s="9" t="n">
        <f aca="false">AQ27*(1+AO28)</f>
        <v>638164624.10631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353044556.84073</v>
      </c>
      <c r="AS28" s="70" t="n">
        <f aca="false">AQ28/AG113</f>
        <v>0.0922868924982103</v>
      </c>
      <c r="AT28" s="70" t="n">
        <f aca="false">AR28/AG113</f>
        <v>0.051054827913512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0.0173889807628132</v>
      </c>
      <c r="BJ28" s="7" t="n">
        <f aca="false">BJ27+1</f>
        <v>2039</v>
      </c>
      <c r="BK28" s="40" t="n">
        <f aca="false">SUM(T110:T113)/AVERAGE(AG110:AG113)</f>
        <v>0.060186390902509</v>
      </c>
      <c r="BL28" s="40" t="n">
        <f aca="false">SUM(P110:P113)/AVERAGE(AG110:AG113)</f>
        <v>0.0153982919886705</v>
      </c>
      <c r="BM28" s="40" t="n">
        <f aca="false">SUM(D110:D113)/AVERAGE(AG110:AG113)</f>
        <v>0.0835516194474665</v>
      </c>
      <c r="BN28" s="40" t="n">
        <f aca="false">(SUM(H110:H113)+SUM(J110:J113))/AVERAGE(AG110:AG113)</f>
        <v>0.01457552471808</v>
      </c>
      <c r="BO28" s="69" t="n">
        <f aca="false">AL28-BN28</f>
        <v>-0.0533390452517079</v>
      </c>
      <c r="BP28" s="32" t="n">
        <f aca="false">BN28+BM28</f>
        <v>0.0981271441655465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7341937.79087034</v>
      </c>
      <c r="D29" s="82" t="n">
        <f aca="false">'Low pensions'!Q29</f>
        <v>90641207.2946955</v>
      </c>
      <c r="E29" s="9"/>
      <c r="F29" s="67" t="n">
        <f aca="false">'Low pensions'!I29</f>
        <v>16475112.3661771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683434.677769858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-343414.353497514</v>
      </c>
      <c r="AA29" s="9"/>
      <c r="AB29" s="9" t="n">
        <f aca="false">T29-P29-D29</f>
        <v>-34704684.6867903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-0.00686596778596426</v>
      </c>
      <c r="AK29" s="68" t="n">
        <f aca="false">AK28+1</f>
        <v>2040</v>
      </c>
      <c r="AL29" s="69" t="n">
        <f aca="false">SUM(AB114:AB117)/AVERAGE(AG114:AG117)</f>
        <v>-0.0383614847213687</v>
      </c>
      <c r="AM29" s="9" t="n">
        <f aca="false">'Central scenario'!AM28</f>
        <v>3887732.69163583</v>
      </c>
      <c r="AN29" s="69" t="n">
        <f aca="false">AM29/AVERAGE(AG114:AG117)</f>
        <v>0.000560763955991528</v>
      </c>
      <c r="AO29" s="69" t="n">
        <f aca="false">'GDP evolution by scenario'!G113</f>
        <v>0.0097020871001321</v>
      </c>
      <c r="AP29" s="69"/>
      <c r="AQ29" s="9" t="n">
        <f aca="false">AQ28*(1+AO29)</f>
        <v>644356152.873613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352564835.397631</v>
      </c>
      <c r="AS29" s="70" t="n">
        <f aca="false">AQ29/AG117</f>
        <v>0.0926353180209442</v>
      </c>
      <c r="AT29" s="70" t="n">
        <f aca="false">AR29/AG117</f>
        <v>0.0506861857443418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0.0127265328081496</v>
      </c>
      <c r="BJ29" s="7" t="n">
        <f aca="false">BJ28+1</f>
        <v>2040</v>
      </c>
      <c r="BK29" s="40" t="n">
        <f aca="false">SUM(T114:T117)/AVERAGE(AG114:AG117)</f>
        <v>0.0603165408232935</v>
      </c>
      <c r="BL29" s="40" t="n">
        <f aca="false">SUM(P114:P117)/AVERAGE(AG114:AG117)</f>
        <v>0.0153120352422816</v>
      </c>
      <c r="BM29" s="40" t="n">
        <f aca="false">SUM(D114:D117)/AVERAGE(AG114:AG117)</f>
        <v>0.0833659903023806</v>
      </c>
      <c r="BN29" s="40" t="n">
        <f aca="false">(SUM(H114:H117)+SUM(J114:J117))/AVERAGE(AG114:AG117)</f>
        <v>0.0153133229549044</v>
      </c>
      <c r="BO29" s="69" t="n">
        <f aca="false">AL29-BN29</f>
        <v>-0.053674807676273</v>
      </c>
      <c r="BP29" s="32" t="n">
        <f aca="false">BN29+BM29</f>
        <v>0.098679313257285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89965868.9870694</v>
      </c>
      <c r="E30" s="6"/>
      <c r="F30" s="8" t="n">
        <f aca="false">'Low pensions'!I30</f>
        <v>16352361.6346345</v>
      </c>
      <c r="G30" s="81" t="n">
        <f aca="false">'Low pensions'!K30</f>
        <v>189722.850050615</v>
      </c>
      <c r="H30" s="81" t="n">
        <f aca="false">'Low pensions'!V30</f>
        <v>1043799.14368794</v>
      </c>
      <c r="I30" s="81" t="n">
        <f aca="false">'Low pensions'!M30</f>
        <v>5867.71701187466</v>
      </c>
      <c r="J30" s="81" t="n">
        <f aca="false">'Low pensions'!W30</f>
        <v>32282.4477429258</v>
      </c>
      <c r="K30" s="6"/>
      <c r="L30" s="81" t="n">
        <f aca="false">'Low pensions'!N30</f>
        <v>3559515.16025303</v>
      </c>
      <c r="M30" s="8"/>
      <c r="N30" s="81" t="n">
        <f aca="false">'Low pensions'!L30</f>
        <v>678706.000540193</v>
      </c>
      <c r="O30" s="6"/>
      <c r="P30" s="81" t="n">
        <f aca="false">'Low pensions'!X30</f>
        <v>22204381.2521038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113588.720787943</v>
      </c>
      <c r="W30" s="8"/>
      <c r="X30" s="81" t="n">
        <f aca="false">'Low SIPA income'!M25</f>
        <v>285302.1180824</v>
      </c>
      <c r="Y30" s="6"/>
      <c r="Z30" s="6" t="n">
        <f aca="false">R30+V30-N30-L30-F30</f>
        <v>-4705121.17786067</v>
      </c>
      <c r="AA30" s="6"/>
      <c r="AB30" s="6" t="n">
        <f aca="false">T30-P30-D30</f>
        <v>-51865127.243302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-0.392836750897246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0.0141830969452095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90945332.7709485</v>
      </c>
      <c r="E31" s="9"/>
      <c r="F31" s="67" t="n">
        <f aca="false">'Low pensions'!I31</f>
        <v>16530390.7714878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5685.00696187012</v>
      </c>
      <c r="J31" s="82" t="n">
        <f aca="false">'Low pensions'!W31</f>
        <v>31277.2309559808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18768315.1400201</v>
      </c>
      <c r="S31" s="67"/>
      <c r="T31" s="82" t="n">
        <f aca="false">'Low SIPA income'!J26</f>
        <v>71762279.6196462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-1632605.09110246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5964.69692516807</v>
      </c>
      <c r="BA31" s="40" t="n">
        <f aca="false">(AZ31-AZ30)/AZ30</f>
        <v>-0.00268239494561507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0.0122933313154556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32552607.6410764</v>
      </c>
      <c r="D32" s="82" t="n">
        <f aca="false">'Low pensions'!Q32</f>
        <v>93446727.1350569</v>
      </c>
      <c r="E32" s="9"/>
      <c r="F32" s="67" t="n">
        <f aca="false">'Low pensions'!I32</f>
        <v>16985048.8067324</v>
      </c>
      <c r="G32" s="82" t="n">
        <f aca="false">'Low pensions'!K32</f>
        <v>198428.689442719</v>
      </c>
      <c r="H32" s="82" t="n">
        <f aca="false">'Low pensions'!V32</f>
        <v>1091696.10338541</v>
      </c>
      <c r="I32" s="82" t="n">
        <f aca="false">'Low pensions'!M32</f>
        <v>6136.969776579</v>
      </c>
      <c r="J32" s="82" t="n">
        <f aca="false">'Low pensions'!W32</f>
        <v>33763.7970119201</v>
      </c>
      <c r="K32" s="9"/>
      <c r="L32" s="82" t="n">
        <f aca="false">'Low pensions'!N32</f>
        <v>3222133.25828741</v>
      </c>
      <c r="M32" s="67"/>
      <c r="N32" s="82" t="n">
        <f aca="false">'Low pensions'!L32</f>
        <v>708181.443971686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15636784.0553686</v>
      </c>
      <c r="S32" s="67"/>
      <c r="T32" s="82" t="n">
        <f aca="false">'Low SIPA income'!J27</f>
        <v>59788599.1023585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-5173708.30359317</v>
      </c>
      <c r="AA32" s="9"/>
      <c r="AB32" s="9" t="n">
        <f aca="false">T32-P32-D32</f>
        <v>-54273998.1847548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5814.12701750824</v>
      </c>
      <c r="BA32" s="40" t="n">
        <f aca="false">(AZ32-AZ31)/AZ31</f>
        <v>-0.0252435135512916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0.0145365171344511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91889156.3398887</v>
      </c>
      <c r="E33" s="9"/>
      <c r="F33" s="67" t="n">
        <f aca="false">'Low pensions'!I33</f>
        <v>16701941.8773946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105328.863710973</v>
      </c>
      <c r="W33" s="67"/>
      <c r="X33" s="82" t="n">
        <f aca="false">'Low SIPA income'!M28</f>
        <v>264555.738487924</v>
      </c>
      <c r="Y33" s="9"/>
      <c r="Z33" s="9" t="n">
        <f aca="false">R33+V33-N33-L33-F33</f>
        <v>-2756147.10660026</v>
      </c>
      <c r="AA33" s="9"/>
      <c r="AB33" s="9" t="n">
        <f aca="false">T33-P33-D33</f>
        <v>-44631819.4522582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-0.00885950804579037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-0.0311106863662798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0.0128282951682186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105372882.103629</v>
      </c>
      <c r="E34" s="6"/>
      <c r="F34" s="8" t="n">
        <f aca="false">'Low pensions'!I34</f>
        <v>19152768.6448503</v>
      </c>
      <c r="G34" s="81" t="n">
        <f aca="false">'Low pensions'!K34</f>
        <v>236635.046227797</v>
      </c>
      <c r="H34" s="81" t="n">
        <f aca="false">'Low pensions'!V34</f>
        <v>1301896.20571921</v>
      </c>
      <c r="I34" s="81" t="n">
        <f aca="false">'Low pensions'!M34</f>
        <v>7318.6096771484</v>
      </c>
      <c r="J34" s="81" t="n">
        <f aca="false">'Low pensions'!W34</f>
        <v>40264.8311047181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713098.773585785</v>
      </c>
      <c r="O34" s="6"/>
      <c r="P34" s="81" t="n">
        <f aca="false">'Low pensions'!X34</f>
        <v>23644866.192489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</v>
      </c>
      <c r="Y34" s="6"/>
      <c r="Z34" s="6" t="n">
        <f aca="false">R34+V34-N34-L34-F34</f>
        <v>-7327715.19620655</v>
      </c>
      <c r="AA34" s="6"/>
      <c r="AB34" s="6" t="n">
        <f aca="false">T34-P34-D34</f>
        <v>-66981134.0799437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-0.0139727696109248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0.0148686294641325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96899526.9183276</v>
      </c>
      <c r="E35" s="9"/>
      <c r="F35" s="67" t="n">
        <f aca="false">'Low pensions'!I35</f>
        <v>17612636.0389098</v>
      </c>
      <c r="G35" s="82" t="n">
        <f aca="false">'Low pensions'!K35</f>
        <v>283035.573524792</v>
      </c>
      <c r="H35" s="82" t="n">
        <f aca="false">'Low pensions'!V35</f>
        <v>1557178.21653842</v>
      </c>
      <c r="I35" s="82" t="n">
        <f aca="false">'Low pensions'!M35</f>
        <v>8753.67753169459</v>
      </c>
      <c r="J35" s="82" t="n">
        <f aca="false">'Low pensions'!W35</f>
        <v>48160.1510269613</v>
      </c>
      <c r="K35" s="9"/>
      <c r="L35" s="82" t="n">
        <f aca="false">'Low pensions'!N35</f>
        <v>2991960.40416696</v>
      </c>
      <c r="M35" s="67"/>
      <c r="N35" s="82" t="n">
        <f aca="false">'Low pensions'!L35</f>
        <v>723828.6270101</v>
      </c>
      <c r="O35" s="9"/>
      <c r="P35" s="82" t="n">
        <f aca="false">'Low pensions'!X35</f>
        <v>19507588.3022417</v>
      </c>
      <c r="Q35" s="67"/>
      <c r="R35" s="82" t="n">
        <f aca="false">'Low SIPA income'!G30</f>
        <v>18282003.4094374</v>
      </c>
      <c r="S35" s="67"/>
      <c r="T35" s="82" t="n">
        <f aca="false">'Low SIPA income'!J30</f>
        <v>69902824.5682988</v>
      </c>
      <c r="U35" s="9"/>
      <c r="V35" s="82" t="n">
        <f aca="false">'Low SIPA income'!F30</f>
        <v>81599.2914370304</v>
      </c>
      <c r="W35" s="67"/>
      <c r="X35" s="82" t="n">
        <f aca="false">'Low SIPA income'!M30</f>
        <v>204953.894361305</v>
      </c>
      <c r="Y35" s="9"/>
      <c r="Z35" s="9" t="n">
        <f aca="false">R35+V35-N35-L35-F35</f>
        <v>-2964822.36921246</v>
      </c>
      <c r="AA35" s="9"/>
      <c r="AB35" s="9" t="n">
        <f aca="false">T35-P35-D35</f>
        <v>-46504290.6522705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-0.0115683768221769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9393137</v>
      </c>
      <c r="AX35" s="7"/>
      <c r="AY35" s="40" t="n">
        <f aca="false">(AW35-AW34)/AW34</f>
        <v>-0.184375934257126</v>
      </c>
      <c r="AZ35" s="39" t="n">
        <f aca="false">workers_and_wage_low!B23</f>
        <v>6356.44142717859</v>
      </c>
      <c r="BA35" s="40" t="n">
        <f aca="false">(AZ35-AZ34)/AZ34</f>
        <v>0.0719041739805667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0.0129611619620383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96451096.9337306</v>
      </c>
      <c r="E36" s="9"/>
      <c r="F36" s="67" t="n">
        <f aca="false">'Low pensions'!I36</f>
        <v>17531128.5810427</v>
      </c>
      <c r="G36" s="82" t="n">
        <f aca="false">'Low pensions'!K36</f>
        <v>261741.676394364</v>
      </c>
      <c r="H36" s="82" t="n">
        <f aca="false">'Low pensions'!V36</f>
        <v>1440025.47724218</v>
      </c>
      <c r="I36" s="82" t="n">
        <f aca="false">'Low pensions'!M36</f>
        <v>8095.10339364008</v>
      </c>
      <c r="J36" s="82" t="n">
        <f aca="false">'Low pensions'!W36</f>
        <v>44536.8704301702</v>
      </c>
      <c r="K36" s="9"/>
      <c r="L36" s="82" t="n">
        <f aca="false">'Low pensions'!N36</f>
        <v>3134714.42990633</v>
      </c>
      <c r="M36" s="67"/>
      <c r="N36" s="82" t="n">
        <f aca="false">'Low pensions'!L36</f>
        <v>722385.207918387</v>
      </c>
      <c r="O36" s="9"/>
      <c r="P36" s="82" t="n">
        <f aca="false">'Low pensions'!X36</f>
        <v>20240398.3544623</v>
      </c>
      <c r="Q36" s="67"/>
      <c r="R36" s="82" t="n">
        <f aca="false">'Low SIPA income'!G31</f>
        <v>15229295.289539</v>
      </c>
      <c r="S36" s="67"/>
      <c r="T36" s="82" t="n">
        <f aca="false">'Low SIPA income'!J31</f>
        <v>58230530.4884648</v>
      </c>
      <c r="U36" s="9"/>
      <c r="V36" s="82" t="n">
        <f aca="false">'Low SIPA income'!F31</f>
        <v>94277.1515327619</v>
      </c>
      <c r="W36" s="67"/>
      <c r="X36" s="82" t="n">
        <f aca="false">'Low SIPA income'!M31</f>
        <v>236797.023793294</v>
      </c>
      <c r="Y36" s="9"/>
      <c r="Z36" s="9" t="n">
        <f aca="false">R36+V36-N36-L36-F36</f>
        <v>-6064655.77779567</v>
      </c>
      <c r="AA36" s="9"/>
      <c r="AB36" s="9" t="n">
        <f aca="false">T36-P36-D36</f>
        <v>-58460964.7997281</v>
      </c>
      <c r="AC36" s="50"/>
      <c r="AD36" s="9"/>
      <c r="AE36" s="9"/>
      <c r="AF36" s="9"/>
      <c r="AG36" s="9" t="n">
        <f aca="false">AG35*'Pessimist macro hypothesis'!B18/'Pessimist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-0.0127768952176591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10398402</v>
      </c>
      <c r="AX36" s="7"/>
      <c r="AY36" s="40" t="n">
        <f aca="false">(AW36-AW35)/AW35</f>
        <v>0.107021221983667</v>
      </c>
      <c r="AZ36" s="39" t="n">
        <f aca="false">workers_and_wage_low!B24</f>
        <v>5852.73361873848</v>
      </c>
      <c r="BA36" s="40" t="n">
        <f aca="false">(AZ36-AZ35)/AZ35</f>
        <v>-0.0792436796925989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0.0148325045366307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94010058.3921422</v>
      </c>
      <c r="E37" s="9"/>
      <c r="F37" s="67" t="n">
        <f aca="false">'Low pensions'!I37</f>
        <v>17087440.9309865</v>
      </c>
      <c r="G37" s="82" t="n">
        <f aca="false">'Low pensions'!K37</f>
        <v>278095.172329568</v>
      </c>
      <c r="H37" s="82" t="n">
        <f aca="false">'Low pensions'!V37</f>
        <v>1529997.58681631</v>
      </c>
      <c r="I37" s="82" t="n">
        <f aca="false">'Low pensions'!M37</f>
        <v>8600.88161844021</v>
      </c>
      <c r="J37" s="82" t="n">
        <f aca="false">'Low pensions'!W37</f>
        <v>47319.5129943185</v>
      </c>
      <c r="K37" s="9"/>
      <c r="L37" s="82" t="n">
        <f aca="false">'Low pensions'!N37</f>
        <v>3073668.14776046</v>
      </c>
      <c r="M37" s="67"/>
      <c r="N37" s="82" t="n">
        <f aca="false">'Low pensions'!L37</f>
        <v>707004.56713672</v>
      </c>
      <c r="O37" s="9"/>
      <c r="P37" s="82" t="n">
        <f aca="false">'Low pensions'!X37</f>
        <v>19839009.1586475</v>
      </c>
      <c r="Q37" s="67"/>
      <c r="R37" s="82" t="n">
        <f aca="false">'Low SIPA income'!G32</f>
        <v>17836229.7327058</v>
      </c>
      <c r="S37" s="67"/>
      <c r="T37" s="82" t="n">
        <f aca="false">'Low SIPA income'!J32</f>
        <v>68198370.2793531</v>
      </c>
      <c r="U37" s="9"/>
      <c r="V37" s="82" t="n">
        <f aca="false">'Low SIPA income'!F32</f>
        <v>97885.9767205018</v>
      </c>
      <c r="W37" s="67"/>
      <c r="X37" s="82" t="n">
        <f aca="false">'Low SIPA income'!M32</f>
        <v>245861.352211724</v>
      </c>
      <c r="Y37" s="9"/>
      <c r="Z37" s="9" t="n">
        <f aca="false">R37+V37-N37-L37-F37</f>
        <v>-2933997.93645742</v>
      </c>
      <c r="AA37" s="9"/>
      <c r="AB37" s="9" t="n">
        <f aca="false">T37-P37-D37</f>
        <v>-45650697.2714366</v>
      </c>
      <c r="AC37" s="50"/>
      <c r="AD37" s="9"/>
      <c r="AE37" s="9"/>
      <c r="AF37" s="9"/>
      <c r="AG37" s="9" t="n">
        <f aca="false">AG36*'Pessimist macro hypothesis'!B19/'Pessimist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-0.00949389644305352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11064895</v>
      </c>
      <c r="AX37" s="7"/>
      <c r="AY37" s="40" t="n">
        <f aca="false">(AW37-AW36)/AW36</f>
        <v>0.0640957139375839</v>
      </c>
      <c r="AZ37" s="39" t="n">
        <f aca="false">workers_and_wage_low!B25</f>
        <v>5673.90906442026</v>
      </c>
      <c r="BA37" s="40" t="n">
        <f aca="false">(AZ37-AZ36)/AZ36</f>
        <v>-0.0305540224393067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0.0129862095715978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87840763.0782387</v>
      </c>
      <c r="E38" s="6"/>
      <c r="F38" s="8" t="n">
        <f aca="false">'Low pensions'!I38</f>
        <v>15966098.4803477</v>
      </c>
      <c r="G38" s="81" t="n">
        <f aca="false">'Low pensions'!K38</f>
        <v>264077.768754123</v>
      </c>
      <c r="H38" s="81" t="n">
        <f aca="false">'Low pensions'!V38</f>
        <v>1452877.96814689</v>
      </c>
      <c r="I38" s="81" t="n">
        <f aca="false">'Low pensions'!M38</f>
        <v>8167.35367280798</v>
      </c>
      <c r="J38" s="81" t="n">
        <f aca="false">'Low pensions'!W38</f>
        <v>44934.3701488732</v>
      </c>
      <c r="K38" s="6"/>
      <c r="L38" s="81" t="n">
        <f aca="false">'Low pensions'!N38</f>
        <v>3332513.06788733</v>
      </c>
      <c r="M38" s="8"/>
      <c r="N38" s="81" t="n">
        <f aca="false">'Low pensions'!L38</f>
        <v>663391.797077248</v>
      </c>
      <c r="O38" s="6"/>
      <c r="P38" s="81" t="n">
        <f aca="false">'Low pensions'!X38</f>
        <v>20942212.0866631</v>
      </c>
      <c r="Q38" s="8"/>
      <c r="R38" s="81" t="n">
        <f aca="false">'Low SIPA income'!G33</f>
        <v>15489403.996506</v>
      </c>
      <c r="S38" s="8"/>
      <c r="T38" s="81" t="n">
        <f aca="false">'Low SIPA income'!J33</f>
        <v>59225078.673617</v>
      </c>
      <c r="U38" s="6"/>
      <c r="V38" s="81" t="n">
        <f aca="false">'Low SIPA income'!F33</f>
        <v>102555.986975216</v>
      </c>
      <c r="W38" s="8"/>
      <c r="X38" s="81" t="n">
        <f aca="false">'Low SIPA income'!M33</f>
        <v>257591.071570249</v>
      </c>
      <c r="Y38" s="6"/>
      <c r="Z38" s="6" t="n">
        <f aca="false">R38+V38-N38-L38-F38</f>
        <v>-4370043.36183111</v>
      </c>
      <c r="AA38" s="6"/>
      <c r="AB38" s="6" t="n">
        <f aca="false">T38-P38-D38</f>
        <v>-49557896.4912847</v>
      </c>
      <c r="AC38" s="50"/>
      <c r="AD38" s="6"/>
      <c r="AE38" s="6"/>
      <c r="AF38" s="6"/>
      <c r="AG38" s="6" t="n">
        <f aca="false">AG37*'Pessimist macro hypothesis'!B20/'Pessimist macro hypothesis'!B19</f>
        <v>4817659034.30564</v>
      </c>
      <c r="AH38" s="61" t="n">
        <f aca="false">(AG38-AG37)/AG37</f>
        <v>0.00192020502296015</v>
      </c>
      <c r="AI38" s="61"/>
      <c r="AJ38" s="61" t="n">
        <f aca="false">AB38/AG38</f>
        <v>-0.0102867172911973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0.00661629345143734</v>
      </c>
      <c r="AV38" s="5"/>
      <c r="AW38" s="65" t="n">
        <f aca="false">workers_and_wage_low!C26</f>
        <v>11363253</v>
      </c>
      <c r="AX38" s="5"/>
      <c r="AY38" s="61" t="n">
        <f aca="false">(AW38-AW37)/AW37</f>
        <v>0.0269643769778204</v>
      </c>
      <c r="AZ38" s="66" t="n">
        <f aca="false">workers_and_wage_low!B26</f>
        <v>5570.0136746174</v>
      </c>
      <c r="BA38" s="61" t="n">
        <f aca="false">(AZ38-AZ37)/AZ37</f>
        <v>-0.0183110777108436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0.0149548826795022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88550089.171708</v>
      </c>
      <c r="E39" s="9"/>
      <c r="F39" s="67" t="n">
        <f aca="false">'Low pensions'!I39</f>
        <v>16095026.8942884</v>
      </c>
      <c r="G39" s="82" t="n">
        <f aca="false">'Low pensions'!K39</f>
        <v>288952.246014628</v>
      </c>
      <c r="H39" s="82" t="n">
        <f aca="false">'Low pensions'!V39</f>
        <v>1589730.00287689</v>
      </c>
      <c r="I39" s="82" t="n">
        <f aca="false">'Low pensions'!M39</f>
        <v>8936.66740251437</v>
      </c>
      <c r="J39" s="82" t="n">
        <f aca="false">'Low pensions'!W39</f>
        <v>49166.9073054713</v>
      </c>
      <c r="K39" s="9"/>
      <c r="L39" s="82" t="n">
        <f aca="false">'Low pensions'!N39</f>
        <v>2756535.78618369</v>
      </c>
      <c r="M39" s="67"/>
      <c r="N39" s="82" t="n">
        <f aca="false">'Low pensions'!L39</f>
        <v>671220.412765738</v>
      </c>
      <c r="O39" s="9"/>
      <c r="P39" s="82" t="n">
        <f aca="false">'Low pensions'!X39</f>
        <v>17996533.9675251</v>
      </c>
      <c r="Q39" s="67"/>
      <c r="R39" s="82" t="n">
        <f aca="false">'Low SIPA income'!G34</f>
        <v>18416074.7903039</v>
      </c>
      <c r="S39" s="67"/>
      <c r="T39" s="82" t="n">
        <f aca="false">'Low SIPA income'!J34</f>
        <v>70415458.1132365</v>
      </c>
      <c r="U39" s="9"/>
      <c r="V39" s="82" t="n">
        <f aca="false">'Low SIPA income'!F34</f>
        <v>98436.9455124983</v>
      </c>
      <c r="W39" s="67"/>
      <c r="X39" s="82" t="n">
        <f aca="false">'Low SIPA income'!M34</f>
        <v>247245.226968509</v>
      </c>
      <c r="Y39" s="9"/>
      <c r="Z39" s="9" t="n">
        <f aca="false">R39+V39-N39-L39-F39</f>
        <v>-1008271.35742136</v>
      </c>
      <c r="AA39" s="9"/>
      <c r="AB39" s="9" t="n">
        <f aca="false">T39-P39-D39</f>
        <v>-36131165.0259966</v>
      </c>
      <c r="AC39" s="50"/>
      <c r="AD39" s="9"/>
      <c r="AE39" s="9"/>
      <c r="AF39" s="9"/>
      <c r="AG39" s="9" t="n">
        <f aca="false">AG38*'Pessimist macro hypothesis'!B21/'Pessimist macro hypothesis'!B20</f>
        <v>4844039150.64042</v>
      </c>
      <c r="AH39" s="40" t="n">
        <f aca="false">(AG39-AG38)/AG38</f>
        <v>0.00547571261206751</v>
      </c>
      <c r="AI39" s="40"/>
      <c r="AJ39" s="40" t="n">
        <f aca="false">AB39/AG39</f>
        <v>-0.00745889203253441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11523394</v>
      </c>
      <c r="AX39" s="7"/>
      <c r="AY39" s="40" t="n">
        <f aca="false">(AW39-AW38)/AW38</f>
        <v>0.0140928834375156</v>
      </c>
      <c r="AZ39" s="39" t="n">
        <f aca="false">workers_and_wage_low!B27</f>
        <v>5599.89276184712</v>
      </c>
      <c r="BA39" s="40" t="n">
        <f aca="false">(AZ39-AZ38)/AZ38</f>
        <v>0.00536427538156155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0.013070663985697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92213125.1661109</v>
      </c>
      <c r="E40" s="9"/>
      <c r="F40" s="67" t="n">
        <f aca="false">'Low pensions'!I40</f>
        <v>16760827.0464524</v>
      </c>
      <c r="G40" s="82" t="n">
        <f aca="false">'Low pensions'!K40</f>
        <v>325463.988852468</v>
      </c>
      <c r="H40" s="82" t="n">
        <f aca="false">'Low pensions'!V40</f>
        <v>1790606.83926494</v>
      </c>
      <c r="I40" s="82" t="n">
        <f aca="false">'Low pensions'!M40</f>
        <v>10065.8965624474</v>
      </c>
      <c r="J40" s="82" t="n">
        <f aca="false">'Low pensions'!W40</f>
        <v>55379.5929669565</v>
      </c>
      <c r="K40" s="9"/>
      <c r="L40" s="82" t="n">
        <f aca="false">'Low pensions'!N40</f>
        <v>2885598.45288948</v>
      </c>
      <c r="M40" s="67"/>
      <c r="N40" s="82" t="n">
        <f aca="false">'Low pensions'!L40</f>
        <v>699947.631206268</v>
      </c>
      <c r="O40" s="9"/>
      <c r="P40" s="82" t="n">
        <f aca="false">'Low pensions'!X40</f>
        <v>18824289.4385596</v>
      </c>
      <c r="Q40" s="67"/>
      <c r="R40" s="82" t="n">
        <f aca="false">'Low SIPA income'!G35</f>
        <v>16348889.4816278</v>
      </c>
      <c r="S40" s="67"/>
      <c r="T40" s="82" t="n">
        <f aca="false">'Low SIPA income'!J35</f>
        <v>62511395.9190484</v>
      </c>
      <c r="U40" s="9"/>
      <c r="V40" s="82" t="n">
        <f aca="false">'Low SIPA income'!F35</f>
        <v>98246.0896766303</v>
      </c>
      <c r="W40" s="67"/>
      <c r="X40" s="82" t="n">
        <f aca="false">'Low SIPA income'!M35</f>
        <v>246765.852134073</v>
      </c>
      <c r="Y40" s="9"/>
      <c r="Z40" s="9" t="n">
        <f aca="false">R40+V40-N40-L40-F40</f>
        <v>-3899237.5592437</v>
      </c>
      <c r="AA40" s="9"/>
      <c r="AB40" s="9" t="n">
        <f aca="false">T40-P40-D40</f>
        <v>-48526018.6856221</v>
      </c>
      <c r="AC40" s="50"/>
      <c r="AD40" s="9"/>
      <c r="AE40" s="9"/>
      <c r="AF40" s="9"/>
      <c r="AG40" s="9" t="n">
        <f aca="false">AG39*'Pessimist macro hypothesis'!B22/'Pessimist macro hypothesis'!B21</f>
        <v>4872930899.96222</v>
      </c>
      <c r="AH40" s="40" t="n">
        <f aca="false">(AG40-AG39)/AG39</f>
        <v>0.00596439219901364</v>
      </c>
      <c r="AI40" s="40"/>
      <c r="AJ40" s="40" t="n">
        <f aca="false">AB40/AG40</f>
        <v>-0.00995828171624562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11595241</v>
      </c>
      <c r="AX40" s="7"/>
      <c r="AY40" s="40" t="n">
        <f aca="false">(AW40-AW39)/AW39</f>
        <v>0.00623488184123532</v>
      </c>
      <c r="AZ40" s="39" t="n">
        <f aca="false">workers_and_wage_low!B28</f>
        <v>5653.20482568884</v>
      </c>
      <c r="BA40" s="40" t="n">
        <f aca="false">(AZ40-AZ39)/AZ39</f>
        <v>0.00952019370887739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0.0151157619244074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95352486.6625342</v>
      </c>
      <c r="E41" s="9"/>
      <c r="F41" s="67" t="n">
        <f aca="false">'Low pensions'!I41</f>
        <v>17331443.1597558</v>
      </c>
      <c r="G41" s="82" t="n">
        <f aca="false">'Low pensions'!K41</f>
        <v>356537.527954646</v>
      </c>
      <c r="H41" s="82" t="n">
        <f aca="false">'Low pensions'!V41</f>
        <v>1961564.28322888</v>
      </c>
      <c r="I41" s="82" t="n">
        <f aca="false">'Low pensions'!M41</f>
        <v>11026.9338542675</v>
      </c>
      <c r="J41" s="82" t="n">
        <f aca="false">'Low pensions'!W41</f>
        <v>60666.9365947078</v>
      </c>
      <c r="K41" s="9"/>
      <c r="L41" s="82" t="n">
        <f aca="false">'Low pensions'!N41</f>
        <v>3007416.57171248</v>
      </c>
      <c r="M41" s="67"/>
      <c r="N41" s="82" t="n">
        <f aca="false">'Low pensions'!L41</f>
        <v>725492.505168386</v>
      </c>
      <c r="O41" s="9"/>
      <c r="P41" s="82" t="n">
        <f aca="false">'Low pensions'!X41</f>
        <v>19596944.5958144</v>
      </c>
      <c r="Q41" s="67"/>
      <c r="R41" s="82" t="n">
        <f aca="false">'Low SIPA income'!G36</f>
        <v>19197498.9724239</v>
      </c>
      <c r="S41" s="67"/>
      <c r="T41" s="82" t="n">
        <f aca="false">'Low SIPA income'!J36</f>
        <v>73403301.2009345</v>
      </c>
      <c r="U41" s="9"/>
      <c r="V41" s="82" t="n">
        <f aca="false">'Low SIPA income'!F36</f>
        <v>98525.975370923</v>
      </c>
      <c r="W41" s="67"/>
      <c r="X41" s="82" t="n">
        <f aca="false">'Low SIPA income'!M36</f>
        <v>247468.844304851</v>
      </c>
      <c r="Y41" s="9"/>
      <c r="Z41" s="9" t="n">
        <f aca="false">R41+V41-N41-L41-F41</f>
        <v>-1768327.28884181</v>
      </c>
      <c r="AA41" s="9"/>
      <c r="AB41" s="9" t="n">
        <f aca="false">T41-P41-D41</f>
        <v>-41546130.0574142</v>
      </c>
      <c r="AC41" s="50"/>
      <c r="AD41" s="9"/>
      <c r="AE41" s="9"/>
      <c r="AF41" s="9"/>
      <c r="AG41" s="9" t="n">
        <f aca="false">AG40*'Pessimist macro hypothesis'!B23/'Pessimist macro hypothesis'!B22</f>
        <v>4936789996.54976</v>
      </c>
      <c r="AH41" s="40" t="n">
        <f aca="false">(AG41-AG40)/AG40</f>
        <v>0.0131048639717081</v>
      </c>
      <c r="AI41" s="40" t="n">
        <f aca="false">(AG41-AG37)/AG37</f>
        <v>0.0266956649021828</v>
      </c>
      <c r="AJ41" s="40" t="n">
        <f aca="false">AB41/AG41</f>
        <v>-0.00841561623776788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11631148</v>
      </c>
      <c r="AX41" s="7"/>
      <c r="AY41" s="40" t="n">
        <f aca="false">(AW41-AW40)/AW40</f>
        <v>0.00309670148296185</v>
      </c>
      <c r="AZ41" s="39" t="n">
        <f aca="false">workers_and_wage_low!B29</f>
        <v>5682.98474683222</v>
      </c>
      <c r="BA41" s="40" t="n">
        <f aca="false">(AZ41-AZ40)/AZ40</f>
        <v>0.0052677944743932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0.0132905438509252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96877507.7558205</v>
      </c>
      <c r="E42" s="6"/>
      <c r="F42" s="8" t="n">
        <f aca="false">'Low pensions'!I42</f>
        <v>17608633.7954784</v>
      </c>
      <c r="G42" s="81" t="n">
        <f aca="false">'Low pensions'!K42</f>
        <v>385530.966861576</v>
      </c>
      <c r="H42" s="81" t="n">
        <f aca="false">'Low pensions'!V42</f>
        <v>2121077.62964734</v>
      </c>
      <c r="I42" s="81" t="n">
        <f aca="false">'Low pensions'!M42</f>
        <v>11923.6381503581</v>
      </c>
      <c r="J42" s="81" t="n">
        <f aca="false">'Low pensions'!W42</f>
        <v>65600.3390612581</v>
      </c>
      <c r="K42" s="6"/>
      <c r="L42" s="81" t="n">
        <f aca="false">'Low pensions'!N42</f>
        <v>3694816.91310194</v>
      </c>
      <c r="M42" s="8"/>
      <c r="N42" s="81" t="n">
        <f aca="false">'Low pensions'!L42</f>
        <v>737834.745567728</v>
      </c>
      <c r="O42" s="6"/>
      <c r="P42" s="81" t="n">
        <f aca="false">'Low pensions'!X42</f>
        <v>23231771.6001756</v>
      </c>
      <c r="Q42" s="8"/>
      <c r="R42" s="81" t="n">
        <f aca="false">'Low SIPA income'!G37</f>
        <v>16943267.3553116</v>
      </c>
      <c r="S42" s="8"/>
      <c r="T42" s="81" t="n">
        <f aca="false">'Low SIPA income'!J37</f>
        <v>64784051.2348193</v>
      </c>
      <c r="U42" s="6"/>
      <c r="V42" s="81" t="n">
        <f aca="false">'Low SIPA income'!F37</f>
        <v>97620.6631915205</v>
      </c>
      <c r="W42" s="8"/>
      <c r="X42" s="81" t="n">
        <f aca="false">'Low SIPA income'!M37</f>
        <v>245194.961118936</v>
      </c>
      <c r="Y42" s="6"/>
      <c r="Z42" s="6" t="n">
        <f aca="false">R42+V42-N42-L42-F42</f>
        <v>-5000397.43564488</v>
      </c>
      <c r="AA42" s="6"/>
      <c r="AB42" s="6" t="n">
        <f aca="false">T42-P42-D42</f>
        <v>-55325228.1211768</v>
      </c>
      <c r="AC42" s="50"/>
      <c r="AD42" s="6"/>
      <c r="AE42" s="6"/>
      <c r="AF42" s="6"/>
      <c r="AG42" s="6" t="n">
        <f aca="false">AG41*'Pessimist macro hypothesis'!B24/'Pessimist macro hypothesis'!B23</f>
        <v>4998321248.0921</v>
      </c>
      <c r="AH42" s="61" t="n">
        <f aca="false">(AG42-AG41)/AG41</f>
        <v>0.0124638179029998</v>
      </c>
      <c r="AI42" s="61"/>
      <c r="AJ42" s="61" t="n">
        <f aca="false">AB42/AG42</f>
        <v>-0.0110687619652888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0.0116415343173789</v>
      </c>
      <c r="AV42" s="5"/>
      <c r="AW42" s="65" t="n">
        <f aca="false">workers_and_wage_low!C30</f>
        <v>11656843</v>
      </c>
      <c r="AX42" s="5"/>
      <c r="AY42" s="61" t="n">
        <f aca="false">(AW42-AW41)/AW41</f>
        <v>0.00220915424685508</v>
      </c>
      <c r="AZ42" s="66" t="n">
        <f aca="false">workers_and_wage_low!B30</f>
        <v>5747.37531200642</v>
      </c>
      <c r="BA42" s="61" t="n">
        <f aca="false">(AZ42-AZ41)/AZ41</f>
        <v>0.0113304131618683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0.0154205253387183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98544062.8159568</v>
      </c>
      <c r="E43" s="9"/>
      <c r="F43" s="67" t="n">
        <f aca="false">'Low pensions'!I43</f>
        <v>17911549.9050454</v>
      </c>
      <c r="G43" s="82" t="n">
        <f aca="false">'Low pensions'!K43</f>
        <v>394863.315164463</v>
      </c>
      <c r="H43" s="82" t="n">
        <f aca="false">'Low pensions'!V43</f>
        <v>2172421.45652192</v>
      </c>
      <c r="I43" s="82" t="n">
        <f aca="false">'Low pensions'!M43</f>
        <v>12212.2674793133</v>
      </c>
      <c r="J43" s="82" t="n">
        <f aca="false">'Low pensions'!W43</f>
        <v>67188.2924697503</v>
      </c>
      <c r="K43" s="9"/>
      <c r="L43" s="82" t="n">
        <f aca="false">'Low pensions'!N43</f>
        <v>3100739.77783242</v>
      </c>
      <c r="M43" s="67"/>
      <c r="N43" s="82" t="n">
        <f aca="false">'Low pensions'!L43</f>
        <v>751678.854283027</v>
      </c>
      <c r="O43" s="9"/>
      <c r="P43" s="82" t="n">
        <f aca="false">'Low pensions'!X43</f>
        <v>20225268.7226173</v>
      </c>
      <c r="Q43" s="67"/>
      <c r="R43" s="82" t="n">
        <f aca="false">'Low SIPA income'!G38</f>
        <v>19636653.905009</v>
      </c>
      <c r="S43" s="67"/>
      <c r="T43" s="82" t="n">
        <f aca="false">'Low SIPA income'!J38</f>
        <v>75082448.147978</v>
      </c>
      <c r="U43" s="9"/>
      <c r="V43" s="82" t="n">
        <f aca="false">'Low SIPA income'!F38</f>
        <v>99823.0964703678</v>
      </c>
      <c r="W43" s="67"/>
      <c r="X43" s="82" t="n">
        <f aca="false">'Low SIPA income'!M38</f>
        <v>250726.838536267</v>
      </c>
      <c r="Y43" s="9"/>
      <c r="Z43" s="9" t="n">
        <f aca="false">R43+V43-N43-L43-F43</f>
        <v>-2027491.53568152</v>
      </c>
      <c r="AA43" s="9"/>
      <c r="AB43" s="9" t="n">
        <f aca="false">T43-P43-D43</f>
        <v>-43686883.3905962</v>
      </c>
      <c r="AC43" s="50"/>
      <c r="AD43" s="9"/>
      <c r="AE43" s="9"/>
      <c r="AF43" s="9"/>
      <c r="AG43" s="9" t="n">
        <f aca="false">AG42*'Pessimist macro hypothesis'!B25/'Pessimist macro hypothesis'!B24</f>
        <v>5062020912.41924</v>
      </c>
      <c r="AH43" s="40" t="n">
        <f aca="false">(AG43-AG42)/AG42</f>
        <v>0.0127442117393811</v>
      </c>
      <c r="AI43" s="40"/>
      <c r="AJ43" s="40" t="n">
        <f aca="false">AB43/AG43</f>
        <v>-0.00863032455741423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11666085</v>
      </c>
      <c r="AX43" s="7"/>
      <c r="AY43" s="40" t="n">
        <f aca="false">(AW43-AW42)/AW42</f>
        <v>0.000792839021680227</v>
      </c>
      <c r="AZ43" s="39" t="n">
        <f aca="false">workers_and_wage_low!B31</f>
        <v>5776.72522128215</v>
      </c>
      <c r="BA43" s="40" t="n">
        <f aca="false">(AZ43-AZ42)/AZ42</f>
        <v>0.00510666307356194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0.0133709611599996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100241529.574575</v>
      </c>
      <c r="E44" s="9"/>
      <c r="F44" s="67" t="n">
        <f aca="false">'Low pensions'!I44</f>
        <v>18220084.5817202</v>
      </c>
      <c r="G44" s="82" t="n">
        <f aca="false">'Low pensions'!K44</f>
        <v>412619.546216563</v>
      </c>
      <c r="H44" s="82" t="n">
        <f aca="false">'Low pensions'!V44</f>
        <v>2270111.00083544</v>
      </c>
      <c r="I44" s="82" t="n">
        <f aca="false">'Low pensions'!M44</f>
        <v>12761.4292644298</v>
      </c>
      <c r="J44" s="82" t="n">
        <f aca="false">'Low pensions'!W44</f>
        <v>70209.6185825398</v>
      </c>
      <c r="K44" s="9"/>
      <c r="L44" s="82" t="n">
        <f aca="false">'Low pensions'!N44</f>
        <v>3177716.81430237</v>
      </c>
      <c r="M44" s="67"/>
      <c r="N44" s="82" t="n">
        <f aca="false">'Low pensions'!L44</f>
        <v>766262.160251848</v>
      </c>
      <c r="O44" s="9"/>
      <c r="P44" s="82" t="n">
        <f aca="false">'Low pensions'!X44</f>
        <v>20704935.9774629</v>
      </c>
      <c r="Q44" s="67"/>
      <c r="R44" s="82" t="n">
        <f aca="false">'Low SIPA income'!G39</f>
        <v>17377648.9706256</v>
      </c>
      <c r="S44" s="67"/>
      <c r="T44" s="82" t="n">
        <f aca="false">'Low SIPA income'!J39</f>
        <v>66444946.9895652</v>
      </c>
      <c r="U44" s="9"/>
      <c r="V44" s="82" t="n">
        <f aca="false">'Low SIPA income'!F39</f>
        <v>98449.9856856988</v>
      </c>
      <c r="W44" s="67"/>
      <c r="X44" s="82" t="n">
        <f aca="false">'Low SIPA income'!M39</f>
        <v>247277.980124002</v>
      </c>
      <c r="Y44" s="9"/>
      <c r="Z44" s="9" t="n">
        <f aca="false">R44+V44-N44-L44-F44</f>
        <v>-4687964.5999631</v>
      </c>
      <c r="AA44" s="9"/>
      <c r="AB44" s="9" t="n">
        <f aca="false">T44-P44-D44</f>
        <v>-54501518.5624724</v>
      </c>
      <c r="AC44" s="50"/>
      <c r="AD44" s="9"/>
      <c r="AE44" s="9"/>
      <c r="AF44" s="9"/>
      <c r="AG44" s="9" t="n">
        <f aca="false">AG43*'Pessimist macro hypothesis'!B26/'Pessimist macro hypothesis'!B25</f>
        <v>5116577444.96032</v>
      </c>
      <c r="AH44" s="40" t="n">
        <f aca="false">(AG44-AG43)/AG43</f>
        <v>0.0107776189559463</v>
      </c>
      <c r="AI44" s="40"/>
      <c r="AJ44" s="40" t="n">
        <f aca="false">AB44/AG44</f>
        <v>-0.0106519483284974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11741232</v>
      </c>
      <c r="AX44" s="7"/>
      <c r="AY44" s="40" t="n">
        <f aca="false">(AW44-AW43)/AW43</f>
        <v>0.00644149258298735</v>
      </c>
      <c r="AZ44" s="39" t="n">
        <f aca="false">workers_and_wage_low!B32</f>
        <v>5820.22498875464</v>
      </c>
      <c r="BA44" s="40" t="n">
        <f aca="false">(AZ44-AZ43)/AZ43</f>
        <v>0.00753017770556843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0.0154061990270288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102005693.156116</v>
      </c>
      <c r="E45" s="9"/>
      <c r="F45" s="67" t="n">
        <f aca="false">'Low pensions'!I45</f>
        <v>18540742.1954666</v>
      </c>
      <c r="G45" s="82" t="n">
        <f aca="false">'Low pensions'!K45</f>
        <v>433444.126799689</v>
      </c>
      <c r="H45" s="82" t="n">
        <f aca="false">'Low pensions'!V45</f>
        <v>2384681.6989592</v>
      </c>
      <c r="I45" s="82" t="n">
        <f aca="false">'Low pensions'!M45</f>
        <v>13405.4884577224</v>
      </c>
      <c r="J45" s="82" t="n">
        <f aca="false">'Low pensions'!W45</f>
        <v>73753.0422358516</v>
      </c>
      <c r="K45" s="9"/>
      <c r="L45" s="82" t="n">
        <f aca="false">'Low pensions'!N45</f>
        <v>3214121.64478276</v>
      </c>
      <c r="M45" s="67"/>
      <c r="N45" s="82" t="n">
        <f aca="false">'Low pensions'!L45</f>
        <v>781693.885592394</v>
      </c>
      <c r="O45" s="9"/>
      <c r="P45" s="82" t="n">
        <f aca="false">'Low pensions'!X45</f>
        <v>20978741.6156155</v>
      </c>
      <c r="Q45" s="67"/>
      <c r="R45" s="82" t="n">
        <f aca="false">'Low SIPA income'!G40</f>
        <v>20223789.3183883</v>
      </c>
      <c r="S45" s="67" t="n">
        <f aca="false">SUM(T42:T45)/AVERAGE(AG42:AG45)</f>
        <v>0.0557585953110273</v>
      </c>
      <c r="T45" s="82" t="n">
        <f aca="false">'Low SIPA income'!J40</f>
        <v>77327411.2890582</v>
      </c>
      <c r="U45" s="9"/>
      <c r="V45" s="82" t="n">
        <f aca="false">'Low SIPA income'!F40</f>
        <v>100601.975340486</v>
      </c>
      <c r="W45" s="67"/>
      <c r="X45" s="82" t="n">
        <f aca="false">'Low SIPA income'!M40</f>
        <v>252683.157700993</v>
      </c>
      <c r="Y45" s="9"/>
      <c r="Z45" s="9" t="n">
        <f aca="false">R45+V45-N45-L45-F45</f>
        <v>-2212166.43211304</v>
      </c>
      <c r="AA45" s="9"/>
      <c r="AB45" s="9" t="n">
        <f aca="false">T45-P45-D45</f>
        <v>-45657023.4826737</v>
      </c>
      <c r="AC45" s="50"/>
      <c r="AD45" s="9"/>
      <c r="AE45" s="9"/>
      <c r="AF45" s="9"/>
      <c r="AG45" s="9" t="n">
        <f aca="false">AG44*'Pessimist macro hypothesis'!B27/'Pessimist macro hypothesis'!B26</f>
        <v>5170713334.65198</v>
      </c>
      <c r="AH45" s="40" t="n">
        <f aca="false">(AG45-AG44)/AG44</f>
        <v>0.0105804886711884</v>
      </c>
      <c r="AI45" s="40" t="n">
        <f aca="false">(AG45-AG41)/AG41</f>
        <v>0.0473836922910864</v>
      </c>
      <c r="AJ45" s="40" t="n">
        <f aca="false">AB45/AG45</f>
        <v>-0.00882992742542876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11759192</v>
      </c>
      <c r="AX45" s="7"/>
      <c r="AY45" s="40" t="n">
        <f aca="false">(AW45-AW44)/AW44</f>
        <v>0.00152965208421058</v>
      </c>
      <c r="AZ45" s="39" t="n">
        <f aca="false">workers_and_wage_low!B33</f>
        <v>5861.96496760415</v>
      </c>
      <c r="BA45" s="40" t="n">
        <f aca="false">(AZ45-AZ44)/AZ44</f>
        <v>0.00717154043531958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0.0132779801805447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103787784.148302</v>
      </c>
      <c r="E46" s="6"/>
      <c r="F46" s="8" t="n">
        <f aca="false">'Low pensions'!I46</f>
        <v>18864658.3283084</v>
      </c>
      <c r="G46" s="81" t="n">
        <f aca="false">'Low pensions'!K46</f>
        <v>459013.44692262</v>
      </c>
      <c r="H46" s="81" t="n">
        <f aca="false">'Low pensions'!V46</f>
        <v>2525356.55410647</v>
      </c>
      <c r="I46" s="81" t="n">
        <f aca="false">'Low pensions'!M46</f>
        <v>14196.2921728644</v>
      </c>
      <c r="J46" s="81" t="n">
        <f aca="false">'Low pensions'!W46</f>
        <v>78103.810951746</v>
      </c>
      <c r="K46" s="6"/>
      <c r="L46" s="81" t="n">
        <f aca="false">'Low pensions'!N46</f>
        <v>3973249.73151054</v>
      </c>
      <c r="M46" s="8"/>
      <c r="N46" s="81" t="n">
        <f aca="false">'Low pensions'!L46</f>
        <v>797657.178929694</v>
      </c>
      <c r="O46" s="6"/>
      <c r="P46" s="81" t="n">
        <f aca="false">'Low pensions'!X46</f>
        <v>25005686.1963979</v>
      </c>
      <c r="Q46" s="8"/>
      <c r="R46" s="81" t="n">
        <f aca="false">'Low SIPA income'!G41</f>
        <v>17855300.6318317</v>
      </c>
      <c r="S46" s="8"/>
      <c r="T46" s="81" t="n">
        <f aca="false">'Low SIPA income'!J41</f>
        <v>68271289.5150684</v>
      </c>
      <c r="U46" s="6"/>
      <c r="V46" s="81" t="n">
        <f aca="false">'Low SIPA income'!F41</f>
        <v>99726.3370924623</v>
      </c>
      <c r="W46" s="8"/>
      <c r="X46" s="81" t="n">
        <f aca="false">'Low SIPA income'!M41</f>
        <v>250483.806875471</v>
      </c>
      <c r="Y46" s="6"/>
      <c r="Z46" s="6" t="n">
        <f aca="false">R46+V46-N46-L46-F46</f>
        <v>-5680538.26982447</v>
      </c>
      <c r="AA46" s="6"/>
      <c r="AB46" s="6" t="n">
        <f aca="false">T46-P46-D46</f>
        <v>-60522180.8296314</v>
      </c>
      <c r="AC46" s="50"/>
      <c r="AD46" s="6"/>
      <c r="AE46" s="6"/>
      <c r="AF46" s="6"/>
      <c r="AG46" s="6" t="n">
        <f aca="false">AG45*'Pessimist macro hypothesis'!B28/'Pessimist macro hypothesis'!B27</f>
        <v>5223245704.25624</v>
      </c>
      <c r="AH46" s="61" t="n">
        <f aca="false">(AG46-AG45)/AG45</f>
        <v>0.0101595981452325</v>
      </c>
      <c r="AI46" s="61"/>
      <c r="AJ46" s="61" t="n">
        <f aca="false">AB46/AG46</f>
        <v>-0.011587082870774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0.00868604122962274</v>
      </c>
      <c r="AV46" s="5"/>
      <c r="AW46" s="65" t="n">
        <f aca="false">workers_and_wage_low!C34</f>
        <v>11793937</v>
      </c>
      <c r="AX46" s="5"/>
      <c r="AY46" s="61" t="n">
        <f aca="false">(AW46-AW45)/AW45</f>
        <v>0.00295470981339534</v>
      </c>
      <c r="AZ46" s="66" t="n">
        <f aca="false">workers_and_wage_low!B34</f>
        <v>5918.09423983865</v>
      </c>
      <c r="BA46" s="61" t="n">
        <f aca="false">(AZ46-AZ45)/AZ45</f>
        <v>0.00957516337008119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0.0152507235895939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105953210.146925</v>
      </c>
      <c r="E47" s="9"/>
      <c r="F47" s="67" t="n">
        <f aca="false">'Low pensions'!I47</f>
        <v>19258250.1361929</v>
      </c>
      <c r="G47" s="82" t="n">
        <f aca="false">'Low pensions'!K47</f>
        <v>475886.614790353</v>
      </c>
      <c r="H47" s="82" t="n">
        <f aca="false">'Low pensions'!V47</f>
        <v>2618187.74532537</v>
      </c>
      <c r="I47" s="82" t="n">
        <f aca="false">'Low pensions'!M47</f>
        <v>14718.1427254748</v>
      </c>
      <c r="J47" s="82" t="n">
        <f aca="false">'Low pensions'!W47</f>
        <v>80974.8787214032</v>
      </c>
      <c r="K47" s="9"/>
      <c r="L47" s="82" t="n">
        <f aca="false">'Low pensions'!N47</f>
        <v>3350590.47346753</v>
      </c>
      <c r="M47" s="67"/>
      <c r="N47" s="82" t="n">
        <f aca="false">'Low pensions'!L47</f>
        <v>815963.95279241</v>
      </c>
      <c r="O47" s="9"/>
      <c r="P47" s="82" t="n">
        <f aca="false">'Low pensions'!X47</f>
        <v>21875422.8148363</v>
      </c>
      <c r="Q47" s="67"/>
      <c r="R47" s="82" t="n">
        <f aca="false">'Low SIPA income'!G42</f>
        <v>20862151.8730203</v>
      </c>
      <c r="S47" s="67"/>
      <c r="T47" s="82" t="n">
        <f aca="false">'Low SIPA income'!J42</f>
        <v>79768245.8446616</v>
      </c>
      <c r="U47" s="9"/>
      <c r="V47" s="82" t="n">
        <f aca="false">'Low SIPA income'!F42</f>
        <v>101449.843692572</v>
      </c>
      <c r="W47" s="67"/>
      <c r="X47" s="82" t="n">
        <f aca="false">'Low SIPA income'!M42</f>
        <v>254812.758554206</v>
      </c>
      <c r="Y47" s="9"/>
      <c r="Z47" s="9" t="n">
        <f aca="false">R47+V47-N47-L47-F47</f>
        <v>-2461202.84573996</v>
      </c>
      <c r="AA47" s="9"/>
      <c r="AB47" s="9" t="n">
        <f aca="false">T47-P47-D47</f>
        <v>-48060387.1170993</v>
      </c>
      <c r="AC47" s="50"/>
      <c r="AD47" s="9"/>
      <c r="AE47" s="9"/>
      <c r="AF47" s="9"/>
      <c r="AG47" s="9" t="n">
        <f aca="false">AG46*'Pessimist macro hypothesis'!B29/'Pessimist macro hypothesis'!B28</f>
        <v>5277156801.19704</v>
      </c>
      <c r="AH47" s="40" t="n">
        <f aca="false">(AG47-AG46)/AG46</f>
        <v>0.010321378696941</v>
      </c>
      <c r="AI47" s="40"/>
      <c r="AJ47" s="40" t="n">
        <f aca="false">AB47/AG47</f>
        <v>-0.00910725015906245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11816421</v>
      </c>
      <c r="AX47" s="7"/>
      <c r="AY47" s="40" t="n">
        <f aca="false">(AW47-AW46)/AW46</f>
        <v>0.00190640326466048</v>
      </c>
      <c r="AZ47" s="39" t="n">
        <f aca="false">workers_and_wage_low!B35</f>
        <v>5964.8485093247</v>
      </c>
      <c r="BA47" s="40" t="n">
        <f aca="false">(AZ47-AZ46)/AZ46</f>
        <v>0.00790022388817573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0.0133209494552343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107983541.233849</v>
      </c>
      <c r="E48" s="9"/>
      <c r="F48" s="67" t="n">
        <f aca="false">'Low pensions'!I48</f>
        <v>19627286.8447273</v>
      </c>
      <c r="G48" s="82" t="n">
        <f aca="false">'Low pensions'!K48</f>
        <v>484642.108806781</v>
      </c>
      <c r="H48" s="82" t="n">
        <f aca="false">'Low pensions'!V48</f>
        <v>2666357.89011538</v>
      </c>
      <c r="I48" s="82" t="n">
        <f aca="false">'Low pensions'!M48</f>
        <v>14988.9312002098</v>
      </c>
      <c r="J48" s="82" t="n">
        <f aca="false">'Low pensions'!W48</f>
        <v>82464.6770138781</v>
      </c>
      <c r="K48" s="9"/>
      <c r="L48" s="82" t="n">
        <f aca="false">'Low pensions'!N48</f>
        <v>3414369.20357126</v>
      </c>
      <c r="M48" s="67"/>
      <c r="N48" s="82" t="n">
        <f aca="false">'Low pensions'!L48</f>
        <v>832941.173365962</v>
      </c>
      <c r="O48" s="9"/>
      <c r="P48" s="82" t="n">
        <f aca="false">'Low pensions'!X48</f>
        <v>22299774.6070417</v>
      </c>
      <c r="Q48" s="67"/>
      <c r="R48" s="82" t="n">
        <f aca="false">'Low SIPA income'!G43</f>
        <v>18451831.1183569</v>
      </c>
      <c r="S48" s="67"/>
      <c r="T48" s="82" t="n">
        <f aca="false">'Low SIPA income'!J43</f>
        <v>70552175.5326086</v>
      </c>
      <c r="U48" s="9"/>
      <c r="V48" s="82" t="n">
        <f aca="false">'Low SIPA income'!F43</f>
        <v>103422.956210017</v>
      </c>
      <c r="W48" s="67"/>
      <c r="X48" s="82" t="n">
        <f aca="false">'Low SIPA income'!M43</f>
        <v>259768.648333904</v>
      </c>
      <c r="Y48" s="9"/>
      <c r="Z48" s="9" t="n">
        <f aca="false">R48+V48-N48-L48-F48</f>
        <v>-5319343.14709764</v>
      </c>
      <c r="AA48" s="9"/>
      <c r="AB48" s="9" t="n">
        <f aca="false">T48-P48-D48</f>
        <v>-59731140.3082819</v>
      </c>
      <c r="AC48" s="50"/>
      <c r="AD48" s="9"/>
      <c r="AE48" s="9"/>
      <c r="AF48" s="9"/>
      <c r="AG48" s="9" t="n">
        <f aca="false">AG47*'Pessimist macro hypothesis'!B30/'Pessimist macro hypothesis'!B29</f>
        <v>5308449099.14632</v>
      </c>
      <c r="AH48" s="40" t="n">
        <f aca="false">(AG48-AG47)/AG47</f>
        <v>0.0059297646683862</v>
      </c>
      <c r="AI48" s="40"/>
      <c r="AJ48" s="40" t="n">
        <f aca="false">AB48/AG48</f>
        <v>-0.0112520887348976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11851821</v>
      </c>
      <c r="AX48" s="7"/>
      <c r="AY48" s="40" t="n">
        <f aca="false">(AW48-AW47)/AW47</f>
        <v>0.00299583097115446</v>
      </c>
      <c r="AZ48" s="39" t="n">
        <f aca="false">workers_and_wage_low!B36</f>
        <v>6033.44333034683</v>
      </c>
      <c r="BA48" s="40" t="n">
        <f aca="false">(AZ48-AZ47)/AZ47</f>
        <v>0.0114998429406708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0.0153659188645876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109981425.428741</v>
      </c>
      <c r="E49" s="9"/>
      <c r="F49" s="67" t="n">
        <f aca="false">'Low pensions'!I49</f>
        <v>19990425.9465538</v>
      </c>
      <c r="G49" s="82" t="n">
        <f aca="false">'Low pensions'!K49</f>
        <v>511223.725680748</v>
      </c>
      <c r="H49" s="82" t="n">
        <f aca="false">'Low pensions'!V49</f>
        <v>2812602.10331103</v>
      </c>
      <c r="I49" s="82" t="n">
        <f aca="false">'Low pensions'!M49</f>
        <v>15811.0430622913</v>
      </c>
      <c r="J49" s="82" t="n">
        <f aca="false">'Low pensions'!W49</f>
        <v>86987.6939168368</v>
      </c>
      <c r="K49" s="9"/>
      <c r="L49" s="82" t="n">
        <f aca="false">'Low pensions'!N49</f>
        <v>3451298.62711205</v>
      </c>
      <c r="M49" s="67"/>
      <c r="N49" s="82" t="n">
        <f aca="false">'Low pensions'!L49</f>
        <v>850038.513675552</v>
      </c>
      <c r="O49" s="9"/>
      <c r="P49" s="82" t="n">
        <f aca="false">'Low pensions'!X49</f>
        <v>22585466.0832024</v>
      </c>
      <c r="Q49" s="67"/>
      <c r="R49" s="82" t="n">
        <f aca="false">'Low SIPA income'!G44</f>
        <v>21587385.6804965</v>
      </c>
      <c r="S49" s="67"/>
      <c r="T49" s="82" t="n">
        <f aca="false">'Low SIPA income'!J44</f>
        <v>82541240.164794</v>
      </c>
      <c r="U49" s="9"/>
      <c r="V49" s="82" t="n">
        <f aca="false">'Low SIPA income'!F44</f>
        <v>101875.212191819</v>
      </c>
      <c r="W49" s="67"/>
      <c r="X49" s="82" t="n">
        <f aca="false">'Low SIPA income'!M44</f>
        <v>255881.161587174</v>
      </c>
      <c r="Y49" s="9"/>
      <c r="Z49" s="9" t="n">
        <f aca="false">R49+V49-N49-L49-F49</f>
        <v>-2602502.19465302</v>
      </c>
      <c r="AA49" s="9"/>
      <c r="AB49" s="9" t="n">
        <f aca="false">T49-P49-D49</f>
        <v>-50025651.3471497</v>
      </c>
      <c r="AC49" s="50"/>
      <c r="AD49" s="9"/>
      <c r="AE49" s="9"/>
      <c r="AF49" s="9"/>
      <c r="AG49" s="9" t="n">
        <f aca="false">AG48*'Pessimist macro hypothesis'!B31/'Pessimist macro hypothesis'!B30</f>
        <v>5352686653.12895</v>
      </c>
      <c r="AH49" s="40" t="n">
        <f aca="false">(AG49-AG48)/AG48</f>
        <v>0.00833342340793124</v>
      </c>
      <c r="AI49" s="40" t="n">
        <f aca="false">(AG49-AG45)/AG45</f>
        <v>0.0351930781498672</v>
      </c>
      <c r="AJ49" s="40" t="n">
        <f aca="false">AB49/AG49</f>
        <v>-0.00934589573217532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11880033</v>
      </c>
      <c r="AX49" s="7"/>
      <c r="AY49" s="40" t="n">
        <f aca="false">(AW49-AW48)/AW48</f>
        <v>0.00238039369646234</v>
      </c>
      <c r="AZ49" s="39" t="n">
        <f aca="false">workers_and_wage_low!B37</f>
        <v>6086.20400830902</v>
      </c>
      <c r="BA49" s="40" t="n">
        <f aca="false">(AZ49-AZ48)/AZ48</f>
        <v>0.00874470432113129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0.0134455778317095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111403211.091986</v>
      </c>
      <c r="E50" s="6"/>
      <c r="F50" s="8" t="n">
        <f aca="false">'Low pensions'!I50</f>
        <v>20248852.3208453</v>
      </c>
      <c r="G50" s="81" t="n">
        <f aca="false">'Low pensions'!K50</f>
        <v>548717.518276975</v>
      </c>
      <c r="H50" s="81" t="n">
        <f aca="false">'Low pensions'!V50</f>
        <v>3018881.8877182</v>
      </c>
      <c r="I50" s="81" t="n">
        <f aca="false">'Low pensions'!M50</f>
        <v>16970.6448951642</v>
      </c>
      <c r="J50" s="81" t="n">
        <f aca="false">'Low pensions'!W50</f>
        <v>93367.4810634495</v>
      </c>
      <c r="K50" s="6"/>
      <c r="L50" s="81" t="n">
        <f aca="false">'Low pensions'!N50</f>
        <v>4209386.98623666</v>
      </c>
      <c r="M50" s="8"/>
      <c r="N50" s="81" t="n">
        <f aca="false">'Low pensions'!L50</f>
        <v>862530.94099028</v>
      </c>
      <c r="O50" s="6"/>
      <c r="P50" s="81" t="n">
        <f aca="false">'Low pensions'!X50</f>
        <v>26587919.8317241</v>
      </c>
      <c r="Q50" s="8"/>
      <c r="R50" s="81" t="n">
        <f aca="false">'Low SIPA income'!G45</f>
        <v>18886552.1737012</v>
      </c>
      <c r="S50" s="8"/>
      <c r="T50" s="81" t="n">
        <f aca="false">'Low SIPA income'!J45</f>
        <v>72214369.1657306</v>
      </c>
      <c r="U50" s="6"/>
      <c r="V50" s="81" t="n">
        <f aca="false">'Low SIPA income'!F45</f>
        <v>105959.411833819</v>
      </c>
      <c r="W50" s="8"/>
      <c r="X50" s="81" t="n">
        <f aca="false">'Low SIPA income'!M45</f>
        <v>266139.493580445</v>
      </c>
      <c r="Y50" s="6"/>
      <c r="Z50" s="6" t="n">
        <f aca="false">R50+V50-N50-L50-F50</f>
        <v>-6328258.66253721</v>
      </c>
      <c r="AA50" s="6"/>
      <c r="AB50" s="6" t="n">
        <f aca="false">T50-P50-D50</f>
        <v>-65776761.7579794</v>
      </c>
      <c r="AC50" s="50"/>
      <c r="AD50" s="6"/>
      <c r="AE50" s="6"/>
      <c r="AF50" s="6"/>
      <c r="AG50" s="6" t="n">
        <f aca="false">AG49*'Pessimist macro hypothesis'!B32/'Pessimist macro hypothesis'!B31</f>
        <v>5400836058.20096</v>
      </c>
      <c r="AH50" s="61" t="n">
        <f aca="false">(AG50-AG49)/AG49</f>
        <v>0.00899537151943317</v>
      </c>
      <c r="AI50" s="61"/>
      <c r="AJ50" s="61" t="n">
        <f aca="false">AB50/AG50</f>
        <v>-0.0121789961867293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0.00911363908528561</v>
      </c>
      <c r="AV50" s="5"/>
      <c r="AW50" s="65" t="n">
        <f aca="false">workers_and_wage_low!C38</f>
        <v>11909500</v>
      </c>
      <c r="AX50" s="5"/>
      <c r="AY50" s="61" t="n">
        <f aca="false">(AW50-AW49)/AW49</f>
        <v>0.00248038031544188</v>
      </c>
      <c r="AZ50" s="66" t="n">
        <f aca="false">workers_and_wage_low!B38</f>
        <v>6118.89423250654</v>
      </c>
      <c r="BA50" s="61" t="n">
        <f aca="false">(AZ50-AZ49)/AZ49</f>
        <v>0.00537120085900701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0.0155985181487233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112889396.959785</v>
      </c>
      <c r="E51" s="9"/>
      <c r="F51" s="67" t="n">
        <f aca="false">'Low pensions'!I51</f>
        <v>20518984.1946342</v>
      </c>
      <c r="G51" s="82" t="n">
        <f aca="false">'Low pensions'!K51</f>
        <v>571040.766855094</v>
      </c>
      <c r="H51" s="82" t="n">
        <f aca="false">'Low pensions'!V51</f>
        <v>3141697.81497186</v>
      </c>
      <c r="I51" s="82" t="n">
        <f aca="false">'Low pensions'!M51</f>
        <v>17661.0546450028</v>
      </c>
      <c r="J51" s="82" t="n">
        <f aca="false">'Low pensions'!W51</f>
        <v>97165.9118032529</v>
      </c>
      <c r="K51" s="9"/>
      <c r="L51" s="82" t="n">
        <f aca="false">'Low pensions'!N51</f>
        <v>3551960.3034058</v>
      </c>
      <c r="M51" s="67"/>
      <c r="N51" s="82" t="n">
        <f aca="false">'Low pensions'!L51</f>
        <v>876148.669690255</v>
      </c>
      <c r="O51" s="9"/>
      <c r="P51" s="82" t="n">
        <f aca="false">'Low pensions'!X51</f>
        <v>23251450.3746675</v>
      </c>
      <c r="Q51" s="67"/>
      <c r="R51" s="82" t="n">
        <f aca="false">'Low SIPA income'!G46</f>
        <v>21964680.236201</v>
      </c>
      <c r="S51" s="67"/>
      <c r="T51" s="82" t="n">
        <f aca="false">'Low SIPA income'!J46</f>
        <v>83983858.5992905</v>
      </c>
      <c r="U51" s="9"/>
      <c r="V51" s="82" t="n">
        <f aca="false">'Low SIPA income'!F46</f>
        <v>110677.187097951</v>
      </c>
      <c r="W51" s="67"/>
      <c r="X51" s="82" t="n">
        <f aca="false">'Low SIPA income'!M46</f>
        <v>277989.184871596</v>
      </c>
      <c r="Y51" s="9"/>
      <c r="Z51" s="9" t="n">
        <f aca="false">R51+V51-N51-L51-F51</f>
        <v>-2871735.74443135</v>
      </c>
      <c r="AA51" s="9"/>
      <c r="AB51" s="9" t="n">
        <f aca="false">T51-P51-D51</f>
        <v>-52156988.7351616</v>
      </c>
      <c r="AC51" s="50"/>
      <c r="AD51" s="9"/>
      <c r="AE51" s="9"/>
      <c r="AF51" s="9"/>
      <c r="AG51" s="9" t="n">
        <f aca="false">AG50*'Pessimist macro hypothesis'!B33/'Pessimist macro hypothesis'!B32</f>
        <v>5451302975.63653</v>
      </c>
      <c r="AH51" s="40" t="n">
        <f aca="false">(AG51-AG50)/AG50</f>
        <v>0.00934427871754104</v>
      </c>
      <c r="AI51" s="40"/>
      <c r="AJ51" s="40" t="n">
        <f aca="false">AB51/AG51</f>
        <v>-0.00956780222421436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11970784</v>
      </c>
      <c r="AX51" s="7"/>
      <c r="AY51" s="40" t="n">
        <f aca="false">(AW51-AW50)/AW50</f>
        <v>0.00514580796842857</v>
      </c>
      <c r="AZ51" s="39" t="n">
        <f aca="false">workers_and_wage_low!B39</f>
        <v>6150.14358398286</v>
      </c>
      <c r="BA51" s="40" t="n">
        <f aca="false">(AZ51-AZ50)/AZ50</f>
        <v>0.00510702592476775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0.0135308362726588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114161683.689407</v>
      </c>
      <c r="E52" s="9"/>
      <c r="F52" s="67" t="n">
        <f aca="false">'Low pensions'!I52</f>
        <v>20750237.3680873</v>
      </c>
      <c r="G52" s="82" t="n">
        <f aca="false">'Low pensions'!K52</f>
        <v>582578.891191559</v>
      </c>
      <c r="H52" s="82" t="n">
        <f aca="false">'Low pensions'!V52</f>
        <v>3205177.17077404</v>
      </c>
      <c r="I52" s="82" t="n">
        <f aca="false">'Low pensions'!M52</f>
        <v>18017.9038512853</v>
      </c>
      <c r="J52" s="82" t="n">
        <f aca="false">'Low pensions'!W52</f>
        <v>99129.1908486818</v>
      </c>
      <c r="K52" s="9"/>
      <c r="L52" s="82" t="n">
        <f aca="false">'Low pensions'!N52</f>
        <v>3584557.4327625</v>
      </c>
      <c r="M52" s="67"/>
      <c r="N52" s="82" t="n">
        <f aca="false">'Low pensions'!L52</f>
        <v>887104.295540903</v>
      </c>
      <c r="O52" s="9"/>
      <c r="P52" s="82" t="n">
        <f aca="false">'Low pensions'!X52</f>
        <v>23480871.6548577</v>
      </c>
      <c r="Q52" s="67"/>
      <c r="R52" s="82" t="n">
        <f aca="false">'Low SIPA income'!G47</f>
        <v>19098026.4205264</v>
      </c>
      <c r="S52" s="67"/>
      <c r="T52" s="82" t="n">
        <f aca="false">'Low SIPA income'!J47</f>
        <v>73022959.2772992</v>
      </c>
      <c r="U52" s="9"/>
      <c r="V52" s="82" t="n">
        <f aca="false">'Low SIPA income'!F47</f>
        <v>109858.382392801</v>
      </c>
      <c r="W52" s="67"/>
      <c r="X52" s="82" t="n">
        <f aca="false">'Low SIPA income'!M47</f>
        <v>275932.583520206</v>
      </c>
      <c r="Y52" s="9"/>
      <c r="Z52" s="9" t="n">
        <f aca="false">R52+V52-N52-L52-F52</f>
        <v>-6014014.29347155</v>
      </c>
      <c r="AA52" s="9"/>
      <c r="AB52" s="9" t="n">
        <f aca="false">T52-P52-D52</f>
        <v>-64619596.0669651</v>
      </c>
      <c r="AC52" s="50"/>
      <c r="AD52" s="9"/>
      <c r="AE52" s="9"/>
      <c r="AF52" s="9"/>
      <c r="AG52" s="9" t="n">
        <f aca="false">AG51*'Pessimist macro hypothesis'!B34/'Pessimist macro hypothesis'!B33</f>
        <v>5499553266.71558</v>
      </c>
      <c r="AH52" s="40" t="n">
        <f aca="false">(AG52-AG51)/AG51</f>
        <v>0.00885114830246823</v>
      </c>
      <c r="AI52" s="40"/>
      <c r="AJ52" s="40" t="n">
        <f aca="false">AB52/AG52</f>
        <v>-0.0117499718491784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11954940</v>
      </c>
      <c r="AX52" s="7"/>
      <c r="AY52" s="40" t="n">
        <f aca="false">(AW52-AW51)/AW51</f>
        <v>-0.00132355575040031</v>
      </c>
      <c r="AZ52" s="39" t="n">
        <f aca="false">workers_and_wage_low!B40</f>
        <v>6160.68210349181</v>
      </c>
      <c r="BA52" s="40" t="n">
        <f aca="false">(AZ52-AZ51)/AZ51</f>
        <v>0.00171354040194989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0.0155563130648242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115931901.096397</v>
      </c>
      <c r="E53" s="9"/>
      <c r="F53" s="67" t="n">
        <f aca="false">'Low pensions'!I53</f>
        <v>21071995.3362696</v>
      </c>
      <c r="G53" s="82" t="n">
        <f aca="false">'Low pensions'!K53</f>
        <v>665142.58714677</v>
      </c>
      <c r="H53" s="82" t="n">
        <f aca="false">'Low pensions'!V53</f>
        <v>3659418.26569102</v>
      </c>
      <c r="I53" s="82" t="n">
        <f aca="false">'Low pensions'!M53</f>
        <v>20571.4202210342</v>
      </c>
      <c r="J53" s="82" t="n">
        <f aca="false">'Low pensions'!W53</f>
        <v>113177.884505908</v>
      </c>
      <c r="K53" s="9"/>
      <c r="L53" s="82" t="n">
        <f aca="false">'Low pensions'!N53</f>
        <v>3581913.54664274</v>
      </c>
      <c r="M53" s="67"/>
      <c r="N53" s="82" t="n">
        <f aca="false">'Low pensions'!L53</f>
        <v>902149.779954512</v>
      </c>
      <c r="O53" s="9"/>
      <c r="P53" s="82" t="n">
        <f aca="false">'Low pensions'!X53</f>
        <v>23549928.3333219</v>
      </c>
      <c r="Q53" s="67"/>
      <c r="R53" s="82" t="n">
        <f aca="false">'Low SIPA income'!G48</f>
        <v>22138673.8274842</v>
      </c>
      <c r="S53" s="67"/>
      <c r="T53" s="82" t="n">
        <f aca="false">'Low SIPA income'!J48</f>
        <v>84649138.1758823</v>
      </c>
      <c r="U53" s="9"/>
      <c r="V53" s="82" t="n">
        <f aca="false">'Low SIPA income'!F48</f>
        <v>106317.344916312</v>
      </c>
      <c r="W53" s="67"/>
      <c r="X53" s="82" t="n">
        <f aca="false">'Low SIPA income'!M48</f>
        <v>267038.518288697</v>
      </c>
      <c r="Y53" s="9"/>
      <c r="Z53" s="9" t="n">
        <f aca="false">R53+V53-N53-L53-F53</f>
        <v>-3311067.4904663</v>
      </c>
      <c r="AA53" s="9"/>
      <c r="AB53" s="9" t="n">
        <f aca="false">T53-P53-D53</f>
        <v>-54832691.2538365</v>
      </c>
      <c r="AC53" s="50"/>
      <c r="AD53" s="9"/>
      <c r="AE53" s="9"/>
      <c r="AF53" s="9"/>
      <c r="AG53" s="9" t="n">
        <f aca="false">AG52*'Pessimist macro hypothesis'!B35/'Pessimist macro hypothesis'!B34</f>
        <v>5550499796.19598</v>
      </c>
      <c r="AH53" s="40" t="n">
        <f aca="false">(AG53-AG52)/AG52</f>
        <v>0.00926375780169998</v>
      </c>
      <c r="AI53" s="40" t="n">
        <f aca="false">(AG53-AG49)/AG49</f>
        <v>0.0369558608388546</v>
      </c>
      <c r="AJ53" s="40" t="n">
        <f aca="false">AB53/AG53</f>
        <v>-0.00987887456394754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11958752</v>
      </c>
      <c r="AX53" s="7"/>
      <c r="AY53" s="40" t="n">
        <f aca="false">(AW53-AW52)/AW52</f>
        <v>0.000318864000990386</v>
      </c>
      <c r="AZ53" s="39" t="n">
        <f aca="false">workers_and_wage_low!B41</f>
        <v>6193.44128066381</v>
      </c>
      <c r="BA53" s="40" t="n">
        <f aca="false">(AZ53-AZ52)/AZ52</f>
        <v>0.00531745943414825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0.0135806480990931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117493639.125229</v>
      </c>
      <c r="E54" s="6"/>
      <c r="F54" s="8" t="n">
        <f aca="false">'Low pensions'!I54</f>
        <v>21355859.7096542</v>
      </c>
      <c r="G54" s="81" t="n">
        <f aca="false">'Low pensions'!K54</f>
        <v>735587.998605826</v>
      </c>
      <c r="H54" s="81" t="n">
        <f aca="false">'Low pensions'!V54</f>
        <v>4046988.13478212</v>
      </c>
      <c r="I54" s="81" t="n">
        <f aca="false">'Low pensions'!M54</f>
        <v>22750.1442867782</v>
      </c>
      <c r="J54" s="81" t="n">
        <f aca="false">'Low pensions'!W54</f>
        <v>125164.581488107</v>
      </c>
      <c r="K54" s="6"/>
      <c r="L54" s="81" t="n">
        <f aca="false">'Low pensions'!N54</f>
        <v>4493299.00356279</v>
      </c>
      <c r="M54" s="8"/>
      <c r="N54" s="81" t="n">
        <f aca="false">'Low pensions'!L54</f>
        <v>916307.065232936</v>
      </c>
      <c r="O54" s="6"/>
      <c r="P54" s="81" t="n">
        <f aca="false">'Low pensions'!X54</f>
        <v>28357001.0083516</v>
      </c>
      <c r="Q54" s="8"/>
      <c r="R54" s="81" t="n">
        <f aca="false">'Low SIPA income'!G49</f>
        <v>19474467.2439583</v>
      </c>
      <c r="S54" s="8"/>
      <c r="T54" s="81" t="n">
        <f aca="false">'Low SIPA income'!J49</f>
        <v>74462313.392457</v>
      </c>
      <c r="U54" s="6"/>
      <c r="V54" s="81" t="n">
        <f aca="false">'Low SIPA income'!F49</f>
        <v>109725.026834745</v>
      </c>
      <c r="W54" s="8"/>
      <c r="X54" s="81" t="n">
        <f aca="false">'Low SIPA income'!M49</f>
        <v>275597.632805842</v>
      </c>
      <c r="Y54" s="6"/>
      <c r="Z54" s="6" t="n">
        <f aca="false">R54+V54-N54-L54-F54</f>
        <v>-7181273.50765696</v>
      </c>
      <c r="AA54" s="6"/>
      <c r="AB54" s="6" t="n">
        <f aca="false">T54-P54-D54</f>
        <v>-71388326.7411234</v>
      </c>
      <c r="AC54" s="50"/>
      <c r="AD54" s="6"/>
      <c r="AE54" s="6"/>
      <c r="AF54" s="6"/>
      <c r="AG54" s="6" t="n">
        <f aca="false">AG53*'Pessimist macro hypothesis'!B36/'Pessimist macro hypothesis'!B35</f>
        <v>5589865320.23798</v>
      </c>
      <c r="AH54" s="61" t="n">
        <f aca="false">(AG54-AG53)/AG53</f>
        <v>0.007092248533903</v>
      </c>
      <c r="AI54" s="61"/>
      <c r="AJ54" s="61" t="n">
        <f aca="false">AB54/AG54</f>
        <v>-0.0127710280393811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0.00586652830466371</v>
      </c>
      <c r="AV54" s="5"/>
      <c r="AW54" s="65" t="n">
        <f aca="false">workers_and_wage_low!C42</f>
        <v>12027259</v>
      </c>
      <c r="AX54" s="5"/>
      <c r="AY54" s="61" t="n">
        <f aca="false">(AW54-AW53)/AW53</f>
        <v>0.00572860780121538</v>
      </c>
      <c r="AZ54" s="66" t="n">
        <f aca="false">workers_and_wage_low!B42</f>
        <v>6226.99976577876</v>
      </c>
      <c r="BA54" s="61" t="n">
        <f aca="false">(AZ54-AZ53)/AZ53</f>
        <v>0.00541839077730822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0.0156713118418696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118968286.499448</v>
      </c>
      <c r="E55" s="9"/>
      <c r="F55" s="67" t="n">
        <f aca="false">'Low pensions'!I55</f>
        <v>21623894.3256513</v>
      </c>
      <c r="G55" s="82" t="n">
        <f aca="false">'Low pensions'!K55</f>
        <v>810858.218614518</v>
      </c>
      <c r="H55" s="82" t="n">
        <f aca="false">'Low pensions'!V55</f>
        <v>4461102.67696465</v>
      </c>
      <c r="I55" s="82" t="n">
        <f aca="false">'Low pensions'!M55</f>
        <v>25078.0892355004</v>
      </c>
      <c r="J55" s="82" t="n">
        <f aca="false">'Low pensions'!W55</f>
        <v>137972.247741174</v>
      </c>
      <c r="K55" s="9"/>
      <c r="L55" s="82" t="n">
        <f aca="false">'Low pensions'!N55</f>
        <v>3773623.22357179</v>
      </c>
      <c r="M55" s="67"/>
      <c r="N55" s="82" t="n">
        <f aca="false">'Low pensions'!L55</f>
        <v>928936.507747419</v>
      </c>
      <c r="O55" s="9"/>
      <c r="P55" s="82" t="n">
        <f aca="false">'Low pensions'!X55</f>
        <v>24692083.4312103</v>
      </c>
      <c r="Q55" s="67"/>
      <c r="R55" s="82" t="n">
        <f aca="false">'Low SIPA income'!G50</f>
        <v>22619238.3567536</v>
      </c>
      <c r="S55" s="67"/>
      <c r="T55" s="82" t="n">
        <f aca="false">'Low SIPA income'!J50</f>
        <v>86486618.3048885</v>
      </c>
      <c r="U55" s="9"/>
      <c r="V55" s="82" t="n">
        <f aca="false">'Low SIPA income'!F50</f>
        <v>108132.329046844</v>
      </c>
      <c r="W55" s="67"/>
      <c r="X55" s="82" t="n">
        <f aca="false">'Low SIPA income'!M50</f>
        <v>271597.23515015</v>
      </c>
      <c r="Y55" s="9"/>
      <c r="Z55" s="9" t="n">
        <f aca="false">R55+V55-N55-L55-F55</f>
        <v>-3599083.37117006</v>
      </c>
      <c r="AA55" s="9"/>
      <c r="AB55" s="9" t="n">
        <f aca="false">T55-P55-D55</f>
        <v>-57173751.6257695</v>
      </c>
      <c r="AC55" s="50"/>
      <c r="AD55" s="9"/>
      <c r="AE55" s="9"/>
      <c r="AF55" s="9"/>
      <c r="AG55" s="9" t="n">
        <f aca="false">AG54*'Pessimist macro hypothesis'!B37/'Pessimist macro hypothesis'!B36</f>
        <v>5628470322.34473</v>
      </c>
      <c r="AH55" s="40" t="n">
        <f aca="false">(AG55-AG54)/AG54</f>
        <v>0.00690624905880632</v>
      </c>
      <c r="AI55" s="40"/>
      <c r="AJ55" s="40" t="n">
        <f aca="false">AB55/AG55</f>
        <v>-0.0101579555991959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12055442</v>
      </c>
      <c r="AX55" s="7"/>
      <c r="AY55" s="40" t="n">
        <f aca="false">(AW55-AW54)/AW54</f>
        <v>0.00234326042201303</v>
      </c>
      <c r="AZ55" s="39" t="n">
        <f aca="false">workers_and_wage_low!B43</f>
        <v>6251.74756102347</v>
      </c>
      <c r="BA55" s="40" t="n">
        <f aca="false">(AZ55-AZ54)/AZ54</f>
        <v>0.0039742727116704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0.0136135389671428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120618179.037187</v>
      </c>
      <c r="E56" s="9"/>
      <c r="F56" s="67" t="n">
        <f aca="false">'Low pensions'!I56</f>
        <v>21923781.8245346</v>
      </c>
      <c r="G56" s="82" t="n">
        <f aca="false">'Low pensions'!K56</f>
        <v>885275.116508595</v>
      </c>
      <c r="H56" s="82" t="n">
        <f aca="false">'Low pensions'!V56</f>
        <v>4870522.4926433</v>
      </c>
      <c r="I56" s="82" t="n">
        <f aca="false">'Low pensions'!M56</f>
        <v>27379.6427786163</v>
      </c>
      <c r="J56" s="82" t="n">
        <f aca="false">'Low pensions'!W56</f>
        <v>150634.716267318</v>
      </c>
      <c r="K56" s="9"/>
      <c r="L56" s="82" t="n">
        <f aca="false">'Low pensions'!N56</f>
        <v>3798271.41525911</v>
      </c>
      <c r="M56" s="67"/>
      <c r="N56" s="82" t="n">
        <f aca="false">'Low pensions'!L56</f>
        <v>943838.105903015</v>
      </c>
      <c r="O56" s="9"/>
      <c r="P56" s="82" t="n">
        <f aca="false">'Low pensions'!X56</f>
        <v>24901967.2114183</v>
      </c>
      <c r="Q56" s="67"/>
      <c r="R56" s="82" t="n">
        <f aca="false">'Low SIPA income'!G51</f>
        <v>19899919.4979821</v>
      </c>
      <c r="S56" s="67"/>
      <c r="T56" s="82" t="n">
        <f aca="false">'Low SIPA income'!J51</f>
        <v>76089066.9603873</v>
      </c>
      <c r="U56" s="9"/>
      <c r="V56" s="82" t="n">
        <f aca="false">'Low SIPA income'!F51</f>
        <v>105776.074018349</v>
      </c>
      <c r="W56" s="67"/>
      <c r="X56" s="82" t="n">
        <f aca="false">'Low SIPA income'!M51</f>
        <v>265679.001845745</v>
      </c>
      <c r="Y56" s="9"/>
      <c r="Z56" s="9" t="n">
        <f aca="false">R56+V56-N56-L56-F56</f>
        <v>-6660195.77369625</v>
      </c>
      <c r="AA56" s="9"/>
      <c r="AB56" s="9" t="n">
        <f aca="false">T56-P56-D56</f>
        <v>-69431079.2882175</v>
      </c>
      <c r="AC56" s="50"/>
      <c r="AD56" s="9"/>
      <c r="AE56" s="9"/>
      <c r="AF56" s="9"/>
      <c r="AG56" s="9" t="n">
        <f aca="false">AG55*'Pessimist macro hypothesis'!B38/'Pessimist macro hypothesis'!B37</f>
        <v>5659040311.45035</v>
      </c>
      <c r="AH56" s="40" t="n">
        <f aca="false">(AG56-AG55)/AG55</f>
        <v>0.00543131390144598</v>
      </c>
      <c r="AI56" s="40"/>
      <c r="AJ56" s="40" t="n">
        <f aca="false">AB56/AG56</f>
        <v>-0.0122690554346702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12128901</v>
      </c>
      <c r="AX56" s="7"/>
      <c r="AY56" s="40" t="n">
        <f aca="false">(AW56-AW55)/AW55</f>
        <v>0.00609343066807505</v>
      </c>
      <c r="AZ56" s="39" t="n">
        <f aca="false">workers_and_wage_low!B44</f>
        <v>6260.38547507578</v>
      </c>
      <c r="BA56" s="40" t="n">
        <f aca="false">(AZ56-AZ55)/AZ55</f>
        <v>0.00138167991717473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0.0156373417322337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121829133.422726</v>
      </c>
      <c r="E57" s="9"/>
      <c r="F57" s="67" t="n">
        <f aca="false">'Low pensions'!I57</f>
        <v>22143887.118446</v>
      </c>
      <c r="G57" s="82" t="n">
        <f aca="false">'Low pensions'!K57</f>
        <v>936522.257434552</v>
      </c>
      <c r="H57" s="82" t="n">
        <f aca="false">'Low pensions'!V57</f>
        <v>5152469.14166685</v>
      </c>
      <c r="I57" s="82" t="n">
        <f aca="false">'Low pensions'!M57</f>
        <v>28964.6059000378</v>
      </c>
      <c r="J57" s="82" t="n">
        <f aca="false">'Low pensions'!W57</f>
        <v>159354.715721656</v>
      </c>
      <c r="K57" s="9"/>
      <c r="L57" s="82" t="n">
        <f aca="false">'Low pensions'!N57</f>
        <v>3784888.64320527</v>
      </c>
      <c r="M57" s="67"/>
      <c r="N57" s="82" t="n">
        <f aca="false">'Low pensions'!L57</f>
        <v>953976.027358171</v>
      </c>
      <c r="O57" s="9"/>
      <c r="P57" s="82" t="n">
        <f aca="false">'Low pensions'!X57</f>
        <v>24888299.7962877</v>
      </c>
      <c r="Q57" s="67"/>
      <c r="R57" s="82" t="n">
        <f aca="false">'Low SIPA income'!G52</f>
        <v>23179528.9694027</v>
      </c>
      <c r="S57" s="67"/>
      <c r="T57" s="82" t="n">
        <f aca="false">'Low SIPA income'!J52</f>
        <v>88628938.0236923</v>
      </c>
      <c r="U57" s="9"/>
      <c r="V57" s="82" t="n">
        <f aca="false">'Low SIPA income'!F52</f>
        <v>108022.714894406</v>
      </c>
      <c r="W57" s="67"/>
      <c r="X57" s="82" t="n">
        <f aca="false">'Low SIPA income'!M52</f>
        <v>271321.916001862</v>
      </c>
      <c r="Y57" s="9"/>
      <c r="Z57" s="9" t="n">
        <f aca="false">R57+V57-N57-L57-F57</f>
        <v>-3595200.10471229</v>
      </c>
      <c r="AA57" s="9"/>
      <c r="AB57" s="9" t="n">
        <f aca="false">T57-P57-D57</f>
        <v>-58088495.1953218</v>
      </c>
      <c r="AC57" s="50"/>
      <c r="AD57" s="9"/>
      <c r="AE57" s="9"/>
      <c r="AF57" s="9"/>
      <c r="AG57" s="9" t="n">
        <f aca="false">AG56*'Pessimist macro hypothesis'!B39/'Pessimist macro hypothesis'!B38</f>
        <v>5681881905.61847</v>
      </c>
      <c r="AH57" s="40" t="n">
        <f aca="false">(AG57-AG56)/AG56</f>
        <v>0.00403630172449953</v>
      </c>
      <c r="AI57" s="40" t="n">
        <f aca="false">(AG57-AG53)/AG53</f>
        <v>0.0236703205560941</v>
      </c>
      <c r="AJ57" s="40" t="n">
        <f aca="false">AB57/AG57</f>
        <v>-0.0102234604942918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12197801</v>
      </c>
      <c r="AX57" s="7"/>
      <c r="AY57" s="40" t="n">
        <f aca="false">(AW57-AW56)/AW56</f>
        <v>0.0056806465812525</v>
      </c>
      <c r="AZ57" s="39" t="n">
        <f aca="false">workers_and_wage_low!B45</f>
        <v>6293.63727290095</v>
      </c>
      <c r="BA57" s="40" t="n">
        <f aca="false">(AZ57-AZ56)/AZ56</f>
        <v>0.00531146172349194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0.0135898037476689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122993210.687125</v>
      </c>
      <c r="E58" s="6"/>
      <c r="F58" s="8" t="n">
        <f aca="false">'Low pensions'!I58</f>
        <v>22355471.940695</v>
      </c>
      <c r="G58" s="81" t="n">
        <f aca="false">'Low pensions'!K58</f>
        <v>1019612.92527095</v>
      </c>
      <c r="H58" s="81" t="n">
        <f aca="false">'Low pensions'!V58</f>
        <v>5609609.48039225</v>
      </c>
      <c r="I58" s="81" t="n">
        <f aca="false">'Low pensions'!M58</f>
        <v>31534.4203692045</v>
      </c>
      <c r="J58" s="81" t="n">
        <f aca="false">'Low pensions'!W58</f>
        <v>173493.076713162</v>
      </c>
      <c r="K58" s="6"/>
      <c r="L58" s="81" t="n">
        <f aca="false">'Low pensions'!N58</f>
        <v>4625423.12724661</v>
      </c>
      <c r="M58" s="8"/>
      <c r="N58" s="81" t="n">
        <f aca="false">'Low pensions'!L58</f>
        <v>964927.871344879</v>
      </c>
      <c r="O58" s="6"/>
      <c r="P58" s="81" t="n">
        <f aca="false">'Low pensions'!X58</f>
        <v>29310091.0440095</v>
      </c>
      <c r="Q58" s="8"/>
      <c r="R58" s="81" t="n">
        <f aca="false">'Low SIPA income'!G53</f>
        <v>20082911.2064506</v>
      </c>
      <c r="S58" s="8"/>
      <c r="T58" s="81" t="n">
        <f aca="false">'Low SIPA income'!J53</f>
        <v>76788751.6179193</v>
      </c>
      <c r="U58" s="6"/>
      <c r="V58" s="81" t="n">
        <f aca="false">'Low SIPA income'!F53</f>
        <v>108605.356852053</v>
      </c>
      <c r="W58" s="8"/>
      <c r="X58" s="81" t="n">
        <f aca="false">'Low SIPA income'!M53</f>
        <v>272785.344619134</v>
      </c>
      <c r="Y58" s="6"/>
      <c r="Z58" s="6" t="n">
        <f aca="false">R58+V58-N58-L58-F58</f>
        <v>-7754306.37598376</v>
      </c>
      <c r="AA58" s="6"/>
      <c r="AB58" s="6" t="n">
        <f aca="false">T58-P58-D58</f>
        <v>-75514550.1132155</v>
      </c>
      <c r="AC58" s="50"/>
      <c r="AD58" s="6"/>
      <c r="AE58" s="6"/>
      <c r="AF58" s="6"/>
      <c r="AG58" s="6" t="n">
        <f aca="false">BF58/100*$AG$57</f>
        <v>5675092808.05378</v>
      </c>
      <c r="AH58" s="61" t="n">
        <f aca="false">(AG58-AG57)/AG57</f>
        <v>-0.0011948677704782</v>
      </c>
      <c r="AI58" s="61"/>
      <c r="AJ58" s="61" t="n">
        <f aca="false">AB58/AG58</f>
        <v>-0.0133063110450016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0.0049867685053274</v>
      </c>
      <c r="AV58" s="5"/>
      <c r="AW58" s="65" t="n">
        <f aca="false">workers_and_wage_low!C46</f>
        <v>12214727</v>
      </c>
      <c r="AX58" s="5"/>
      <c r="AY58" s="61" t="n">
        <f aca="false">(AW58-AW57)/AW57</f>
        <v>0.00138762716328951</v>
      </c>
      <c r="AZ58" s="66" t="n">
        <f aca="false">workers_and_wage_low!B46</f>
        <v>6277.40650877789</v>
      </c>
      <c r="BA58" s="61" t="n">
        <f aca="false">(AZ58-AZ57)/AZ57</f>
        <v>-0.0025789163593757</v>
      </c>
      <c r="BB58" s="61"/>
      <c r="BC58" s="61"/>
      <c r="BD58" s="61"/>
      <c r="BE58" s="61"/>
      <c r="BF58" s="5" t="n">
        <f aca="false">BF57*(1+AY58)*(1+BA58)*(1-BE58)</f>
        <v>99.8805132229522</v>
      </c>
      <c r="BG58" s="5"/>
      <c r="BH58" s="5"/>
      <c r="BI58" s="61" t="n">
        <f aca="false">T65/AG65</f>
        <v>0.0157364467329093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123464033.872018</v>
      </c>
      <c r="E59" s="9"/>
      <c r="F59" s="67" t="n">
        <f aca="false">'Low pensions'!I59</f>
        <v>22441049.6277893</v>
      </c>
      <c r="G59" s="82" t="n">
        <f aca="false">'Low pensions'!K59</f>
        <v>1119150.86443356</v>
      </c>
      <c r="H59" s="82" t="n">
        <f aca="false">'Low pensions'!V59</f>
        <v>6157237.85322493</v>
      </c>
      <c r="I59" s="82" t="n">
        <f aca="false">'Low pensions'!M59</f>
        <v>34612.9133329967</v>
      </c>
      <c r="J59" s="82" t="n">
        <f aca="false">'Low pensions'!W59</f>
        <v>190430.036697678</v>
      </c>
      <c r="K59" s="9"/>
      <c r="L59" s="82" t="n">
        <f aca="false">'Low pensions'!N59</f>
        <v>3845779.89483107</v>
      </c>
      <c r="M59" s="67"/>
      <c r="N59" s="82" t="n">
        <f aca="false">'Low pensions'!L59</f>
        <v>969634.81645041</v>
      </c>
      <c r="O59" s="9"/>
      <c r="P59" s="82" t="n">
        <f aca="false">'Low pensions'!X59</f>
        <v>25290414.8279346</v>
      </c>
      <c r="Q59" s="67"/>
      <c r="R59" s="82" t="n">
        <f aca="false">'Low SIPA income'!G54</f>
        <v>23198347.7423369</v>
      </c>
      <c r="S59" s="67"/>
      <c r="T59" s="82" t="n">
        <f aca="false">'Low SIPA income'!J54</f>
        <v>88700893.233061</v>
      </c>
      <c r="U59" s="9"/>
      <c r="V59" s="82" t="n">
        <f aca="false">'Low SIPA income'!F54</f>
        <v>111215.432680002</v>
      </c>
      <c r="W59" s="67"/>
      <c r="X59" s="82" t="n">
        <f aca="false">'Low SIPA income'!M54</f>
        <v>279341.102593199</v>
      </c>
      <c r="Y59" s="9"/>
      <c r="Z59" s="9" t="n">
        <f aca="false">R59+V59-N59-L59-F59</f>
        <v>-3946901.16405388</v>
      </c>
      <c r="AA59" s="9"/>
      <c r="AB59" s="9" t="n">
        <f aca="false">T59-P59-D59</f>
        <v>-60053555.4668918</v>
      </c>
      <c r="AC59" s="50"/>
      <c r="AD59" s="9"/>
      <c r="AE59" s="9"/>
      <c r="AF59" s="9"/>
      <c r="AG59" s="9" t="n">
        <f aca="false">BF59/100*$AG$57</f>
        <v>5701922612.60353</v>
      </c>
      <c r="AH59" s="40" t="n">
        <f aca="false">(AG59-AG58)/AG58</f>
        <v>0.00472764154828785</v>
      </c>
      <c r="AI59" s="40"/>
      <c r="AJ59" s="40" t="n">
        <f aca="false">AB59/AG59</f>
        <v>-0.0105321589833839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12231861</v>
      </c>
      <c r="AX59" s="7"/>
      <c r="AY59" s="40" t="n">
        <f aca="false">(AW59-AW58)/AW58</f>
        <v>0.00140273294687634</v>
      </c>
      <c r="AZ59" s="39" t="n">
        <f aca="false">workers_and_wage_low!B47</f>
        <v>6298.24907511898</v>
      </c>
      <c r="BA59" s="40" t="n">
        <f aca="false">(AZ59-AZ58)/AZ58</f>
        <v>0.0033202511756953</v>
      </c>
      <c r="BB59" s="40"/>
      <c r="BC59" s="40"/>
      <c r="BD59" s="40"/>
      <c r="BE59" s="40"/>
      <c r="BF59" s="7" t="n">
        <f aca="false">BF58*(1+AY59)*(1+BA59)*(1-BE59)</f>
        <v>100.352712487129</v>
      </c>
      <c r="BG59" s="7"/>
      <c r="BH59" s="7"/>
      <c r="BI59" s="40" t="n">
        <f aca="false">T66/AG66</f>
        <v>0.0136676659321344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124215717.378312</v>
      </c>
      <c r="E60" s="9"/>
      <c r="F60" s="67" t="n">
        <f aca="false">'Low pensions'!I60</f>
        <v>22577677.0029049</v>
      </c>
      <c r="G60" s="82" t="n">
        <f aca="false">'Low pensions'!K60</f>
        <v>1110050.36707491</v>
      </c>
      <c r="H60" s="82" t="n">
        <f aca="false">'Low pensions'!V60</f>
        <v>6107169.60183849</v>
      </c>
      <c r="I60" s="82" t="n">
        <f aca="false">'Low pensions'!M60</f>
        <v>34331.4546518016</v>
      </c>
      <c r="J60" s="82" t="n">
        <f aca="false">'Low pensions'!W60</f>
        <v>188881.53407748</v>
      </c>
      <c r="K60" s="9"/>
      <c r="L60" s="82" t="n">
        <f aca="false">'Low pensions'!N60</f>
        <v>3839094.82848489</v>
      </c>
      <c r="M60" s="67"/>
      <c r="N60" s="82" t="n">
        <f aca="false">'Low pensions'!L60</f>
        <v>975801.719651811</v>
      </c>
      <c r="O60" s="9"/>
      <c r="P60" s="82" t="n">
        <f aca="false">'Low pensions'!X60</f>
        <v>25289654.4687683</v>
      </c>
      <c r="Q60" s="67"/>
      <c r="R60" s="82" t="n">
        <f aca="false">'Low SIPA income'!G55</f>
        <v>20454099.477445</v>
      </c>
      <c r="S60" s="67"/>
      <c r="T60" s="82" t="n">
        <f aca="false">'Low SIPA income'!J55</f>
        <v>78208022.1435847</v>
      </c>
      <c r="U60" s="9"/>
      <c r="V60" s="82" t="n">
        <f aca="false">'Low SIPA income'!F55</f>
        <v>111627.640503198</v>
      </c>
      <c r="W60" s="67"/>
      <c r="X60" s="82" t="n">
        <f aca="false">'Low SIPA income'!M55</f>
        <v>280376.449802255</v>
      </c>
      <c r="Y60" s="9"/>
      <c r="Z60" s="9" t="n">
        <f aca="false">R60+V60-N60-L60-F60</f>
        <v>-6826846.43309337</v>
      </c>
      <c r="AA60" s="9"/>
      <c r="AB60" s="9" t="n">
        <f aca="false">T60-P60-D60</f>
        <v>-71297349.7034952</v>
      </c>
      <c r="AC60" s="50"/>
      <c r="AD60" s="9"/>
      <c r="AE60" s="9"/>
      <c r="AF60" s="9"/>
      <c r="AG60" s="9" t="n">
        <f aca="false">BF60/100*$AG$57</f>
        <v>5758784232.75008</v>
      </c>
      <c r="AH60" s="40" t="n">
        <f aca="false">(AG60-AG59)/AG59</f>
        <v>0.00997235915143085</v>
      </c>
      <c r="AI60" s="40"/>
      <c r="AJ60" s="40" t="n">
        <f aca="false">AB60/AG60</f>
        <v>-0.0123806252885859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12299464</v>
      </c>
      <c r="AX60" s="7"/>
      <c r="AY60" s="40" t="n">
        <f aca="false">(AW60-AW59)/AW59</f>
        <v>0.00552679596342699</v>
      </c>
      <c r="AZ60" s="39" t="n">
        <f aca="false">workers_and_wage_low!B48</f>
        <v>6326.09444368561</v>
      </c>
      <c r="BA60" s="40" t="n">
        <f aca="false">(AZ60-AZ59)/AZ59</f>
        <v>0.00442112851278553</v>
      </c>
      <c r="BB60" s="40"/>
      <c r="BC60" s="40"/>
      <c r="BD60" s="40"/>
      <c r="BE60" s="40"/>
      <c r="BF60" s="7" t="n">
        <f aca="false">BF59*(1+AY60)*(1+BA60)*(1-BE60)</f>
        <v>101.353465777871</v>
      </c>
      <c r="BG60" s="7"/>
      <c r="BH60" s="7"/>
      <c r="BI60" s="40" t="n">
        <f aca="false">T67/AG67</f>
        <v>0.0156807268237324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124274507.012504</v>
      </c>
      <c r="E61" s="9"/>
      <c r="F61" s="67" t="n">
        <f aca="false">'Low pensions'!I61</f>
        <v>22588362.7148254</v>
      </c>
      <c r="G61" s="82" t="n">
        <f aca="false">'Low pensions'!K61</f>
        <v>1156123.78613851</v>
      </c>
      <c r="H61" s="82" t="n">
        <f aca="false">'Low pensions'!V61</f>
        <v>6360651.95967004</v>
      </c>
      <c r="I61" s="82" t="n">
        <f aca="false">'Low pensions'!M61</f>
        <v>35756.4057568612</v>
      </c>
      <c r="J61" s="82" t="n">
        <f aca="false">'Low pensions'!W61</f>
        <v>196721.194628972</v>
      </c>
      <c r="K61" s="9"/>
      <c r="L61" s="82" t="n">
        <f aca="false">'Low pensions'!N61</f>
        <v>3825597.35571614</v>
      </c>
      <c r="M61" s="67"/>
      <c r="N61" s="82" t="n">
        <f aca="false">'Low pensions'!L61</f>
        <v>976439.941659339</v>
      </c>
      <c r="O61" s="9"/>
      <c r="P61" s="82" t="n">
        <f aca="false">'Low pensions'!X61</f>
        <v>25223127.3275865</v>
      </c>
      <c r="Q61" s="67"/>
      <c r="R61" s="82" t="n">
        <f aca="false">'Low SIPA income'!G56</f>
        <v>23754940.5126976</v>
      </c>
      <c r="S61" s="67"/>
      <c r="T61" s="82" t="n">
        <f aca="false">'Low SIPA income'!J56</f>
        <v>90829073.931377</v>
      </c>
      <c r="U61" s="9"/>
      <c r="V61" s="82" t="n">
        <f aca="false">'Low SIPA income'!F56</f>
        <v>107791.024788633</v>
      </c>
      <c r="W61" s="67"/>
      <c r="X61" s="82" t="n">
        <f aca="false">'Low SIPA income'!M56</f>
        <v>270739.977254272</v>
      </c>
      <c r="Y61" s="9"/>
      <c r="Z61" s="9" t="n">
        <f aca="false">R61+V61-N61-L61-F61</f>
        <v>-3527668.47471469</v>
      </c>
      <c r="AA61" s="9"/>
      <c r="AB61" s="9" t="n">
        <f aca="false">T61-P61-D61</f>
        <v>-58668560.4087134</v>
      </c>
      <c r="AC61" s="50"/>
      <c r="AD61" s="9"/>
      <c r="AE61" s="9"/>
      <c r="AF61" s="9"/>
      <c r="AG61" s="9" t="n">
        <f aca="false">BF61/100*$AG$57</f>
        <v>5795881981.53939</v>
      </c>
      <c r="AH61" s="40" t="n">
        <f aca="false">(AG61-AG60)/AG60</f>
        <v>0.0064419410920691</v>
      </c>
      <c r="AI61" s="40" t="n">
        <f aca="false">(AG61-AG57)/AG57</f>
        <v>0.0200637883388934</v>
      </c>
      <c r="AJ61" s="40" t="n">
        <f aca="false">AB61/AG61</f>
        <v>-0.010122456011972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12359443</v>
      </c>
      <c r="AX61" s="7"/>
      <c r="AY61" s="40" t="n">
        <f aca="false">(AW61-AW60)/AW60</f>
        <v>0.00487655397015675</v>
      </c>
      <c r="AZ61" s="39" t="n">
        <f aca="false">workers_and_wage_low!B49</f>
        <v>6335.94917333874</v>
      </c>
      <c r="BA61" s="40" t="n">
        <f aca="false">(AZ61-AZ60)/AZ60</f>
        <v>0.0015577904725986</v>
      </c>
      <c r="BB61" s="40"/>
      <c r="BC61" s="40"/>
      <c r="BD61" s="40"/>
      <c r="BE61" s="40"/>
      <c r="BF61" s="7" t="n">
        <f aca="false">BF60*(1+AY61)*(1+BA61)*(1-BE61)</f>
        <v>102.006378833889</v>
      </c>
      <c r="BG61" s="7"/>
      <c r="BH61" s="7"/>
      <c r="BI61" s="40" t="n">
        <f aca="false">T68/AG68</f>
        <v>0.0137358884897831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125302323.703489</v>
      </c>
      <c r="E62" s="6"/>
      <c r="F62" s="8" t="n">
        <f aca="false">'Low pensions'!I62</f>
        <v>22775180.5649095</v>
      </c>
      <c r="G62" s="81" t="n">
        <f aca="false">'Low pensions'!K62</f>
        <v>1229407.64047225</v>
      </c>
      <c r="H62" s="81" t="n">
        <f aca="false">'Low pensions'!V62</f>
        <v>6763838.10398165</v>
      </c>
      <c r="I62" s="81" t="n">
        <f aca="false">'Low pensions'!M62</f>
        <v>38022.9167156366</v>
      </c>
      <c r="J62" s="81" t="n">
        <f aca="false">'Low pensions'!W62</f>
        <v>209190.869195308</v>
      </c>
      <c r="K62" s="6"/>
      <c r="L62" s="81" t="n">
        <f aca="false">'Low pensions'!N62</f>
        <v>4656718.48426114</v>
      </c>
      <c r="M62" s="8"/>
      <c r="N62" s="81" t="n">
        <f aca="false">'Low pensions'!L62</f>
        <v>985415.651423033</v>
      </c>
      <c r="O62" s="6"/>
      <c r="P62" s="81" t="n">
        <f aca="false">'Low pensions'!X62</f>
        <v>29585200.5214474</v>
      </c>
      <c r="Q62" s="8"/>
      <c r="R62" s="81" t="n">
        <f aca="false">'Low SIPA income'!G57</f>
        <v>20756552.8853304</v>
      </c>
      <c r="S62" s="8"/>
      <c r="T62" s="81" t="n">
        <f aca="false">'Low SIPA income'!J57</f>
        <v>79364478.9627855</v>
      </c>
      <c r="U62" s="6"/>
      <c r="V62" s="81" t="n">
        <f aca="false">'Low SIPA income'!F57</f>
        <v>107420.087810916</v>
      </c>
      <c r="W62" s="8"/>
      <c r="X62" s="81" t="n">
        <f aca="false">'Low SIPA income'!M57</f>
        <v>269808.290510345</v>
      </c>
      <c r="Y62" s="6"/>
      <c r="Z62" s="6" t="n">
        <f aca="false">R62+V62-N62-L62-F62</f>
        <v>-7553341.72745236</v>
      </c>
      <c r="AA62" s="6"/>
      <c r="AB62" s="6" t="n">
        <f aca="false">T62-P62-D62</f>
        <v>-75523045.2621512</v>
      </c>
      <c r="AC62" s="50"/>
      <c r="AD62" s="6"/>
      <c r="AE62" s="6"/>
      <c r="AF62" s="6"/>
      <c r="AG62" s="6" t="n">
        <f aca="false">BF62/100*$AG$57</f>
        <v>5829819795.89121</v>
      </c>
      <c r="AH62" s="61" t="n">
        <f aca="false">(AG62-AG61)/AG61</f>
        <v>0.00585550472903265</v>
      </c>
      <c r="AI62" s="61"/>
      <c r="AJ62" s="61" t="n">
        <f aca="false">AB62/AG62</f>
        <v>-0.0129546105894009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0.00466296459931761</v>
      </c>
      <c r="AV62" s="5"/>
      <c r="AW62" s="65" t="n">
        <f aca="false">workers_and_wage_low!C50</f>
        <v>12377234</v>
      </c>
      <c r="AX62" s="5"/>
      <c r="AY62" s="61" t="n">
        <f aca="false">(AW62-AW61)/AW61</f>
        <v>0.00143946616364508</v>
      </c>
      <c r="AZ62" s="66" t="n">
        <f aca="false">workers_and_wage_low!B50</f>
        <v>6363.88875115964</v>
      </c>
      <c r="BA62" s="61" t="n">
        <f aca="false">(AZ62-AZ61)/AZ61</f>
        <v>0.00440969096445216</v>
      </c>
      <c r="BB62" s="61"/>
      <c r="BC62" s="61"/>
      <c r="BD62" s="61"/>
      <c r="BE62" s="61"/>
      <c r="BF62" s="5" t="n">
        <f aca="false">BF61*(1+AY62)*(1+BA62)*(1-BE62)</f>
        <v>102.603677667543</v>
      </c>
      <c r="BG62" s="5"/>
      <c r="BH62" s="5"/>
      <c r="BI62" s="61" t="n">
        <f aca="false">T69/AG69</f>
        <v>0.0158079240650174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126448613.358933</v>
      </c>
      <c r="E63" s="9"/>
      <c r="F63" s="67" t="n">
        <f aca="false">'Low pensions'!I63</f>
        <v>22983532.2786749</v>
      </c>
      <c r="G63" s="82" t="n">
        <f aca="false">'Low pensions'!K63</f>
        <v>1326167.87230541</v>
      </c>
      <c r="H63" s="82" t="n">
        <f aca="false">'Low pensions'!V63</f>
        <v>7296184.35064383</v>
      </c>
      <c r="I63" s="82" t="n">
        <f aca="false">'Low pensions'!M63</f>
        <v>41015.5012053221</v>
      </c>
      <c r="J63" s="82" t="n">
        <f aca="false">'Low pensions'!W63</f>
        <v>225655.186102387</v>
      </c>
      <c r="K63" s="9"/>
      <c r="L63" s="82" t="n">
        <f aca="false">'Low pensions'!N63</f>
        <v>3878902.53778083</v>
      </c>
      <c r="M63" s="67"/>
      <c r="N63" s="82" t="n">
        <f aca="false">'Low pensions'!L63</f>
        <v>995366.062950734</v>
      </c>
      <c r="O63" s="9"/>
      <c r="P63" s="82" t="n">
        <f aca="false">'Low pensions'!X63</f>
        <v>25603854.105959</v>
      </c>
      <c r="Q63" s="67"/>
      <c r="R63" s="82" t="n">
        <f aca="false">'Low SIPA income'!G58</f>
        <v>23898601.9626821</v>
      </c>
      <c r="S63" s="67"/>
      <c r="T63" s="82" t="n">
        <f aca="false">'Low SIPA income'!J58</f>
        <v>91378375.9367749</v>
      </c>
      <c r="U63" s="9"/>
      <c r="V63" s="82" t="n">
        <f aca="false">'Low SIPA income'!F58</f>
        <v>110158.641366578</v>
      </c>
      <c r="W63" s="67"/>
      <c r="X63" s="82" t="n">
        <f aca="false">'Low SIPA income'!M58</f>
        <v>276686.747495268</v>
      </c>
      <c r="Y63" s="9"/>
      <c r="Z63" s="9" t="n">
        <f aca="false">R63+V63-N63-L63-F63</f>
        <v>-3849040.27535774</v>
      </c>
      <c r="AA63" s="9"/>
      <c r="AB63" s="9" t="n">
        <f aca="false">T63-P63-D63</f>
        <v>-60674091.5281167</v>
      </c>
      <c r="AC63" s="50"/>
      <c r="AD63" s="9"/>
      <c r="AE63" s="9"/>
      <c r="AF63" s="9"/>
      <c r="AG63" s="9" t="n">
        <f aca="false">BF63/100*$AG$57</f>
        <v>5843600370.28634</v>
      </c>
      <c r="AH63" s="40" t="n">
        <f aca="false">(AG63-AG62)/AG62</f>
        <v>0.0023638079524934</v>
      </c>
      <c r="AI63" s="40"/>
      <c r="AJ63" s="40" t="n">
        <f aca="false">AB63/AG63</f>
        <v>-0.0103829980976512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12406138</v>
      </c>
      <c r="AX63" s="7"/>
      <c r="AY63" s="40" t="n">
        <f aca="false">(AW63-AW62)/AW62</f>
        <v>0.00233525519514295</v>
      </c>
      <c r="AZ63" s="39" t="n">
        <f aca="false">workers_and_wage_low!B51</f>
        <v>6364.07003438836</v>
      </c>
      <c r="BA63" s="40" t="n">
        <f aca="false">(AZ63-AZ62)/AZ62</f>
        <v>2.84862347227613E-005</v>
      </c>
      <c r="BB63" s="40"/>
      <c r="BC63" s="40"/>
      <c r="BD63" s="40"/>
      <c r="BE63" s="40"/>
      <c r="BF63" s="7" t="n">
        <f aca="false">BF62*(1+AY63)*(1+BA63)*(1-BE63)</f>
        <v>102.846213056768</v>
      </c>
      <c r="BG63" s="7"/>
      <c r="BH63" s="7"/>
      <c r="BI63" s="40" t="n">
        <f aca="false">T70/AG70</f>
        <v>0.0137859798305508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127551033.709877</v>
      </c>
      <c r="E64" s="9"/>
      <c r="F64" s="67" t="n">
        <f aca="false">'Low pensions'!I64</f>
        <v>23183910.2270567</v>
      </c>
      <c r="G64" s="82" t="n">
        <f aca="false">'Low pensions'!K64</f>
        <v>1376246.6698241</v>
      </c>
      <c r="H64" s="82" t="n">
        <f aca="false">'Low pensions'!V64</f>
        <v>7571703.11895764</v>
      </c>
      <c r="I64" s="82" t="n">
        <f aca="false">'Low pensions'!M64</f>
        <v>42564.32999456</v>
      </c>
      <c r="J64" s="82" t="n">
        <f aca="false">'Low pensions'!W64</f>
        <v>234176.385122402</v>
      </c>
      <c r="K64" s="9"/>
      <c r="L64" s="82" t="n">
        <f aca="false">'Low pensions'!N64</f>
        <v>3882255.43378912</v>
      </c>
      <c r="M64" s="67"/>
      <c r="N64" s="82" t="n">
        <f aca="false">'Low pensions'!L64</f>
        <v>1004800.08018943</v>
      </c>
      <c r="O64" s="9"/>
      <c r="P64" s="82" t="n">
        <f aca="false">'Low pensions'!X64</f>
        <v>25673155.4786472</v>
      </c>
      <c r="Q64" s="67"/>
      <c r="R64" s="82" t="n">
        <f aca="false">'Low SIPA income'!G59</f>
        <v>20928670.5738598</v>
      </c>
      <c r="S64" s="67"/>
      <c r="T64" s="82" t="n">
        <f aca="false">'Low SIPA income'!J59</f>
        <v>80022585.8626103</v>
      </c>
      <c r="U64" s="9"/>
      <c r="V64" s="82" t="n">
        <f aca="false">'Low SIPA income'!F59</f>
        <v>111291.505698114</v>
      </c>
      <c r="W64" s="67"/>
      <c r="X64" s="82" t="n">
        <f aca="false">'Low SIPA income'!M59</f>
        <v>279532.176082236</v>
      </c>
      <c r="Y64" s="9"/>
      <c r="Z64" s="9" t="n">
        <f aca="false">R64+V64-N64-L64-F64</f>
        <v>-7031003.66147734</v>
      </c>
      <c r="AA64" s="9"/>
      <c r="AB64" s="9" t="n">
        <f aca="false">T64-P64-D64</f>
        <v>-73201603.3259134</v>
      </c>
      <c r="AC64" s="50"/>
      <c r="AD64" s="9"/>
      <c r="AE64" s="9"/>
      <c r="AF64" s="9"/>
      <c r="AG64" s="9" t="n">
        <f aca="false">BF64/100*$AG$57</f>
        <v>5888428365.00393</v>
      </c>
      <c r="AH64" s="40" t="n">
        <f aca="false">(AG64-AG63)/AG63</f>
        <v>0.00767129712454986</v>
      </c>
      <c r="AI64" s="40"/>
      <c r="AJ64" s="40" t="n">
        <f aca="false">AB64/AG64</f>
        <v>-0.0124314331071708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12465081</v>
      </c>
      <c r="AX64" s="7"/>
      <c r="AY64" s="40" t="n">
        <f aca="false">(AW64-AW63)/AW63</f>
        <v>0.00475111593954541</v>
      </c>
      <c r="AZ64" s="39" t="n">
        <f aca="false">workers_and_wage_low!B52</f>
        <v>6382.56639361568</v>
      </c>
      <c r="BA64" s="40" t="n">
        <f aca="false">(AZ64-AZ63)/AZ63</f>
        <v>0.00290637267147865</v>
      </c>
      <c r="BB64" s="40"/>
      <c r="BC64" s="40"/>
      <c r="BD64" s="40"/>
      <c r="BE64" s="40"/>
      <c r="BF64" s="7" t="n">
        <f aca="false">BF63*(1+AY64)*(1+BA64)*(1-BE64)</f>
        <v>103.635176915262</v>
      </c>
      <c r="BG64" s="7"/>
      <c r="BH64" s="7"/>
      <c r="BI64" s="40" t="n">
        <f aca="false">T71/AG71</f>
        <v>0.0158090202249182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128073458.570509</v>
      </c>
      <c r="E65" s="9"/>
      <c r="F65" s="67" t="n">
        <f aca="false">'Low pensions'!I65</f>
        <v>23278867.1295373</v>
      </c>
      <c r="G65" s="82" t="n">
        <f aca="false">'Low pensions'!K65</f>
        <v>1421674.82861857</v>
      </c>
      <c r="H65" s="82" t="n">
        <f aca="false">'Low pensions'!V65</f>
        <v>7821635.44517103</v>
      </c>
      <c r="I65" s="82" t="n">
        <f aca="false">'Low pensions'!M65</f>
        <v>43969.3245964504</v>
      </c>
      <c r="J65" s="82" t="n">
        <f aca="false">'Low pensions'!W65</f>
        <v>241906.250881577</v>
      </c>
      <c r="K65" s="9"/>
      <c r="L65" s="82" t="n">
        <f aca="false">'Low pensions'!N65</f>
        <v>3890177.52924928</v>
      </c>
      <c r="M65" s="67"/>
      <c r="N65" s="82" t="n">
        <f aca="false">'Low pensions'!L65</f>
        <v>1009683.27772309</v>
      </c>
      <c r="O65" s="9"/>
      <c r="P65" s="82" t="n">
        <f aca="false">'Low pensions'!X65</f>
        <v>25741129.181704</v>
      </c>
      <c r="Q65" s="67"/>
      <c r="R65" s="82" t="n">
        <f aca="false">'Low SIPA income'!G60</f>
        <v>24301477.3026552</v>
      </c>
      <c r="S65" s="67"/>
      <c r="T65" s="82" t="n">
        <f aca="false">'Low SIPA income'!J60</f>
        <v>92918804.7170524</v>
      </c>
      <c r="U65" s="9"/>
      <c r="V65" s="82" t="n">
        <f aca="false">'Low SIPA income'!F60</f>
        <v>107745.641218239</v>
      </c>
      <c r="W65" s="67"/>
      <c r="X65" s="82" t="n">
        <f aca="false">'Low SIPA income'!M60</f>
        <v>270625.986809888</v>
      </c>
      <c r="Y65" s="9"/>
      <c r="Z65" s="9" t="n">
        <f aca="false">R65+V65-N65-L65-F65</f>
        <v>-3769504.9926362</v>
      </c>
      <c r="AA65" s="9"/>
      <c r="AB65" s="9" t="n">
        <f aca="false">T65-P65-D65</f>
        <v>-60895783.0351604</v>
      </c>
      <c r="AC65" s="50"/>
      <c r="AD65" s="9"/>
      <c r="AE65" s="9"/>
      <c r="AF65" s="9"/>
      <c r="AG65" s="9" t="n">
        <f aca="false">BF65/100*$AG$57</f>
        <v>5904687779.53115</v>
      </c>
      <c r="AH65" s="40" t="n">
        <f aca="false">(AG65-AG64)/AG64</f>
        <v>0.00276124859119451</v>
      </c>
      <c r="AI65" s="40" t="n">
        <f aca="false">(AG65-AG61)/AG61</f>
        <v>0.0187729491970891</v>
      </c>
      <c r="AJ65" s="40" t="n">
        <f aca="false">AB65/AG65</f>
        <v>-0.010313124979488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12456812</v>
      </c>
      <c r="AX65" s="7"/>
      <c r="AY65" s="40" t="n">
        <f aca="false">(AW65-AW64)/AW64</f>
        <v>-0.000663373146151236</v>
      </c>
      <c r="AZ65" s="39" t="n">
        <f aca="false">workers_and_wage_low!B53</f>
        <v>6404.43877878027</v>
      </c>
      <c r="BA65" s="40" t="n">
        <f aca="false">(AZ65-AZ64)/AZ64</f>
        <v>0.00342689504749492</v>
      </c>
      <c r="BB65" s="40"/>
      <c r="BC65" s="40"/>
      <c r="BD65" s="40"/>
      <c r="BE65" s="40"/>
      <c r="BF65" s="7" t="n">
        <f aca="false">BF64*(1+AY65)*(1+BA65)*(1-BE65)</f>
        <v>103.921339401517</v>
      </c>
      <c r="BG65" s="7"/>
      <c r="BH65" s="7"/>
      <c r="BI65" s="40" t="n">
        <f aca="false">T72/AG72</f>
        <v>0.0136936412456096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128781230.939315</v>
      </c>
      <c r="E66" s="6"/>
      <c r="F66" s="8" t="n">
        <f aca="false">'Low pensions'!I66</f>
        <v>23407513.1356285</v>
      </c>
      <c r="G66" s="81" t="n">
        <f aca="false">'Low pensions'!K66</f>
        <v>1460986.50336932</v>
      </c>
      <c r="H66" s="81" t="n">
        <f aca="false">'Low pensions'!V66</f>
        <v>8037916.68083046</v>
      </c>
      <c r="I66" s="81" t="n">
        <f aca="false">'Low pensions'!M66</f>
        <v>45185.1495887418</v>
      </c>
      <c r="J66" s="81" t="n">
        <f aca="false">'Low pensions'!W66</f>
        <v>248595.361262797</v>
      </c>
      <c r="K66" s="6"/>
      <c r="L66" s="81" t="n">
        <f aca="false">'Low pensions'!N66</f>
        <v>4668248.0833129</v>
      </c>
      <c r="M66" s="8"/>
      <c r="N66" s="81" t="n">
        <f aca="false">'Low pensions'!L66</f>
        <v>1016641.57746736</v>
      </c>
      <c r="O66" s="6"/>
      <c r="P66" s="81" t="n">
        <f aca="false">'Low pensions'!X66</f>
        <v>29816823.4976946</v>
      </c>
      <c r="Q66" s="8"/>
      <c r="R66" s="81" t="n">
        <f aca="false">'Low SIPA income'!G61</f>
        <v>21402991.9600619</v>
      </c>
      <c r="S66" s="8"/>
      <c r="T66" s="81" t="n">
        <f aca="false">'Low SIPA income'!J61</f>
        <v>81836194.792995</v>
      </c>
      <c r="U66" s="6"/>
      <c r="V66" s="81" t="n">
        <f aca="false">'Low SIPA income'!F61</f>
        <v>109782.644390706</v>
      </c>
      <c r="W66" s="8"/>
      <c r="X66" s="81" t="n">
        <f aca="false">'Low SIPA income'!M61</f>
        <v>275742.351494814</v>
      </c>
      <c r="Y66" s="6"/>
      <c r="Z66" s="6" t="n">
        <f aca="false">R66+V66-N66-L66-F66</f>
        <v>-7579628.19195618</v>
      </c>
      <c r="AA66" s="6"/>
      <c r="AB66" s="6" t="n">
        <f aca="false">T66-P66-D66</f>
        <v>-76761859.6440145</v>
      </c>
      <c r="AC66" s="50"/>
      <c r="AD66" s="6"/>
      <c r="AE66" s="6"/>
      <c r="AF66" s="6"/>
      <c r="AG66" s="6" t="n">
        <f aca="false">BF66/100*$AG$57</f>
        <v>5987576459.60514</v>
      </c>
      <c r="AH66" s="61" t="n">
        <f aca="false">(AG66-AG65)/AG65</f>
        <v>0.0140377752675292</v>
      </c>
      <c r="AI66" s="61"/>
      <c r="AJ66" s="61" t="n">
        <f aca="false">AB66/AG66</f>
        <v>-0.0128201886292199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0.00879654217296588</v>
      </c>
      <c r="AV66" s="5"/>
      <c r="AW66" s="65" t="n">
        <f aca="false">workers_and_wage_low!C54</f>
        <v>12561203</v>
      </c>
      <c r="AX66" s="5"/>
      <c r="AY66" s="61" t="n">
        <f aca="false">(AW66-AW65)/AW65</f>
        <v>0.0083802340438308</v>
      </c>
      <c r="AZ66" s="66" t="n">
        <f aca="false">workers_and_wage_low!B54</f>
        <v>6440.37103447344</v>
      </c>
      <c r="BA66" s="61" t="n">
        <f aca="false">(AZ66-AZ65)/AZ65</f>
        <v>0.0056105237218012</v>
      </c>
      <c r="BB66" s="61"/>
      <c r="BC66" s="61"/>
      <c r="BD66" s="61"/>
      <c r="BE66" s="61"/>
      <c r="BF66" s="5" t="n">
        <f aca="false">BF65*(1+AY66)*(1+BA66)*(1-BE66)</f>
        <v>105.380163809536</v>
      </c>
      <c r="BG66" s="5"/>
      <c r="BH66" s="5"/>
      <c r="BI66" s="61" t="n">
        <f aca="false">T73/AG73</f>
        <v>0.0158438064615864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128810986.294307</v>
      </c>
      <c r="E67" s="9"/>
      <c r="F67" s="67" t="n">
        <f aca="false">'Low pensions'!I67</f>
        <v>23412921.5236193</v>
      </c>
      <c r="G67" s="82" t="n">
        <f aca="false">'Low pensions'!K67</f>
        <v>1525927.03455834</v>
      </c>
      <c r="H67" s="82" t="n">
        <f aca="false">'Low pensions'!V67</f>
        <v>8395200.32287807</v>
      </c>
      <c r="I67" s="82" t="n">
        <f aca="false">'Low pensions'!M67</f>
        <v>47193.6196255162</v>
      </c>
      <c r="J67" s="82" t="n">
        <f aca="false">'Low pensions'!W67</f>
        <v>259645.370810665</v>
      </c>
      <c r="K67" s="9"/>
      <c r="L67" s="82" t="n">
        <f aca="false">'Low pensions'!N67</f>
        <v>3836665.329111</v>
      </c>
      <c r="M67" s="67"/>
      <c r="N67" s="82" t="n">
        <f aca="false">'Low pensions'!L67</f>
        <v>1017994.2015135</v>
      </c>
      <c r="O67" s="9"/>
      <c r="P67" s="82" t="n">
        <f aca="false">'Low pensions'!X67</f>
        <v>25509178.3713761</v>
      </c>
      <c r="Q67" s="67"/>
      <c r="R67" s="82" t="n">
        <f aca="false">'Low SIPA income'!G62</f>
        <v>24667339.0854331</v>
      </c>
      <c r="S67" s="67"/>
      <c r="T67" s="82" t="n">
        <f aca="false">'Low SIPA income'!J62</f>
        <v>94317708.9533666</v>
      </c>
      <c r="U67" s="9"/>
      <c r="V67" s="82" t="n">
        <f aca="false">'Low SIPA income'!F62</f>
        <v>113896.642222634</v>
      </c>
      <c r="W67" s="67"/>
      <c r="X67" s="82" t="n">
        <f aca="false">'Low SIPA income'!M62</f>
        <v>286075.52795013</v>
      </c>
      <c r="Y67" s="9"/>
      <c r="Z67" s="9" t="n">
        <f aca="false">R67+V67-N67-L67-F67</f>
        <v>-3486345.32658797</v>
      </c>
      <c r="AA67" s="9"/>
      <c r="AB67" s="9" t="n">
        <f aca="false">T67-P67-D67</f>
        <v>-60002455.7123168</v>
      </c>
      <c r="AC67" s="50"/>
      <c r="AD67" s="9"/>
      <c r="AE67" s="9"/>
      <c r="AF67" s="9"/>
      <c r="AG67" s="9" t="n">
        <f aca="false">BF67/100*$AG$57</f>
        <v>6014881198.65841</v>
      </c>
      <c r="AH67" s="40" t="n">
        <f aca="false">(AG67-AG66)/AG66</f>
        <v>0.00456023221373206</v>
      </c>
      <c r="AI67" s="40"/>
      <c r="AJ67" s="40" t="n">
        <f aca="false">AB67/AG67</f>
        <v>-0.00997566763674402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12576117</v>
      </c>
      <c r="AX67" s="7"/>
      <c r="AY67" s="40" t="n">
        <f aca="false">(AW67-AW66)/AW66</f>
        <v>0.00118730666163106</v>
      </c>
      <c r="AZ67" s="39" t="n">
        <f aca="false">workers_and_wage_low!B55</f>
        <v>6462.06816535259</v>
      </c>
      <c r="BA67" s="40" t="n">
        <f aca="false">(AZ67-AZ66)/AZ66</f>
        <v>0.00336892560428832</v>
      </c>
      <c r="BB67" s="40"/>
      <c r="BC67" s="40"/>
      <c r="BD67" s="40"/>
      <c r="BE67" s="40"/>
      <c r="BF67" s="7" t="n">
        <f aca="false">BF66*(1+AY67)*(1+BA67)*(1-BE67)</f>
        <v>105.860721827229</v>
      </c>
      <c r="BG67" s="7"/>
      <c r="BH67" s="7"/>
      <c r="BI67" s="40" t="n">
        <f aca="false">T74/AG74</f>
        <v>0.0137642384045707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129303053.098089</v>
      </c>
      <c r="E68" s="9"/>
      <c r="F68" s="67" t="n">
        <f aca="false">'Low pensions'!I68</f>
        <v>23502360.489912</v>
      </c>
      <c r="G68" s="82" t="n">
        <f aca="false">'Low pensions'!K68</f>
        <v>1590986.81215393</v>
      </c>
      <c r="H68" s="82" t="n">
        <f aca="false">'Low pensions'!V68</f>
        <v>8753140.02347126</v>
      </c>
      <c r="I68" s="82" t="n">
        <f aca="false">'Low pensions'!M68</f>
        <v>49205.7776954826</v>
      </c>
      <c r="J68" s="82" t="n">
        <f aca="false">'Low pensions'!W68</f>
        <v>270715.670829009</v>
      </c>
      <c r="K68" s="9"/>
      <c r="L68" s="82" t="n">
        <f aca="false">'Low pensions'!N68</f>
        <v>3882703.39848689</v>
      </c>
      <c r="M68" s="67"/>
      <c r="N68" s="82" t="n">
        <f aca="false">'Low pensions'!L68</f>
        <v>1022655.50027816</v>
      </c>
      <c r="O68" s="9"/>
      <c r="P68" s="82" t="n">
        <f aca="false">'Low pensions'!X68</f>
        <v>25773715.222721</v>
      </c>
      <c r="Q68" s="67"/>
      <c r="R68" s="82" t="n">
        <f aca="false">'Low SIPA income'!G63</f>
        <v>21744528.5432691</v>
      </c>
      <c r="S68" s="67"/>
      <c r="T68" s="82" t="n">
        <f aca="false">'Low SIPA income'!J63</f>
        <v>83142089.5204441</v>
      </c>
      <c r="U68" s="9"/>
      <c r="V68" s="82" t="n">
        <f aca="false">'Low SIPA income'!F63</f>
        <v>111786.132513619</v>
      </c>
      <c r="W68" s="67"/>
      <c r="X68" s="82" t="n">
        <f aca="false">'Low SIPA income'!M63</f>
        <v>280774.536037918</v>
      </c>
      <c r="Y68" s="9"/>
      <c r="Z68" s="9" t="n">
        <f aca="false">R68+V68-N68-L68-F68</f>
        <v>-6551404.71289429</v>
      </c>
      <c r="AA68" s="9"/>
      <c r="AB68" s="9" t="n">
        <f aca="false">T68-P68-D68</f>
        <v>-71934678.8003657</v>
      </c>
      <c r="AC68" s="50"/>
      <c r="AD68" s="9"/>
      <c r="AE68" s="9"/>
      <c r="AF68" s="9"/>
      <c r="AG68" s="9" t="n">
        <f aca="false">BF68/100*$AG$57</f>
        <v>6052909470.12899</v>
      </c>
      <c r="AH68" s="40" t="n">
        <f aca="false">(AG68-AG67)/AG67</f>
        <v>0.00632236451803305</v>
      </c>
      <c r="AI68" s="40"/>
      <c r="AJ68" s="40" t="n">
        <f aca="false">AB68/AG68</f>
        <v>-0.0118843143376524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12613953</v>
      </c>
      <c r="AX68" s="7"/>
      <c r="AY68" s="40" t="n">
        <f aca="false">(AW68-AW67)/AW67</f>
        <v>0.00300855979631869</v>
      </c>
      <c r="AZ68" s="39" t="n">
        <f aca="false">workers_and_wage_low!B56</f>
        <v>6483.4179652015</v>
      </c>
      <c r="BA68" s="40" t="n">
        <f aca="false">(AZ68-AZ67)/AZ67</f>
        <v>0.00330386484676384</v>
      </c>
      <c r="BB68" s="40"/>
      <c r="BC68" s="40"/>
      <c r="BD68" s="40"/>
      <c r="BE68" s="40"/>
      <c r="BF68" s="7" t="n">
        <f aca="false">BF67*(1+AY68)*(1+BA68)*(1-BE68)</f>
        <v>106.530011898763</v>
      </c>
      <c r="BG68" s="7"/>
      <c r="BH68" s="7"/>
      <c r="BI68" s="40" t="n">
        <f aca="false">T75/AG75</f>
        <v>0.0158623343491802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130389610.868353</v>
      </c>
      <c r="E69" s="9"/>
      <c r="F69" s="67" t="n">
        <f aca="false">'Low pensions'!I69</f>
        <v>23699855.2264864</v>
      </c>
      <c r="G69" s="82" t="n">
        <f aca="false">'Low pensions'!K69</f>
        <v>1662848.59455455</v>
      </c>
      <c r="H69" s="82" t="n">
        <f aca="false">'Low pensions'!V69</f>
        <v>9148502.34758588</v>
      </c>
      <c r="I69" s="82" t="n">
        <f aca="false">'Low pensions'!M69</f>
        <v>51428.3070480791</v>
      </c>
      <c r="J69" s="82" t="n">
        <f aca="false">'Low pensions'!W69</f>
        <v>282943.371574822</v>
      </c>
      <c r="K69" s="9"/>
      <c r="L69" s="82" t="n">
        <f aca="false">'Low pensions'!N69</f>
        <v>3891587.58731851</v>
      </c>
      <c r="M69" s="67"/>
      <c r="N69" s="82" t="n">
        <f aca="false">'Low pensions'!L69</f>
        <v>1032478.87773584</v>
      </c>
      <c r="O69" s="9"/>
      <c r="P69" s="82" t="n">
        <f aca="false">'Low pensions'!X69</f>
        <v>25873860.6452092</v>
      </c>
      <c r="Q69" s="67"/>
      <c r="R69" s="82" t="n">
        <f aca="false">'Low SIPA income'!G64</f>
        <v>25281551.951588</v>
      </c>
      <c r="S69" s="67"/>
      <c r="T69" s="82" t="n">
        <f aca="false">'Low SIPA income'!J64</f>
        <v>96666205.0819829</v>
      </c>
      <c r="U69" s="9"/>
      <c r="V69" s="82" t="n">
        <f aca="false">'Low SIPA income'!F64</f>
        <v>110660.880533895</v>
      </c>
      <c r="W69" s="67"/>
      <c r="X69" s="82" t="n">
        <f aca="false">'Low SIPA income'!M64</f>
        <v>277948.227483999</v>
      </c>
      <c r="Y69" s="9"/>
      <c r="Z69" s="9" t="n">
        <f aca="false">R69+V69-N69-L69-F69</f>
        <v>-3231708.85941885</v>
      </c>
      <c r="AA69" s="9"/>
      <c r="AB69" s="9" t="n">
        <f aca="false">T69-P69-D69</f>
        <v>-59597266.4315794</v>
      </c>
      <c r="AC69" s="50"/>
      <c r="AD69" s="9"/>
      <c r="AE69" s="9"/>
      <c r="AF69" s="9"/>
      <c r="AG69" s="9" t="n">
        <f aca="false">BF69/100*$AG$57</f>
        <v>6115047408.14786</v>
      </c>
      <c r="AH69" s="40" t="n">
        <f aca="false">(AG69-AG68)/AG68</f>
        <v>0.0102657966925693</v>
      </c>
      <c r="AI69" s="40" t="n">
        <f aca="false">(AG69-AG65)/AG65</f>
        <v>0.035625868203554</v>
      </c>
      <c r="AJ69" s="40" t="n">
        <f aca="false">AB69/AG69</f>
        <v>-0.00974600235350103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12662073</v>
      </c>
      <c r="AX69" s="7"/>
      <c r="AY69" s="40" t="n">
        <f aca="false">(AW69-AW68)/AW68</f>
        <v>0.00381482315654736</v>
      </c>
      <c r="AZ69" s="39" t="n">
        <f aca="false">workers_and_wage_low!B57</f>
        <v>6525.08337674121</v>
      </c>
      <c r="BA69" s="40" t="n">
        <f aca="false">(AZ69-AZ68)/AZ68</f>
        <v>0.00642645773623514</v>
      </c>
      <c r="BB69" s="40"/>
      <c r="BC69" s="40"/>
      <c r="BD69" s="40"/>
      <c r="BE69" s="40"/>
      <c r="BF69" s="7" t="n">
        <f aca="false">BF68*(1+AY69)*(1+BA69)*(1-BE69)</f>
        <v>107.623627342572</v>
      </c>
      <c r="BG69" s="7"/>
      <c r="BH69" s="7"/>
      <c r="BI69" s="40" t="n">
        <f aca="false">T76/AG76</f>
        <v>0.0137915532561742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131424477.48395</v>
      </c>
      <c r="E70" s="6"/>
      <c r="F70" s="8" t="n">
        <f aca="false">'Low pensions'!I70</f>
        <v>23887954.48382</v>
      </c>
      <c r="G70" s="81" t="n">
        <f aca="false">'Low pensions'!K70</f>
        <v>1700331.76271772</v>
      </c>
      <c r="H70" s="81" t="n">
        <f aca="false">'Low pensions'!V70</f>
        <v>9354723.67949706</v>
      </c>
      <c r="I70" s="81" t="n">
        <f aca="false">'Low pensions'!M70</f>
        <v>52587.5802902386</v>
      </c>
      <c r="J70" s="81" t="n">
        <f aca="false">'Low pensions'!W70</f>
        <v>289321.35091228</v>
      </c>
      <c r="K70" s="6"/>
      <c r="L70" s="81" t="n">
        <f aca="false">'Low pensions'!N70</f>
        <v>4708979.44241594</v>
      </c>
      <c r="M70" s="8"/>
      <c r="N70" s="81" t="n">
        <f aca="false">'Low pensions'!L70</f>
        <v>1041698.31678668</v>
      </c>
      <c r="O70" s="6"/>
      <c r="P70" s="81" t="n">
        <f aca="false">'Low pensions'!X70</f>
        <v>30166033.5005106</v>
      </c>
      <c r="Q70" s="8"/>
      <c r="R70" s="81" t="n">
        <f aca="false">'Low SIPA income'!G65</f>
        <v>22233844.823016</v>
      </c>
      <c r="S70" s="8"/>
      <c r="T70" s="81" t="n">
        <f aca="false">'Low SIPA income'!J65</f>
        <v>85013032.7259302</v>
      </c>
      <c r="U70" s="6"/>
      <c r="V70" s="81" t="n">
        <f aca="false">'Low SIPA income'!F65</f>
        <v>110950.443292269</v>
      </c>
      <c r="W70" s="8"/>
      <c r="X70" s="81" t="n">
        <f aca="false">'Low SIPA income'!M65</f>
        <v>278675.525649775</v>
      </c>
      <c r="Y70" s="6"/>
      <c r="Z70" s="6" t="n">
        <f aca="false">R70+V70-N70-L70-F70</f>
        <v>-7293836.97671433</v>
      </c>
      <c r="AA70" s="6"/>
      <c r="AB70" s="6" t="n">
        <f aca="false">T70-P70-D70</f>
        <v>-76577478.25853</v>
      </c>
      <c r="AC70" s="50"/>
      <c r="AD70" s="6"/>
      <c r="AE70" s="6"/>
      <c r="AF70" s="6"/>
      <c r="AG70" s="6" t="n">
        <f aca="false">BF70/100*$AG$57</f>
        <v>6166629704.29818</v>
      </c>
      <c r="AH70" s="61" t="n">
        <f aca="false">(AG70-AG69)/AG69</f>
        <v>0.00843530600949745</v>
      </c>
      <c r="AI70" s="61"/>
      <c r="AJ70" s="61" t="n">
        <f aca="false">AB70/AG70</f>
        <v>-0.0124180438798125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0.00513042202305585</v>
      </c>
      <c r="AV70" s="5"/>
      <c r="AW70" s="65" t="n">
        <f aca="false">workers_and_wage_low!C58</f>
        <v>12719267</v>
      </c>
      <c r="AX70" s="5"/>
      <c r="AY70" s="61" t="n">
        <f aca="false">(AW70-AW69)/AW69</f>
        <v>0.00451695389846512</v>
      </c>
      <c r="AZ70" s="66" t="n">
        <f aca="false">workers_and_wage_low!B58</f>
        <v>6550.53598271734</v>
      </c>
      <c r="BA70" s="61" t="n">
        <f aca="false">(AZ70-AZ69)/AZ69</f>
        <v>0.00390073268134043</v>
      </c>
      <c r="BB70" s="61"/>
      <c r="BC70" s="61"/>
      <c r="BD70" s="61"/>
      <c r="BE70" s="61"/>
      <c r="BF70" s="5" t="n">
        <f aca="false">BF69*(1+AY70)*(1+BA70)*(1-BE70)</f>
        <v>108.531465573059</v>
      </c>
      <c r="BG70" s="5"/>
      <c r="BH70" s="5"/>
      <c r="BI70" s="61" t="n">
        <f aca="false">T77/AG77</f>
        <v>0.015899513882393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131379487.428844</v>
      </c>
      <c r="E71" s="9"/>
      <c r="F71" s="67" t="n">
        <f aca="false">'Low pensions'!I71</f>
        <v>23879777.0087472</v>
      </c>
      <c r="G71" s="82" t="n">
        <f aca="false">'Low pensions'!K71</f>
        <v>1754015.25256124</v>
      </c>
      <c r="H71" s="82" t="n">
        <f aca="false">'Low pensions'!V71</f>
        <v>9650074.40142594</v>
      </c>
      <c r="I71" s="82" t="n">
        <f aca="false">'Low pensions'!M71</f>
        <v>54247.8944091108</v>
      </c>
      <c r="J71" s="82" t="n">
        <f aca="false">'Low pensions'!W71</f>
        <v>298455.909322452</v>
      </c>
      <c r="K71" s="9"/>
      <c r="L71" s="82" t="n">
        <f aca="false">'Low pensions'!N71</f>
        <v>3844597.57215756</v>
      </c>
      <c r="M71" s="67"/>
      <c r="N71" s="82" t="n">
        <f aca="false">'Low pensions'!L71</f>
        <v>1042099.4162499</v>
      </c>
      <c r="O71" s="9"/>
      <c r="P71" s="82" t="n">
        <f aca="false">'Low pensions'!X71</f>
        <v>25682958.5975445</v>
      </c>
      <c r="Q71" s="67"/>
      <c r="R71" s="82" t="n">
        <f aca="false">'Low SIPA income'!G66</f>
        <v>25497077.3721182</v>
      </c>
      <c r="S71" s="67"/>
      <c r="T71" s="82" t="n">
        <f aca="false">'Low SIPA income'!J66</f>
        <v>97490285.2073349</v>
      </c>
      <c r="U71" s="9"/>
      <c r="V71" s="82" t="n">
        <f aca="false">'Low SIPA income'!F66</f>
        <v>112453.203496588</v>
      </c>
      <c r="W71" s="67"/>
      <c r="X71" s="82" t="n">
        <f aca="false">'Low SIPA income'!M66</f>
        <v>282450.026025235</v>
      </c>
      <c r="Y71" s="9"/>
      <c r="Z71" s="9" t="n">
        <f aca="false">R71+V71-N71-L71-F71</f>
        <v>-3156943.42153983</v>
      </c>
      <c r="AA71" s="9"/>
      <c r="AB71" s="9" t="n">
        <f aca="false">T71-P71-D71</f>
        <v>-59572160.8190537</v>
      </c>
      <c r="AC71" s="50"/>
      <c r="AD71" s="9"/>
      <c r="AE71" s="9"/>
      <c r="AF71" s="9"/>
      <c r="AG71" s="9" t="n">
        <f aca="false">BF71/100*$AG$57</f>
        <v>6166750615.80798</v>
      </c>
      <c r="AH71" s="40" t="n">
        <f aca="false">(AG71-AG70)/AG70</f>
        <v>1.96073893844459E-005</v>
      </c>
      <c r="AI71" s="40"/>
      <c r="AJ71" s="40" t="n">
        <f aca="false">AB71/AG71</f>
        <v>-0.00966021889491447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12693941</v>
      </c>
      <c r="AX71" s="7"/>
      <c r="AY71" s="40" t="n">
        <f aca="false">(AW71-AW70)/AW70</f>
        <v>-0.00199115247757595</v>
      </c>
      <c r="AZ71" s="39" t="n">
        <f aca="false">workers_and_wage_low!B59</f>
        <v>6563.73381647786</v>
      </c>
      <c r="BA71" s="40" t="n">
        <f aca="false">(AZ71-AZ70)/AZ70</f>
        <v>0.00201477158439252</v>
      </c>
      <c r="BB71" s="40"/>
      <c r="BC71" s="40"/>
      <c r="BD71" s="40"/>
      <c r="BE71" s="40"/>
      <c r="BF71" s="7" t="n">
        <f aca="false">BF70*(1+AY71)*(1+BA71)*(1-BE71)</f>
        <v>108.533593591765</v>
      </c>
      <c r="BG71" s="7"/>
      <c r="BH71" s="7"/>
      <c r="BI71" s="40" t="n">
        <f aca="false">T78/AG78</f>
        <v>0.0137522491240132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132082355.805055</v>
      </c>
      <c r="E72" s="9"/>
      <c r="F72" s="67" t="n">
        <f aca="false">'Low pensions'!I72</f>
        <v>24007531.6561347</v>
      </c>
      <c r="G72" s="82" t="n">
        <f aca="false">'Low pensions'!K72</f>
        <v>1831321.18460718</v>
      </c>
      <c r="H72" s="82" t="n">
        <f aca="false">'Low pensions'!V72</f>
        <v>10075388.8306052</v>
      </c>
      <c r="I72" s="82" t="n">
        <f aca="false">'Low pensions'!M72</f>
        <v>56638.7995239333</v>
      </c>
      <c r="J72" s="82" t="n">
        <f aca="false">'Low pensions'!W72</f>
        <v>311609.963833151</v>
      </c>
      <c r="K72" s="9"/>
      <c r="L72" s="82" t="n">
        <f aca="false">'Low pensions'!N72</f>
        <v>3899253.67954086</v>
      </c>
      <c r="M72" s="67"/>
      <c r="N72" s="82" t="n">
        <f aca="false">'Low pensions'!L72</f>
        <v>1049157.87340223</v>
      </c>
      <c r="O72" s="9"/>
      <c r="P72" s="82" t="n">
        <f aca="false">'Low pensions'!X72</f>
        <v>26005402.9472513</v>
      </c>
      <c r="Q72" s="67"/>
      <c r="R72" s="82" t="n">
        <f aca="false">'Low SIPA income'!G67</f>
        <v>22231964.7688213</v>
      </c>
      <c r="S72" s="67"/>
      <c r="T72" s="82" t="n">
        <f aca="false">'Low SIPA income'!J67</f>
        <v>85005844.175769</v>
      </c>
      <c r="U72" s="9"/>
      <c r="V72" s="82" t="n">
        <f aca="false">'Low SIPA income'!F67</f>
        <v>116030.058887775</v>
      </c>
      <c r="W72" s="67"/>
      <c r="X72" s="82" t="n">
        <f aca="false">'Low SIPA income'!M67</f>
        <v>291434.055531874</v>
      </c>
      <c r="Y72" s="9"/>
      <c r="Z72" s="9" t="n">
        <f aca="false">R72+V72-N72-L72-F72</f>
        <v>-6607948.38136875</v>
      </c>
      <c r="AA72" s="9"/>
      <c r="AB72" s="9" t="n">
        <f aca="false">T72-P72-D72</f>
        <v>-73081914.5765376</v>
      </c>
      <c r="AC72" s="50"/>
      <c r="AD72" s="9"/>
      <c r="AE72" s="9"/>
      <c r="AF72" s="9"/>
      <c r="AG72" s="9" t="n">
        <f aca="false">BF72/100*$AG$57</f>
        <v>6207687396.73412</v>
      </c>
      <c r="AH72" s="40" t="n">
        <f aca="false">(AG72-AG71)/AG71</f>
        <v>0.0066383065371899</v>
      </c>
      <c r="AI72" s="40"/>
      <c r="AJ72" s="40" t="n">
        <f aca="false">AB72/AG72</f>
        <v>-0.0117728084399009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12724020</v>
      </c>
      <c r="AX72" s="7"/>
      <c r="AY72" s="40" t="n">
        <f aca="false">(AW72-AW71)/AW71</f>
        <v>0.00236955568014693</v>
      </c>
      <c r="AZ72" s="39" t="n">
        <f aca="false">workers_and_wage_low!B60</f>
        <v>6591.68652533231</v>
      </c>
      <c r="BA72" s="40" t="n">
        <f aca="false">(AZ72-AZ71)/AZ71</f>
        <v>0.00425865972570024</v>
      </c>
      <c r="BB72" s="40"/>
      <c r="BC72" s="40"/>
      <c r="BD72" s="40"/>
      <c r="BE72" s="40"/>
      <c r="BF72" s="7" t="n">
        <f aca="false">BF71*(1+AY72)*(1+BA72)*(1-BE72)</f>
        <v>109.25407285561</v>
      </c>
      <c r="BG72" s="7"/>
      <c r="BH72" s="7"/>
      <c r="BI72" s="40" t="n">
        <f aca="false">T79/AG79</f>
        <v>0.0159569928056938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132113622.081076</v>
      </c>
      <c r="E73" s="9"/>
      <c r="F73" s="67" t="n">
        <f aca="false">'Low pensions'!I73</f>
        <v>24013214.6719074</v>
      </c>
      <c r="G73" s="82" t="n">
        <f aca="false">'Low pensions'!K73</f>
        <v>1889462.75872772</v>
      </c>
      <c r="H73" s="82" t="n">
        <f aca="false">'Low pensions'!V73</f>
        <v>10395266.6168787</v>
      </c>
      <c r="I73" s="82" t="n">
        <f aca="false">'Low pensions'!M73</f>
        <v>58436.9925379709</v>
      </c>
      <c r="J73" s="82" t="n">
        <f aca="false">'Low pensions'!W73</f>
        <v>321503.091243673</v>
      </c>
      <c r="K73" s="9"/>
      <c r="L73" s="82" t="n">
        <f aca="false">'Low pensions'!N73</f>
        <v>3867372.88102456</v>
      </c>
      <c r="M73" s="67"/>
      <c r="N73" s="82" t="n">
        <f aca="false">'Low pensions'!L73</f>
        <v>1049076.73569542</v>
      </c>
      <c r="O73" s="9"/>
      <c r="P73" s="82" t="n">
        <f aca="false">'Low pensions'!X73</f>
        <v>25839526.9364718</v>
      </c>
      <c r="Q73" s="67"/>
      <c r="R73" s="82" t="n">
        <f aca="false">'Low SIPA income'!G68</f>
        <v>25862446.5628541</v>
      </c>
      <c r="S73" s="67"/>
      <c r="T73" s="82" t="n">
        <f aca="false">'Low SIPA income'!J68</f>
        <v>98887305.9752824</v>
      </c>
      <c r="U73" s="9"/>
      <c r="V73" s="82" t="n">
        <f aca="false">'Low SIPA income'!F68</f>
        <v>116704.626918313</v>
      </c>
      <c r="W73" s="67"/>
      <c r="X73" s="82" t="n">
        <f aca="false">'Low SIPA income'!M68</f>
        <v>293128.375941223</v>
      </c>
      <c r="Y73" s="9"/>
      <c r="Z73" s="9" t="n">
        <f aca="false">R73+V73-N73-L73-F73</f>
        <v>-2950513.09885494</v>
      </c>
      <c r="AA73" s="9"/>
      <c r="AB73" s="9" t="n">
        <f aca="false">T73-P73-D73</f>
        <v>-59065843.0422652</v>
      </c>
      <c r="AC73" s="50"/>
      <c r="AD73" s="9"/>
      <c r="AE73" s="9"/>
      <c r="AF73" s="9"/>
      <c r="AG73" s="9" t="n">
        <f aca="false">BF73/100*$AG$57</f>
        <v>6241385630.09063</v>
      </c>
      <c r="AH73" s="40" t="n">
        <f aca="false">(AG73-AG72)/AG72</f>
        <v>0.00542846815615163</v>
      </c>
      <c r="AI73" s="40" t="n">
        <f aca="false">(AG73-AG69)/AG69</f>
        <v>0.0206602195388427</v>
      </c>
      <c r="AJ73" s="40" t="n">
        <f aca="false">AB73/AG73</f>
        <v>-0.00946357852934134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12752826</v>
      </c>
      <c r="AX73" s="7"/>
      <c r="AY73" s="40" t="n">
        <f aca="false">(AW73-AW72)/AW72</f>
        <v>0.00226390716141597</v>
      </c>
      <c r="AZ73" s="39" t="n">
        <f aca="false">workers_and_wage_low!B61</f>
        <v>6612.49920143342</v>
      </c>
      <c r="BA73" s="40" t="n">
        <f aca="false">(AZ73-AZ72)/AZ72</f>
        <v>0.00315741290504829</v>
      </c>
      <c r="BB73" s="40"/>
      <c r="BC73" s="40"/>
      <c r="BD73" s="40"/>
      <c r="BE73" s="40"/>
      <c r="BF73" s="7" t="n">
        <f aca="false">BF72*(1+AY73)*(1+BA73)*(1-BE73)</f>
        <v>109.847155111036</v>
      </c>
      <c r="BG73" s="7"/>
      <c r="BH73" s="7"/>
      <c r="BI73" s="40" t="n">
        <f aca="false">T80/AG80</f>
        <v>0.0138824253543542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133361720.012055</v>
      </c>
      <c r="E74" s="6"/>
      <c r="F74" s="8" t="n">
        <f aca="false">'Low pensions'!I74</f>
        <v>24240071.2448789</v>
      </c>
      <c r="G74" s="81" t="n">
        <f aca="false">'Low pensions'!K74</f>
        <v>1914349.95913463</v>
      </c>
      <c r="H74" s="81" t="n">
        <f aca="false">'Low pensions'!V74</f>
        <v>10532188.6506063</v>
      </c>
      <c r="I74" s="81" t="n">
        <f aca="false">'Low pensions'!M74</f>
        <v>59206.6997670508</v>
      </c>
      <c r="J74" s="81" t="n">
        <f aca="false">'Low pensions'!W74</f>
        <v>325737.793317723</v>
      </c>
      <c r="K74" s="6"/>
      <c r="L74" s="81" t="n">
        <f aca="false">'Low pensions'!N74</f>
        <v>4636686.96414015</v>
      </c>
      <c r="M74" s="8"/>
      <c r="N74" s="81" t="n">
        <f aca="false">'Low pensions'!L74</f>
        <v>1059970.67132872</v>
      </c>
      <c r="O74" s="6"/>
      <c r="P74" s="81" t="n">
        <f aca="false">'Low pensions'!X74</f>
        <v>29891436.5905477</v>
      </c>
      <c r="Q74" s="8"/>
      <c r="R74" s="81" t="n">
        <f aca="false">'Low SIPA income'!G69</f>
        <v>22556202.541865</v>
      </c>
      <c r="S74" s="8"/>
      <c r="T74" s="81" t="n">
        <f aca="false">'Low SIPA income'!J69</f>
        <v>86245595.4032406</v>
      </c>
      <c r="U74" s="6"/>
      <c r="V74" s="81" t="n">
        <f aca="false">'Low SIPA income'!F69</f>
        <v>115848.141898765</v>
      </c>
      <c r="W74" s="8"/>
      <c r="X74" s="81" t="n">
        <f aca="false">'Low SIPA income'!M69</f>
        <v>290977.132503602</v>
      </c>
      <c r="Y74" s="6"/>
      <c r="Z74" s="6" t="n">
        <f aca="false">R74+V74-N74-L74-F74</f>
        <v>-7264678.19658406</v>
      </c>
      <c r="AA74" s="6"/>
      <c r="AB74" s="6" t="n">
        <f aca="false">T74-P74-D74</f>
        <v>-77007561.1993623</v>
      </c>
      <c r="AC74" s="50"/>
      <c r="AD74" s="6"/>
      <c r="AE74" s="6"/>
      <c r="AF74" s="6"/>
      <c r="AG74" s="6" t="n">
        <f aca="false">BF74/100*$AG$57</f>
        <v>6265918452.45872</v>
      </c>
      <c r="AH74" s="61" t="n">
        <f aca="false">(AG74-AG73)/AG73</f>
        <v>0.00393066921707425</v>
      </c>
      <c r="AI74" s="61"/>
      <c r="AJ74" s="61" t="n">
        <f aca="false">AB74/AG74</f>
        <v>-0.0122899079813503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0.00454418779018015</v>
      </c>
      <c r="AV74" s="5"/>
      <c r="AW74" s="65" t="n">
        <f aca="false">workers_and_wage_low!C62</f>
        <v>12784268</v>
      </c>
      <c r="AX74" s="5"/>
      <c r="AY74" s="61" t="n">
        <f aca="false">(AW74-AW73)/AW73</f>
        <v>0.00246549274647047</v>
      </c>
      <c r="AZ74" s="66" t="n">
        <f aca="false">workers_and_wage_low!B62</f>
        <v>6622.16385155049</v>
      </c>
      <c r="BA74" s="61" t="n">
        <f aca="false">(AZ74-AZ73)/AZ73</f>
        <v>0.00146157297304052</v>
      </c>
      <c r="BB74" s="61"/>
      <c r="BC74" s="61"/>
      <c r="BD74" s="61"/>
      <c r="BE74" s="61"/>
      <c r="BF74" s="5" t="n">
        <f aca="false">BF73*(1+AY74)*(1+BA74)*(1-BE74)</f>
        <v>110.278927942215</v>
      </c>
      <c r="BG74" s="5"/>
      <c r="BH74" s="5"/>
      <c r="BI74" s="61" t="n">
        <f aca="false">T81/AG81</f>
        <v>0.0160184667317784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133705629.952022</v>
      </c>
      <c r="E75" s="9"/>
      <c r="F75" s="67" t="n">
        <f aca="false">'Low pensions'!I75</f>
        <v>24302580.9474072</v>
      </c>
      <c r="G75" s="82" t="n">
        <f aca="false">'Low pensions'!K75</f>
        <v>1968532.30004956</v>
      </c>
      <c r="H75" s="82" t="n">
        <f aca="false">'Low pensions'!V75</f>
        <v>10830283.9039452</v>
      </c>
      <c r="I75" s="82" t="n">
        <f aca="false">'Low pensions'!M75</f>
        <v>60882.4422695742</v>
      </c>
      <c r="J75" s="82" t="n">
        <f aca="false">'Low pensions'!W75</f>
        <v>334957.234142635</v>
      </c>
      <c r="K75" s="9"/>
      <c r="L75" s="82" t="n">
        <f aca="false">'Low pensions'!N75</f>
        <v>3815179.07235752</v>
      </c>
      <c r="M75" s="67"/>
      <c r="N75" s="82" t="n">
        <f aca="false">'Low pensions'!L75</f>
        <v>1063673.92442069</v>
      </c>
      <c r="O75" s="9"/>
      <c r="P75" s="82" t="n">
        <f aca="false">'Low pensions'!X75</f>
        <v>25649002.4406791</v>
      </c>
      <c r="Q75" s="67"/>
      <c r="R75" s="82" t="n">
        <f aca="false">'Low SIPA income'!G70</f>
        <v>26041066.6725644</v>
      </c>
      <c r="S75" s="67"/>
      <c r="T75" s="82" t="n">
        <f aca="false">'Low SIPA income'!J70</f>
        <v>99570275.4460683</v>
      </c>
      <c r="U75" s="9"/>
      <c r="V75" s="82" t="n">
        <f aca="false">'Low SIPA income'!F70</f>
        <v>116652.336377786</v>
      </c>
      <c r="W75" s="67"/>
      <c r="X75" s="82" t="n">
        <f aca="false">'Low SIPA income'!M70</f>
        <v>292997.037179201</v>
      </c>
      <c r="Y75" s="9"/>
      <c r="Z75" s="9" t="n">
        <f aca="false">R75+V75-N75-L75-F75</f>
        <v>-3023714.93524325</v>
      </c>
      <c r="AA75" s="9"/>
      <c r="AB75" s="9" t="n">
        <f aca="false">T75-P75-D75</f>
        <v>-59784356.9466327</v>
      </c>
      <c r="AC75" s="50"/>
      <c r="AD75" s="9"/>
      <c r="AE75" s="9"/>
      <c r="AF75" s="9"/>
      <c r="AG75" s="9" t="n">
        <f aca="false">BF75/100*$AG$57</f>
        <v>6277151474.31717</v>
      </c>
      <c r="AH75" s="40" t="n">
        <f aca="false">(AG75-AG74)/AG74</f>
        <v>0.00179271753114597</v>
      </c>
      <c r="AI75" s="40"/>
      <c r="AJ75" s="40" t="n">
        <f aca="false">AB75/AG75</f>
        <v>-0.00952412207849996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12793937</v>
      </c>
      <c r="AX75" s="7"/>
      <c r="AY75" s="40" t="n">
        <f aca="false">(AW75-AW74)/AW74</f>
        <v>0.000756320189783255</v>
      </c>
      <c r="AZ75" s="39" t="n">
        <f aca="false">workers_and_wage_low!B63</f>
        <v>6629.02185771178</v>
      </c>
      <c r="BA75" s="40" t="n">
        <f aca="false">(AZ75-AZ74)/AZ74</f>
        <v>0.00103561408552075</v>
      </c>
      <c r="BB75" s="40"/>
      <c r="BC75" s="40"/>
      <c r="BD75" s="40"/>
      <c r="BE75" s="40"/>
      <c r="BF75" s="7" t="n">
        <f aca="false">BF74*(1+AY75)*(1+BA75)*(1-BE75)</f>
        <v>110.476626909652</v>
      </c>
      <c r="BG75" s="7"/>
      <c r="BH75" s="7"/>
      <c r="BI75" s="40" t="n">
        <f aca="false">T82/AG82</f>
        <v>0.0139038212544259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134333611.069681</v>
      </c>
      <c r="E76" s="9"/>
      <c r="F76" s="67" t="n">
        <f aca="false">'Low pensions'!I76</f>
        <v>24416723.9490955</v>
      </c>
      <c r="G76" s="82" t="n">
        <f aca="false">'Low pensions'!K76</f>
        <v>2058358.40494441</v>
      </c>
      <c r="H76" s="82" t="n">
        <f aca="false">'Low pensions'!V76</f>
        <v>11324480.630091</v>
      </c>
      <c r="I76" s="82" t="n">
        <f aca="false">'Low pensions'!M76</f>
        <v>63660.569225085</v>
      </c>
      <c r="J76" s="82" t="n">
        <f aca="false">'Low pensions'!W76</f>
        <v>350241.668971887</v>
      </c>
      <c r="K76" s="9"/>
      <c r="L76" s="82" t="n">
        <f aca="false">'Low pensions'!N76</f>
        <v>3796839.90946278</v>
      </c>
      <c r="M76" s="67"/>
      <c r="N76" s="82" t="n">
        <f aca="false">'Low pensions'!L76</f>
        <v>1069811.02090381</v>
      </c>
      <c r="O76" s="9"/>
      <c r="P76" s="82" t="n">
        <f aca="false">'Low pensions'!X76</f>
        <v>25587604.9313515</v>
      </c>
      <c r="Q76" s="67"/>
      <c r="R76" s="82" t="n">
        <f aca="false">'Low SIPA income'!G71</f>
        <v>22694217.3538576</v>
      </c>
      <c r="S76" s="67"/>
      <c r="T76" s="82" t="n">
        <f aca="false">'Low SIPA income'!J71</f>
        <v>86773306.998873</v>
      </c>
      <c r="U76" s="9"/>
      <c r="V76" s="82" t="n">
        <f aca="false">'Low SIPA income'!F71</f>
        <v>117751.976932007</v>
      </c>
      <c r="W76" s="67"/>
      <c r="X76" s="82" t="n">
        <f aca="false">'Low SIPA income'!M71</f>
        <v>295759.017216235</v>
      </c>
      <c r="Y76" s="9"/>
      <c r="Z76" s="9" t="n">
        <f aca="false">R76+V76-N76-L76-F76</f>
        <v>-6471405.54867244</v>
      </c>
      <c r="AA76" s="9"/>
      <c r="AB76" s="9" t="n">
        <f aca="false">T76-P76-D76</f>
        <v>-73147909.0021594</v>
      </c>
      <c r="AC76" s="50"/>
      <c r="AD76" s="9"/>
      <c r="AE76" s="9"/>
      <c r="AF76" s="9"/>
      <c r="AG76" s="9" t="n">
        <f aca="false">BF76/100*$AG$57</f>
        <v>6291771882.91147</v>
      </c>
      <c r="AH76" s="40" t="n">
        <f aca="false">(AG76-AG75)/AG75</f>
        <v>0.00232914701104706</v>
      </c>
      <c r="AI76" s="40"/>
      <c r="AJ76" s="40" t="n">
        <f aca="false">AB76/AG76</f>
        <v>-0.011625963299914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12801281</v>
      </c>
      <c r="AX76" s="7"/>
      <c r="AY76" s="40" t="n">
        <f aca="false">(AW76-AW75)/AW75</f>
        <v>0.00057402189802873</v>
      </c>
      <c r="AZ76" s="39" t="n">
        <f aca="false">workers_and_wage_low!B64</f>
        <v>6640.64994567188</v>
      </c>
      <c r="BA76" s="40" t="n">
        <f aca="false">(AZ76-AZ75)/AZ75</f>
        <v>0.0017541182107538</v>
      </c>
      <c r="BB76" s="40"/>
      <c r="BC76" s="40"/>
      <c r="BD76" s="40"/>
      <c r="BE76" s="40"/>
      <c r="BF76" s="7" t="n">
        <f aca="false">BF75*(1+AY76)*(1+BA76)*(1-BE76)</f>
        <v>110.73394321501</v>
      </c>
      <c r="BG76" s="7"/>
      <c r="BH76" s="7"/>
      <c r="BI76" s="40" t="n">
        <f aca="false">T83/AG83</f>
        <v>0.0159740392556491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134297874.229696</v>
      </c>
      <c r="E77" s="9"/>
      <c r="F77" s="67" t="n">
        <f aca="false">'Low pensions'!I77</f>
        <v>24410228.3554033</v>
      </c>
      <c r="G77" s="82" t="n">
        <f aca="false">'Low pensions'!K77</f>
        <v>2134799.03145191</v>
      </c>
      <c r="H77" s="82" t="n">
        <f aca="false">'Low pensions'!V77</f>
        <v>11745034.4035042</v>
      </c>
      <c r="I77" s="82" t="n">
        <f aca="false">'Low pensions'!M77</f>
        <v>66024.7123129456</v>
      </c>
      <c r="J77" s="82" t="n">
        <f aca="false">'Low pensions'!W77</f>
        <v>363248.486706316</v>
      </c>
      <c r="K77" s="9"/>
      <c r="L77" s="82" t="n">
        <f aca="false">'Low pensions'!N77</f>
        <v>3824493.10964879</v>
      </c>
      <c r="M77" s="67"/>
      <c r="N77" s="82" t="n">
        <f aca="false">'Low pensions'!L77</f>
        <v>1070061.78216311</v>
      </c>
      <c r="O77" s="9"/>
      <c r="P77" s="82" t="n">
        <f aca="false">'Low pensions'!X77</f>
        <v>25732477.1330367</v>
      </c>
      <c r="Q77" s="67"/>
      <c r="R77" s="82" t="n">
        <f aca="false">'Low SIPA income'!G72</f>
        <v>26427778.5345526</v>
      </c>
      <c r="S77" s="67"/>
      <c r="T77" s="82" t="n">
        <f aca="false">'Low SIPA income'!J72</f>
        <v>101048901.767355</v>
      </c>
      <c r="U77" s="9"/>
      <c r="V77" s="82" t="n">
        <f aca="false">'Low SIPA income'!F72</f>
        <v>116762.685191542</v>
      </c>
      <c r="W77" s="67"/>
      <c r="X77" s="82" t="n">
        <f aca="false">'Low SIPA income'!M72</f>
        <v>293274.201584912</v>
      </c>
      <c r="Y77" s="9"/>
      <c r="Z77" s="9" t="n">
        <f aca="false">R77+V77-N77-L77-F77</f>
        <v>-2760242.02747108</v>
      </c>
      <c r="AA77" s="9"/>
      <c r="AB77" s="9" t="n">
        <f aca="false">T77-P77-D77</f>
        <v>-58981449.5953783</v>
      </c>
      <c r="AC77" s="50"/>
      <c r="AD77" s="9"/>
      <c r="AE77" s="9"/>
      <c r="AF77" s="9"/>
      <c r="AG77" s="9" t="n">
        <f aca="false">BF77/100*$AG$57</f>
        <v>6355471149.29441</v>
      </c>
      <c r="AH77" s="40" t="n">
        <f aca="false">(AG77-AG76)/AG76</f>
        <v>0.0101242174014533</v>
      </c>
      <c r="AI77" s="40" t="n">
        <f aca="false">(AG77-AG73)/AG73</f>
        <v>0.018278876833657</v>
      </c>
      <c r="AJ77" s="40" t="n">
        <f aca="false">AB77/AG77</f>
        <v>-0.00928042126379985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12869279</v>
      </c>
      <c r="AX77" s="7"/>
      <c r="AY77" s="40" t="n">
        <f aca="false">(AW77-AW76)/AW76</f>
        <v>0.0053118121537993</v>
      </c>
      <c r="AZ77" s="39" t="n">
        <f aca="false">workers_and_wage_low!B65</f>
        <v>6672.43858901619</v>
      </c>
      <c r="BA77" s="40" t="n">
        <f aca="false">(AZ77-AZ76)/AZ76</f>
        <v>0.00478697772121421</v>
      </c>
      <c r="BB77" s="40"/>
      <c r="BC77" s="40"/>
      <c r="BD77" s="40"/>
      <c r="BE77" s="40"/>
      <c r="BF77" s="7" t="n">
        <f aca="false">BF76*(1+AY77)*(1+BA77)*(1-BE77)</f>
        <v>111.855037729839</v>
      </c>
      <c r="BG77" s="7"/>
      <c r="BH77" s="7"/>
      <c r="BI77" s="40" t="n">
        <f aca="false">T84/AG84</f>
        <v>0.0139205960016454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134786675.513932</v>
      </c>
      <c r="E78" s="6"/>
      <c r="F78" s="8" t="n">
        <f aca="false">'Low pensions'!I78</f>
        <v>24499073.7748639</v>
      </c>
      <c r="G78" s="81" t="n">
        <f aca="false">'Low pensions'!K78</f>
        <v>2249747.5670371</v>
      </c>
      <c r="H78" s="81" t="n">
        <f aca="false">'Low pensions'!V78</f>
        <v>12377447.3309929</v>
      </c>
      <c r="I78" s="81" t="n">
        <f aca="false">'Low pensions'!M78</f>
        <v>69579.8216609415</v>
      </c>
      <c r="J78" s="81" t="n">
        <f aca="false">'Low pensions'!W78</f>
        <v>382807.649412152</v>
      </c>
      <c r="K78" s="6"/>
      <c r="L78" s="81" t="n">
        <f aca="false">'Low pensions'!N78</f>
        <v>4672360.76720215</v>
      </c>
      <c r="M78" s="8"/>
      <c r="N78" s="81" t="n">
        <f aca="false">'Low pensions'!L78</f>
        <v>1075240.87090226</v>
      </c>
      <c r="O78" s="6"/>
      <c r="P78" s="81" t="n">
        <f aca="false">'Low pensions'!X78</f>
        <v>30160560.2568389</v>
      </c>
      <c r="Q78" s="8"/>
      <c r="R78" s="81" t="n">
        <f aca="false">'Low SIPA income'!G73</f>
        <v>22880311.2108406</v>
      </c>
      <c r="S78" s="8"/>
      <c r="T78" s="81" t="n">
        <f aca="false">'Low SIPA income'!J73</f>
        <v>87484852.9901183</v>
      </c>
      <c r="U78" s="6"/>
      <c r="V78" s="81" t="n">
        <f aca="false">'Low SIPA income'!F73</f>
        <v>116995.876864505</v>
      </c>
      <c r="W78" s="8"/>
      <c r="X78" s="81" t="n">
        <f aca="false">'Low SIPA income'!M73</f>
        <v>293859.91183637</v>
      </c>
      <c r="Y78" s="6"/>
      <c r="Z78" s="6" t="n">
        <f aca="false">R78+V78-N78-L78-F78</f>
        <v>-7249368.32526316</v>
      </c>
      <c r="AA78" s="6"/>
      <c r="AB78" s="6" t="n">
        <f aca="false">T78-P78-D78</f>
        <v>-77462382.7806522</v>
      </c>
      <c r="AC78" s="50"/>
      <c r="AD78" s="6"/>
      <c r="AE78" s="6"/>
      <c r="AF78" s="6"/>
      <c r="AG78" s="6" t="n">
        <f aca="false">BF78/100*$AG$57</f>
        <v>6361494196.41901</v>
      </c>
      <c r="AH78" s="61" t="n">
        <f aca="false">(AG78-AG77)/AG77</f>
        <v>0.000947694825939895</v>
      </c>
      <c r="AI78" s="61"/>
      <c r="AJ78" s="61" t="n">
        <f aca="false">AB78/AG78</f>
        <v>-0.0121767591683503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0.00437754128777125</v>
      </c>
      <c r="AV78" s="5"/>
      <c r="AW78" s="65" t="n">
        <f aca="false">workers_and_wage_low!C66</f>
        <v>12884800</v>
      </c>
      <c r="AX78" s="5"/>
      <c r="AY78" s="61" t="n">
        <f aca="false">(AW78-AW77)/AW77</f>
        <v>0.00120605047104814</v>
      </c>
      <c r="AZ78" s="66" t="n">
        <f aca="false">workers_and_wage_low!B66</f>
        <v>6670.71680340044</v>
      </c>
      <c r="BA78" s="61" t="n">
        <f aca="false">(AZ78-AZ77)/AZ77</f>
        <v>-0.000258044430501311</v>
      </c>
      <c r="BB78" s="61"/>
      <c r="BC78" s="61"/>
      <c r="BD78" s="61"/>
      <c r="BE78" s="61"/>
      <c r="BF78" s="5" t="n">
        <f aca="false">BF77*(1+AY78)*(1+BA78)*(1-BE78)</f>
        <v>111.96104217035</v>
      </c>
      <c r="BG78" s="5"/>
      <c r="BH78" s="5"/>
      <c r="BI78" s="61" t="n">
        <f aca="false">T85/AG85</f>
        <v>0.0159790591128722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135592237.865788</v>
      </c>
      <c r="E79" s="9"/>
      <c r="F79" s="67" t="n">
        <f aca="false">'Low pensions'!I79</f>
        <v>24645494.2679366</v>
      </c>
      <c r="G79" s="82" t="n">
        <f aca="false">'Low pensions'!K79</f>
        <v>2310393.24886805</v>
      </c>
      <c r="H79" s="82" t="n">
        <f aca="false">'Low pensions'!V79</f>
        <v>12711101.9790578</v>
      </c>
      <c r="I79" s="82" t="n">
        <f aca="false">'Low pensions'!M79</f>
        <v>71455.4613051973</v>
      </c>
      <c r="J79" s="82" t="n">
        <f aca="false">'Low pensions'!W79</f>
        <v>393126.865331685</v>
      </c>
      <c r="K79" s="9"/>
      <c r="L79" s="82" t="n">
        <f aca="false">'Low pensions'!N79</f>
        <v>3830045.13242484</v>
      </c>
      <c r="M79" s="67"/>
      <c r="N79" s="82" t="n">
        <f aca="false">'Low pensions'!L79</f>
        <v>1082385.15850574</v>
      </c>
      <c r="O79" s="9"/>
      <c r="P79" s="82" t="n">
        <f aca="false">'Low pensions'!X79</f>
        <v>25829086.1862681</v>
      </c>
      <c r="Q79" s="67"/>
      <c r="R79" s="82" t="n">
        <f aca="false">'Low SIPA income'!G74</f>
        <v>26653267.3952718</v>
      </c>
      <c r="S79" s="67"/>
      <c r="T79" s="82" t="n">
        <f aca="false">'Low SIPA income'!J74</f>
        <v>101911077.969817</v>
      </c>
      <c r="U79" s="9"/>
      <c r="V79" s="82" t="n">
        <f aca="false">'Low SIPA income'!F74</f>
        <v>116618.601233937</v>
      </c>
      <c r="W79" s="67"/>
      <c r="X79" s="82" t="n">
        <f aca="false">'Low SIPA income'!M74</f>
        <v>292912.304223966</v>
      </c>
      <c r="Y79" s="9"/>
      <c r="Z79" s="9" t="n">
        <f aca="false">R79+V79-N79-L79-F79</f>
        <v>-2788038.56236149</v>
      </c>
      <c r="AA79" s="9"/>
      <c r="AB79" s="9" t="n">
        <f aca="false">T79-P79-D79</f>
        <v>-59510246.082239</v>
      </c>
      <c r="AC79" s="50"/>
      <c r="AD79" s="9"/>
      <c r="AE79" s="9"/>
      <c r="AF79" s="9"/>
      <c r="AG79" s="9" t="n">
        <f aca="false">BF79/100*$AG$57</f>
        <v>6386609257.19369</v>
      </c>
      <c r="AH79" s="40" t="n">
        <f aca="false">(AG79-AG78)/AG78</f>
        <v>0.00394798140173057</v>
      </c>
      <c r="AI79" s="40"/>
      <c r="AJ79" s="40" t="n">
        <f aca="false">AB79/AG79</f>
        <v>-0.00931797197632036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12866630</v>
      </c>
      <c r="AX79" s="7"/>
      <c r="AY79" s="40" t="n">
        <f aca="false">(AW79-AW78)/AW78</f>
        <v>-0.00141018874953433</v>
      </c>
      <c r="AZ79" s="39" t="n">
        <f aca="false">workers_and_wage_low!B67</f>
        <v>6706.51011438842</v>
      </c>
      <c r="BA79" s="40" t="n">
        <f aca="false">(AZ79-AZ78)/AZ78</f>
        <v>0.00536573685300821</v>
      </c>
      <c r="BB79" s="40"/>
      <c r="BC79" s="40"/>
      <c r="BD79" s="40"/>
      <c r="BE79" s="40"/>
      <c r="BF79" s="7" t="n">
        <f aca="false">BF78*(1+AY79)*(1+BA79)*(1-BE79)</f>
        <v>112.403062282557</v>
      </c>
      <c r="BG79" s="7"/>
      <c r="BH79" s="7"/>
      <c r="BI79" s="40" t="n">
        <f aca="false">T86/AG86</f>
        <v>0.0139341191006161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135953625.00595</v>
      </c>
      <c r="E80" s="9"/>
      <c r="F80" s="67" t="n">
        <f aca="false">'Low pensions'!I80</f>
        <v>24711180.658482</v>
      </c>
      <c r="G80" s="82" t="n">
        <f aca="false">'Low pensions'!K80</f>
        <v>2411622.36119895</v>
      </c>
      <c r="H80" s="82" t="n">
        <f aca="false">'Low pensions'!V80</f>
        <v>13268034.6876857</v>
      </c>
      <c r="I80" s="82" t="n">
        <f aca="false">'Low pensions'!M80</f>
        <v>74586.2585937823</v>
      </c>
      <c r="J80" s="82" t="n">
        <f aca="false">'Low pensions'!W80</f>
        <v>410351.588278941</v>
      </c>
      <c r="K80" s="9"/>
      <c r="L80" s="82" t="n">
        <f aca="false">'Low pensions'!N80</f>
        <v>3863120.36409504</v>
      </c>
      <c r="M80" s="67"/>
      <c r="N80" s="82" t="n">
        <f aca="false">'Low pensions'!L80</f>
        <v>1086212.24798422</v>
      </c>
      <c r="O80" s="9"/>
      <c r="P80" s="82" t="n">
        <f aca="false">'Low pensions'!X80</f>
        <v>26021769.2377745</v>
      </c>
      <c r="Q80" s="67"/>
      <c r="R80" s="82" t="n">
        <f aca="false">'Low SIPA income'!G75</f>
        <v>23282330.5261975</v>
      </c>
      <c r="S80" s="67"/>
      <c r="T80" s="82" t="n">
        <f aca="false">'Low SIPA income'!J75</f>
        <v>89022008.6860827</v>
      </c>
      <c r="U80" s="9"/>
      <c r="V80" s="82" t="n">
        <f aca="false">'Low SIPA income'!F75</f>
        <v>120238.973269592</v>
      </c>
      <c r="W80" s="67"/>
      <c r="X80" s="82" t="n">
        <f aca="false">'Low SIPA income'!M75</f>
        <v>302005.63499531</v>
      </c>
      <c r="Y80" s="9"/>
      <c r="Z80" s="9" t="n">
        <f aca="false">R80+V80-N80-L80-F80</f>
        <v>-6257943.77109418</v>
      </c>
      <c r="AA80" s="9"/>
      <c r="AB80" s="9" t="n">
        <f aca="false">T80-P80-D80</f>
        <v>-72953385.557642</v>
      </c>
      <c r="AC80" s="50"/>
      <c r="AD80" s="9"/>
      <c r="AE80" s="9"/>
      <c r="AF80" s="9"/>
      <c r="AG80" s="9" t="n">
        <f aca="false">BF80/100*$AG$57</f>
        <v>6412568871.34357</v>
      </c>
      <c r="AH80" s="40" t="n">
        <f aca="false">(AG80-AG79)/AG79</f>
        <v>0.00406469428525589</v>
      </c>
      <c r="AI80" s="40"/>
      <c r="AJ80" s="40" t="n">
        <f aca="false">AB80/AG80</f>
        <v>-0.0113766240989092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12861465</v>
      </c>
      <c r="AX80" s="7"/>
      <c r="AY80" s="40" t="n">
        <f aca="false">(AW80-AW79)/AW79</f>
        <v>-0.000401426014426466</v>
      </c>
      <c r="AZ80" s="39" t="n">
        <f aca="false">workers_and_wage_low!B68</f>
        <v>6736.4742237233</v>
      </c>
      <c r="BA80" s="40" t="n">
        <f aca="false">(AZ80-AZ79)/AZ79</f>
        <v>0.0044679138365265</v>
      </c>
      <c r="BB80" s="40"/>
      <c r="BC80" s="40"/>
      <c r="BD80" s="40"/>
      <c r="BE80" s="40"/>
      <c r="BF80" s="7" t="n">
        <f aca="false">BF79*(1+AY80)*(1+BA80)*(1-BE80)</f>
        <v>112.859946367463</v>
      </c>
      <c r="BG80" s="7"/>
      <c r="BH80" s="7"/>
      <c r="BI80" s="40" t="n">
        <f aca="false">T87/AG87</f>
        <v>0.016050608501039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135981447.425594</v>
      </c>
      <c r="E81" s="9"/>
      <c r="F81" s="67" t="n">
        <f aca="false">'Low pensions'!I81</f>
        <v>24716237.7125925</v>
      </c>
      <c r="G81" s="82" t="n">
        <f aca="false">'Low pensions'!K81</f>
        <v>2470094.83651911</v>
      </c>
      <c r="H81" s="82" t="n">
        <f aca="false">'Low pensions'!V81</f>
        <v>13589732.9947279</v>
      </c>
      <c r="I81" s="82" t="n">
        <f aca="false">'Low pensions'!M81</f>
        <v>76394.6856655409</v>
      </c>
      <c r="J81" s="82" t="n">
        <f aca="false">'Low pensions'!W81</f>
        <v>420301.020455508</v>
      </c>
      <c r="K81" s="9"/>
      <c r="L81" s="82" t="n">
        <f aca="false">'Low pensions'!N81</f>
        <v>3858491.7535072</v>
      </c>
      <c r="M81" s="67"/>
      <c r="N81" s="82" t="n">
        <f aca="false">'Low pensions'!L81</f>
        <v>1087790.59233164</v>
      </c>
      <c r="O81" s="9"/>
      <c r="P81" s="82" t="n">
        <f aca="false">'Low pensions'!X81</f>
        <v>26006434.9403433</v>
      </c>
      <c r="Q81" s="67"/>
      <c r="R81" s="82" t="n">
        <f aca="false">'Low SIPA income'!G76</f>
        <v>27094390.9049125</v>
      </c>
      <c r="S81" s="67"/>
      <c r="T81" s="82" t="n">
        <f aca="false">'Low SIPA income'!J76</f>
        <v>103597751.941853</v>
      </c>
      <c r="U81" s="9"/>
      <c r="V81" s="82" t="n">
        <f aca="false">'Low SIPA income'!F76</f>
        <v>113508.422123503</v>
      </c>
      <c r="W81" s="67"/>
      <c r="X81" s="82" t="n">
        <f aca="false">'Low SIPA income'!M76</f>
        <v>285100.430988074</v>
      </c>
      <c r="Y81" s="9"/>
      <c r="Z81" s="9" t="n">
        <f aca="false">R81+V81-N81-L81-F81</f>
        <v>-2454620.73139525</v>
      </c>
      <c r="AA81" s="9"/>
      <c r="AB81" s="9" t="n">
        <f aca="false">T81-P81-D81</f>
        <v>-58390130.4240839</v>
      </c>
      <c r="AC81" s="50"/>
      <c r="AD81" s="9"/>
      <c r="AE81" s="9"/>
      <c r="AF81" s="9"/>
      <c r="AG81" s="9" t="n">
        <f aca="false">BF81/100*$AG$57</f>
        <v>6467395018.2966</v>
      </c>
      <c r="AH81" s="40" t="n">
        <f aca="false">(AG81-AG80)/AG80</f>
        <v>0.00854979463815865</v>
      </c>
      <c r="AI81" s="40" t="n">
        <f aca="false">(AG81-AG77)/AG77</f>
        <v>0.0176106328505032</v>
      </c>
      <c r="AJ81" s="40" t="n">
        <f aca="false">AB81/AG81</f>
        <v>-0.00902838472969336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12908030</v>
      </c>
      <c r="AX81" s="7"/>
      <c r="AY81" s="40" t="n">
        <f aca="false">(AW81-AW80)/AW80</f>
        <v>0.00362050512908133</v>
      </c>
      <c r="AZ81" s="39" t="n">
        <f aca="false">workers_and_wage_low!B69</f>
        <v>6769.56046653069</v>
      </c>
      <c r="BA81" s="40" t="n">
        <f aca="false">(AZ81-AZ80)/AZ80</f>
        <v>0.0049115073714474</v>
      </c>
      <c r="BB81" s="40"/>
      <c r="BC81" s="40"/>
      <c r="BD81" s="40"/>
      <c r="BE81" s="40"/>
      <c r="BF81" s="7" t="n">
        <f aca="false">BF80*(1+AY81)*(1+BA81)*(1-BE81)</f>
        <v>113.824875731778</v>
      </c>
      <c r="BG81" s="7"/>
      <c r="BH81" s="7"/>
      <c r="BI81" s="40" t="n">
        <f aca="false">T88/AG88</f>
        <v>0.0139004622992571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136333472.86187</v>
      </c>
      <c r="E82" s="6"/>
      <c r="F82" s="8" t="n">
        <f aca="false">'Low pensions'!I82</f>
        <v>24780222.5026399</v>
      </c>
      <c r="G82" s="81" t="n">
        <f aca="false">'Low pensions'!K82</f>
        <v>2572061.97044895</v>
      </c>
      <c r="H82" s="81" t="n">
        <f aca="false">'Low pensions'!V82</f>
        <v>14150726.0804415</v>
      </c>
      <c r="I82" s="81" t="n">
        <f aca="false">'Low pensions'!M82</f>
        <v>79548.3083644011</v>
      </c>
      <c r="J82" s="81" t="n">
        <f aca="false">'Low pensions'!W82</f>
        <v>437651.322075513</v>
      </c>
      <c r="K82" s="6"/>
      <c r="L82" s="81" t="n">
        <f aca="false">'Low pensions'!N82</f>
        <v>4744669.87913834</v>
      </c>
      <c r="M82" s="8"/>
      <c r="N82" s="81" t="n">
        <f aca="false">'Low pensions'!L82</f>
        <v>1092918.32593583</v>
      </c>
      <c r="O82" s="6"/>
      <c r="P82" s="81" t="n">
        <f aca="false">'Low pensions'!X82</f>
        <v>30633028.7243211</v>
      </c>
      <c r="Q82" s="8"/>
      <c r="R82" s="81" t="n">
        <f aca="false">'Low SIPA income'!G77</f>
        <v>23632194.7084333</v>
      </c>
      <c r="S82" s="8"/>
      <c r="T82" s="81" t="n">
        <f aca="false">'Low SIPA income'!J77</f>
        <v>90359744.7101847</v>
      </c>
      <c r="U82" s="6"/>
      <c r="V82" s="81" t="n">
        <f aca="false">'Low SIPA income'!F77</f>
        <v>115799.852321888</v>
      </c>
      <c r="W82" s="8"/>
      <c r="X82" s="81" t="n">
        <f aca="false">'Low SIPA income'!M77</f>
        <v>290855.84300876</v>
      </c>
      <c r="Y82" s="6"/>
      <c r="Z82" s="6" t="n">
        <f aca="false">R82+V82-N82-L82-F82</f>
        <v>-6869816.14695896</v>
      </c>
      <c r="AA82" s="6"/>
      <c r="AB82" s="6" t="n">
        <f aca="false">T82-P82-D82</f>
        <v>-76606756.8760065</v>
      </c>
      <c r="AC82" s="50"/>
      <c r="AD82" s="6"/>
      <c r="AE82" s="6"/>
      <c r="AF82" s="6"/>
      <c r="AG82" s="6" t="n">
        <f aca="false">BF82/100*$AG$57</f>
        <v>6498914439.18134</v>
      </c>
      <c r="AH82" s="61" t="n">
        <f aca="false">(AG82-AG81)/AG81</f>
        <v>0.00487358832970061</v>
      </c>
      <c r="AI82" s="61"/>
      <c r="AJ82" s="61" t="n">
        <f aca="false">AB82/AG82</f>
        <v>-0.0117876235474269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0.00324329858893353</v>
      </c>
      <c r="AV82" s="5"/>
      <c r="AW82" s="65" t="n">
        <f aca="false">workers_and_wage_low!C70</f>
        <v>12959861</v>
      </c>
      <c r="AX82" s="5"/>
      <c r="AY82" s="61" t="n">
        <f aca="false">(AW82-AW81)/AW81</f>
        <v>0.00401540746341618</v>
      </c>
      <c r="AZ82" s="66" t="n">
        <f aca="false">workers_and_wage_low!B70</f>
        <v>6775.34673955234</v>
      </c>
      <c r="BA82" s="61" t="n">
        <f aca="false">(AZ82-AZ81)/AZ81</f>
        <v>0.000854748701966948</v>
      </c>
      <c r="BB82" s="61"/>
      <c r="BC82" s="61"/>
      <c r="BD82" s="61"/>
      <c r="BE82" s="61"/>
      <c r="BF82" s="5" t="n">
        <f aca="false">BF81*(1+AY82)*(1+BA82)*(1-BE82)</f>
        <v>114.379611317774</v>
      </c>
      <c r="BG82" s="5"/>
      <c r="BH82" s="5"/>
      <c r="BI82" s="61" t="n">
        <f aca="false">T89/AG89</f>
        <v>0.0159968460067764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137263243.220045</v>
      </c>
      <c r="E83" s="9"/>
      <c r="F83" s="67" t="n">
        <f aca="false">'Low pensions'!I83</f>
        <v>24949219.2711391</v>
      </c>
      <c r="G83" s="82" t="n">
        <f aca="false">'Low pensions'!K83</f>
        <v>2600632.27693714</v>
      </c>
      <c r="H83" s="82" t="n">
        <f aca="false">'Low pensions'!V83</f>
        <v>14307911.4771363</v>
      </c>
      <c r="I83" s="82" t="n">
        <f aca="false">'Low pensions'!M83</f>
        <v>80431.9260908389</v>
      </c>
      <c r="J83" s="82" t="n">
        <f aca="false">'Low pensions'!W83</f>
        <v>442512.726096996</v>
      </c>
      <c r="K83" s="9"/>
      <c r="L83" s="82" t="n">
        <f aca="false">'Low pensions'!N83</f>
        <v>3869409.33993831</v>
      </c>
      <c r="M83" s="67"/>
      <c r="N83" s="82" t="n">
        <f aca="false">'Low pensions'!L83</f>
        <v>1102046.65935854</v>
      </c>
      <c r="O83" s="9"/>
      <c r="P83" s="82" t="n">
        <f aca="false">'Low pensions'!X83</f>
        <v>26141519.0227966</v>
      </c>
      <c r="Q83" s="67"/>
      <c r="R83" s="82" t="n">
        <f aca="false">'Low SIPA income'!G78</f>
        <v>27251711.782879</v>
      </c>
      <c r="S83" s="67"/>
      <c r="T83" s="82" t="n">
        <f aca="false">'Low SIPA income'!J78</f>
        <v>104199281.954026</v>
      </c>
      <c r="U83" s="9"/>
      <c r="V83" s="82" t="n">
        <f aca="false">'Low SIPA income'!F78</f>
        <v>119583.148006749</v>
      </c>
      <c r="W83" s="67"/>
      <c r="X83" s="82" t="n">
        <f aca="false">'Low SIPA income'!M78</f>
        <v>300358.391014719</v>
      </c>
      <c r="Y83" s="9"/>
      <c r="Z83" s="9" t="n">
        <f aca="false">R83+V83-N83-L83-F83</f>
        <v>-2549380.33955024</v>
      </c>
      <c r="AA83" s="9"/>
      <c r="AB83" s="9" t="n">
        <f aca="false">T83-P83-D83</f>
        <v>-59205480.2888153</v>
      </c>
      <c r="AC83" s="50"/>
      <c r="AD83" s="9"/>
      <c r="AE83" s="9"/>
      <c r="AF83" s="9"/>
      <c r="AG83" s="9" t="n">
        <f aca="false">BF83/100*$AG$57</f>
        <v>6523039056.46009</v>
      </c>
      <c r="AH83" s="40" t="n">
        <f aca="false">(AG83-AG82)/AG82</f>
        <v>0.00371209953670206</v>
      </c>
      <c r="AI83" s="40"/>
      <c r="AJ83" s="40" t="n">
        <f aca="false">AB83/AG83</f>
        <v>-0.00907636452524091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12995416</v>
      </c>
      <c r="AX83" s="7"/>
      <c r="AY83" s="40" t="n">
        <f aca="false">(AW83-AW82)/AW82</f>
        <v>0.00274347078259558</v>
      </c>
      <c r="AZ83" s="39" t="n">
        <f aca="false">workers_and_wage_low!B71</f>
        <v>6781.89157964574</v>
      </c>
      <c r="BA83" s="40" t="n">
        <f aca="false">(AZ83-AZ82)/AZ82</f>
        <v>0.000965978619986374</v>
      </c>
      <c r="BB83" s="40"/>
      <c r="BC83" s="40"/>
      <c r="BD83" s="40"/>
      <c r="BE83" s="40"/>
      <c r="BF83" s="7" t="n">
        <f aca="false">BF82*(1+AY83)*(1+BA83)*(1-BE83)</f>
        <v>114.804199819955</v>
      </c>
      <c r="BG83" s="7"/>
      <c r="BH83" s="7"/>
      <c r="BI83" s="40" t="n">
        <f aca="false">T90/AG90</f>
        <v>0.0138928105831175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137699822.236957</v>
      </c>
      <c r="E84" s="9"/>
      <c r="F84" s="67" t="n">
        <f aca="false">'Low pensions'!I84</f>
        <v>25028572.675347</v>
      </c>
      <c r="G84" s="82" t="n">
        <f aca="false">'Low pensions'!K84</f>
        <v>2650349.93340691</v>
      </c>
      <c r="H84" s="82" t="n">
        <f aca="false">'Low pensions'!V84</f>
        <v>14581443.3539527</v>
      </c>
      <c r="I84" s="82" t="n">
        <f aca="false">'Low pensions'!M84</f>
        <v>81969.5855692853</v>
      </c>
      <c r="J84" s="82" t="n">
        <f aca="false">'Low pensions'!W84</f>
        <v>450972.474864516</v>
      </c>
      <c r="K84" s="9"/>
      <c r="L84" s="82" t="n">
        <f aca="false">'Low pensions'!N84</f>
        <v>3845222.21937269</v>
      </c>
      <c r="M84" s="67"/>
      <c r="N84" s="82" t="n">
        <f aca="false">'Low pensions'!L84</f>
        <v>1105370.00260041</v>
      </c>
      <c r="O84" s="9"/>
      <c r="P84" s="82" t="n">
        <f aca="false">'Low pensions'!X84</f>
        <v>26034295.9931728</v>
      </c>
      <c r="Q84" s="67"/>
      <c r="R84" s="82" t="n">
        <f aca="false">'Low SIPA income'!G79</f>
        <v>23734494.8500833</v>
      </c>
      <c r="S84" s="67"/>
      <c r="T84" s="82" t="n">
        <f aca="false">'Low SIPA income'!J79</f>
        <v>90750898.168311</v>
      </c>
      <c r="U84" s="9"/>
      <c r="V84" s="82" t="n">
        <f aca="false">'Low SIPA income'!F79</f>
        <v>123476.913430507</v>
      </c>
      <c r="W84" s="67"/>
      <c r="X84" s="82" t="n">
        <f aca="false">'Low SIPA income'!M79</f>
        <v>310138.407155475</v>
      </c>
      <c r="Y84" s="9"/>
      <c r="Z84" s="9" t="n">
        <f aca="false">R84+V84-N84-L84-F84</f>
        <v>-6121193.1338063</v>
      </c>
      <c r="AA84" s="9"/>
      <c r="AB84" s="9" t="n">
        <f aca="false">T84-P84-D84</f>
        <v>-72983220.0618192</v>
      </c>
      <c r="AC84" s="50"/>
      <c r="AD84" s="9"/>
      <c r="AE84" s="9"/>
      <c r="AF84" s="9"/>
      <c r="AG84" s="9" t="n">
        <f aca="false">BF84/100*$AG$57</f>
        <v>6519181948.6453</v>
      </c>
      <c r="AH84" s="40" t="n">
        <f aca="false">(AG84-AG83)/AG83</f>
        <v>-0.000591305338109875</v>
      </c>
      <c r="AI84" s="40"/>
      <c r="AJ84" s="40" t="n">
        <f aca="false">AB84/AG84</f>
        <v>-0.0111951500413308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12970731</v>
      </c>
      <c r="AX84" s="7"/>
      <c r="AY84" s="40" t="n">
        <f aca="false">(AW84-AW83)/AW83</f>
        <v>-0.00189951595239429</v>
      </c>
      <c r="AZ84" s="39" t="n">
        <f aca="false">workers_and_wage_low!B72</f>
        <v>6790.7806070445</v>
      </c>
      <c r="BA84" s="40" t="n">
        <f aca="false">(AZ84-AZ83)/AZ83</f>
        <v>0.00131070031043271</v>
      </c>
      <c r="BB84" s="40"/>
      <c r="BC84" s="40"/>
      <c r="BD84" s="40"/>
      <c r="BE84" s="40"/>
      <c r="BF84" s="7" t="n">
        <f aca="false">BF83*(1+AY84)*(1+BA84)*(1-BE84)</f>
        <v>114.736315483764</v>
      </c>
      <c r="BG84" s="7"/>
      <c r="BH84" s="7"/>
      <c r="BI84" s="40" t="n">
        <f aca="false">T91/AG91</f>
        <v>0.0159710925024005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137896917.366638</v>
      </c>
      <c r="E85" s="9"/>
      <c r="F85" s="67" t="n">
        <f aca="false">'Low pensions'!I85</f>
        <v>25064397.048226</v>
      </c>
      <c r="G85" s="82" t="n">
        <f aca="false">'Low pensions'!K85</f>
        <v>2719686.75637353</v>
      </c>
      <c r="H85" s="82" t="n">
        <f aca="false">'Low pensions'!V85</f>
        <v>14962914.096245</v>
      </c>
      <c r="I85" s="82" t="n">
        <f aca="false">'Low pensions'!M85</f>
        <v>84114.0233929958</v>
      </c>
      <c r="J85" s="82" t="n">
        <f aca="false">'Low pensions'!W85</f>
        <v>462770.539059123</v>
      </c>
      <c r="K85" s="9"/>
      <c r="L85" s="82" t="n">
        <f aca="false">'Low pensions'!N85</f>
        <v>3801325.30205969</v>
      </c>
      <c r="M85" s="67"/>
      <c r="N85" s="82" t="n">
        <f aca="false">'Low pensions'!L85</f>
        <v>1107765.13999826</v>
      </c>
      <c r="O85" s="9"/>
      <c r="P85" s="82" t="n">
        <f aca="false">'Low pensions'!X85</f>
        <v>25819692.0198417</v>
      </c>
      <c r="Q85" s="67"/>
      <c r="R85" s="82" t="n">
        <f aca="false">'Low SIPA income'!G80</f>
        <v>27379800.0417169</v>
      </c>
      <c r="S85" s="67"/>
      <c r="T85" s="82" t="n">
        <f aca="false">'Low SIPA income'!J80</f>
        <v>104689038.51332</v>
      </c>
      <c r="U85" s="9"/>
      <c r="V85" s="82" t="n">
        <f aca="false">'Low SIPA income'!F80</f>
        <v>121659.088867685</v>
      </c>
      <c r="W85" s="67"/>
      <c r="X85" s="82" t="n">
        <f aca="false">'Low SIPA income'!M80</f>
        <v>305572.555947032</v>
      </c>
      <c r="Y85" s="9"/>
      <c r="Z85" s="9" t="n">
        <f aca="false">R85+V85-N85-L85-F85</f>
        <v>-2472028.35969939</v>
      </c>
      <c r="AA85" s="9"/>
      <c r="AB85" s="9" t="n">
        <f aca="false">T85-P85-D85</f>
        <v>-59027570.8731604</v>
      </c>
      <c r="AC85" s="50"/>
      <c r="AD85" s="9"/>
      <c r="AE85" s="9"/>
      <c r="AF85" s="9"/>
      <c r="AG85" s="9" t="n">
        <f aca="false">BF85/100*$AG$57</f>
        <v>6551639728.83646</v>
      </c>
      <c r="AH85" s="40" t="n">
        <f aca="false">(AG85-AG84)/AG84</f>
        <v>0.00497881182744134</v>
      </c>
      <c r="AI85" s="40" t="n">
        <f aca="false">(AG85-AG81)/AG81</f>
        <v>0.0130260654098793</v>
      </c>
      <c r="AJ85" s="40" t="n">
        <f aca="false">AB85/AG85</f>
        <v>-0.00900958741875805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13066983</v>
      </c>
      <c r="AX85" s="7"/>
      <c r="AY85" s="40" t="n">
        <f aca="false">(AW85-AW84)/AW84</f>
        <v>0.00742070743738344</v>
      </c>
      <c r="AZ85" s="39" t="n">
        <f aca="false">workers_and_wage_low!B73</f>
        <v>6774.32037624917</v>
      </c>
      <c r="BA85" s="40" t="n">
        <f aca="false">(AZ85-AZ84)/AZ84</f>
        <v>-0.00242390849415192</v>
      </c>
      <c r="BB85" s="40"/>
      <c r="BC85" s="40"/>
      <c r="BD85" s="40"/>
      <c r="BE85" s="40"/>
      <c r="BF85" s="7" t="n">
        <f aca="false">BF84*(1+AY85)*(1+BA85)*(1-BE85)</f>
        <v>115.307566008332</v>
      </c>
      <c r="BG85" s="7"/>
      <c r="BH85" s="7"/>
      <c r="BI85" s="40" t="n">
        <f aca="false">T92/AG92</f>
        <v>0.0139236511596701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138013183.462287</v>
      </c>
      <c r="E86" s="6"/>
      <c r="F86" s="8" t="n">
        <f aca="false">'Low pensions'!I86</f>
        <v>25085529.7873781</v>
      </c>
      <c r="G86" s="81" t="n">
        <f aca="false">'Low pensions'!K86</f>
        <v>2752898.50673125</v>
      </c>
      <c r="H86" s="81" t="n">
        <f aca="false">'Low pensions'!V86</f>
        <v>15145635.3476626</v>
      </c>
      <c r="I86" s="81" t="n">
        <f aca="false">'Low pensions'!M86</f>
        <v>85141.1909298324</v>
      </c>
      <c r="J86" s="81" t="n">
        <f aca="false">'Low pensions'!W86</f>
        <v>468421.711783379</v>
      </c>
      <c r="K86" s="6"/>
      <c r="L86" s="81" t="n">
        <f aca="false">'Low pensions'!N86</f>
        <v>4495918.66119583</v>
      </c>
      <c r="M86" s="8"/>
      <c r="N86" s="81" t="n">
        <f aca="false">'Low pensions'!L86</f>
        <v>1108332.54282461</v>
      </c>
      <c r="O86" s="6"/>
      <c r="P86" s="81" t="n">
        <f aca="false">'Low pensions'!X86</f>
        <v>29427061.9452967</v>
      </c>
      <c r="Q86" s="8"/>
      <c r="R86" s="81" t="n">
        <f aca="false">'Low SIPA income'!G81</f>
        <v>24001531.1467394</v>
      </c>
      <c r="S86" s="8"/>
      <c r="T86" s="81" t="n">
        <f aca="false">'Low SIPA income'!J81</f>
        <v>91771934.5930651</v>
      </c>
      <c r="U86" s="6"/>
      <c r="V86" s="81" t="n">
        <f aca="false">'Low SIPA income'!F81</f>
        <v>120809.901592496</v>
      </c>
      <c r="W86" s="8"/>
      <c r="X86" s="81" t="n">
        <f aca="false">'Low SIPA income'!M81</f>
        <v>303439.642339241</v>
      </c>
      <c r="Y86" s="6"/>
      <c r="Z86" s="6" t="n">
        <f aca="false">R86+V86-N86-L86-F86</f>
        <v>-6567439.9430667</v>
      </c>
      <c r="AA86" s="6"/>
      <c r="AB86" s="6" t="n">
        <f aca="false">T86-P86-D86</f>
        <v>-75668310.814519</v>
      </c>
      <c r="AC86" s="50"/>
      <c r="AD86" s="6"/>
      <c r="AE86" s="6"/>
      <c r="AF86" s="6"/>
      <c r="AG86" s="6" t="n">
        <f aca="false">BF86/100*$AG$57</f>
        <v>6586131059.33675</v>
      </c>
      <c r="AH86" s="61" t="n">
        <f aca="false">(AG86-AG85)/AG85</f>
        <v>0.00526453405984435</v>
      </c>
      <c r="AI86" s="61"/>
      <c r="AJ86" s="61" t="n">
        <f aca="false">AB86/AG86</f>
        <v>-0.0114890381215917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0.00334383903521769</v>
      </c>
      <c r="AV86" s="5"/>
      <c r="AW86" s="65" t="n">
        <f aca="false">workers_and_wage_low!C74</f>
        <v>13103303</v>
      </c>
      <c r="AX86" s="5"/>
      <c r="AY86" s="61" t="n">
        <f aca="false">(AW86-AW85)/AW85</f>
        <v>0.00277952454671442</v>
      </c>
      <c r="AZ86" s="66" t="n">
        <f aca="false">workers_and_wage_low!B74</f>
        <v>6791.10796531325</v>
      </c>
      <c r="BA86" s="61" t="n">
        <f aca="false">(AZ86-AZ85)/AZ85</f>
        <v>0.00247812151355326</v>
      </c>
      <c r="BB86" s="61"/>
      <c r="BC86" s="61"/>
      <c r="BD86" s="61"/>
      <c r="BE86" s="61"/>
      <c r="BF86" s="5" t="n">
        <f aca="false">BF85*(1+AY86)*(1+BA86)*(1-BE86)</f>
        <v>115.91460661694</v>
      </c>
      <c r="BG86" s="5"/>
      <c r="BH86" s="5"/>
      <c r="BI86" s="61" t="n">
        <f aca="false">T93/AG93</f>
        <v>0.0160300715778167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138150462.439104</v>
      </c>
      <c r="E87" s="9"/>
      <c r="F87" s="67" t="n">
        <f aca="false">'Low pensions'!I87</f>
        <v>25110481.8664167</v>
      </c>
      <c r="G87" s="82" t="n">
        <f aca="false">'Low pensions'!K87</f>
        <v>2815112.06131955</v>
      </c>
      <c r="H87" s="82" t="n">
        <f aca="false">'Low pensions'!V87</f>
        <v>15487915.9690412</v>
      </c>
      <c r="I87" s="82" t="n">
        <f aca="false">'Low pensions'!M87</f>
        <v>87065.3214841094</v>
      </c>
      <c r="J87" s="82" t="n">
        <f aca="false">'Low pensions'!W87</f>
        <v>479007.710382716</v>
      </c>
      <c r="K87" s="9"/>
      <c r="L87" s="82" t="n">
        <f aca="false">'Low pensions'!N87</f>
        <v>3737852.46401189</v>
      </c>
      <c r="M87" s="67"/>
      <c r="N87" s="82" t="n">
        <f aca="false">'Low pensions'!L87</f>
        <v>1110296.85292054</v>
      </c>
      <c r="O87" s="9"/>
      <c r="P87" s="82" t="n">
        <f aca="false">'Low pensions'!X87</f>
        <v>25504259.8989968</v>
      </c>
      <c r="Q87" s="67"/>
      <c r="R87" s="82" t="n">
        <f aca="false">'Low SIPA income'!G82</f>
        <v>27812264.4461591</v>
      </c>
      <c r="S87" s="67"/>
      <c r="T87" s="82" t="n">
        <f aca="false">'Low SIPA income'!J82</f>
        <v>106342603.64613</v>
      </c>
      <c r="U87" s="9"/>
      <c r="V87" s="82" t="n">
        <f aca="false">'Low SIPA income'!F82</f>
        <v>119601.622253563</v>
      </c>
      <c r="W87" s="67"/>
      <c r="X87" s="82" t="n">
        <f aca="false">'Low SIPA income'!M82</f>
        <v>300404.792996442</v>
      </c>
      <c r="Y87" s="9"/>
      <c r="Z87" s="9" t="n">
        <f aca="false">R87+V87-N87-L87-F87</f>
        <v>-2026765.11493642</v>
      </c>
      <c r="AA87" s="9"/>
      <c r="AB87" s="9" t="n">
        <f aca="false">T87-P87-D87</f>
        <v>-57312118.6919709</v>
      </c>
      <c r="AC87" s="50"/>
      <c r="AD87" s="9"/>
      <c r="AE87" s="9"/>
      <c r="AF87" s="9"/>
      <c r="AG87" s="9" t="n">
        <f aca="false">BF87/100*$AG$57</f>
        <v>6625456202.43906</v>
      </c>
      <c r="AH87" s="40" t="n">
        <f aca="false">(AG87-AG86)/AG86</f>
        <v>0.00597090199815514</v>
      </c>
      <c r="AI87" s="40"/>
      <c r="AJ87" s="40" t="n">
        <f aca="false">AB87/AG87</f>
        <v>-0.00865029017486711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13114376</v>
      </c>
      <c r="AX87" s="7"/>
      <c r="AY87" s="40" t="n">
        <f aca="false">(AW87-AW86)/AW86</f>
        <v>0.000845054105823547</v>
      </c>
      <c r="AZ87" s="39" t="n">
        <f aca="false">workers_and_wage_low!B75</f>
        <v>6825.8887601104</v>
      </c>
      <c r="BA87" s="40" t="n">
        <f aca="false">(AZ87-AZ86)/AZ86</f>
        <v>0.00512151993088587</v>
      </c>
      <c r="BB87" s="40"/>
      <c r="BC87" s="40"/>
      <c r="BD87" s="40"/>
      <c r="BE87" s="40"/>
      <c r="BF87" s="7" t="n">
        <f aca="false">BF86*(1+AY87)*(1+BA87)*(1-BE87)</f>
        <v>116.606721373205</v>
      </c>
      <c r="BG87" s="7"/>
      <c r="BH87" s="7"/>
      <c r="BI87" s="40" t="n">
        <f aca="false">T94/AG94</f>
        <v>0.0139729490107327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138683823.555902</v>
      </c>
      <c r="E88" s="9"/>
      <c r="F88" s="67" t="n">
        <f aca="false">'Low pensions'!I88</f>
        <v>25207426.5629103</v>
      </c>
      <c r="G88" s="82" t="n">
        <f aca="false">'Low pensions'!K88</f>
        <v>2833057.69837688</v>
      </c>
      <c r="H88" s="82" t="n">
        <f aca="false">'Low pensions'!V88</f>
        <v>15586647.5693117</v>
      </c>
      <c r="I88" s="82" t="n">
        <f aca="false">'Low pensions'!M88</f>
        <v>87620.3411869146</v>
      </c>
      <c r="J88" s="82" t="n">
        <f aca="false">'Low pensions'!W88</f>
        <v>482061.265030264</v>
      </c>
      <c r="K88" s="9"/>
      <c r="L88" s="82" t="n">
        <f aca="false">'Low pensions'!N88</f>
        <v>3680915.20076593</v>
      </c>
      <c r="M88" s="67"/>
      <c r="N88" s="82" t="n">
        <f aca="false">'Low pensions'!L88</f>
        <v>1115144.90395556</v>
      </c>
      <c r="O88" s="9"/>
      <c r="P88" s="82" t="n">
        <f aca="false">'Low pensions'!X88</f>
        <v>25235484.7157335</v>
      </c>
      <c r="Q88" s="67"/>
      <c r="R88" s="82" t="n">
        <f aca="false">'Low SIPA income'!G83</f>
        <v>24085727.671047</v>
      </c>
      <c r="S88" s="67"/>
      <c r="T88" s="82" t="n">
        <f aca="false">'Low SIPA income'!J83</f>
        <v>92093867.3012111</v>
      </c>
      <c r="U88" s="9"/>
      <c r="V88" s="82" t="n">
        <f aca="false">'Low SIPA income'!F83</f>
        <v>128855.193588574</v>
      </c>
      <c r="W88" s="67"/>
      <c r="X88" s="82" t="n">
        <f aca="false">'Low SIPA income'!M83</f>
        <v>323647.096311344</v>
      </c>
      <c r="Y88" s="9"/>
      <c r="Z88" s="9" t="n">
        <f aca="false">R88+V88-N88-L88-F88</f>
        <v>-5788903.80299622</v>
      </c>
      <c r="AA88" s="9"/>
      <c r="AB88" s="9" t="n">
        <f aca="false">T88-P88-D88</f>
        <v>-71825440.9704244</v>
      </c>
      <c r="AC88" s="50"/>
      <c r="AD88" s="9"/>
      <c r="AE88" s="9"/>
      <c r="AF88" s="9"/>
      <c r="AG88" s="9" t="n">
        <f aca="false">BF88/100*$AG$57</f>
        <v>6625237730.84388</v>
      </c>
      <c r="AH88" s="40" t="n">
        <f aca="false">(AG88-AG87)/AG87</f>
        <v>-3.29745739003675E-005</v>
      </c>
      <c r="AI88" s="40"/>
      <c r="AJ88" s="40" t="n">
        <f aca="false">AB88/AG88</f>
        <v>-0.0108411869714562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13138888</v>
      </c>
      <c r="AX88" s="7"/>
      <c r="AY88" s="40" t="n">
        <f aca="false">(AW88-AW87)/AW87</f>
        <v>0.00186909388597673</v>
      </c>
      <c r="AZ88" s="39" t="n">
        <f aca="false">workers_and_wage_low!B76</f>
        <v>6812.92967413753</v>
      </c>
      <c r="BA88" s="40" t="n">
        <f aca="false">(AZ88-AZ87)/AZ87</f>
        <v>-0.00189851994785005</v>
      </c>
      <c r="BB88" s="40"/>
      <c r="BC88" s="40"/>
      <c r="BD88" s="40"/>
      <c r="BE88" s="40"/>
      <c r="BF88" s="7" t="n">
        <f aca="false">BF87*(1+AY88)*(1+BA88)*(1-BE88)</f>
        <v>116.602876316253</v>
      </c>
      <c r="BG88" s="7"/>
      <c r="BH88" s="7"/>
      <c r="BI88" s="40" t="n">
        <f aca="false">T95/AG95</f>
        <v>0.0160956117240142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138914768.650046</v>
      </c>
      <c r="E89" s="9"/>
      <c r="F89" s="67" t="n">
        <f aca="false">'Low pensions'!I89</f>
        <v>25249403.56752</v>
      </c>
      <c r="G89" s="82" t="n">
        <f aca="false">'Low pensions'!K89</f>
        <v>2917617.2686621</v>
      </c>
      <c r="H89" s="82" t="n">
        <f aca="false">'Low pensions'!V89</f>
        <v>16051869.3759143</v>
      </c>
      <c r="I89" s="82" t="n">
        <f aca="false">'Low pensions'!M89</f>
        <v>90235.5856287251</v>
      </c>
      <c r="J89" s="82" t="n">
        <f aca="false">'Low pensions'!W89</f>
        <v>496449.568327248</v>
      </c>
      <c r="K89" s="9"/>
      <c r="L89" s="82" t="n">
        <f aca="false">'Low pensions'!N89</f>
        <v>3674368.17721571</v>
      </c>
      <c r="M89" s="67"/>
      <c r="N89" s="82" t="n">
        <f aca="false">'Low pensions'!L89</f>
        <v>1118112.93484083</v>
      </c>
      <c r="O89" s="9"/>
      <c r="P89" s="82" t="n">
        <f aca="false">'Low pensions'!X89</f>
        <v>25217841.4096282</v>
      </c>
      <c r="Q89" s="67"/>
      <c r="R89" s="82" t="n">
        <f aca="false">'Low SIPA income'!G84</f>
        <v>27778420.25098</v>
      </c>
      <c r="S89" s="67"/>
      <c r="T89" s="82" t="n">
        <f aca="false">'Low SIPA income'!J84</f>
        <v>106213197.432528</v>
      </c>
      <c r="U89" s="9"/>
      <c r="V89" s="82" t="n">
        <f aca="false">'Low SIPA income'!F84</f>
        <v>125969.794608906</v>
      </c>
      <c r="W89" s="67"/>
      <c r="X89" s="82" t="n">
        <f aca="false">'Low SIPA income'!M84</f>
        <v>316399.805958027</v>
      </c>
      <c r="Y89" s="9"/>
      <c r="Z89" s="9" t="n">
        <f aca="false">R89+V89-N89-L89-F89</f>
        <v>-2137494.63398767</v>
      </c>
      <c r="AA89" s="9"/>
      <c r="AB89" s="9" t="n">
        <f aca="false">T89-P89-D89</f>
        <v>-57919412.6271459</v>
      </c>
      <c r="AC89" s="50"/>
      <c r="AD89" s="9"/>
      <c r="AE89" s="9"/>
      <c r="AF89" s="9"/>
      <c r="AG89" s="9" t="n">
        <f aca="false">BF89/100*$AG$57</f>
        <v>6639633674.50908</v>
      </c>
      <c r="AH89" s="40" t="n">
        <f aca="false">(AG89-AG88)/AG88</f>
        <v>0.00217289465677165</v>
      </c>
      <c r="AI89" s="40" t="n">
        <f aca="false">(AG89-AG85)/AG85</f>
        <v>0.0134308279018027</v>
      </c>
      <c r="AJ89" s="40" t="n">
        <f aca="false">AB89/AG89</f>
        <v>-0.00872328436574905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13139927</v>
      </c>
      <c r="AX89" s="7"/>
      <c r="AY89" s="40" t="n">
        <f aca="false">(AW89-AW88)/AW88</f>
        <v>7.90782294513813E-005</v>
      </c>
      <c r="AZ89" s="39" t="n">
        <f aca="false">workers_and_wage_low!B77</f>
        <v>6827.19357024377</v>
      </c>
      <c r="BA89" s="40" t="n">
        <f aca="false">(AZ89-AZ88)/AZ88</f>
        <v>0.00209365086511714</v>
      </c>
      <c r="BB89" s="40"/>
      <c r="BC89" s="40"/>
      <c r="BD89" s="40"/>
      <c r="BE89" s="40"/>
      <c r="BF89" s="7" t="n">
        <f aca="false">BF88*(1+AY89)*(1+BA89)*(1-BE89)</f>
        <v>116.856242083165</v>
      </c>
      <c r="BG89" s="7"/>
      <c r="BH89" s="7"/>
      <c r="BI89" s="40" t="n">
        <f aca="false">T96/AG96</f>
        <v>0.0139733800135673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139583907.929633</v>
      </c>
      <c r="E90" s="6"/>
      <c r="F90" s="8" t="n">
        <f aca="false">'Low pensions'!I90</f>
        <v>25371027.5523371</v>
      </c>
      <c r="G90" s="81" t="n">
        <f aca="false">'Low pensions'!K90</f>
        <v>3025890.52229423</v>
      </c>
      <c r="H90" s="81" t="n">
        <f aca="false">'Low pensions'!V90</f>
        <v>16647556.8716238</v>
      </c>
      <c r="I90" s="81" t="n">
        <f aca="false">'Low pensions'!M90</f>
        <v>93584.2429575538</v>
      </c>
      <c r="J90" s="81" t="n">
        <f aca="false">'Low pensions'!W90</f>
        <v>514872.89293682</v>
      </c>
      <c r="K90" s="6"/>
      <c r="L90" s="81" t="n">
        <f aca="false">'Low pensions'!N90</f>
        <v>4476266.10883235</v>
      </c>
      <c r="M90" s="8"/>
      <c r="N90" s="81" t="n">
        <f aca="false">'Low pensions'!L90</f>
        <v>1125191.98294093</v>
      </c>
      <c r="O90" s="6"/>
      <c r="P90" s="81" t="n">
        <f aca="false">'Low pensions'!X90</f>
        <v>29417840.4228393</v>
      </c>
      <c r="Q90" s="8"/>
      <c r="R90" s="81" t="n">
        <f aca="false">'Low SIPA income'!G85</f>
        <v>24141357.9107304</v>
      </c>
      <c r="S90" s="8"/>
      <c r="T90" s="81" t="n">
        <f aca="false">'Low SIPA income'!J85</f>
        <v>92306574.344208</v>
      </c>
      <c r="U90" s="6"/>
      <c r="V90" s="81" t="n">
        <f aca="false">'Low SIPA income'!F85</f>
        <v>127126.418952536</v>
      </c>
      <c r="W90" s="8"/>
      <c r="X90" s="81" t="n">
        <f aca="false">'Low SIPA income'!M85</f>
        <v>319304.912845175</v>
      </c>
      <c r="Y90" s="6"/>
      <c r="Z90" s="6" t="n">
        <f aca="false">R90+V90-N90-L90-F90</f>
        <v>-6704001.31442748</v>
      </c>
      <c r="AA90" s="6"/>
      <c r="AB90" s="6" t="n">
        <f aca="false">T90-P90-D90</f>
        <v>-76695174.0082641</v>
      </c>
      <c r="AC90" s="50"/>
      <c r="AD90" s="6"/>
      <c r="AE90" s="6"/>
      <c r="AF90" s="6"/>
      <c r="AG90" s="6" t="n">
        <f aca="false">BF90/100*$AG$57</f>
        <v>6644197284.05273</v>
      </c>
      <c r="AH90" s="61" t="n">
        <f aca="false">(AG90-AG89)/AG89</f>
        <v>0.000687328513494556</v>
      </c>
      <c r="AI90" s="61"/>
      <c r="AJ90" s="61" t="n">
        <f aca="false">AB90/AG90</f>
        <v>-0.0115431813249053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0.00173443482893177</v>
      </c>
      <c r="AV90" s="5"/>
      <c r="AW90" s="65" t="n">
        <f aca="false">workers_and_wage_low!C78</f>
        <v>13178965</v>
      </c>
      <c r="AX90" s="5"/>
      <c r="AY90" s="61" t="n">
        <f aca="false">(AW90-AW89)/AW89</f>
        <v>0.00297094496795911</v>
      </c>
      <c r="AZ90" s="66" t="n">
        <f aca="false">workers_and_wage_low!B78</f>
        <v>6811.64906055179</v>
      </c>
      <c r="BA90" s="61" t="n">
        <f aca="false">(AZ90-AZ89)/AZ89</f>
        <v>-0.00227685205231698</v>
      </c>
      <c r="BB90" s="61"/>
      <c r="BC90" s="61"/>
      <c r="BD90" s="61"/>
      <c r="BE90" s="61"/>
      <c r="BF90" s="5" t="n">
        <f aca="false">BF89*(1+AY90)*(1+BA90)*(1-BE90)</f>
        <v>116.936560710329</v>
      </c>
      <c r="BG90" s="5"/>
      <c r="BH90" s="5"/>
      <c r="BI90" s="61" t="n">
        <f aca="false">T97/AG97</f>
        <v>0.0160874992460801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140322142.389069</v>
      </c>
      <c r="E91" s="9"/>
      <c r="F91" s="67" t="n">
        <f aca="false">'Low pensions'!I91</f>
        <v>25505210.403987</v>
      </c>
      <c r="G91" s="82" t="n">
        <f aca="false">'Low pensions'!K91</f>
        <v>3059052.42191365</v>
      </c>
      <c r="H91" s="82" t="n">
        <f aca="false">'Low pensions'!V91</f>
        <v>16830003.8589877</v>
      </c>
      <c r="I91" s="82" t="n">
        <f aca="false">'Low pensions'!M91</f>
        <v>94609.868718978</v>
      </c>
      <c r="J91" s="82" t="n">
        <f aca="false">'Low pensions'!W91</f>
        <v>520515.583267654</v>
      </c>
      <c r="K91" s="9"/>
      <c r="L91" s="82" t="n">
        <f aca="false">'Low pensions'!N91</f>
        <v>3714714.73459546</v>
      </c>
      <c r="M91" s="67"/>
      <c r="N91" s="82" t="n">
        <f aca="false">'Low pensions'!L91</f>
        <v>1131819.9695367</v>
      </c>
      <c r="O91" s="9"/>
      <c r="P91" s="82" t="n">
        <f aca="false">'Low pensions'!X91</f>
        <v>25502611.9483388</v>
      </c>
      <c r="Q91" s="67"/>
      <c r="R91" s="82" t="n">
        <f aca="false">'Low SIPA income'!G86</f>
        <v>27762352.2099877</v>
      </c>
      <c r="S91" s="67"/>
      <c r="T91" s="82" t="n">
        <f aca="false">'Low SIPA income'!J86</f>
        <v>106151759.88515</v>
      </c>
      <c r="U91" s="9"/>
      <c r="V91" s="82" t="n">
        <f aca="false">'Low SIPA income'!F86</f>
        <v>124241.519841491</v>
      </c>
      <c r="W91" s="67"/>
      <c r="X91" s="82" t="n">
        <f aca="false">'Low SIPA income'!M86</f>
        <v>312058.878017723</v>
      </c>
      <c r="Y91" s="9"/>
      <c r="Z91" s="9" t="n">
        <f aca="false">R91+V91-N91-L91-F91</f>
        <v>-2465151.37828997</v>
      </c>
      <c r="AA91" s="9"/>
      <c r="AB91" s="9" t="n">
        <f aca="false">T91-P91-D91</f>
        <v>-59672994.4522577</v>
      </c>
      <c r="AC91" s="50"/>
      <c r="AD91" s="9"/>
      <c r="AE91" s="9"/>
      <c r="AF91" s="9"/>
      <c r="AG91" s="9" t="n">
        <f aca="false">BF91/100*$AG$57</f>
        <v>6646493335.95651</v>
      </c>
      <c r="AH91" s="40" t="n">
        <f aca="false">(AG91-AG90)/AG90</f>
        <v>0.000345572505694551</v>
      </c>
      <c r="AI91" s="40"/>
      <c r="AJ91" s="40" t="n">
        <f aca="false">AB91/AG91</f>
        <v>-0.00897811694618514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13109857</v>
      </c>
      <c r="AX91" s="7"/>
      <c r="AY91" s="40" t="n">
        <f aca="false">(AW91-AW90)/AW90</f>
        <v>-0.005243810875892</v>
      </c>
      <c r="AZ91" s="39" t="n">
        <f aca="false">workers_and_wage_low!B79</f>
        <v>6849.92267822465</v>
      </c>
      <c r="BA91" s="40" t="n">
        <f aca="false">(AZ91-AZ90)/AZ90</f>
        <v>0.00561884755550795</v>
      </c>
      <c r="BB91" s="40"/>
      <c r="BC91" s="40"/>
      <c r="BD91" s="40"/>
      <c r="BE91" s="40"/>
      <c r="BF91" s="7" t="n">
        <f aca="false">BF90*(1+AY91)*(1+BA91)*(1-BE91)</f>
        <v>116.976970770621</v>
      </c>
      <c r="BG91" s="7"/>
      <c r="BH91" s="7"/>
      <c r="BI91" s="40" t="n">
        <f aca="false">T98/AG98</f>
        <v>0.0140066017589364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140318680.926254</v>
      </c>
      <c r="E92" s="9"/>
      <c r="F92" s="67" t="n">
        <f aca="false">'Low pensions'!I92</f>
        <v>25504581.2421464</v>
      </c>
      <c r="G92" s="82" t="n">
        <f aca="false">'Low pensions'!K92</f>
        <v>3141742.47063567</v>
      </c>
      <c r="H92" s="82" t="n">
        <f aca="false">'Low pensions'!V92</f>
        <v>17284940.1095475</v>
      </c>
      <c r="I92" s="82" t="n">
        <f aca="false">'Low pensions'!M92</f>
        <v>97167.2929062583</v>
      </c>
      <c r="J92" s="82" t="n">
        <f aca="false">'Low pensions'!W92</f>
        <v>534585.776583946</v>
      </c>
      <c r="K92" s="9"/>
      <c r="L92" s="82" t="n">
        <f aca="false">'Low pensions'!N92</f>
        <v>3754568.39456866</v>
      </c>
      <c r="M92" s="67"/>
      <c r="N92" s="82" t="n">
        <f aca="false">'Low pensions'!L92</f>
        <v>1132041.89324339</v>
      </c>
      <c r="O92" s="9"/>
      <c r="P92" s="82" t="n">
        <f aca="false">'Low pensions'!X92</f>
        <v>25710633.7381522</v>
      </c>
      <c r="Q92" s="67"/>
      <c r="R92" s="82" t="n">
        <f aca="false">'Low SIPA income'!G87</f>
        <v>24279274.6952533</v>
      </c>
      <c r="S92" s="67"/>
      <c r="T92" s="82" t="n">
        <f aca="false">'Low SIPA income'!J87</f>
        <v>92833911.1233137</v>
      </c>
      <c r="U92" s="9"/>
      <c r="V92" s="82" t="n">
        <f aca="false">'Low SIPA income'!F87</f>
        <v>125064.652272645</v>
      </c>
      <c r="W92" s="67"/>
      <c r="X92" s="82" t="n">
        <f aca="false">'Low SIPA income'!M87</f>
        <v>314126.349369117</v>
      </c>
      <c r="Y92" s="9"/>
      <c r="Z92" s="9" t="n">
        <f aca="false">R92+V92-N92-L92-F92</f>
        <v>-5986852.18243244</v>
      </c>
      <c r="AA92" s="9"/>
      <c r="AB92" s="9" t="n">
        <f aca="false">T92-P92-D92</f>
        <v>-73195403.5410928</v>
      </c>
      <c r="AC92" s="50"/>
      <c r="AD92" s="9"/>
      <c r="AE92" s="9"/>
      <c r="AF92" s="9"/>
      <c r="AG92" s="9" t="n">
        <f aca="false">BF92/100*$AG$57</f>
        <v>6667353990.61186</v>
      </c>
      <c r="AH92" s="40" t="n">
        <f aca="false">(AG92-AG91)/AG91</f>
        <v>0.00313859558731557</v>
      </c>
      <c r="AI92" s="40"/>
      <c r="AJ92" s="40" t="n">
        <f aca="false">AB92/AG92</f>
        <v>-0.0109781786964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13186710</v>
      </c>
      <c r="AX92" s="7"/>
      <c r="AY92" s="40" t="n">
        <f aca="false">(AW92-AW91)/AW91</f>
        <v>0.00586223022875078</v>
      </c>
      <c r="AZ92" s="39" t="n">
        <f aca="false">workers_and_wage_low!B80</f>
        <v>6831.37472390558</v>
      </c>
      <c r="BA92" s="40" t="n">
        <f aca="false">(AZ92-AZ91)/AZ91</f>
        <v>-0.00270776112233157</v>
      </c>
      <c r="BB92" s="40"/>
      <c r="BC92" s="40"/>
      <c r="BD92" s="40"/>
      <c r="BE92" s="40"/>
      <c r="BF92" s="7" t="n">
        <f aca="false">BF91*(1+AY92)*(1+BA92)*(1-BE92)</f>
        <v>117.344114174899</v>
      </c>
      <c r="BG92" s="7"/>
      <c r="BH92" s="7"/>
      <c r="BI92" s="40" t="n">
        <f aca="false">T99/AG99</f>
        <v>0.0161133571247002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140387289.175598</v>
      </c>
      <c r="E93" s="9"/>
      <c r="F93" s="67" t="n">
        <f aca="false">'Low pensions'!I93</f>
        <v>25517051.6035959</v>
      </c>
      <c r="G93" s="82" t="n">
        <f aca="false">'Low pensions'!K93</f>
        <v>3231409.37182732</v>
      </c>
      <c r="H93" s="82" t="n">
        <f aca="false">'Low pensions'!V93</f>
        <v>17778260.943891</v>
      </c>
      <c r="I93" s="82" t="n">
        <f aca="false">'Low pensions'!M93</f>
        <v>99940.4960358972</v>
      </c>
      <c r="J93" s="82" t="n">
        <f aca="false">'Low pensions'!W93</f>
        <v>549843.121976014</v>
      </c>
      <c r="K93" s="9"/>
      <c r="L93" s="82" t="n">
        <f aca="false">'Low pensions'!N93</f>
        <v>3725542.88243205</v>
      </c>
      <c r="M93" s="67"/>
      <c r="N93" s="82" t="n">
        <f aca="false">'Low pensions'!L93</f>
        <v>1133183.87286366</v>
      </c>
      <c r="O93" s="9"/>
      <c r="P93" s="82" t="n">
        <f aca="false">'Low pensions'!X93</f>
        <v>25566303.0526262</v>
      </c>
      <c r="Q93" s="67"/>
      <c r="R93" s="82" t="n">
        <f aca="false">'Low SIPA income'!G88</f>
        <v>28029654.3120045</v>
      </c>
      <c r="S93" s="67"/>
      <c r="T93" s="82" t="n">
        <f aca="false">'Low SIPA income'!J88</f>
        <v>107173812.639739</v>
      </c>
      <c r="U93" s="9"/>
      <c r="V93" s="82" t="n">
        <f aca="false">'Low SIPA income'!F88</f>
        <v>121209.004853214</v>
      </c>
      <c r="W93" s="67"/>
      <c r="X93" s="82" t="n">
        <f aca="false">'Low SIPA income'!M88</f>
        <v>304442.074665502</v>
      </c>
      <c r="Y93" s="9"/>
      <c r="Z93" s="9" t="n">
        <f aca="false">R93+V93-N93-L93-F93</f>
        <v>-2224915.04203392</v>
      </c>
      <c r="AA93" s="9"/>
      <c r="AB93" s="9" t="n">
        <f aca="false">T93-P93-D93</f>
        <v>-58779779.5884856</v>
      </c>
      <c r="AC93" s="50"/>
      <c r="AD93" s="9"/>
      <c r="AE93" s="9"/>
      <c r="AF93" s="9"/>
      <c r="AG93" s="9" t="n">
        <f aca="false">BF93/100*$AG$57</f>
        <v>6685797509.9782</v>
      </c>
      <c r="AH93" s="40" t="n">
        <f aca="false">(AG93-AG92)/AG92</f>
        <v>0.0027662427092224</v>
      </c>
      <c r="AI93" s="40" t="n">
        <f aca="false">(AG93-AG89)/AG89</f>
        <v>0.00695276844057687</v>
      </c>
      <c r="AJ93" s="40" t="n">
        <f aca="false">AB93/AG93</f>
        <v>-0.00879173793414472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13175715</v>
      </c>
      <c r="AX93" s="7"/>
      <c r="AY93" s="40" t="n">
        <f aca="false">(AW93-AW92)/AW92</f>
        <v>-0.000833794024438241</v>
      </c>
      <c r="AZ93" s="39" t="n">
        <f aca="false">workers_and_wage_low!B81</f>
        <v>6855.98844662797</v>
      </c>
      <c r="BA93" s="40" t="n">
        <f aca="false">(AZ93-AZ92)/AZ92</f>
        <v>0.00360304092765609</v>
      </c>
      <c r="BB93" s="40"/>
      <c r="BC93" s="40"/>
      <c r="BD93" s="40"/>
      <c r="BE93" s="40"/>
      <c r="BF93" s="7" t="n">
        <f aca="false">BF92*(1+AY93)*(1+BA93)*(1-BE93)</f>
        <v>117.668716475205</v>
      </c>
      <c r="BG93" s="7"/>
      <c r="BH93" s="7"/>
      <c r="BI93" s="40" t="n">
        <f aca="false">T100/AG100</f>
        <v>0.0139542848069191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140220589.771698</v>
      </c>
      <c r="E94" s="6"/>
      <c r="F94" s="8" t="n">
        <f aca="false">'Low pensions'!I94</f>
        <v>25486752.0136787</v>
      </c>
      <c r="G94" s="81" t="n">
        <f aca="false">'Low pensions'!K94</f>
        <v>3312718.13010621</v>
      </c>
      <c r="H94" s="81" t="n">
        <f aca="false">'Low pensions'!V94</f>
        <v>18225597.7419793</v>
      </c>
      <c r="I94" s="81" t="n">
        <f aca="false">'Low pensions'!M94</f>
        <v>102455.199900192</v>
      </c>
      <c r="J94" s="81" t="n">
        <f aca="false">'Low pensions'!W94</f>
        <v>563678.280679771</v>
      </c>
      <c r="K94" s="6"/>
      <c r="L94" s="81" t="n">
        <f aca="false">'Low pensions'!N94</f>
        <v>4473246.14321337</v>
      </c>
      <c r="M94" s="8"/>
      <c r="N94" s="81" t="n">
        <f aca="false">'Low pensions'!L94</f>
        <v>1132464.05629542</v>
      </c>
      <c r="O94" s="6"/>
      <c r="P94" s="81" t="n">
        <f aca="false">'Low pensions'!X94</f>
        <v>29442178.608874</v>
      </c>
      <c r="Q94" s="8"/>
      <c r="R94" s="81" t="n">
        <f aca="false">'Low SIPA income'!G89</f>
        <v>24471251.9196465</v>
      </c>
      <c r="S94" s="8"/>
      <c r="T94" s="81" t="n">
        <f aca="false">'Low SIPA income'!J89</f>
        <v>93567952.6797735</v>
      </c>
      <c r="U94" s="6"/>
      <c r="V94" s="81" t="n">
        <f aca="false">'Low SIPA income'!F89</f>
        <v>123366.158533057</v>
      </c>
      <c r="W94" s="8"/>
      <c r="X94" s="81" t="n">
        <f aca="false">'Low SIPA income'!M89</f>
        <v>309860.222784605</v>
      </c>
      <c r="Y94" s="6"/>
      <c r="Z94" s="6" t="n">
        <f aca="false">R94+V94-N94-L94-F94</f>
        <v>-6497844.13500794</v>
      </c>
      <c r="AA94" s="6"/>
      <c r="AB94" s="6" t="n">
        <f aca="false">T94-P94-D94</f>
        <v>-76094815.7007987</v>
      </c>
      <c r="AC94" s="50"/>
      <c r="AD94" s="6"/>
      <c r="AE94" s="6"/>
      <c r="AF94" s="6"/>
      <c r="AG94" s="6" t="n">
        <f aca="false">BF94/100*$AG$57</f>
        <v>6696363996.4551</v>
      </c>
      <c r="AH94" s="61" t="n">
        <f aca="false">(AG94-AG93)/AG93</f>
        <v>0.00158043770561911</v>
      </c>
      <c r="AI94" s="61"/>
      <c r="AJ94" s="61" t="n">
        <f aca="false">AB94/AG94</f>
        <v>-0.0113636020594283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0.00362238769702441</v>
      </c>
      <c r="AV94" s="5"/>
      <c r="AW94" s="65" t="n">
        <f aca="false">workers_and_wage_low!C82</f>
        <v>13172957</v>
      </c>
      <c r="AX94" s="5"/>
      <c r="AY94" s="61" t="n">
        <f aca="false">(AW94-AW93)/AW93</f>
        <v>-0.000209324503451995</v>
      </c>
      <c r="AZ94" s="66" t="n">
        <f aca="false">workers_and_wage_low!B82</f>
        <v>6868.26160472829</v>
      </c>
      <c r="BA94" s="61" t="n">
        <f aca="false">(AZ94-AZ93)/AZ93</f>
        <v>0.00179013692859455</v>
      </c>
      <c r="BB94" s="61"/>
      <c r="BC94" s="61"/>
      <c r="BD94" s="61"/>
      <c r="BE94" s="61"/>
      <c r="BF94" s="5" t="n">
        <f aca="false">BF93*(1+AY94)*(1+BA94)*(1-BE94)</f>
        <v>117.854684551495</v>
      </c>
      <c r="BG94" s="5"/>
      <c r="BH94" s="5"/>
      <c r="BI94" s="61" t="n">
        <f aca="false">T101/AG101</f>
        <v>0.0160967767415927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140175652.111983</v>
      </c>
      <c r="E95" s="9"/>
      <c r="F95" s="67" t="n">
        <f aca="false">'Low pensions'!I95</f>
        <v>25478584.0620883</v>
      </c>
      <c r="G95" s="82" t="n">
        <f aca="false">'Low pensions'!K95</f>
        <v>3325278.98491076</v>
      </c>
      <c r="H95" s="82" t="n">
        <f aca="false">'Low pensions'!V95</f>
        <v>18294703.8590627</v>
      </c>
      <c r="I95" s="82" t="n">
        <f aca="false">'Low pensions'!M95</f>
        <v>102843.679945694</v>
      </c>
      <c r="J95" s="82" t="n">
        <f aca="false">'Low pensions'!W95</f>
        <v>565815.58326998</v>
      </c>
      <c r="K95" s="9"/>
      <c r="L95" s="82" t="n">
        <f aca="false">'Low pensions'!N95</f>
        <v>3691981.79878021</v>
      </c>
      <c r="M95" s="67"/>
      <c r="N95" s="82" t="n">
        <f aca="false">'Low pensions'!L95</f>
        <v>1132739.12778792</v>
      </c>
      <c r="O95" s="9"/>
      <c r="P95" s="82" t="n">
        <f aca="false">'Low pensions'!X95</f>
        <v>25389707.5738284</v>
      </c>
      <c r="Q95" s="67"/>
      <c r="R95" s="82" t="n">
        <f aca="false">'Low SIPA income'!G90</f>
        <v>28340946.536006</v>
      </c>
      <c r="S95" s="67"/>
      <c r="T95" s="82" t="n">
        <f aca="false">'Low SIPA income'!J90</f>
        <v>108364065.438435</v>
      </c>
      <c r="U95" s="9"/>
      <c r="V95" s="82" t="n">
        <f aca="false">'Low SIPA income'!F90</f>
        <v>125094.432737245</v>
      </c>
      <c r="W95" s="67"/>
      <c r="X95" s="82" t="n">
        <f aca="false">'Low SIPA income'!M90</f>
        <v>314201.149310246</v>
      </c>
      <c r="Y95" s="9"/>
      <c r="Z95" s="9" t="n">
        <f aca="false">R95+V95-N95-L95-F95</f>
        <v>-1837264.01991316</v>
      </c>
      <c r="AA95" s="9"/>
      <c r="AB95" s="9" t="n">
        <f aca="false">T95-P95-D95</f>
        <v>-57201294.2473765</v>
      </c>
      <c r="AC95" s="50"/>
      <c r="AD95" s="9"/>
      <c r="AE95" s="9"/>
      <c r="AF95" s="9"/>
      <c r="AG95" s="9" t="n">
        <f aca="false">BF95/100*$AG$57</f>
        <v>6732522335.68477</v>
      </c>
      <c r="AH95" s="40" t="n">
        <f aca="false">(AG95-AG94)/AG94</f>
        <v>0.00539969739530452</v>
      </c>
      <c r="AI95" s="40"/>
      <c r="AJ95" s="40" t="n">
        <f aca="false">AB95/AG95</f>
        <v>-0.00849626505421145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13248767</v>
      </c>
      <c r="AX95" s="7"/>
      <c r="AY95" s="40" t="n">
        <f aca="false">(AW95-AW94)/AW94</f>
        <v>0.00575497209927885</v>
      </c>
      <c r="AZ95" s="39" t="n">
        <f aca="false">workers_and_wage_low!B83</f>
        <v>6865.83544758651</v>
      </c>
      <c r="BA95" s="40" t="n">
        <f aca="false">(AZ95-AZ94)/AZ94</f>
        <v>-0.000353241807229364</v>
      </c>
      <c r="BB95" s="40"/>
      <c r="BC95" s="40"/>
      <c r="BD95" s="40"/>
      <c r="BE95" s="40"/>
      <c r="BF95" s="7" t="n">
        <f aca="false">BF94*(1+AY95)*(1+BA95)*(1-BE95)</f>
        <v>118.491064184692</v>
      </c>
      <c r="BG95" s="7"/>
      <c r="BH95" s="7"/>
      <c r="BI95" s="40" t="n">
        <f aca="false">T102/AG102</f>
        <v>0.0140186150100453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140501154.507912</v>
      </c>
      <c r="E96" s="9"/>
      <c r="F96" s="67" t="n">
        <f aca="false">'Low pensions'!I96</f>
        <v>25537747.9755936</v>
      </c>
      <c r="G96" s="82" t="n">
        <f aca="false">'Low pensions'!K96</f>
        <v>3421402.69601888</v>
      </c>
      <c r="H96" s="82" t="n">
        <f aca="false">'Low pensions'!V96</f>
        <v>18823548.1564996</v>
      </c>
      <c r="I96" s="82" t="n">
        <f aca="false">'Low pensions'!M96</f>
        <v>105816.578227388</v>
      </c>
      <c r="J96" s="82" t="n">
        <f aca="false">'Low pensions'!W96</f>
        <v>582171.592469062</v>
      </c>
      <c r="K96" s="9"/>
      <c r="L96" s="82" t="n">
        <f aca="false">'Low pensions'!N96</f>
        <v>3646213.70585938</v>
      </c>
      <c r="M96" s="67"/>
      <c r="N96" s="82" t="n">
        <f aca="false">'Low pensions'!L96</f>
        <v>1136444.73553674</v>
      </c>
      <c r="O96" s="9"/>
      <c r="P96" s="82" t="n">
        <f aca="false">'Low pensions'!X96</f>
        <v>25172603.8825928</v>
      </c>
      <c r="Q96" s="67"/>
      <c r="R96" s="82" t="n">
        <f aca="false">'Low SIPA income'!G91</f>
        <v>24653235.2477123</v>
      </c>
      <c r="S96" s="67"/>
      <c r="T96" s="82" t="n">
        <f aca="false">'Low SIPA income'!J91</f>
        <v>94263781.7074372</v>
      </c>
      <c r="U96" s="9"/>
      <c r="V96" s="82" t="n">
        <f aca="false">'Low SIPA income'!F91</f>
        <v>123105.055532987</v>
      </c>
      <c r="W96" s="67"/>
      <c r="X96" s="82" t="n">
        <f aca="false">'Low SIPA income'!M91</f>
        <v>309204.407326514</v>
      </c>
      <c r="Y96" s="9"/>
      <c r="Z96" s="9" t="n">
        <f aca="false">R96+V96-N96-L96-F96</f>
        <v>-5544066.11374444</v>
      </c>
      <c r="AA96" s="9"/>
      <c r="AB96" s="9" t="n">
        <f aca="false">T96-P96-D96</f>
        <v>-71409976.6830679</v>
      </c>
      <c r="AC96" s="50"/>
      <c r="AD96" s="9"/>
      <c r="AE96" s="9"/>
      <c r="AF96" s="9"/>
      <c r="AG96" s="9" t="n">
        <f aca="false">BF96/100*$AG$57</f>
        <v>6745954208.35279</v>
      </c>
      <c r="AH96" s="40" t="n">
        <f aca="false">(AG96-AG95)/AG95</f>
        <v>0.00199507287140057</v>
      </c>
      <c r="AI96" s="40"/>
      <c r="AJ96" s="40" t="n">
        <f aca="false">AB96/AG96</f>
        <v>-0.0105856005655432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13252246</v>
      </c>
      <c r="AX96" s="7"/>
      <c r="AY96" s="40" t="n">
        <f aca="false">(AW96-AW95)/AW95</f>
        <v>0.000262590473513497</v>
      </c>
      <c r="AZ96" s="39" t="n">
        <f aca="false">workers_and_wage_low!B84</f>
        <v>6877.72726396855</v>
      </c>
      <c r="BA96" s="40" t="n">
        <f aca="false">(AZ96-AZ95)/AZ95</f>
        <v>0.00173202758394394</v>
      </c>
      <c r="BB96" s="40"/>
      <c r="BC96" s="40"/>
      <c r="BD96" s="40"/>
      <c r="BE96" s="40"/>
      <c r="BF96" s="7" t="n">
        <f aca="false">BF95*(1+AY96)*(1+BA96)*(1-BE96)</f>
        <v>118.72746249235</v>
      </c>
      <c r="BG96" s="7"/>
      <c r="BH96" s="7"/>
      <c r="BI96" s="40" t="n">
        <f aca="false">T103/AG103</f>
        <v>0.0161031974812174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141137917.76302</v>
      </c>
      <c r="E97" s="9"/>
      <c r="F97" s="67" t="n">
        <f aca="false">'Low pensions'!I97</f>
        <v>25653487.2347193</v>
      </c>
      <c r="G97" s="82" t="n">
        <f aca="false">'Low pensions'!K97</f>
        <v>3477038.99652626</v>
      </c>
      <c r="H97" s="82" t="n">
        <f aca="false">'Low pensions'!V97</f>
        <v>19129642.6665288</v>
      </c>
      <c r="I97" s="82" t="n">
        <f aca="false">'Low pensions'!M97</f>
        <v>107537.288552358</v>
      </c>
      <c r="J97" s="82" t="n">
        <f aca="false">'Low pensions'!W97</f>
        <v>591638.432985424</v>
      </c>
      <c r="K97" s="9"/>
      <c r="L97" s="82" t="n">
        <f aca="false">'Low pensions'!N97</f>
        <v>3657855.94876695</v>
      </c>
      <c r="M97" s="67"/>
      <c r="N97" s="82" t="n">
        <f aca="false">'Low pensions'!L97</f>
        <v>1141351.47442948</v>
      </c>
      <c r="O97" s="9"/>
      <c r="P97" s="82" t="n">
        <f aca="false">'Low pensions'!X97</f>
        <v>25260010.9660509</v>
      </c>
      <c r="Q97" s="67"/>
      <c r="R97" s="82" t="n">
        <f aca="false">'Low SIPA income'!G92</f>
        <v>28539690.5066112</v>
      </c>
      <c r="S97" s="67"/>
      <c r="T97" s="82" t="n">
        <f aca="false">'Low SIPA income'!J92</f>
        <v>109123980.235522</v>
      </c>
      <c r="U97" s="9"/>
      <c r="V97" s="82" t="n">
        <f aca="false">'Low SIPA income'!F92</f>
        <v>126039.186681297</v>
      </c>
      <c r="W97" s="67"/>
      <c r="X97" s="82" t="n">
        <f aca="false">'Low SIPA income'!M92</f>
        <v>316574.098837583</v>
      </c>
      <c r="Y97" s="9"/>
      <c r="Z97" s="9" t="n">
        <f aca="false">R97+V97-N97-L97-F97</f>
        <v>-1786964.96462324</v>
      </c>
      <c r="AA97" s="9"/>
      <c r="AB97" s="9" t="n">
        <f aca="false">T97-P97-D97</f>
        <v>-57273948.4935494</v>
      </c>
      <c r="AC97" s="50"/>
      <c r="AD97" s="9"/>
      <c r="AE97" s="9"/>
      <c r="AF97" s="9"/>
      <c r="AG97" s="9" t="n">
        <f aca="false">BF97/100*$AG$57</f>
        <v>6783153712.47716</v>
      </c>
      <c r="AH97" s="40" t="n">
        <f aca="false">(AG97-AG96)/AG96</f>
        <v>0.00551434281577343</v>
      </c>
      <c r="AI97" s="40" t="n">
        <f aca="false">(AG97-AG93)/AG93</f>
        <v>0.0145616438956855</v>
      </c>
      <c r="AJ97" s="40" t="n">
        <f aca="false">AB97/AG97</f>
        <v>-0.00844355751340233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13284869</v>
      </c>
      <c r="AX97" s="7"/>
      <c r="AY97" s="40" t="n">
        <f aca="false">(AW97-AW96)/AW96</f>
        <v>0.00246169592686402</v>
      </c>
      <c r="AZ97" s="39" t="n">
        <f aca="false">workers_and_wage_low!B85</f>
        <v>6898.6709796441</v>
      </c>
      <c r="BA97" s="40" t="n">
        <f aca="false">(AZ97-AZ96)/AZ96</f>
        <v>0.0030451506539478</v>
      </c>
      <c r="BB97" s="40"/>
      <c r="BC97" s="40"/>
      <c r="BD97" s="40"/>
      <c r="BE97" s="40"/>
      <c r="BF97" s="7" t="n">
        <f aca="false">BF96*(1+AY97)*(1+BA97)*(1-BE97)</f>
        <v>119.38216642218</v>
      </c>
      <c r="BG97" s="7"/>
      <c r="BH97" s="7"/>
      <c r="BI97" s="40" t="n">
        <f aca="false">T104/AG104</f>
        <v>0.014059489441831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140379214.090594</v>
      </c>
      <c r="E98" s="6"/>
      <c r="F98" s="8" t="n">
        <f aca="false">'Low pensions'!I98</f>
        <v>25515583.8613098</v>
      </c>
      <c r="G98" s="81" t="n">
        <f aca="false">'Low pensions'!K98</f>
        <v>3508981.50018508</v>
      </c>
      <c r="H98" s="81" t="n">
        <f aca="false">'Low pensions'!V98</f>
        <v>19305380.8970973</v>
      </c>
      <c r="I98" s="81" t="n">
        <f aca="false">'Low pensions'!M98</f>
        <v>108525.201036652</v>
      </c>
      <c r="J98" s="81" t="n">
        <f aca="false">'Low pensions'!W98</f>
        <v>597073.635992699</v>
      </c>
      <c r="K98" s="6"/>
      <c r="L98" s="81" t="n">
        <f aca="false">'Low pensions'!N98</f>
        <v>4320218.40102732</v>
      </c>
      <c r="M98" s="8"/>
      <c r="N98" s="81" t="n">
        <f aca="false">'Low pensions'!L98</f>
        <v>1135739.68873374</v>
      </c>
      <c r="O98" s="6"/>
      <c r="P98" s="81" t="n">
        <f aca="false">'Low pensions'!X98</f>
        <v>28666138.4904151</v>
      </c>
      <c r="Q98" s="8"/>
      <c r="R98" s="81" t="n">
        <f aca="false">'Low SIPA income'!G93</f>
        <v>24848984.3017033</v>
      </c>
      <c r="S98" s="8"/>
      <c r="T98" s="81" t="n">
        <f aca="false">'Low SIPA income'!J93</f>
        <v>95012245.1812753</v>
      </c>
      <c r="U98" s="6"/>
      <c r="V98" s="81" t="n">
        <f aca="false">'Low SIPA income'!F93</f>
        <v>125645.452634978</v>
      </c>
      <c r="W98" s="8"/>
      <c r="X98" s="81" t="n">
        <f aca="false">'Low SIPA income'!M93</f>
        <v>315585.152429907</v>
      </c>
      <c r="Y98" s="6"/>
      <c r="Z98" s="6" t="n">
        <f aca="false">R98+V98-N98-L98-F98</f>
        <v>-5996912.19673258</v>
      </c>
      <c r="AA98" s="6"/>
      <c r="AB98" s="6" t="n">
        <f aca="false">T98-P98-D98</f>
        <v>-74033107.3997339</v>
      </c>
      <c r="AC98" s="50"/>
      <c r="AD98" s="6"/>
      <c r="AE98" s="6"/>
      <c r="AF98" s="6"/>
      <c r="AG98" s="6" t="n">
        <f aca="false">BF98/100*$AG$57</f>
        <v>6783390205.31203</v>
      </c>
      <c r="AH98" s="61" t="n">
        <f aca="false">(AG98-AG97)/AG97</f>
        <v>3.4864731788905E-005</v>
      </c>
      <c r="AI98" s="61"/>
      <c r="AJ98" s="61" t="n">
        <f aca="false">AB98/AG98</f>
        <v>-0.0109138801040458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0.00107794069107477</v>
      </c>
      <c r="AV98" s="5"/>
      <c r="AW98" s="65" t="n">
        <f aca="false">workers_and_wage_low!C86</f>
        <v>13263510</v>
      </c>
      <c r="AX98" s="5"/>
      <c r="AY98" s="61" t="n">
        <f aca="false">(AW98-AW97)/AW97</f>
        <v>-0.00160776895880569</v>
      </c>
      <c r="AZ98" s="66" t="n">
        <f aca="false">workers_and_wage_low!B86</f>
        <v>6910.02121757581</v>
      </c>
      <c r="BA98" s="61" t="n">
        <f aca="false">(AZ98-AZ97)/AZ97</f>
        <v>0.00164527891896924</v>
      </c>
      <c r="BB98" s="61"/>
      <c r="BC98" s="61"/>
      <c r="BD98" s="61"/>
      <c r="BE98" s="61"/>
      <c r="BF98" s="5" t="n">
        <f aca="false">BF97*(1+AY98)*(1+BA98)*(1-BE98)</f>
        <v>119.386328649392</v>
      </c>
      <c r="BG98" s="5"/>
      <c r="BH98" s="5"/>
      <c r="BI98" s="61" t="n">
        <f aca="false">T105/AG105</f>
        <v>0.0161504717276896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139890046.045566</v>
      </c>
      <c r="E99" s="9"/>
      <c r="F99" s="67" t="n">
        <f aca="false">'Low pensions'!I99</f>
        <v>25426671.7787337</v>
      </c>
      <c r="G99" s="82" t="n">
        <f aca="false">'Low pensions'!K99</f>
        <v>3581491.25732796</v>
      </c>
      <c r="H99" s="82" t="n">
        <f aca="false">'Low pensions'!V99</f>
        <v>19704308.1870604</v>
      </c>
      <c r="I99" s="82" t="n">
        <f aca="false">'Low pensions'!M99</f>
        <v>110767.770845195</v>
      </c>
      <c r="J99" s="82" t="n">
        <f aca="false">'Low pensions'!W99</f>
        <v>609411.59341424</v>
      </c>
      <c r="K99" s="9"/>
      <c r="L99" s="82" t="n">
        <f aca="false">'Low pensions'!N99</f>
        <v>3652420.43388932</v>
      </c>
      <c r="M99" s="67"/>
      <c r="N99" s="82" t="n">
        <f aca="false">'Low pensions'!L99</f>
        <v>1130530.55432723</v>
      </c>
      <c r="O99" s="9"/>
      <c r="P99" s="82" t="n">
        <f aca="false">'Low pensions'!X99</f>
        <v>25172272.5437965</v>
      </c>
      <c r="Q99" s="67"/>
      <c r="R99" s="82" t="n">
        <f aca="false">'Low SIPA income'!G94</f>
        <v>28737375.2252723</v>
      </c>
      <c r="S99" s="67"/>
      <c r="T99" s="82" t="n">
        <f aca="false">'Low SIPA income'!J94</f>
        <v>109879844.890993</v>
      </c>
      <c r="U99" s="9"/>
      <c r="V99" s="82" t="n">
        <f aca="false">'Low SIPA income'!F94</f>
        <v>123349.612425529</v>
      </c>
      <c r="W99" s="67"/>
      <c r="X99" s="82" t="n">
        <f aca="false">'Low SIPA income'!M94</f>
        <v>309818.663732869</v>
      </c>
      <c r="Y99" s="9"/>
      <c r="Z99" s="9" t="n">
        <f aca="false">R99+V99-N99-L99-F99</f>
        <v>-1348897.92925246</v>
      </c>
      <c r="AA99" s="9"/>
      <c r="AB99" s="9" t="n">
        <f aca="false">T99-P99-D99</f>
        <v>-55182473.6983696</v>
      </c>
      <c r="AC99" s="50"/>
      <c r="AD99" s="9"/>
      <c r="AE99" s="9"/>
      <c r="AF99" s="9"/>
      <c r="AG99" s="9" t="n">
        <f aca="false">BF99/100*$AG$57</f>
        <v>6819177657.4329</v>
      </c>
      <c r="AH99" s="40" t="n">
        <f aca="false">(AG99-AG98)/AG98</f>
        <v>0.00527574723518772</v>
      </c>
      <c r="AI99" s="40"/>
      <c r="AJ99" s="40" t="n">
        <f aca="false">AB99/AG99</f>
        <v>-0.00809224755102556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13314856</v>
      </c>
      <c r="AX99" s="7"/>
      <c r="AY99" s="40" t="n">
        <f aca="false">(AW99-AW98)/AW98</f>
        <v>0.0038712226250819</v>
      </c>
      <c r="AZ99" s="39" t="n">
        <f aca="false">workers_and_wage_low!B87</f>
        <v>6919.68908596142</v>
      </c>
      <c r="BA99" s="40" t="n">
        <f aca="false">(AZ99-AZ98)/AZ98</f>
        <v>0.00139910835020571</v>
      </c>
      <c r="BB99" s="40"/>
      <c r="BC99" s="40"/>
      <c r="BD99" s="40"/>
      <c r="BE99" s="40"/>
      <c r="BF99" s="7" t="n">
        <f aca="false">BF98*(1+AY99)*(1+BA99)*(1-BE99)</f>
        <v>120.016180742684</v>
      </c>
      <c r="BG99" s="7"/>
      <c r="BH99" s="7"/>
      <c r="BI99" s="40" t="n">
        <f aca="false">T106/AG106</f>
        <v>0.01405659480678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140156511.861081</v>
      </c>
      <c r="E100" s="9"/>
      <c r="F100" s="67" t="n">
        <f aca="false">'Low pensions'!I100</f>
        <v>25475105.0949193</v>
      </c>
      <c r="G100" s="82" t="n">
        <f aca="false">'Low pensions'!K100</f>
        <v>3623196.21974833</v>
      </c>
      <c r="H100" s="82" t="n">
        <f aca="false">'Low pensions'!V100</f>
        <v>19933756.585344</v>
      </c>
      <c r="I100" s="82" t="n">
        <f aca="false">'Low pensions'!M100</f>
        <v>112057.615043764</v>
      </c>
      <c r="J100" s="82" t="n">
        <f aca="false">'Low pensions'!W100</f>
        <v>616507.935629206</v>
      </c>
      <c r="K100" s="9"/>
      <c r="L100" s="82" t="n">
        <f aca="false">'Low pensions'!N100</f>
        <v>3746339.2956957</v>
      </c>
      <c r="M100" s="67"/>
      <c r="N100" s="82" t="n">
        <f aca="false">'Low pensions'!L100</f>
        <v>1133201.64001164</v>
      </c>
      <c r="O100" s="9"/>
      <c r="P100" s="82" t="n">
        <f aca="false">'Low pensions'!X100</f>
        <v>25674313.4895192</v>
      </c>
      <c r="Q100" s="67"/>
      <c r="R100" s="82" t="n">
        <f aca="false">'Low SIPA income'!G95</f>
        <v>24839022.0440196</v>
      </c>
      <c r="S100" s="67"/>
      <c r="T100" s="82" t="n">
        <f aca="false">'Low SIPA income'!J95</f>
        <v>94974153.6255758</v>
      </c>
      <c r="U100" s="9"/>
      <c r="V100" s="82" t="n">
        <f aca="false">'Low SIPA income'!F95</f>
        <v>125643.611279516</v>
      </c>
      <c r="W100" s="67"/>
      <c r="X100" s="82" t="n">
        <f aca="false">'Low SIPA income'!M95</f>
        <v>315580.527475864</v>
      </c>
      <c r="Y100" s="9"/>
      <c r="Z100" s="9" t="n">
        <f aca="false">R100+V100-N100-L100-F100</f>
        <v>-5389980.37532756</v>
      </c>
      <c r="AA100" s="9"/>
      <c r="AB100" s="9" t="n">
        <f aca="false">T100-P100-D100</f>
        <v>-70856671.7250241</v>
      </c>
      <c r="AC100" s="50"/>
      <c r="AD100" s="9"/>
      <c r="AE100" s="9"/>
      <c r="AF100" s="9"/>
      <c r="AG100" s="9" t="n">
        <f aca="false">BF100/100*$AG$57</f>
        <v>6806092532.84579</v>
      </c>
      <c r="AH100" s="40" t="n">
        <f aca="false">(AG100-AG99)/AG99</f>
        <v>-0.0019188713426241</v>
      </c>
      <c r="AI100" s="40"/>
      <c r="AJ100" s="40" t="n">
        <f aca="false">AB100/AG100</f>
        <v>-0.0104107711411613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13323638</v>
      </c>
      <c r="AX100" s="7"/>
      <c r="AY100" s="40" t="n">
        <f aca="false">(AW100-AW99)/AW99</f>
        <v>0.000659564023824216</v>
      </c>
      <c r="AZ100" s="39" t="n">
        <f aca="false">workers_and_wage_low!B88</f>
        <v>6901.858875063</v>
      </c>
      <c r="BA100" s="40" t="n">
        <f aca="false">(AZ100-AZ99)/AZ99</f>
        <v>-0.00257673584418658</v>
      </c>
      <c r="BB100" s="40"/>
      <c r="BC100" s="40"/>
      <c r="BD100" s="40"/>
      <c r="BE100" s="40"/>
      <c r="BF100" s="7" t="n">
        <f aca="false">BF99*(1+AY100)*(1+BA100)*(1-BE100)</f>
        <v>119.785885132805</v>
      </c>
      <c r="BG100" s="7"/>
      <c r="BH100" s="7"/>
      <c r="BI100" s="40" t="n">
        <f aca="false">T107/AG107</f>
        <v>0.0161335526336297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140540423.321674</v>
      </c>
      <c r="E101" s="9"/>
      <c r="F101" s="67" t="n">
        <f aca="false">'Low pensions'!I101</f>
        <v>25544885.5473286</v>
      </c>
      <c r="G101" s="82" t="n">
        <f aca="false">'Low pensions'!K101</f>
        <v>3691064.00920818</v>
      </c>
      <c r="H101" s="82" t="n">
        <f aca="false">'Low pensions'!V101</f>
        <v>20307145.1387169</v>
      </c>
      <c r="I101" s="82" t="n">
        <f aca="false">'Low pensions'!M101</f>
        <v>114156.61884149</v>
      </c>
      <c r="J101" s="82" t="n">
        <f aca="false">'Low pensions'!W101</f>
        <v>628056.035218048</v>
      </c>
      <c r="K101" s="9"/>
      <c r="L101" s="82" t="n">
        <f aca="false">'Low pensions'!N101</f>
        <v>3661132.99498909</v>
      </c>
      <c r="M101" s="67"/>
      <c r="N101" s="82" t="n">
        <f aca="false">'Low pensions'!L101</f>
        <v>1137519.62605606</v>
      </c>
      <c r="O101" s="9"/>
      <c r="P101" s="82" t="n">
        <f aca="false">'Low pensions'!X101</f>
        <v>25255933.8753035</v>
      </c>
      <c r="Q101" s="67"/>
      <c r="R101" s="82" t="n">
        <f aca="false">'Low SIPA income'!G96</f>
        <v>28679079.4833683</v>
      </c>
      <c r="S101" s="67"/>
      <c r="T101" s="82" t="n">
        <f aca="false">'Low SIPA income'!J96</f>
        <v>109656946.069232</v>
      </c>
      <c r="U101" s="9"/>
      <c r="V101" s="82" t="n">
        <f aca="false">'Low SIPA income'!F96</f>
        <v>125139.775412439</v>
      </c>
      <c r="W101" s="67"/>
      <c r="X101" s="82" t="n">
        <f aca="false">'Low SIPA income'!M96</f>
        <v>314315.037037676</v>
      </c>
      <c r="Y101" s="9"/>
      <c r="Z101" s="9" t="n">
        <f aca="false">R101+V101-N101-L101-F101</f>
        <v>-1539318.90959297</v>
      </c>
      <c r="AA101" s="9"/>
      <c r="AB101" s="9" t="n">
        <f aca="false">T101-P101-D101</f>
        <v>-56139411.1277458</v>
      </c>
      <c r="AC101" s="50"/>
      <c r="AD101" s="9"/>
      <c r="AE101" s="9"/>
      <c r="AF101" s="9"/>
      <c r="AG101" s="9" t="n">
        <f aca="false">BF101/100*$AG$57</f>
        <v>6812354288.66253</v>
      </c>
      <c r="AH101" s="40" t="n">
        <f aca="false">(AG101-AG100)/AG100</f>
        <v>0.000920022139946532</v>
      </c>
      <c r="AI101" s="40" t="n">
        <f aca="false">(AG101-AG97)/AG97</f>
        <v>0.00430486723773673</v>
      </c>
      <c r="AJ101" s="40" t="n">
        <f aca="false">AB101/AG101</f>
        <v>-0.00824082376648788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13342122</v>
      </c>
      <c r="AX101" s="7"/>
      <c r="AY101" s="40" t="n">
        <f aca="false">(AW101-AW100)/AW100</f>
        <v>0.00138730878158053</v>
      </c>
      <c r="AZ101" s="39" t="n">
        <f aca="false">workers_and_wage_low!B89</f>
        <v>6898.63819668364</v>
      </c>
      <c r="BA101" s="40" t="n">
        <f aca="false">(AZ101-AZ100)/AZ100</f>
        <v>-0.000466639268878597</v>
      </c>
      <c r="BB101" s="40"/>
      <c r="BC101" s="40"/>
      <c r="BD101" s="40"/>
      <c r="BE101" s="40"/>
      <c r="BF101" s="7" t="n">
        <f aca="false">BF100*(1+AY101)*(1+BA101)*(1-BE101)</f>
        <v>119.896090799181</v>
      </c>
      <c r="BG101" s="7"/>
      <c r="BH101" s="7"/>
      <c r="BI101" s="40" t="n">
        <f aca="false">T108/AG108</f>
        <v>0.0140409985151371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141362223.388369</v>
      </c>
      <c r="E102" s="6"/>
      <c r="F102" s="8" t="n">
        <f aca="false">'Low pensions'!I102</f>
        <v>25694257.4372826</v>
      </c>
      <c r="G102" s="81" t="n">
        <f aca="false">'Low pensions'!K102</f>
        <v>3770929.65881541</v>
      </c>
      <c r="H102" s="81" t="n">
        <f aca="false">'Low pensions'!V102</f>
        <v>20746542.3786797</v>
      </c>
      <c r="I102" s="81" t="n">
        <f aca="false">'Low pensions'!M102</f>
        <v>116626.690478828</v>
      </c>
      <c r="J102" s="81" t="n">
        <f aca="false">'Low pensions'!W102</f>
        <v>641645.640577726</v>
      </c>
      <c r="K102" s="6"/>
      <c r="L102" s="81" t="n">
        <f aca="false">'Low pensions'!N102</f>
        <v>4472717.96447366</v>
      </c>
      <c r="M102" s="8"/>
      <c r="N102" s="81" t="n">
        <f aca="false">'Low pensions'!L102</f>
        <v>1145693.03117843</v>
      </c>
      <c r="O102" s="6"/>
      <c r="P102" s="81" t="n">
        <f aca="false">'Low pensions'!X102</f>
        <v>29512219.8035104</v>
      </c>
      <c r="Q102" s="8"/>
      <c r="R102" s="81" t="n">
        <f aca="false">'Low SIPA income'!G97</f>
        <v>24939478.3525687</v>
      </c>
      <c r="S102" s="8"/>
      <c r="T102" s="81" t="n">
        <f aca="false">'Low SIPA income'!J97</f>
        <v>95358257.0280324</v>
      </c>
      <c r="U102" s="6"/>
      <c r="V102" s="81" t="n">
        <f aca="false">'Low SIPA income'!F97</f>
        <v>123025.001246276</v>
      </c>
      <c r="W102" s="8"/>
      <c r="X102" s="81" t="n">
        <f aca="false">'Low SIPA income'!M97</f>
        <v>309003.334038585</v>
      </c>
      <c r="Y102" s="6"/>
      <c r="Z102" s="6" t="n">
        <f aca="false">R102+V102-N102-L102-F102</f>
        <v>-6250165.07911968</v>
      </c>
      <c r="AA102" s="6"/>
      <c r="AB102" s="6" t="n">
        <f aca="false">T102-P102-D102</f>
        <v>-75516186.1638467</v>
      </c>
      <c r="AC102" s="50"/>
      <c r="AD102" s="6"/>
      <c r="AE102" s="6"/>
      <c r="AF102" s="6"/>
      <c r="AG102" s="6" t="n">
        <f aca="false">BF102/100*$AG$57</f>
        <v>6802259492.80306</v>
      </c>
      <c r="AH102" s="61" t="n">
        <f aca="false">(AG102-AG101)/AG101</f>
        <v>-0.00148183659154022</v>
      </c>
      <c r="AI102" s="61"/>
      <c r="AJ102" s="61" t="n">
        <f aca="false">AB102/AG102</f>
        <v>-0.0111016326624623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0.000883499463246702</v>
      </c>
      <c r="AV102" s="5"/>
      <c r="AW102" s="65" t="n">
        <f aca="false">workers_and_wage_low!C90</f>
        <v>13338644</v>
      </c>
      <c r="AX102" s="5"/>
      <c r="AY102" s="61" t="n">
        <f aca="false">(AW102-AW101)/AW101</f>
        <v>-0.00026067817398162</v>
      </c>
      <c r="AZ102" s="66" t="n">
        <f aca="false">workers_and_wage_low!B90</f>
        <v>6890.21166996847</v>
      </c>
      <c r="BA102" s="61" t="n">
        <f aca="false">(AZ102-AZ101)/AZ101</f>
        <v>-0.00122147682990818</v>
      </c>
      <c r="BB102" s="61"/>
      <c r="BC102" s="61"/>
      <c r="BD102" s="61"/>
      <c r="BE102" s="61"/>
      <c r="BF102" s="5" t="n">
        <f aca="false">BF101*(1+AY102)*(1+BA102)*(1-BE102)</f>
        <v>119.718424384652</v>
      </c>
      <c r="BG102" s="5"/>
      <c r="BH102" s="5"/>
      <c r="BI102" s="61" t="n">
        <f aca="false">T109/AG109</f>
        <v>0.0161400024112248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141867904.488303</v>
      </c>
      <c r="E103" s="9"/>
      <c r="F103" s="67" t="n">
        <f aca="false">'Low pensions'!I103</f>
        <v>25786170.9630565</v>
      </c>
      <c r="G103" s="82" t="n">
        <f aca="false">'Low pensions'!K103</f>
        <v>3863635.35390795</v>
      </c>
      <c r="H103" s="82" t="n">
        <f aca="false">'Low pensions'!V103</f>
        <v>21256581.7604767</v>
      </c>
      <c r="I103" s="82" t="n">
        <f aca="false">'Low pensions'!M103</f>
        <v>119493.876924988</v>
      </c>
      <c r="J103" s="82" t="n">
        <f aca="false">'Low pensions'!W103</f>
        <v>657420.054447733</v>
      </c>
      <c r="K103" s="9"/>
      <c r="L103" s="82" t="n">
        <f aca="false">'Low pensions'!N103</f>
        <v>3745628.02486138</v>
      </c>
      <c r="M103" s="67"/>
      <c r="N103" s="82" t="n">
        <f aca="false">'Low pensions'!L103</f>
        <v>1150105.75959353</v>
      </c>
      <c r="O103" s="9"/>
      <c r="P103" s="82" t="n">
        <f aca="false">'Low pensions'!X103</f>
        <v>25763624.1801967</v>
      </c>
      <c r="Q103" s="67"/>
      <c r="R103" s="82" t="n">
        <f aca="false">'Low SIPA income'!G98</f>
        <v>28646758.6653751</v>
      </c>
      <c r="S103" s="67"/>
      <c r="T103" s="82" t="n">
        <f aca="false">'Low SIPA income'!J98</f>
        <v>109533364.620335</v>
      </c>
      <c r="U103" s="9"/>
      <c r="V103" s="82" t="n">
        <f aca="false">'Low SIPA income'!F98</f>
        <v>122491.795013688</v>
      </c>
      <c r="W103" s="67"/>
      <c r="X103" s="82" t="n">
        <f aca="false">'Low SIPA income'!M98</f>
        <v>307664.073709947</v>
      </c>
      <c r="Y103" s="9"/>
      <c r="Z103" s="9" t="n">
        <f aca="false">R103+V103-N103-L103-F103</f>
        <v>-1912654.28712267</v>
      </c>
      <c r="AA103" s="9"/>
      <c r="AB103" s="9" t="n">
        <f aca="false">T103-P103-D103</f>
        <v>-58098164.0481646</v>
      </c>
      <c r="AC103" s="50"/>
      <c r="AD103" s="9"/>
      <c r="AE103" s="9"/>
      <c r="AF103" s="9"/>
      <c r="AG103" s="9" t="n">
        <f aca="false">BF103/100*$AG$57</f>
        <v>6801963693.73806</v>
      </c>
      <c r="AH103" s="40" t="n">
        <f aca="false">(AG103-AG102)/AG102</f>
        <v>-4.34854132387113E-005</v>
      </c>
      <c r="AI103" s="40"/>
      <c r="AJ103" s="40" t="n">
        <f aca="false">AB103/AG103</f>
        <v>-0.00854138108700143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13343700</v>
      </c>
      <c r="AX103" s="7"/>
      <c r="AY103" s="40" t="n">
        <f aca="false">(AW103-AW102)/AW102</f>
        <v>0.000379049024773433</v>
      </c>
      <c r="AZ103" s="39" t="n">
        <f aca="false">workers_and_wage_low!B91</f>
        <v>6887.3014213796</v>
      </c>
      <c r="BA103" s="40" t="n">
        <f aca="false">(AZ103-AZ102)/AZ102</f>
        <v>-0.000422374337431691</v>
      </c>
      <c r="BB103" s="40"/>
      <c r="BC103" s="40"/>
      <c r="BD103" s="40"/>
      <c r="BE103" s="40"/>
      <c r="BF103" s="7" t="n">
        <f aca="false">BF102*(1+AY103)*(1+BA103)*(1-BE103)</f>
        <v>119.713218379495</v>
      </c>
      <c r="BG103" s="7"/>
      <c r="BH103" s="7"/>
      <c r="BI103" s="40" t="n">
        <f aca="false">T110/AG110</f>
        <v>0.0140376230273794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141808718.989152</v>
      </c>
      <c r="E104" s="9"/>
      <c r="F104" s="67" t="n">
        <f aca="false">'Low pensions'!I104</f>
        <v>25775413.2979938</v>
      </c>
      <c r="G104" s="82" t="n">
        <f aca="false">'Low pensions'!K104</f>
        <v>3928804.59210185</v>
      </c>
      <c r="H104" s="82" t="n">
        <f aca="false">'Low pensions'!V104</f>
        <v>21615123.6809857</v>
      </c>
      <c r="I104" s="82" t="n">
        <f aca="false">'Low pensions'!M104</f>
        <v>121509.420374284</v>
      </c>
      <c r="J104" s="82" t="n">
        <f aca="false">'Low pensions'!W104</f>
        <v>668508.979824301</v>
      </c>
      <c r="K104" s="9"/>
      <c r="L104" s="82" t="n">
        <f aca="false">'Low pensions'!N104</f>
        <v>3724554.39307851</v>
      </c>
      <c r="M104" s="67"/>
      <c r="N104" s="82" t="n">
        <f aca="false">'Low pensions'!L104</f>
        <v>1149514.09192495</v>
      </c>
      <c r="O104" s="9"/>
      <c r="P104" s="82" t="n">
        <f aca="false">'Low pensions'!X104</f>
        <v>25651017.8237532</v>
      </c>
      <c r="Q104" s="67"/>
      <c r="R104" s="82" t="n">
        <f aca="false">'Low SIPA income'!G99</f>
        <v>25112724.1687451</v>
      </c>
      <c r="S104" s="67"/>
      <c r="T104" s="82" t="n">
        <f aca="false">'Low SIPA income'!J99</f>
        <v>96020677.4216923</v>
      </c>
      <c r="U104" s="9"/>
      <c r="V104" s="82" t="n">
        <f aca="false">'Low SIPA income'!F99</f>
        <v>126753.046230926</v>
      </c>
      <c r="W104" s="67"/>
      <c r="X104" s="82" t="n">
        <f aca="false">'Low SIPA income'!M99</f>
        <v>318367.108214834</v>
      </c>
      <c r="Y104" s="9"/>
      <c r="Z104" s="9" t="n">
        <f aca="false">R104+V104-N104-L104-F104</f>
        <v>-5410004.56802125</v>
      </c>
      <c r="AA104" s="9"/>
      <c r="AB104" s="9" t="n">
        <f aca="false">T104-P104-D104</f>
        <v>-71439059.3912129</v>
      </c>
      <c r="AC104" s="50"/>
      <c r="AD104" s="9"/>
      <c r="AE104" s="9"/>
      <c r="AF104" s="9"/>
      <c r="AG104" s="9" t="n">
        <f aca="false">BF104/100*$AG$57</f>
        <v>6829599169.9388</v>
      </c>
      <c r="AH104" s="40" t="n">
        <f aca="false">(AG104-AG103)/AG103</f>
        <v>0.00406286734905439</v>
      </c>
      <c r="AI104" s="40"/>
      <c r="AJ104" s="40" t="n">
        <f aca="false">AB104/AG104</f>
        <v>-0.0104602126147695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13368221</v>
      </c>
      <c r="AX104" s="7"/>
      <c r="AY104" s="40" t="n">
        <f aca="false">(AW104-AW103)/AW103</f>
        <v>0.00183764623005613</v>
      </c>
      <c r="AZ104" s="39" t="n">
        <f aca="false">workers_and_wage_low!B92</f>
        <v>6902.59907827384</v>
      </c>
      <c r="BA104" s="40" t="n">
        <f aca="false">(AZ104-AZ103)/AZ103</f>
        <v>0.00222113945046045</v>
      </c>
      <c r="BB104" s="40"/>
      <c r="BC104" s="40"/>
      <c r="BD104" s="40"/>
      <c r="BE104" s="40"/>
      <c r="BF104" s="7" t="n">
        <f aca="false">BF103*(1+AY104)*(1+BA104)*(1-BE104)</f>
        <v>120.199597305699</v>
      </c>
      <c r="BG104" s="7"/>
      <c r="BH104" s="7"/>
      <c r="BI104" s="40" t="n">
        <f aca="false">T111/AG111</f>
        <v>0.0160762227478529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142935063.819316</v>
      </c>
      <c r="E105" s="9"/>
      <c r="F105" s="67" t="n">
        <f aca="false">'Low pensions'!I105</f>
        <v>25980139.8036734</v>
      </c>
      <c r="G105" s="82" t="n">
        <f aca="false">'Low pensions'!K105</f>
        <v>3962813.92876501</v>
      </c>
      <c r="H105" s="82" t="n">
        <f aca="false">'Low pensions'!V105</f>
        <v>21802233.0169299</v>
      </c>
      <c r="I105" s="82" t="n">
        <f aca="false">'Low pensions'!M105</f>
        <v>122561.255528815</v>
      </c>
      <c r="J105" s="82" t="n">
        <f aca="false">'Low pensions'!W105</f>
        <v>674295.866502988</v>
      </c>
      <c r="K105" s="9"/>
      <c r="L105" s="82" t="n">
        <f aca="false">'Low pensions'!N105</f>
        <v>3714126.07793287</v>
      </c>
      <c r="M105" s="67"/>
      <c r="N105" s="82" t="n">
        <f aca="false">'Low pensions'!L105</f>
        <v>1158945.67856425</v>
      </c>
      <c r="O105" s="9"/>
      <c r="P105" s="82" t="n">
        <f aca="false">'Low pensions'!X105</f>
        <v>25648795.0538098</v>
      </c>
      <c r="Q105" s="67"/>
      <c r="R105" s="82" t="n">
        <f aca="false">'Low SIPA income'!G100</f>
        <v>28876332.0257226</v>
      </c>
      <c r="S105" s="67"/>
      <c r="T105" s="82" t="n">
        <f aca="false">'Low SIPA income'!J100</f>
        <v>110411158.261137</v>
      </c>
      <c r="U105" s="9"/>
      <c r="V105" s="82" t="n">
        <f aca="false">'Low SIPA income'!F100</f>
        <v>125685.419125508</v>
      </c>
      <c r="W105" s="67"/>
      <c r="X105" s="82" t="n">
        <f aca="false">'Low SIPA income'!M100</f>
        <v>315685.536731459</v>
      </c>
      <c r="Y105" s="9"/>
      <c r="Z105" s="9" t="n">
        <f aca="false">R105+V105-N105-L105-F105</f>
        <v>-1851194.11532237</v>
      </c>
      <c r="AA105" s="9"/>
      <c r="AB105" s="9" t="n">
        <f aca="false">T105-P105-D105</f>
        <v>-58172700.6119891</v>
      </c>
      <c r="AC105" s="50"/>
      <c r="AD105" s="9"/>
      <c r="AE105" s="9"/>
      <c r="AF105" s="9"/>
      <c r="AG105" s="9" t="n">
        <f aca="false">BF105/100*$AG$57</f>
        <v>6836404541.16518</v>
      </c>
      <c r="AH105" s="40" t="n">
        <f aca="false">(AG105-AG104)/AG104</f>
        <v>0.000996452508711346</v>
      </c>
      <c r="AI105" s="40" t="n">
        <f aca="false">(AG105-AG101)/AG101</f>
        <v>0.00353038780479581</v>
      </c>
      <c r="AJ105" s="40" t="n">
        <f aca="false">AB105/AG105</f>
        <v>-0.00850925369639906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13353623</v>
      </c>
      <c r="AX105" s="7"/>
      <c r="AY105" s="40" t="n">
        <f aca="false">(AW105-AW104)/AW104</f>
        <v>-0.00109199271915089</v>
      </c>
      <c r="AZ105" s="39" t="n">
        <f aca="false">workers_and_wage_low!B93</f>
        <v>6917.03053742703</v>
      </c>
      <c r="BA105" s="40" t="n">
        <f aca="false">(AZ105-AZ104)/AZ104</f>
        <v>0.00209072828793038</v>
      </c>
      <c r="BB105" s="40"/>
      <c r="BC105" s="40"/>
      <c r="BD105" s="40"/>
      <c r="BE105" s="40"/>
      <c r="BF105" s="7" t="n">
        <f aca="false">BF104*(1+AY105)*(1+BA105)*(1-BE105)</f>
        <v>120.319370495981</v>
      </c>
      <c r="BG105" s="7"/>
      <c r="BH105" s="7"/>
      <c r="BI105" s="40" t="n">
        <f aca="false">T112/AG112</f>
        <v>0.0139916914736913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142871925.641815</v>
      </c>
      <c r="E106" s="6"/>
      <c r="F106" s="8" t="n">
        <f aca="false">'Low pensions'!I106</f>
        <v>25968663.6925317</v>
      </c>
      <c r="G106" s="81" t="n">
        <f aca="false">'Low pensions'!K106</f>
        <v>3997376.56958531</v>
      </c>
      <c r="H106" s="81" t="n">
        <f aca="false">'Low pensions'!V106</f>
        <v>21992386.4690955</v>
      </c>
      <c r="I106" s="81" t="n">
        <f aca="false">'Low pensions'!M106</f>
        <v>123630.203183051</v>
      </c>
      <c r="J106" s="81" t="n">
        <f aca="false">'Low pensions'!W106</f>
        <v>680176.901106048</v>
      </c>
      <c r="K106" s="6"/>
      <c r="L106" s="81" t="n">
        <f aca="false">'Low pensions'!N106</f>
        <v>4474899.22833079</v>
      </c>
      <c r="M106" s="8"/>
      <c r="N106" s="81" t="n">
        <f aca="false">'Low pensions'!L106</f>
        <v>1157988.90025241</v>
      </c>
      <c r="O106" s="6"/>
      <c r="P106" s="81" t="n">
        <f aca="false">'Low pensions'!X106</f>
        <v>29591186.6358115</v>
      </c>
      <c r="Q106" s="8"/>
      <c r="R106" s="81" t="n">
        <f aca="false">'Low SIPA income'!G101</f>
        <v>25219301.4278239</v>
      </c>
      <c r="S106" s="8"/>
      <c r="T106" s="81" t="n">
        <f aca="false">'Low SIPA income'!J101</f>
        <v>96428184.8090123</v>
      </c>
      <c r="U106" s="6"/>
      <c r="V106" s="81" t="n">
        <f aca="false">'Low SIPA income'!F101</f>
        <v>125517.356869097</v>
      </c>
      <c r="W106" s="8"/>
      <c r="X106" s="81" t="n">
        <f aca="false">'Low SIPA income'!M101</f>
        <v>315263.412797048</v>
      </c>
      <c r="Y106" s="6"/>
      <c r="Z106" s="6" t="n">
        <f aca="false">R106+V106-N106-L106-F106</f>
        <v>-6256733.03642187</v>
      </c>
      <c r="AA106" s="6"/>
      <c r="AB106" s="6" t="n">
        <f aca="false">T106-P106-D106</f>
        <v>-76034927.468614</v>
      </c>
      <c r="AC106" s="50"/>
      <c r="AD106" s="6"/>
      <c r="AE106" s="6"/>
      <c r="AF106" s="6"/>
      <c r="AG106" s="6" t="n">
        <f aca="false">BF106/100*$AG$57</f>
        <v>6859996047.01572</v>
      </c>
      <c r="AH106" s="61" t="n">
        <f aca="false">(AG106-AG105)/AG105</f>
        <v>0.00345086451635296</v>
      </c>
      <c r="AI106" s="61"/>
      <c r="AJ106" s="61" t="n">
        <f aca="false">AB106/AG106</f>
        <v>-0.011083815055796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0.00155840907311939</v>
      </c>
      <c r="AV106" s="5"/>
      <c r="AW106" s="65" t="n">
        <f aca="false">workers_and_wage_low!C94</f>
        <v>13381321</v>
      </c>
      <c r="AX106" s="5"/>
      <c r="AY106" s="61" t="n">
        <f aca="false">(AW106-AW105)/AW105</f>
        <v>0.0020741936476715</v>
      </c>
      <c r="AZ106" s="66" t="n">
        <f aca="false">workers_and_wage_low!B94</f>
        <v>6926.53330129324</v>
      </c>
      <c r="BA106" s="61" t="n">
        <f aca="false">(AZ106-AZ105)/AZ105</f>
        <v>0.00137382129727353</v>
      </c>
      <c r="BB106" s="61"/>
      <c r="BC106" s="61"/>
      <c r="BD106" s="61"/>
      <c r="BE106" s="61"/>
      <c r="BF106" s="5" t="n">
        <f aca="false">BF105*(1+AY106)*(1+BA106)*(1-BE106)</f>
        <v>120.734576342255</v>
      </c>
      <c r="BG106" s="5"/>
      <c r="BH106" s="5"/>
      <c r="BI106" s="61" t="n">
        <f aca="false">T113/AG113</f>
        <v>0.0160767069395504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142766504.24746</v>
      </c>
      <c r="E107" s="9"/>
      <c r="F107" s="67" t="n">
        <f aca="false">'Low pensions'!I107</f>
        <v>25949502.106211</v>
      </c>
      <c r="G107" s="82" t="n">
        <f aca="false">'Low pensions'!K107</f>
        <v>4075702.99216319</v>
      </c>
      <c r="H107" s="82" t="n">
        <f aca="false">'Low pensions'!V107</f>
        <v>22423315.3360881</v>
      </c>
      <c r="I107" s="82" t="n">
        <f aca="false">'Low pensions'!M107</f>
        <v>126052.669860717</v>
      </c>
      <c r="J107" s="82" t="n">
        <f aca="false">'Low pensions'!W107</f>
        <v>693504.598023343</v>
      </c>
      <c r="K107" s="9"/>
      <c r="L107" s="82" t="n">
        <f aca="false">'Low pensions'!N107</f>
        <v>3739291.82136927</v>
      </c>
      <c r="M107" s="67"/>
      <c r="N107" s="82" t="n">
        <f aca="false">'Low pensions'!L107</f>
        <v>1158010.1251103</v>
      </c>
      <c r="O107" s="9"/>
      <c r="P107" s="82" t="n">
        <f aca="false">'Low pensions'!X107</f>
        <v>25774233.0770635</v>
      </c>
      <c r="Q107" s="67"/>
      <c r="R107" s="82" t="n">
        <f aca="false">'Low SIPA income'!G102</f>
        <v>28887611.377315</v>
      </c>
      <c r="S107" s="67"/>
      <c r="T107" s="82" t="n">
        <f aca="false">'Low SIPA income'!J102</f>
        <v>110454285.839551</v>
      </c>
      <c r="U107" s="9"/>
      <c r="V107" s="82" t="n">
        <f aca="false">'Low SIPA income'!F102</f>
        <v>124261.251412495</v>
      </c>
      <c r="W107" s="67"/>
      <c r="X107" s="82" t="n">
        <f aca="false">'Low SIPA income'!M102</f>
        <v>312108.438035314</v>
      </c>
      <c r="Y107" s="9"/>
      <c r="Z107" s="9" t="n">
        <f aca="false">R107+V107-N107-L107-F107</f>
        <v>-1834931.42396306</v>
      </c>
      <c r="AA107" s="9"/>
      <c r="AB107" s="9" t="n">
        <f aca="false">T107-P107-D107</f>
        <v>-58086451.4849729</v>
      </c>
      <c r="AC107" s="50"/>
      <c r="AD107" s="9"/>
      <c r="AE107" s="9"/>
      <c r="AF107" s="9"/>
      <c r="AG107" s="9" t="n">
        <f aca="false">BF107/100*$AG$57</f>
        <v>6846246970.38603</v>
      </c>
      <c r="AH107" s="40" t="n">
        <f aca="false">(AG107-AG106)/AG106</f>
        <v>-0.00200423973067239</v>
      </c>
      <c r="AI107" s="40"/>
      <c r="AJ107" s="40" t="n">
        <f aca="false">AB107/AG107</f>
        <v>-0.00848442244871245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13388136</v>
      </c>
      <c r="AX107" s="7"/>
      <c r="AY107" s="40" t="n">
        <f aca="false">(AW107-AW106)/AW106</f>
        <v>0.000509292019823753</v>
      </c>
      <c r="AZ107" s="39" t="n">
        <f aca="false">workers_and_wage_low!B95</f>
        <v>6909.1321022114</v>
      </c>
      <c r="BA107" s="40" t="n">
        <f aca="false">(AZ107-AZ106)/AZ106</f>
        <v>-0.00251225228045792</v>
      </c>
      <c r="BB107" s="40"/>
      <c r="BC107" s="40"/>
      <c r="BD107" s="40"/>
      <c r="BE107" s="40"/>
      <c r="BF107" s="7" t="n">
        <f aca="false">BF106*(1+AY107)*(1+BA107)*(1-BE107)</f>
        <v>120.492595307484</v>
      </c>
      <c r="BG107" s="7"/>
      <c r="BH107" s="7"/>
      <c r="BI107" s="40" t="n">
        <f aca="false">T114/AG114</f>
        <v>0.0140513365143207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142665018.208642</v>
      </c>
      <c r="E108" s="9"/>
      <c r="F108" s="67" t="n">
        <f aca="false">'Low pensions'!I108</f>
        <v>25931055.8173427</v>
      </c>
      <c r="G108" s="82" t="n">
        <f aca="false">'Low pensions'!K108</f>
        <v>4134136.24168936</v>
      </c>
      <c r="H108" s="82" t="n">
        <f aca="false">'Low pensions'!V108</f>
        <v>22744797.8343853</v>
      </c>
      <c r="I108" s="82" t="n">
        <f aca="false">'Low pensions'!M108</f>
        <v>127859.883763588</v>
      </c>
      <c r="J108" s="82" t="n">
        <f aca="false">'Low pensions'!W108</f>
        <v>703447.355702635</v>
      </c>
      <c r="K108" s="9"/>
      <c r="L108" s="82" t="n">
        <f aca="false">'Low pensions'!N108</f>
        <v>3699517.49599657</v>
      </c>
      <c r="M108" s="67"/>
      <c r="N108" s="82" t="n">
        <f aca="false">'Low pensions'!L108</f>
        <v>1156125.38526201</v>
      </c>
      <c r="O108" s="9"/>
      <c r="P108" s="82" t="n">
        <f aca="false">'Low pensions'!X108</f>
        <v>25557474.6310682</v>
      </c>
      <c r="Q108" s="67"/>
      <c r="R108" s="82" t="n">
        <f aca="false">'Low SIPA income'!G103</f>
        <v>25282351.1222238</v>
      </c>
      <c r="S108" s="67"/>
      <c r="T108" s="82" t="n">
        <f aca="false">'Low SIPA income'!J103</f>
        <v>96669260.7801743</v>
      </c>
      <c r="U108" s="9"/>
      <c r="V108" s="82" t="n">
        <f aca="false">'Low SIPA income'!F103</f>
        <v>126695.085810212</v>
      </c>
      <c r="W108" s="67"/>
      <c r="X108" s="82" t="n">
        <f aca="false">'Low SIPA income'!M103</f>
        <v>318221.528348453</v>
      </c>
      <c r="Y108" s="9"/>
      <c r="Z108" s="9" t="n">
        <f aca="false">R108+V108-N108-L108-F108</f>
        <v>-5377652.49056729</v>
      </c>
      <c r="AA108" s="9"/>
      <c r="AB108" s="9" t="n">
        <f aca="false">T108-P108-D108</f>
        <v>-71553232.0595359</v>
      </c>
      <c r="AC108" s="50"/>
      <c r="AD108" s="9"/>
      <c r="AE108" s="9"/>
      <c r="AF108" s="9"/>
      <c r="AG108" s="9" t="n">
        <f aca="false">BF108/100*$AG$57</f>
        <v>6884785343.14766</v>
      </c>
      <c r="AH108" s="40" t="n">
        <f aca="false">(AG108-AG107)/AG107</f>
        <v>0.00562912394605802</v>
      </c>
      <c r="AI108" s="40"/>
      <c r="AJ108" s="40" t="n">
        <f aca="false">AB108/AG108</f>
        <v>-0.010392950323535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13430891</v>
      </c>
      <c r="AX108" s="7"/>
      <c r="AY108" s="40" t="n">
        <f aca="false">(AW108-AW107)/AW107</f>
        <v>0.00319349908008105</v>
      </c>
      <c r="AZ108" s="39" t="n">
        <f aca="false">workers_and_wage_low!B96</f>
        <v>6925.90658686057</v>
      </c>
      <c r="BA108" s="40" t="n">
        <f aca="false">(AZ108-AZ107)/AZ107</f>
        <v>0.00242787146070063</v>
      </c>
      <c r="BB108" s="40"/>
      <c r="BC108" s="40"/>
      <c r="BD108" s="40"/>
      <c r="BE108" s="40"/>
      <c r="BF108" s="7" t="n">
        <f aca="false">BF107*(1+AY108)*(1+BA108)*(1-BE108)</f>
        <v>121.170863061052</v>
      </c>
      <c r="BG108" s="7"/>
      <c r="BH108" s="7"/>
      <c r="BI108" s="40" t="n">
        <f aca="false">T115/AG115</f>
        <v>0.0161379060902962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143105762.616551</v>
      </c>
      <c r="E109" s="9"/>
      <c r="F109" s="67" t="n">
        <f aca="false">'Low pensions'!I109</f>
        <v>26011166.3306709</v>
      </c>
      <c r="G109" s="82" t="n">
        <f aca="false">'Low pensions'!K109</f>
        <v>4196751.86693883</v>
      </c>
      <c r="H109" s="82" t="n">
        <f aca="false">'Low pensions'!V109</f>
        <v>23089290.5299116</v>
      </c>
      <c r="I109" s="82" t="n">
        <f aca="false">'Low pensions'!M109</f>
        <v>129796.449492955</v>
      </c>
      <c r="J109" s="82" t="n">
        <f aca="false">'Low pensions'!W109</f>
        <v>714101.768966345</v>
      </c>
      <c r="K109" s="9"/>
      <c r="L109" s="82" t="n">
        <f aca="false">'Low pensions'!N109</f>
        <v>3682643.13591298</v>
      </c>
      <c r="M109" s="67"/>
      <c r="N109" s="82" t="n">
        <f aca="false">'Low pensions'!L109</f>
        <v>1160177.10933314</v>
      </c>
      <c r="O109" s="9"/>
      <c r="P109" s="82" t="n">
        <f aca="false">'Low pensions'!X109</f>
        <v>25492204.8867646</v>
      </c>
      <c r="Q109" s="67"/>
      <c r="R109" s="82" t="n">
        <f aca="false">'Low SIPA income'!G104</f>
        <v>29037363.5168276</v>
      </c>
      <c r="S109" s="67"/>
      <c r="T109" s="82" t="n">
        <f aca="false">'Low SIPA income'!J104</f>
        <v>111026876.12425</v>
      </c>
      <c r="U109" s="9"/>
      <c r="V109" s="82" t="n">
        <f aca="false">'Low SIPA income'!F104</f>
        <v>126654.506831718</v>
      </c>
      <c r="W109" s="67"/>
      <c r="X109" s="82" t="n">
        <f aca="false">'Low SIPA income'!M104</f>
        <v>318119.605653721</v>
      </c>
      <c r="Y109" s="9"/>
      <c r="Z109" s="9" t="n">
        <f aca="false">R109+V109-N109-L109-F109</f>
        <v>-1689968.55225762</v>
      </c>
      <c r="AA109" s="9"/>
      <c r="AB109" s="9" t="n">
        <f aca="false">T109-P109-D109</f>
        <v>-57571091.3790655</v>
      </c>
      <c r="AC109" s="50"/>
      <c r="AD109" s="9"/>
      <c r="AE109" s="9"/>
      <c r="AF109" s="9"/>
      <c r="AG109" s="9" t="n">
        <f aca="false">BF109/100*$AG$57</f>
        <v>6878987579.76855</v>
      </c>
      <c r="AH109" s="40" t="n">
        <f aca="false">(AG109-AG108)/AG108</f>
        <v>-0.000842112439261009</v>
      </c>
      <c r="AI109" s="40" t="n">
        <f aca="false">(AG109-AG105)/AG105</f>
        <v>0.00622886465348343</v>
      </c>
      <c r="AJ109" s="40" t="n">
        <f aca="false">AB109/AG109</f>
        <v>-0.00836912273957072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13402981</v>
      </c>
      <c r="AX109" s="7"/>
      <c r="AY109" s="40" t="n">
        <f aca="false">(AW109-AW108)/AW108</f>
        <v>-0.00207804530615281</v>
      </c>
      <c r="AZ109" s="39" t="n">
        <f aca="false">workers_and_wage_low!B97</f>
        <v>6934.48436746101</v>
      </c>
      <c r="BA109" s="40" t="n">
        <f aca="false">(AZ109-AZ108)/AZ108</f>
        <v>0.00123850653959327</v>
      </c>
      <c r="BB109" s="40"/>
      <c r="BC109" s="40"/>
      <c r="BD109" s="40"/>
      <c r="BE109" s="40"/>
      <c r="BF109" s="7" t="n">
        <f aca="false">BF108*(1+AY109)*(1+BA109)*(1-BE109)</f>
        <v>121.068823569993</v>
      </c>
      <c r="BG109" s="7"/>
      <c r="BH109" s="7"/>
      <c r="BI109" s="40" t="n">
        <f aca="false">T116/AG116</f>
        <v>0.0140476404197817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143939902.202624</v>
      </c>
      <c r="E110" s="6"/>
      <c r="F110" s="8" t="n">
        <f aca="false">'Low pensions'!I110</f>
        <v>26162781.0743376</v>
      </c>
      <c r="G110" s="81" t="n">
        <f aca="false">'Low pensions'!K110</f>
        <v>4294993.3443646</v>
      </c>
      <c r="H110" s="81" t="n">
        <f aca="false">'Low pensions'!V110</f>
        <v>23629786.1527862</v>
      </c>
      <c r="I110" s="81" t="n">
        <f aca="false">'Low pensions'!M110</f>
        <v>132834.845701999</v>
      </c>
      <c r="J110" s="81" t="n">
        <f aca="false">'Low pensions'!W110</f>
        <v>730818.128436694</v>
      </c>
      <c r="K110" s="6"/>
      <c r="L110" s="81" t="n">
        <f aca="false">'Low pensions'!N110</f>
        <v>4474362.22643589</v>
      </c>
      <c r="M110" s="8"/>
      <c r="N110" s="81" t="n">
        <f aca="false">'Low pensions'!L110</f>
        <v>1167315.88207613</v>
      </c>
      <c r="O110" s="6"/>
      <c r="P110" s="81" t="n">
        <f aca="false">'Low pensions'!X110</f>
        <v>29639714.4325157</v>
      </c>
      <c r="Q110" s="8"/>
      <c r="R110" s="81" t="n">
        <f aca="false">'Low SIPA income'!G105</f>
        <v>25270102.6375687</v>
      </c>
      <c r="S110" s="8"/>
      <c r="T110" s="81" t="n">
        <f aca="false">'Low SIPA income'!J105</f>
        <v>96622427.6374987</v>
      </c>
      <c r="U110" s="6"/>
      <c r="V110" s="81" t="n">
        <f aca="false">'Low SIPA income'!F105</f>
        <v>127816.656433503</v>
      </c>
      <c r="W110" s="8"/>
      <c r="X110" s="81" t="n">
        <f aca="false">'Low SIPA income'!M105</f>
        <v>321038.590396375</v>
      </c>
      <c r="Y110" s="6"/>
      <c r="Z110" s="6" t="n">
        <f aca="false">R110+V110-N110-L110-F110</f>
        <v>-6406539.88884747</v>
      </c>
      <c r="AA110" s="6"/>
      <c r="AB110" s="6" t="n">
        <f aca="false">T110-P110-D110</f>
        <v>-76957188.9976411</v>
      </c>
      <c r="AC110" s="50"/>
      <c r="AD110" s="6"/>
      <c r="AE110" s="6"/>
      <c r="AF110" s="6"/>
      <c r="AG110" s="6" t="n">
        <f aca="false">BF110/100*$AG$57</f>
        <v>6883104600.3332</v>
      </c>
      <c r="AH110" s="61" t="n">
        <f aca="false">(AG110-AG109)/AG109</f>
        <v>0.000598492222424851</v>
      </c>
      <c r="AI110" s="61"/>
      <c r="AJ110" s="61" t="n">
        <f aca="false">AB110/AG110</f>
        <v>-0.0111805926927096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0.00130698618242504</v>
      </c>
      <c r="AV110" s="5"/>
      <c r="AW110" s="65" t="n">
        <f aca="false">workers_and_wage_low!C98</f>
        <v>13453386</v>
      </c>
      <c r="AX110" s="5"/>
      <c r="AY110" s="61" t="n">
        <f aca="false">(AW110-AW109)/AW109</f>
        <v>0.00376073054195929</v>
      </c>
      <c r="AZ110" s="66" t="n">
        <f aca="false">workers_and_wage_low!B98</f>
        <v>6912.63803344357</v>
      </c>
      <c r="BA110" s="61" t="n">
        <f aca="false">(AZ110-AZ109)/AZ109</f>
        <v>-0.00315039054957581</v>
      </c>
      <c r="BB110" s="61"/>
      <c r="BC110" s="61"/>
      <c r="BD110" s="61"/>
      <c r="BE110" s="61"/>
      <c r="BF110" s="5" t="n">
        <f aca="false">BF109*(1+AY110)*(1+BA110)*(1-BE110)</f>
        <v>121.141282319277</v>
      </c>
      <c r="BG110" s="5"/>
      <c r="BH110" s="5"/>
      <c r="BI110" s="61" t="n">
        <f aca="false">T117/AG117</f>
        <v>0.0160744814073963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143833042.016334</v>
      </c>
      <c r="E111" s="9"/>
      <c r="F111" s="67" t="n">
        <f aca="false">'Low pensions'!I111</f>
        <v>26143357.9705513</v>
      </c>
      <c r="G111" s="82" t="n">
        <f aca="false">'Low pensions'!K111</f>
        <v>4392559.05105413</v>
      </c>
      <c r="H111" s="82" t="n">
        <f aca="false">'Low pensions'!V111</f>
        <v>24166563.8844547</v>
      </c>
      <c r="I111" s="82" t="n">
        <f aca="false">'Low pensions'!M111</f>
        <v>135852.341785179</v>
      </c>
      <c r="J111" s="82" t="n">
        <f aca="false">'Low pensions'!W111</f>
        <v>747419.501581074</v>
      </c>
      <c r="K111" s="9"/>
      <c r="L111" s="82" t="n">
        <f aca="false">'Low pensions'!N111</f>
        <v>3670451.31342203</v>
      </c>
      <c r="M111" s="67"/>
      <c r="N111" s="82" t="n">
        <f aca="false">'Low pensions'!L111</f>
        <v>1166681.33620238</v>
      </c>
      <c r="O111" s="9"/>
      <c r="P111" s="82" t="n">
        <f aca="false">'Low pensions'!X111</f>
        <v>25464725.799079</v>
      </c>
      <c r="Q111" s="67"/>
      <c r="R111" s="82" t="n">
        <f aca="false">'Low SIPA income'!G106</f>
        <v>28972561.9743838</v>
      </c>
      <c r="S111" s="67"/>
      <c r="T111" s="82" t="n">
        <f aca="false">'Low SIPA income'!J106</f>
        <v>110779101.810256</v>
      </c>
      <c r="U111" s="9"/>
      <c r="V111" s="82" t="n">
        <f aca="false">'Low SIPA income'!F106</f>
        <v>128415.450414375</v>
      </c>
      <c r="W111" s="67"/>
      <c r="X111" s="82" t="n">
        <f aca="false">'Low SIPA income'!M106</f>
        <v>322542.588239233</v>
      </c>
      <c r="Y111" s="9"/>
      <c r="Z111" s="9" t="n">
        <f aca="false">R111+V111-N111-L111-F111</f>
        <v>-1879513.19537763</v>
      </c>
      <c r="AA111" s="9"/>
      <c r="AB111" s="9" t="n">
        <f aca="false">T111-P111-D111</f>
        <v>-58518666.005157</v>
      </c>
      <c r="AC111" s="50"/>
      <c r="AD111" s="9"/>
      <c r="AE111" s="9"/>
      <c r="AF111" s="9"/>
      <c r="AG111" s="9" t="n">
        <f aca="false">BF111/100*$AG$57</f>
        <v>6890866315.28858</v>
      </c>
      <c r="AH111" s="40" t="n">
        <f aca="false">(AG111-AG110)/AG110</f>
        <v>0.00112764739257423</v>
      </c>
      <c r="AI111" s="40"/>
      <c r="AJ111" s="40" t="n">
        <f aca="false">AB111/AG111</f>
        <v>-0.0084922074130684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13490199</v>
      </c>
      <c r="AX111" s="7"/>
      <c r="AY111" s="40" t="n">
        <f aca="false">(AW111-AW110)/AW110</f>
        <v>0.00273633715705474</v>
      </c>
      <c r="AZ111" s="39" t="n">
        <f aca="false">workers_and_wage_low!B99</f>
        <v>6901.54808922006</v>
      </c>
      <c r="BA111" s="40" t="n">
        <f aca="false">(AZ111-AZ110)/AZ110</f>
        <v>-0.00160429985916475</v>
      </c>
      <c r="BB111" s="40"/>
      <c r="BC111" s="40"/>
      <c r="BD111" s="40"/>
      <c r="BE111" s="40"/>
      <c r="BF111" s="7" t="n">
        <f aca="false">BF110*(1+AY111)*(1+BA111)*(1-BE111)</f>
        <v>121.277886970418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144164635.088517</v>
      </c>
      <c r="E112" s="9"/>
      <c r="F112" s="67" t="n">
        <f aca="false">'Low pensions'!I112</f>
        <v>26203628.9365624</v>
      </c>
      <c r="G112" s="82" t="n">
        <f aca="false">'Low pensions'!K112</f>
        <v>4457427.13412177</v>
      </c>
      <c r="H112" s="82" t="n">
        <f aca="false">'Low pensions'!V112</f>
        <v>24523448.9383142</v>
      </c>
      <c r="I112" s="82" t="n">
        <f aca="false">'Low pensions'!M112</f>
        <v>137858.571158405</v>
      </c>
      <c r="J112" s="82" t="n">
        <f aca="false">'Low pensions'!W112</f>
        <v>758457.183659201</v>
      </c>
      <c r="K112" s="9"/>
      <c r="L112" s="82" t="n">
        <f aca="false">'Low pensions'!N112</f>
        <v>3620354.18874665</v>
      </c>
      <c r="M112" s="67"/>
      <c r="N112" s="82" t="n">
        <f aca="false">'Low pensions'!L112</f>
        <v>1170266.41398961</v>
      </c>
      <c r="O112" s="9"/>
      <c r="P112" s="82" t="n">
        <f aca="false">'Low pensions'!X112</f>
        <v>25224495.6212031</v>
      </c>
      <c r="Q112" s="67"/>
      <c r="R112" s="82" t="n">
        <f aca="false">'Low SIPA income'!G107</f>
        <v>25230132.2280637</v>
      </c>
      <c r="S112" s="67"/>
      <c r="T112" s="82" t="n">
        <f aca="false">'Low SIPA income'!J107</f>
        <v>96469597.3124529</v>
      </c>
      <c r="U112" s="9"/>
      <c r="V112" s="82" t="n">
        <f aca="false">'Low SIPA income'!F107</f>
        <v>131130.07264115</v>
      </c>
      <c r="W112" s="67"/>
      <c r="X112" s="82" t="n">
        <f aca="false">'Low SIPA income'!M107</f>
        <v>329360.936625585</v>
      </c>
      <c r="Y112" s="9"/>
      <c r="Z112" s="9" t="n">
        <f aca="false">R112+V112-N112-L112-F112</f>
        <v>-5632987.23859384</v>
      </c>
      <c r="AA112" s="9"/>
      <c r="AB112" s="9" t="n">
        <f aca="false">T112-P112-D112</f>
        <v>-72919533.3972672</v>
      </c>
      <c r="AC112" s="50"/>
      <c r="AD112" s="9"/>
      <c r="AE112" s="9"/>
      <c r="AF112" s="9"/>
      <c r="AG112" s="9" t="n">
        <f aca="false">BF112/100*$AG$57</f>
        <v>6894777339.38354</v>
      </c>
      <c r="AH112" s="40" t="n">
        <f aca="false">(AG112-AG111)/AG111</f>
        <v>0.000567566386577558</v>
      </c>
      <c r="AI112" s="40"/>
      <c r="AJ112" s="40" t="n">
        <f aca="false">AB112/AG112</f>
        <v>-0.0105760534108541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13504743</v>
      </c>
      <c r="AX112" s="7"/>
      <c r="AY112" s="40" t="n">
        <f aca="false">(AW112-AW111)/AW111</f>
        <v>0.00107811604558243</v>
      </c>
      <c r="AZ112" s="39" t="n">
        <f aca="false">workers_and_wage_low!B100</f>
        <v>6898.02830093673</v>
      </c>
      <c r="BA112" s="40" t="n">
        <f aca="false">(AZ112-AZ111)/AZ111</f>
        <v>-0.000509999820015676</v>
      </c>
      <c r="BB112" s="40"/>
      <c r="BC112" s="40"/>
      <c r="BD112" s="40"/>
      <c r="BE112" s="40"/>
      <c r="BF112" s="7" t="n">
        <f aca="false">BF111*(1+AY112)*(1+BA112)*(1-BE112)</f>
        <v>121.346720222497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144229302.554183</v>
      </c>
      <c r="E113" s="9"/>
      <c r="F113" s="67" t="n">
        <f aca="false">'Low pensions'!I113</f>
        <v>26215383.0139305</v>
      </c>
      <c r="G113" s="82" t="n">
        <f aca="false">'Low pensions'!K113</f>
        <v>4576176.75589409</v>
      </c>
      <c r="H113" s="82" t="n">
        <f aca="false">'Low pensions'!V113</f>
        <v>25176774.3205027</v>
      </c>
      <c r="I113" s="82" t="n">
        <f aca="false">'Low pensions'!M113</f>
        <v>141531.239873012</v>
      </c>
      <c r="J113" s="82" t="n">
        <f aca="false">'Low pensions'!W113</f>
        <v>778663.123314507</v>
      </c>
      <c r="K113" s="9"/>
      <c r="L113" s="82" t="n">
        <f aca="false">'Low pensions'!N113</f>
        <v>3742153.14240081</v>
      </c>
      <c r="M113" s="67"/>
      <c r="N113" s="82" t="n">
        <f aca="false">'Low pensions'!L113</f>
        <v>1170309.56880777</v>
      </c>
      <c r="O113" s="9"/>
      <c r="P113" s="82" t="n">
        <f aca="false">'Low pensions'!X113</f>
        <v>25856748.3957992</v>
      </c>
      <c r="Q113" s="67"/>
      <c r="R113" s="82" t="n">
        <f aca="false">'Low SIPA income'!G108</f>
        <v>29074942.1575201</v>
      </c>
      <c r="S113" s="67"/>
      <c r="T113" s="82" t="n">
        <f aca="false">'Low SIPA income'!J108</f>
        <v>111170561.313942</v>
      </c>
      <c r="U113" s="9"/>
      <c r="V113" s="82" t="n">
        <f aca="false">'Low SIPA income'!F108</f>
        <v>130744.100225879</v>
      </c>
      <c r="W113" s="67"/>
      <c r="X113" s="82" t="n">
        <f aca="false">'Low SIPA income'!M108</f>
        <v>328391.485197361</v>
      </c>
      <c r="Y113" s="9"/>
      <c r="Z113" s="9" t="n">
        <f aca="false">R113+V113-N113-L113-F113</f>
        <v>-1922159.46739309</v>
      </c>
      <c r="AA113" s="9"/>
      <c r="AB113" s="9" t="n">
        <f aca="false">T113-P113-D113</f>
        <v>-58915489.6360396</v>
      </c>
      <c r="AC113" s="50"/>
      <c r="AD113" s="9"/>
      <c r="AE113" s="9"/>
      <c r="AF113" s="9"/>
      <c r="AG113" s="9" t="n">
        <f aca="false">BF113/100*$AG$57</f>
        <v>6915008262.07455</v>
      </c>
      <c r="AH113" s="40" t="n">
        <f aca="false">(AG113-AG112)/AG112</f>
        <v>0.00293423872812352</v>
      </c>
      <c r="AI113" s="40" t="n">
        <f aca="false">(AG113-AG109)/AG109</f>
        <v>0.00523633483682012</v>
      </c>
      <c r="AJ113" s="40" t="n">
        <f aca="false">AB113/AG113</f>
        <v>-0.00851994493761669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13475226</v>
      </c>
      <c r="AX113" s="7"/>
      <c r="AY113" s="40" t="n">
        <f aca="false">(AW113-AW112)/AW112</f>
        <v>-0.00218567654341886</v>
      </c>
      <c r="AZ113" s="39" t="n">
        <f aca="false">workers_and_wage_low!B101</f>
        <v>6933.42298270393</v>
      </c>
      <c r="BA113" s="40" t="n">
        <f aca="false">(AZ113-AZ112)/AZ112</f>
        <v>0.00513113026259854</v>
      </c>
      <c r="BB113" s="40"/>
      <c r="BC113" s="40"/>
      <c r="BD113" s="40"/>
      <c r="BE113" s="40"/>
      <c r="BF113" s="7" t="n">
        <f aca="false">BF112*(1+AY113)*(1+BA113)*(1-BE113)</f>
        <v>121.702780468505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144199168.844191</v>
      </c>
      <c r="E114" s="6"/>
      <c r="F114" s="8" t="n">
        <f aca="false">'Low pensions'!I114</f>
        <v>26209905.8554401</v>
      </c>
      <c r="G114" s="81" t="n">
        <f aca="false">'Low pensions'!K114</f>
        <v>4653822.10271151</v>
      </c>
      <c r="H114" s="81" t="n">
        <f aca="false">'Low pensions'!V114</f>
        <v>25603956.1096111</v>
      </c>
      <c r="I114" s="81" t="n">
        <f aca="false">'Low pensions'!M114</f>
        <v>143932.642351903</v>
      </c>
      <c r="J114" s="81" t="n">
        <f aca="false">'Low pensions'!W114</f>
        <v>791874.93122509</v>
      </c>
      <c r="K114" s="6"/>
      <c r="L114" s="81" t="n">
        <f aca="false">'Low pensions'!N114</f>
        <v>4522708.11339944</v>
      </c>
      <c r="M114" s="8"/>
      <c r="N114" s="81" t="n">
        <f aca="false">'Low pensions'!L114</f>
        <v>1170516.08163705</v>
      </c>
      <c r="O114" s="6"/>
      <c r="P114" s="81" t="n">
        <f aca="false">'Low pensions'!X114</f>
        <v>29908188.0235688</v>
      </c>
      <c r="Q114" s="8"/>
      <c r="R114" s="81" t="n">
        <f aca="false">'Low SIPA income'!G109</f>
        <v>25332879.494458</v>
      </c>
      <c r="S114" s="8"/>
      <c r="T114" s="81" t="n">
        <f aca="false">'Low SIPA income'!J109</f>
        <v>96862460.3907919</v>
      </c>
      <c r="U114" s="6"/>
      <c r="V114" s="81" t="n">
        <f aca="false">'Low SIPA income'!F109</f>
        <v>128840.622267887</v>
      </c>
      <c r="W114" s="8"/>
      <c r="X114" s="81" t="n">
        <f aca="false">'Low SIPA income'!M109</f>
        <v>323610.497354807</v>
      </c>
      <c r="Y114" s="6"/>
      <c r="Z114" s="6" t="n">
        <f aca="false">R114+V114-N114-L114-F114</f>
        <v>-6441409.93375068</v>
      </c>
      <c r="AA114" s="6"/>
      <c r="AB114" s="6" t="n">
        <f aca="false">T114-P114-D114</f>
        <v>-77244896.4769685</v>
      </c>
      <c r="AC114" s="50"/>
      <c r="AD114" s="6"/>
      <c r="AE114" s="6"/>
      <c r="AF114" s="6"/>
      <c r="AG114" s="6" t="n">
        <f aca="false">BF114/100*$AG$57</f>
        <v>6893469549.4676</v>
      </c>
      <c r="AH114" s="61" t="n">
        <f aca="false">(AG114-AG113)/AG113</f>
        <v>-0.00311477756651167</v>
      </c>
      <c r="AI114" s="61"/>
      <c r="AJ114" s="61" t="n">
        <f aca="false">AB114/AG114</f>
        <v>-0.0112055179068622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0.00147790298091546</v>
      </c>
      <c r="AV114" s="5"/>
      <c r="AW114" s="65" t="n">
        <f aca="false">workers_and_wage_low!C102</f>
        <v>13404835</v>
      </c>
      <c r="AX114" s="5"/>
      <c r="AY114" s="61" t="n">
        <f aca="false">(AW114-AW113)/AW113</f>
        <v>-0.00522373428096865</v>
      </c>
      <c r="AZ114" s="66" t="n">
        <f aca="false">workers_and_wage_low!B102</f>
        <v>6948.12205570903</v>
      </c>
      <c r="BA114" s="61" t="n">
        <f aca="false">(AZ114-AZ113)/AZ113</f>
        <v>0.00212003119408201</v>
      </c>
      <c r="BB114" s="61"/>
      <c r="BC114" s="61"/>
      <c r="BD114" s="61"/>
      <c r="BE114" s="61"/>
      <c r="BF114" s="5" t="n">
        <f aca="false">BF113*(1+AY114)*(1+BA114)*(1-BE114)</f>
        <v>121.323703378119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144679889.509958</v>
      </c>
      <c r="E115" s="9"/>
      <c r="F115" s="67" t="n">
        <f aca="false">'Low pensions'!I115</f>
        <v>26297282.5268419</v>
      </c>
      <c r="G115" s="82" t="n">
        <f aca="false">'Low pensions'!K115</f>
        <v>4664843.21501047</v>
      </c>
      <c r="H115" s="82" t="n">
        <f aca="false">'Low pensions'!V115</f>
        <v>25664591.0177261</v>
      </c>
      <c r="I115" s="82" t="n">
        <f aca="false">'Low pensions'!M115</f>
        <v>144273.501495169</v>
      </c>
      <c r="J115" s="82" t="n">
        <f aca="false">'Low pensions'!W115</f>
        <v>793750.237661635</v>
      </c>
      <c r="K115" s="9"/>
      <c r="L115" s="82" t="n">
        <f aca="false">'Low pensions'!N115</f>
        <v>3684851.91324749</v>
      </c>
      <c r="M115" s="67"/>
      <c r="N115" s="82" t="n">
        <f aca="false">'Low pensions'!L115</f>
        <v>1173055.35819628</v>
      </c>
      <c r="O115" s="9"/>
      <c r="P115" s="82" t="n">
        <f aca="false">'Low pensions'!X115</f>
        <v>25574518.5684008</v>
      </c>
      <c r="Q115" s="67"/>
      <c r="R115" s="82" t="n">
        <f aca="false">'Low SIPA income'!G110</f>
        <v>29240205.3478236</v>
      </c>
      <c r="S115" s="67"/>
      <c r="T115" s="82" t="n">
        <f aca="false">'Low SIPA income'!J110</f>
        <v>111802459.445709</v>
      </c>
      <c r="U115" s="9"/>
      <c r="V115" s="82" t="n">
        <f aca="false">'Low SIPA income'!F110</f>
        <v>128780.584580786</v>
      </c>
      <c r="W115" s="67"/>
      <c r="X115" s="82" t="n">
        <f aca="false">'Low SIPA income'!M110</f>
        <v>323459.699994156</v>
      </c>
      <c r="Y115" s="9"/>
      <c r="Z115" s="9" t="n">
        <f aca="false">R115+V115-N115-L115-F115</f>
        <v>-1786203.86588128</v>
      </c>
      <c r="AA115" s="9"/>
      <c r="AB115" s="9" t="n">
        <f aca="false">T115-P115-D115</f>
        <v>-58451948.6326497</v>
      </c>
      <c r="AC115" s="50"/>
      <c r="AD115" s="9"/>
      <c r="AE115" s="9"/>
      <c r="AF115" s="9"/>
      <c r="AG115" s="9" t="n">
        <f aca="false">BF115/100*$AG$57</f>
        <v>6927940887.75475</v>
      </c>
      <c r="AH115" s="40" t="n">
        <f aca="false">(AG115-AG114)/AG114</f>
        <v>0.00500057888698682</v>
      </c>
      <c r="AI115" s="40"/>
      <c r="AJ115" s="40" t="n">
        <f aca="false">AB115/AG115</f>
        <v>-0.00843713154885089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13491187</v>
      </c>
      <c r="AX115" s="7"/>
      <c r="AY115" s="40" t="n">
        <f aca="false">(AW115-AW114)/AW114</f>
        <v>0.00644185474867837</v>
      </c>
      <c r="AZ115" s="39" t="n">
        <f aca="false">workers_and_wage_low!B103</f>
        <v>6938.17199197139</v>
      </c>
      <c r="BA115" s="40" t="n">
        <f aca="false">(AZ115-AZ114)/AZ114</f>
        <v>-0.00143205079845506</v>
      </c>
      <c r="BB115" s="40"/>
      <c r="BC115" s="40"/>
      <c r="BD115" s="40"/>
      <c r="BE115" s="40"/>
      <c r="BF115" s="7" t="n">
        <f aca="false">BF114*(1+AY115)*(1+BA115)*(1-BE115)</f>
        <v>121.930392127723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144183229.637512</v>
      </c>
      <c r="E116" s="9"/>
      <c r="F116" s="67" t="n">
        <f aca="false">'Low pensions'!I116</f>
        <v>26207008.71595</v>
      </c>
      <c r="G116" s="82" t="n">
        <f aca="false">'Low pensions'!K116</f>
        <v>4693615.81535539</v>
      </c>
      <c r="H116" s="82" t="n">
        <f aca="false">'Low pensions'!V116</f>
        <v>25822889.3755343</v>
      </c>
      <c r="I116" s="82" t="n">
        <f aca="false">'Low pensions'!M116</f>
        <v>145163.375732643</v>
      </c>
      <c r="J116" s="82" t="n">
        <f aca="false">'Low pensions'!W116</f>
        <v>798646.063160865</v>
      </c>
      <c r="K116" s="9"/>
      <c r="L116" s="82" t="n">
        <f aca="false">'Low pensions'!N116</f>
        <v>3598524.056947</v>
      </c>
      <c r="M116" s="67"/>
      <c r="N116" s="82" t="n">
        <f aca="false">'Low pensions'!L116</f>
        <v>1169560.24755701</v>
      </c>
      <c r="O116" s="9"/>
      <c r="P116" s="82" t="n">
        <f aca="false">'Low pensions'!X116</f>
        <v>25107333.8441593</v>
      </c>
      <c r="Q116" s="67"/>
      <c r="R116" s="82" t="n">
        <f aca="false">'Low SIPA income'!G111</f>
        <v>25550218.7197026</v>
      </c>
      <c r="S116" s="67"/>
      <c r="T116" s="82" t="n">
        <f aca="false">'Low SIPA income'!J111</f>
        <v>97693475.7556747</v>
      </c>
      <c r="U116" s="9"/>
      <c r="V116" s="82" t="n">
        <f aca="false">'Low SIPA income'!F111</f>
        <v>130189.754831551</v>
      </c>
      <c r="W116" s="67"/>
      <c r="X116" s="82" t="n">
        <f aca="false">'Low SIPA income'!M111</f>
        <v>326999.129389019</v>
      </c>
      <c r="Y116" s="9"/>
      <c r="Z116" s="9" t="n">
        <f aca="false">R116+V116-N116-L116-F116</f>
        <v>-5294684.54591991</v>
      </c>
      <c r="AA116" s="9"/>
      <c r="AB116" s="9" t="n">
        <f aca="false">T116-P116-D116</f>
        <v>-71597087.7259962</v>
      </c>
      <c r="AC116" s="50"/>
      <c r="AD116" s="9"/>
      <c r="AE116" s="9"/>
      <c r="AF116" s="9"/>
      <c r="AG116" s="9" t="n">
        <f aca="false">BF116/100*$AG$57</f>
        <v>6954440235.96335</v>
      </c>
      <c r="AH116" s="40" t="n">
        <f aca="false">(AG116-AG115)/AG115</f>
        <v>0.00382499629225144</v>
      </c>
      <c r="AI116" s="40"/>
      <c r="AJ116" s="40" t="n">
        <f aca="false">AB116/AG116</f>
        <v>-0.010295161838583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13539006</v>
      </c>
      <c r="AX116" s="7"/>
      <c r="AY116" s="40" t="n">
        <f aca="false">(AW116-AW115)/AW115</f>
        <v>0.00354446202546892</v>
      </c>
      <c r="AZ116" s="39" t="n">
        <f aca="false">workers_and_wage_low!B104</f>
        <v>6940.11151240743</v>
      </c>
      <c r="BA116" s="40" t="n">
        <f aca="false">(AZ116-AZ115)/AZ115</f>
        <v>0.000279543435690085</v>
      </c>
      <c r="BB116" s="40"/>
      <c r="BC116" s="40"/>
      <c r="BD116" s="40"/>
      <c r="BE116" s="40"/>
      <c r="BF116" s="7" t="n">
        <f aca="false">BF115*(1+AY116)*(1+BA116)*(1-BE116)</f>
        <v>122.396775425524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144907608.978781</v>
      </c>
      <c r="E117" s="9"/>
      <c r="F117" s="67" t="n">
        <f aca="false">'Low pensions'!I117</f>
        <v>26338673.2358669</v>
      </c>
      <c r="G117" s="82" t="n">
        <f aca="false">'Low pensions'!K117</f>
        <v>4705750.87473308</v>
      </c>
      <c r="H117" s="82" t="n">
        <f aca="false">'Low pensions'!V117</f>
        <v>25889652.891809</v>
      </c>
      <c r="I117" s="82" t="n">
        <f aca="false">'Low pensions'!M117</f>
        <v>145538.686847414</v>
      </c>
      <c r="J117" s="82" t="n">
        <f aca="false">'Low pensions'!W117</f>
        <v>800710.914179656</v>
      </c>
      <c r="K117" s="9"/>
      <c r="L117" s="82" t="n">
        <f aca="false">'Low pensions'!N117</f>
        <v>3679847.03561419</v>
      </c>
      <c r="M117" s="67"/>
      <c r="N117" s="82" t="n">
        <f aca="false">'Low pensions'!L117</f>
        <v>1176427.99620071</v>
      </c>
      <c r="O117" s="9"/>
      <c r="P117" s="82" t="n">
        <f aca="false">'Low pensions'!X117</f>
        <v>25567103.4937807</v>
      </c>
      <c r="Q117" s="67"/>
      <c r="R117" s="82" t="n">
        <f aca="false">'Low SIPA income'!G112</f>
        <v>29242561.6854671</v>
      </c>
      <c r="S117" s="67"/>
      <c r="T117" s="82" t="n">
        <f aca="false">'Low SIPA income'!J112</f>
        <v>111811469.106917</v>
      </c>
      <c r="U117" s="9"/>
      <c r="V117" s="82" t="n">
        <f aca="false">'Low SIPA income'!F112</f>
        <v>134060.447973021</v>
      </c>
      <c r="W117" s="67"/>
      <c r="X117" s="82" t="n">
        <f aca="false">'Low SIPA income'!M112</f>
        <v>336721.194608595</v>
      </c>
      <c r="Y117" s="9"/>
      <c r="Z117" s="9" t="n">
        <f aca="false">R117+V117-N117-L117-F117</f>
        <v>-1818326.13424168</v>
      </c>
      <c r="AA117" s="9"/>
      <c r="AB117" s="9" t="n">
        <f aca="false">T117-P117-D117</f>
        <v>-58663243.365644</v>
      </c>
      <c r="AC117" s="50"/>
      <c r="AD117" s="9"/>
      <c r="AE117" s="9"/>
      <c r="AF117" s="9"/>
      <c r="AG117" s="9" t="n">
        <f aca="false">BF117/100*$AG$57</f>
        <v>6955836787.08727</v>
      </c>
      <c r="AH117" s="40" t="n">
        <f aca="false">(AG117-AG116)/AG116</f>
        <v>0.000200814310935229</v>
      </c>
      <c r="AI117" s="40" t="n">
        <f aca="false">(AG117-AG113)/AG113</f>
        <v>0.00590433495743604</v>
      </c>
      <c r="AJ117" s="40" t="n">
        <f aca="false">AB117/AG117</f>
        <v>-0.00843367162877452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13535072</v>
      </c>
      <c r="AX117" s="7"/>
      <c r="AY117" s="40" t="n">
        <f aca="false">(AW117-AW116)/AW116</f>
        <v>-0.000290567860003903</v>
      </c>
      <c r="AZ117" s="39" t="n">
        <f aca="false">workers_and_wage_low!B105</f>
        <v>6943.52275066516</v>
      </c>
      <c r="BA117" s="40" t="n">
        <f aca="false">(AZ117-AZ116)/AZ116</f>
        <v>0.000491524992304401</v>
      </c>
      <c r="BB117" s="40"/>
      <c r="BC117" s="40"/>
      <c r="BD117" s="40"/>
      <c r="BE117" s="40"/>
      <c r="BF117" s="7" t="n">
        <f aca="false">BF116*(1+AY117)*(1+BA117)*(1-BE117)</f>
        <v>122.421354449642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0.0147833266699541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1" colorId="64" zoomScale="60" zoomScaleNormal="60" zoomScalePageLayoutView="100" workbookViewId="0">
      <selection pane="topLeft" activeCell="H25" activeCellId="0" sqref="H25"/>
    </sheetView>
  </sheetViews>
  <sheetFormatPr defaultColWidth="9.38281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-0.0331795977538114</v>
      </c>
      <c r="C7" s="52" t="n">
        <f aca="false">'Central scenario'!BO5</f>
        <v>-0.033199592057014</v>
      </c>
      <c r="D7" s="32" t="n">
        <f aca="false">'Low scenario'!AL5</f>
        <v>-0.0331795977538114</v>
      </c>
      <c r="E7" s="32" t="n">
        <f aca="false">'Low scenario'!BO5</f>
        <v>-0.033199592057014</v>
      </c>
      <c r="F7" s="32" t="n">
        <f aca="false">'High scenario'!AL5</f>
        <v>-0.0331795977538114</v>
      </c>
      <c r="G7" s="32" t="n">
        <f aca="false">'High scenario'!BO5</f>
        <v>-0.033199592057014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-0.0366051126539158</v>
      </c>
      <c r="C8" s="52" t="n">
        <f aca="false">'Central scenario'!BO6</f>
        <v>-0.037053084153563</v>
      </c>
      <c r="D8" s="32" t="n">
        <f aca="false">'Low scenario'!AL6</f>
        <v>-0.0366051126539158</v>
      </c>
      <c r="E8" s="32" t="n">
        <f aca="false">'Low scenario'!BO6</f>
        <v>-0.037053084153563</v>
      </c>
      <c r="F8" s="32" t="n">
        <f aca="false">'High scenario'!AL6</f>
        <v>-0.0366051126539158</v>
      </c>
      <c r="G8" s="32" t="n">
        <f aca="false">'High scenario'!BO6</f>
        <v>-0.037053084153563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-0.0367867634379296</v>
      </c>
      <c r="C9" s="52" t="n">
        <f aca="false">'Central scenario'!BO7</f>
        <v>-0.0376732487763676</v>
      </c>
      <c r="D9" s="32" t="n">
        <f aca="false">'Low scenario'!AL7</f>
        <v>-0.0367867634379296</v>
      </c>
      <c r="E9" s="32" t="n">
        <f aca="false">'Low scenario'!BO7</f>
        <v>-0.0376732487763676</v>
      </c>
      <c r="F9" s="32" t="n">
        <f aca="false">'High scenario'!AL7</f>
        <v>-0.0367867634379296</v>
      </c>
      <c r="G9" s="32" t="n">
        <f aca="false">'High scenario'!BO7</f>
        <v>-0.0376732487763676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-0.0376961884096756</v>
      </c>
      <c r="C10" s="52" t="n">
        <f aca="false">'Central scenario'!BO8</f>
        <v>-0.0385800679980236</v>
      </c>
      <c r="D10" s="32" t="n">
        <f aca="false">'Low scenario'!AL8</f>
        <v>-0.0377389074028457</v>
      </c>
      <c r="E10" s="32" t="n">
        <f aca="false">'Low scenario'!BO8</f>
        <v>-0.0386227869911937</v>
      </c>
      <c r="F10" s="32" t="n">
        <f aca="false">'High scenario'!AL8</f>
        <v>-0.0376960408689389</v>
      </c>
      <c r="G10" s="32" t="n">
        <f aca="false">'High scenario'!BO8</f>
        <v>-0.0385799204572869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-0.0477424989214764</v>
      </c>
      <c r="C11" s="52" t="n">
        <f aca="false">'Central scenario'!BO9</f>
        <v>-0.0490601016375572</v>
      </c>
      <c r="D11" s="32" t="n">
        <f aca="false">'Low scenario'!AL9</f>
        <v>-0.0478298745264705</v>
      </c>
      <c r="E11" s="32" t="n">
        <f aca="false">'Low scenario'!BO9</f>
        <v>-0.049150792194485</v>
      </c>
      <c r="F11" s="32" t="n">
        <f aca="false">'High scenario'!AL9</f>
        <v>-0.0477410722817614</v>
      </c>
      <c r="G11" s="32" t="n">
        <f aca="false">'High scenario'!BO9</f>
        <v>-0.0490586749978421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-0.0361492585930002</v>
      </c>
      <c r="C12" s="52" t="n">
        <f aca="false">'Central scenario'!BO10</f>
        <v>-0.0375883794367448</v>
      </c>
      <c r="D12" s="32" t="n">
        <f aca="false">'Low scenario'!AL10</f>
        <v>-0.0361065024639501</v>
      </c>
      <c r="E12" s="32" t="n">
        <f aca="false">'Low scenario'!BO10</f>
        <v>-0.0375455196965881</v>
      </c>
      <c r="F12" s="32" t="n">
        <f aca="false">'High scenario'!AL10</f>
        <v>-0.0348404627584001</v>
      </c>
      <c r="G12" s="32" t="n">
        <f aca="false">'High scenario'!BO10</f>
        <v>-0.0362671268468203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-0.0372998024880651</v>
      </c>
      <c r="C13" s="52" t="n">
        <f aca="false">'Central scenario'!BO11</f>
        <v>-0.0390979255456652</v>
      </c>
      <c r="D13" s="32" t="n">
        <f aca="false">'Low scenario'!AL11</f>
        <v>-0.0391535770559676</v>
      </c>
      <c r="E13" s="32" t="n">
        <f aca="false">'Low scenario'!BO11</f>
        <v>-0.0409670642769057</v>
      </c>
      <c r="F13" s="32" t="n">
        <f aca="false">'High scenario'!AL11</f>
        <v>-0.0363725504085787</v>
      </c>
      <c r="G13" s="32" t="n">
        <f aca="false">'High scenario'!BO11</f>
        <v>-0.0381800899410996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-0.0396780236036888</v>
      </c>
      <c r="C14" s="52" t="n">
        <f aca="false">'Central scenario'!BO12</f>
        <v>-0.0417309289292434</v>
      </c>
      <c r="D14" s="32" t="n">
        <f aca="false">'Low scenario'!AL12</f>
        <v>-0.0412709807657619</v>
      </c>
      <c r="E14" s="32" t="n">
        <f aca="false">'Low scenario'!BO12</f>
        <v>-0.0433409692930775</v>
      </c>
      <c r="F14" s="32" t="n">
        <f aca="false">'High scenario'!AL12</f>
        <v>-0.0393205788842658</v>
      </c>
      <c r="G14" s="32" t="n">
        <f aca="false">'High scenario'!BO12</f>
        <v>-0.0414043090835101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-0.0407728243666588</v>
      </c>
      <c r="C15" s="59" t="n">
        <f aca="false">'Central scenario'!BO13</f>
        <v>-0.043176173669316</v>
      </c>
      <c r="D15" s="32" t="n">
        <f aca="false">'Low scenario'!AL13</f>
        <v>-0.0433538408877672</v>
      </c>
      <c r="E15" s="32" t="n">
        <f aca="false">'Low scenario'!BO13</f>
        <v>-0.0458062010073498</v>
      </c>
      <c r="F15" s="32" t="n">
        <f aca="false">'High scenario'!AL13</f>
        <v>-0.0414566067413975</v>
      </c>
      <c r="G15" s="32" t="n">
        <f aca="false">'High scenario'!BO13</f>
        <v>-0.0439553301700603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-0.0430208887687812</v>
      </c>
      <c r="C16" s="63" t="n">
        <f aca="false">'Central scenario'!BO14</f>
        <v>-0.0463561186407382</v>
      </c>
      <c r="D16" s="32" t="n">
        <f aca="false">'Low scenario'!AL14</f>
        <v>-0.0454060420681565</v>
      </c>
      <c r="E16" s="32" t="n">
        <f aca="false">'Low scenario'!BO14</f>
        <v>-0.0487934245478691</v>
      </c>
      <c r="F16" s="32" t="n">
        <f aca="false">'High scenario'!AL14</f>
        <v>-0.0435157634048441</v>
      </c>
      <c r="G16" s="32" t="n">
        <f aca="false">'High scenario'!BO14</f>
        <v>-0.0469972294206621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-0.0426104739056819</v>
      </c>
      <c r="C17" s="69" t="n">
        <f aca="false">'Central scenario'!BO15</f>
        <v>-0.0470375838663588</v>
      </c>
      <c r="D17" s="32" t="n">
        <f aca="false">'Low scenario'!AL15</f>
        <v>-0.0463174083644446</v>
      </c>
      <c r="E17" s="32" t="n">
        <f aca="false">'Low scenario'!BO15</f>
        <v>-0.0506754306211583</v>
      </c>
      <c r="F17" s="32" t="n">
        <f aca="false">'High scenario'!AL15</f>
        <v>-0.0424928333584208</v>
      </c>
      <c r="G17" s="32" t="n">
        <f aca="false">'High scenario'!BO15</f>
        <v>-0.047049419870294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-0.0414394095493203</v>
      </c>
      <c r="C18" s="69" t="n">
        <f aca="false">'Central scenario'!BO16</f>
        <v>-0.0467414198357259</v>
      </c>
      <c r="D18" s="32" t="n">
        <f aca="false">'Low scenario'!AL16</f>
        <v>-0.0460731860164553</v>
      </c>
      <c r="E18" s="32" t="n">
        <f aca="false">'Low scenario'!BO16</f>
        <v>-0.0512489459680754</v>
      </c>
      <c r="F18" s="32" t="n">
        <f aca="false">'High scenario'!AL16</f>
        <v>-0.0423453485606256</v>
      </c>
      <c r="G18" s="32" t="n">
        <f aca="false">'High scenario'!BO16</f>
        <v>-0.0478131800647396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-0.0411652973554087</v>
      </c>
      <c r="C19" s="69" t="n">
        <f aca="false">'Central scenario'!BO17</f>
        <v>-0.0472886778726893</v>
      </c>
      <c r="D19" s="32" t="n">
        <f aca="false">'Low scenario'!AL17</f>
        <v>-0.0444007710637599</v>
      </c>
      <c r="E19" s="32" t="n">
        <f aca="false">'Low scenario'!BO17</f>
        <v>-0.0502586199799597</v>
      </c>
      <c r="F19" s="32" t="n">
        <f aca="false">'High scenario'!AL17</f>
        <v>-0.0408554357681535</v>
      </c>
      <c r="G19" s="32" t="n">
        <f aca="false">'High scenario'!BO17</f>
        <v>-0.047102939215242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-0.0399446950663731</v>
      </c>
      <c r="C20" s="63" t="n">
        <f aca="false">'Central scenario'!BO18</f>
        <v>-0.0470271861771479</v>
      </c>
      <c r="D20" s="32" t="n">
        <f aca="false">'Low scenario'!AL18</f>
        <v>-0.0433044126730275</v>
      </c>
      <c r="E20" s="32" t="n">
        <f aca="false">'Low scenario'!BO18</f>
        <v>-0.0498729865384165</v>
      </c>
      <c r="F20" s="32" t="n">
        <f aca="false">'High scenario'!AL18</f>
        <v>-0.0391906149806835</v>
      </c>
      <c r="G20" s="32" t="n">
        <f aca="false">'High scenario'!BO18</f>
        <v>-0.0462047622537013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-0.0388242335347702</v>
      </c>
      <c r="C21" s="69" t="n">
        <f aca="false">'Central scenario'!BO19</f>
        <v>-0.0465553263845983</v>
      </c>
      <c r="D21" s="32" t="n">
        <f aca="false">'Low scenario'!AL19</f>
        <v>-0.0427023319926872</v>
      </c>
      <c r="E21" s="32" t="n">
        <f aca="false">'Low scenario'!BO19</f>
        <v>-0.0499759490923831</v>
      </c>
      <c r="F21" s="32" t="n">
        <f aca="false">'High scenario'!AL19</f>
        <v>-0.0370371043656766</v>
      </c>
      <c r="G21" s="32" t="n">
        <f aca="false">'High scenario'!BO19</f>
        <v>-0.0445216865709489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-0.0379825923823471</v>
      </c>
      <c r="C22" s="69" t="n">
        <f aca="false">'Central scenario'!BO20</f>
        <v>-0.0464669949214712</v>
      </c>
      <c r="D22" s="32" t="n">
        <f aca="false">'Low scenario'!AL20</f>
        <v>-0.0418784828759641</v>
      </c>
      <c r="E22" s="32" t="n">
        <f aca="false">'Low scenario'!BO20</f>
        <v>-0.0502369600718719</v>
      </c>
      <c r="F22" s="32" t="n">
        <f aca="false">'High scenario'!AL20</f>
        <v>-0.0358803307027981</v>
      </c>
      <c r="G22" s="32" t="n">
        <f aca="false">'High scenario'!BO20</f>
        <v>-0.0440630232654626</v>
      </c>
      <c r="H22" s="32" t="n">
        <f aca="false">B31-D31</f>
        <v>0.00694068900768181</v>
      </c>
      <c r="I22" s="32" t="n">
        <f aca="false">C31-E31</f>
        <v>0.00704755273218296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-0.0369896318869314</v>
      </c>
      <c r="C23" s="69" t="n">
        <f aca="false">'Central scenario'!BO21</f>
        <v>-0.0461761349503546</v>
      </c>
      <c r="D23" s="32" t="n">
        <f aca="false">'Low scenario'!AL21</f>
        <v>-0.0410570399388827</v>
      </c>
      <c r="E23" s="32" t="n">
        <f aca="false">'Low scenario'!BO21</f>
        <v>-0.0502238536140283</v>
      </c>
      <c r="F23" s="32" t="n">
        <f aca="false">'High scenario'!AL21</f>
        <v>-0.0350563278840208</v>
      </c>
      <c r="G23" s="32" t="n">
        <f aca="false">'High scenario'!BO21</f>
        <v>-0.043777454374842</v>
      </c>
      <c r="H23" s="32" t="n">
        <f aca="false">B31-F31</f>
        <v>-0.00476548438976751</v>
      </c>
      <c r="I23" s="32" t="n">
        <f aca="false">C31-G31</f>
        <v>-0.00538383114397516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-0.0363574003736321</v>
      </c>
      <c r="C24" s="63" t="n">
        <f aca="false">'Central scenario'!BO22</f>
        <v>-0.046262953889225</v>
      </c>
      <c r="D24" s="32" t="n">
        <f aca="false">'Low scenario'!AL22</f>
        <v>-0.0396919068984465</v>
      </c>
      <c r="E24" s="32" t="n">
        <f aca="false">'Low scenario'!BO22</f>
        <v>-0.049390788357568</v>
      </c>
      <c r="F24" s="32" t="n">
        <f aca="false">'High scenario'!AL22</f>
        <v>-0.0335664230320972</v>
      </c>
      <c r="G24" s="32" t="n">
        <f aca="false">'High scenario'!BO22</f>
        <v>-0.0430528711254144</v>
      </c>
      <c r="H24" s="32" t="n">
        <f aca="false">H22-I22</f>
        <v>-0.000106863724501152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-0.0357366140416767</v>
      </c>
      <c r="C25" s="69" t="n">
        <f aca="false">'Central scenario'!BO23</f>
        <v>-0.0464269993098679</v>
      </c>
      <c r="D25" s="32" t="n">
        <f aca="false">'Low scenario'!AL23</f>
        <v>-0.0402859843374668</v>
      </c>
      <c r="E25" s="32" t="n">
        <f aca="false">'Low scenario'!BO23</f>
        <v>-0.0508941509583288</v>
      </c>
      <c r="F25" s="32" t="n">
        <f aca="false">'High scenario'!AL23</f>
        <v>-0.0313601038141628</v>
      </c>
      <c r="G25" s="32" t="n">
        <f aca="false">'High scenario'!BO23</f>
        <v>-0.0416746844394198</v>
      </c>
      <c r="H25" s="32" t="n">
        <f aca="false">H23-I23</f>
        <v>0.000618346754207653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-0.0347171220716545</v>
      </c>
      <c r="C26" s="69" t="n">
        <f aca="false">'Central scenario'!BO24</f>
        <v>-0.0461215480636814</v>
      </c>
      <c r="D26" s="32" t="n">
        <f aca="false">'Low scenario'!AL24</f>
        <v>-0.0388723334038001</v>
      </c>
      <c r="E26" s="32" t="n">
        <f aca="false">'Low scenario'!BO24</f>
        <v>-0.050264397011057</v>
      </c>
      <c r="F26" s="32" t="n">
        <f aca="false">'High scenario'!AL24</f>
        <v>-0.0295505195793241</v>
      </c>
      <c r="G26" s="32" t="n">
        <f aca="false">'High scenario'!BO24</f>
        <v>-0.040375282174679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-0.0330109500491748</v>
      </c>
      <c r="C27" s="69" t="n">
        <f aca="false">'Central scenario'!BO25</f>
        <v>-0.0449079038514549</v>
      </c>
      <c r="D27" s="32" t="n">
        <f aca="false">'Low scenario'!AL25</f>
        <v>-0.0376490982313141</v>
      </c>
      <c r="E27" s="32" t="n">
        <f aca="false">'Low scenario'!BO25</f>
        <v>-0.0496547697253654</v>
      </c>
      <c r="F27" s="32" t="n">
        <f aca="false">'High scenario'!AL25</f>
        <v>-0.029148818600477</v>
      </c>
      <c r="G27" s="32" t="n">
        <f aca="false">'High scenario'!BO25</f>
        <v>-0.040592650190883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-0.0323053301067323</v>
      </c>
      <c r="C28" s="63" t="n">
        <f aca="false">'Central scenario'!BO26</f>
        <v>-0.045166653268247</v>
      </c>
      <c r="D28" s="32" t="n">
        <f aca="false">'Low scenario'!AL26</f>
        <v>-0.0386100359491976</v>
      </c>
      <c r="E28" s="32" t="n">
        <f aca="false">'Low scenario'!BO26</f>
        <v>-0.0515270317202932</v>
      </c>
      <c r="F28" s="32" t="n">
        <f aca="false">'High scenario'!AL26</f>
        <v>-0.0282020083879217</v>
      </c>
      <c r="G28" s="32" t="n">
        <f aca="false">'High scenario'!BO26</f>
        <v>-0.0404653015130933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-0.0317995852264761</v>
      </c>
      <c r="C29" s="69" t="n">
        <f aca="false">'Central scenario'!BO27</f>
        <v>-0.045380387354883</v>
      </c>
      <c r="D29" s="32" t="n">
        <f aca="false">'Low scenario'!AL27</f>
        <v>-0.0383320785782029</v>
      </c>
      <c r="E29" s="32" t="n">
        <f aca="false">'Low scenario'!BO27</f>
        <v>-0.0518800897618035</v>
      </c>
      <c r="F29" s="32" t="n">
        <f aca="false">'High scenario'!AL27</f>
        <v>-0.0281168480421898</v>
      </c>
      <c r="G29" s="32" t="n">
        <f aca="false">'High scenario'!BO27</f>
        <v>-0.0412327365925721</v>
      </c>
      <c r="I29" s="32" t="n">
        <f aca="false">C31-E31</f>
        <v>0.00704755273218296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-0.0316861953403906</v>
      </c>
      <c r="C30" s="69" t="n">
        <f aca="false">'Central scenario'!BO28</f>
        <v>-0.0461826722049663</v>
      </c>
      <c r="D30" s="32" t="n">
        <f aca="false">'Low scenario'!AL28</f>
        <v>-0.038763520533628</v>
      </c>
      <c r="E30" s="32" t="n">
        <f aca="false">'Low scenario'!BO28</f>
        <v>-0.0533390452517079</v>
      </c>
      <c r="F30" s="32" t="n">
        <f aca="false">'High scenario'!AL28</f>
        <v>-0.0270533787675431</v>
      </c>
      <c r="G30" s="32" t="n">
        <f aca="false">'High scenario'!BO28</f>
        <v>-0.0410280349236822</v>
      </c>
      <c r="I30" s="32" t="n">
        <f aca="false">C31-G31</f>
        <v>-0.00538383114397516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-0.0314207957136869</v>
      </c>
      <c r="C31" s="69" t="n">
        <f aca="false">'Central scenario'!BO29</f>
        <v>-0.0466272549440901</v>
      </c>
      <c r="D31" s="32" t="n">
        <f aca="false">'Low scenario'!AL29</f>
        <v>-0.0383614847213687</v>
      </c>
      <c r="E31" s="32" t="n">
        <f aca="false">'Low scenario'!BO29</f>
        <v>-0.053674807676273</v>
      </c>
      <c r="F31" s="32" t="n">
        <f aca="false">'High scenario'!AL29</f>
        <v>-0.0266553113239194</v>
      </c>
      <c r="G31" s="32" t="n">
        <f aca="false">'High scenario'!BO29</f>
        <v>-0.0412434238001149</v>
      </c>
    </row>
    <row r="33" customFormat="false" ht="57.85" hidden="false" customHeight="false" outlineLevel="0" collapsed="false">
      <c r="B33" s="84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84"/>
    </row>
    <row r="35" customFormat="false" ht="12.8" hidden="false" customHeight="false" outlineLevel="0" collapsed="false">
      <c r="A35" s="0" t="n">
        <v>1993</v>
      </c>
      <c r="B35" s="85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86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85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86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85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86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85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86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85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86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85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86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85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86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85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86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85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86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85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86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85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86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85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86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85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G1" colorId="64" zoomScale="60" zoomScaleNormal="60" zoomScalePageLayoutView="100" workbookViewId="0">
      <selection pane="topLeft" activeCell="P35" activeCellId="0" sqref="P35"/>
    </sheetView>
  </sheetViews>
  <sheetFormatPr defaultColWidth="12.2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129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7" t="n">
        <v>34.2274371921193</v>
      </c>
      <c r="E4" s="22"/>
      <c r="F4" s="88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9" t="n">
        <v>36.0654421469069</v>
      </c>
      <c r="E5" s="25" t="n">
        <f aca="false">(D7/D6)^(1/3)-1</f>
        <v>0.0200745496556629</v>
      </c>
      <c r="F5" s="90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7" t="n">
        <v>37.9112181792912</v>
      </c>
      <c r="E6" s="22" t="n">
        <f aca="false">(D8/D7)^(1/3)-1</f>
        <v>0.0217205625419958</v>
      </c>
      <c r="F6" s="88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9" t="n">
        <v>40.2405100148551</v>
      </c>
      <c r="E7" s="25" t="n">
        <f aca="false">(D9/D8)^(1/3)-1</f>
        <v>0.028480971411307</v>
      </c>
      <c r="F7" s="90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7" t="n">
        <v>42.9200162644463</v>
      </c>
      <c r="E8" s="22" t="n">
        <f aca="false">(D10/D9)^(1/3)-1</f>
        <v>0.0449818647633</v>
      </c>
      <c r="F8" s="88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9" t="n">
        <v>46.6926648443865</v>
      </c>
      <c r="E9" s="25" t="n">
        <f aca="false">(D9/D8)^(1/3)-1</f>
        <v>0.028480971411307</v>
      </c>
      <c r="F9" s="90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7" t="n">
        <v>53.2813133314609</v>
      </c>
      <c r="E10" s="22" t="n">
        <f aca="false">(D10/D9)^(1/3)-1</f>
        <v>0.0449818647633</v>
      </c>
      <c r="F10" s="88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9" t="n">
        <v>59.4133384581603</v>
      </c>
      <c r="E11" s="25" t="n">
        <f aca="false">(D11/D10)^(1/3)-1</f>
        <v>0.0369783238304051</v>
      </c>
      <c r="F11" s="90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7" t="n">
        <v>66.4111454665111</v>
      </c>
      <c r="E12" s="22" t="n">
        <f aca="false">(D12/D11)^(1/3)-1</f>
        <v>0.0378127572782874</v>
      </c>
      <c r="F12" s="88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9" t="n">
        <v>72.7247107047077</v>
      </c>
      <c r="E13" s="25" t="n">
        <f aca="false">(D13/D12)^(1/3)-1</f>
        <v>0.0307349693063803</v>
      </c>
      <c r="F13" s="90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7" t="n">
        <v>81.8091971509489</v>
      </c>
      <c r="E14" s="22" t="n">
        <f aca="false">(D14/D13)^(1/3)-1</f>
        <v>0.0400160528698512</v>
      </c>
      <c r="F14" s="88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9" t="n">
        <v>91.396965668282</v>
      </c>
      <c r="E15" s="25" t="n">
        <f aca="false">(D15/D14)^(1/3)-1</f>
        <v>0.0376316630457978</v>
      </c>
      <c r="F15" s="90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7" t="n">
        <v>98.5254944549653</v>
      </c>
      <c r="E16" s="22" t="n">
        <f aca="false">(D16/D15)^(1/3)-1</f>
        <v>0.0253503448429659</v>
      </c>
      <c r="F16" s="88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91" t="n">
        <v>103.820887302285</v>
      </c>
      <c r="E17" s="28" t="n">
        <f aca="false">(D17/D16)^(1/3)-1</f>
        <v>0.0176037632458057</v>
      </c>
      <c r="F17" s="92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93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91" t="n">
        <v>124.428366303447</v>
      </c>
      <c r="E19" s="28" t="n">
        <f aca="false">(D19/D18)^(1/3)-1</f>
        <v>0.0364147067883644</v>
      </c>
      <c r="F19" s="92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136.664861739423</v>
      </c>
      <c r="C20" s="30" t="n">
        <f aca="false">(B20/B19)^(1/3)-1</f>
        <v>0.00229635029224351</v>
      </c>
      <c r="D20" s="93" t="n">
        <v>133.760493776205</v>
      </c>
      <c r="E20" s="30" t="n">
        <f aca="false">(D20/D19)^(1/3)-1</f>
        <v>0.0243998072591318</v>
      </c>
      <c r="F20" s="31" t="n">
        <v>73628.0474701526</v>
      </c>
      <c r="G20" s="30" t="n">
        <f aca="false">(F20/F19)^(1/3)-1</f>
        <v>0.0326129801981694</v>
      </c>
      <c r="I20" s="29" t="s">
        <v>38</v>
      </c>
      <c r="J20" s="13" t="n">
        <f aca="false">B20*100/$B$16</f>
        <v>101</v>
      </c>
      <c r="K20" s="13" t="n">
        <f aca="false">D20*100/$D$16</f>
        <v>135.762316663476</v>
      </c>
      <c r="L20" s="13" t="n">
        <f aca="false">100*F20*100/D20/($F$16*100/$D$16)</f>
        <v>95.3584042767666</v>
      </c>
    </row>
    <row r="21" customFormat="false" ht="12.8" hidden="false" customHeight="false" outlineLevel="0" collapsed="false">
      <c r="A21" s="27" t="s">
        <v>18</v>
      </c>
      <c r="B21" s="27" t="n">
        <v>140.704431946886</v>
      </c>
      <c r="C21" s="28" t="n">
        <f aca="false">(B21/B20)^(1/3)-1</f>
        <v>0.00975722726063433</v>
      </c>
      <c r="D21" s="91" t="n">
        <v>143.092621248964</v>
      </c>
      <c r="E21" s="28" t="n">
        <f aca="false">(D21/D20)^(1/3)-1</f>
        <v>0.0227350159063668</v>
      </c>
      <c r="F21" s="92" t="n">
        <v>80629.4139826522</v>
      </c>
      <c r="G21" s="28" t="n">
        <f aca="false">(F21/F20)^(1/3)-1</f>
        <v>0.0307422384729674</v>
      </c>
      <c r="I21" s="27" t="s">
        <v>39</v>
      </c>
      <c r="J21" s="13" t="n">
        <f aca="false">B21*100/$B$16</f>
        <v>103.985380336693</v>
      </c>
      <c r="K21" s="13" t="n">
        <f aca="false">D21*100/$D$16</f>
        <v>145.234106198137</v>
      </c>
      <c r="L21" s="13" t="n">
        <f aca="false">100*F21*100/D21/($F$16*100/$D$16)</f>
        <v>97.6157327361808</v>
      </c>
    </row>
    <row r="22" customFormat="false" ht="12.8" hidden="false" customHeight="false" outlineLevel="0" collapsed="false">
      <c r="A22" s="29" t="s">
        <v>20</v>
      </c>
      <c r="B22" s="29" t="n">
        <v>144.651906581036</v>
      </c>
      <c r="C22" s="30" t="n">
        <f aca="false">(B22/B21)^(1/3)-1</f>
        <v>0.0092655785134077</v>
      </c>
      <c r="D22" s="93" t="n">
        <v>152.424748721722</v>
      </c>
      <c r="E22" s="30" t="n">
        <f aca="false">(D22/D21)^(1/3)-1</f>
        <v>0.0212829528803919</v>
      </c>
      <c r="F22" s="31" t="n">
        <v>87873.9795374985</v>
      </c>
      <c r="G22" s="30" t="n">
        <f aca="false">(F22/F21)^(1/3)-1</f>
        <v>0.0290953056457137</v>
      </c>
      <c r="I22" s="29" t="s">
        <v>40</v>
      </c>
      <c r="J22" s="13" t="n">
        <f aca="false">B22*100/$B$16</f>
        <v>106.902698899598</v>
      </c>
      <c r="K22" s="13" t="n">
        <f aca="false">D22*100/$D$16</f>
        <v>154.705895732798</v>
      </c>
      <c r="L22" s="13" t="n">
        <f aca="false">100*F22*100/D22/($F$16*100/$D$16)</f>
        <v>99.8730611955955</v>
      </c>
    </row>
    <row r="23" customFormat="false" ht="12.8" hidden="false" customHeight="false" outlineLevel="0" collapsed="false">
      <c r="A23" s="27" t="s">
        <v>24</v>
      </c>
      <c r="B23" s="27" t="n">
        <v>148.146091092416</v>
      </c>
      <c r="C23" s="28" t="n">
        <f aca="false">(B23/B22)^(1/3)-1</f>
        <v>0.00798796050048045</v>
      </c>
      <c r="D23" s="91" t="n">
        <v>161.756876194481</v>
      </c>
      <c r="E23" s="28" t="n">
        <f aca="false">(D23/D22)^(1/3)-1</f>
        <v>0.0200052831316522</v>
      </c>
      <c r="F23" s="92" t="n">
        <v>95361.7441346917</v>
      </c>
      <c r="G23" s="28" t="n">
        <f aca="false">(F23/F22)^(1/3)-1</f>
        <v>0.0276328141857793</v>
      </c>
      <c r="I23" s="27" t="s">
        <v>41</v>
      </c>
      <c r="J23" s="13" t="n">
        <f aca="false">B23*100/$B$16</f>
        <v>109.485020581686</v>
      </c>
      <c r="K23" s="13" t="n">
        <f aca="false">D23*100/$D$16</f>
        <v>164.177685267459</v>
      </c>
      <c r="L23" s="13" t="n">
        <f aca="false">100*F23*100/D23/($F$16*100/$D$16)</f>
        <v>102.13038965501</v>
      </c>
    </row>
    <row r="24" customFormat="false" ht="12.8" hidden="false" customHeight="false" outlineLevel="0" collapsed="false">
      <c r="A24" s="29" t="s">
        <v>42</v>
      </c>
      <c r="B24" s="29" t="n">
        <v>150.331347913365</v>
      </c>
      <c r="C24" s="30" t="n">
        <f aca="false">(B24/B23)^(1/3)-1</f>
        <v>0.00489291644105627</v>
      </c>
      <c r="D24" s="93" t="n">
        <v>170.249112194691</v>
      </c>
      <c r="E24" s="30" t="n">
        <f aca="false">(D24/D23)^(1/3)-1</f>
        <v>0.0172023812262534</v>
      </c>
      <c r="F24" s="31" t="n">
        <v>102009.772266979</v>
      </c>
      <c r="G24" s="30" t="n">
        <f aca="false">(F24/F23)^(1/3)-1</f>
        <v>0.0227179163581779</v>
      </c>
      <c r="I24" s="29" t="s">
        <v>42</v>
      </c>
      <c r="J24" s="13" t="n">
        <f aca="false">B24*100/$B$16</f>
        <v>111.1</v>
      </c>
      <c r="K24" s="13" t="n">
        <f aca="false">D24*100/$D$16</f>
        <v>172.797013744001</v>
      </c>
      <c r="L24" s="13" t="n">
        <f aca="false">100*F24*100/D24/($F$16*100/$D$16)</f>
        <v>103.800746495162</v>
      </c>
    </row>
    <row r="25" customFormat="false" ht="12.8" hidden="false" customHeight="false" outlineLevel="0" collapsed="false">
      <c r="A25" s="27" t="s">
        <v>18</v>
      </c>
      <c r="B25" s="27" t="n">
        <v>152.664308662371</v>
      </c>
      <c r="C25" s="28" t="n">
        <f aca="false">(B25/B24)^(1/3)-1</f>
        <v>0.00514639942704021</v>
      </c>
      <c r="D25" s="91" t="n">
        <v>178.741348194901</v>
      </c>
      <c r="E25" s="28" t="n">
        <f aca="false">(D25/D24)^(1/3)-1</f>
        <v>0.0163580340504395</v>
      </c>
      <c r="F25" s="92" t="n">
        <v>108821.564142114</v>
      </c>
      <c r="G25" s="28" t="n">
        <f aca="false">(F25/F24)^(1/3)-1</f>
        <v>0.021780778637996</v>
      </c>
      <c r="I25" s="27" t="s">
        <v>43</v>
      </c>
      <c r="J25" s="13" t="n">
        <f aca="false">B25*100/$B$16</f>
        <v>112.824137665312</v>
      </c>
      <c r="K25" s="13" t="n">
        <f aca="false">D25*100/$D$16</f>
        <v>181.416342220542</v>
      </c>
      <c r="L25" s="13" t="n">
        <f aca="false">100*F25*100/D25/($F$16*100/$D$16)</f>
        <v>105.471103335314</v>
      </c>
    </row>
    <row r="26" customFormat="false" ht="12.8" hidden="false" customHeight="false" outlineLevel="0" collapsed="false">
      <c r="A26" s="29" t="s">
        <v>20</v>
      </c>
      <c r="B26" s="29" t="n">
        <v>154.198932415384</v>
      </c>
      <c r="C26" s="30" t="n">
        <f aca="false">(B26/B25)^(1/3)-1</f>
        <v>0.00333959333922262</v>
      </c>
      <c r="D26" s="93" t="n">
        <v>187.233584195111</v>
      </c>
      <c r="E26" s="30" t="n">
        <f aca="false">(D26/D25)^(1/3)-1</f>
        <v>0.0155927078365143</v>
      </c>
      <c r="F26" s="31" t="n">
        <v>115797.119760097</v>
      </c>
      <c r="G26" s="30" t="n">
        <f aca="false">(F26/F25)^(1/3)-1</f>
        <v>0.0209260006444807</v>
      </c>
      <c r="I26" s="29" t="s">
        <v>44</v>
      </c>
      <c r="J26" s="13" t="n">
        <f aca="false">B26*100/$B$16</f>
        <v>113.958277026971</v>
      </c>
      <c r="K26" s="13" t="n">
        <f aca="false">D26*100/$D$16</f>
        <v>190.035670697083</v>
      </c>
      <c r="L26" s="13" t="n">
        <f aca="false">100*F26*100/D26/($F$16*100/$D$16)</f>
        <v>107.141460175466</v>
      </c>
    </row>
    <row r="27" customFormat="false" ht="12.8" hidden="false" customHeight="false" outlineLevel="0" collapsed="false">
      <c r="A27" s="27" t="s">
        <v>24</v>
      </c>
      <c r="B27" s="27" t="n">
        <v>155.735249220622</v>
      </c>
      <c r="C27" s="28" t="n">
        <f aca="false">(B27/B26)^(1/3)-1</f>
        <v>0.00331010212852023</v>
      </c>
      <c r="D27" s="91" t="n">
        <v>195.725820195322</v>
      </c>
      <c r="E27" s="28" t="n">
        <f aca="false">(D27/D26)^(1/3)-1</f>
        <v>0.0148958038073619</v>
      </c>
      <c r="F27" s="92" t="n">
        <v>122936.439120929</v>
      </c>
      <c r="G27" s="28" t="n">
        <f aca="false">(F27/F26)^(1/3)-1</f>
        <v>0.0201427734461086</v>
      </c>
      <c r="I27" s="27" t="s">
        <v>45</v>
      </c>
      <c r="J27" s="13" t="n">
        <f aca="false">B27*100/$B$16</f>
        <v>115.093667612042</v>
      </c>
      <c r="K27" s="13" t="n">
        <f aca="false">D27*100/$D$16</f>
        <v>198.654999173626</v>
      </c>
      <c r="L27" s="13" t="n">
        <f aca="false">100*F27*100/D27/($F$16*100/$D$16)</f>
        <v>108.811817015618</v>
      </c>
    </row>
    <row r="28" customFormat="false" ht="12.8" hidden="false" customHeight="false" outlineLevel="0" collapsed="false">
      <c r="A28" s="29" t="s">
        <v>46</v>
      </c>
      <c r="B28" s="29" t="n">
        <v>157.847915309033</v>
      </c>
      <c r="C28" s="30" t="n">
        <f aca="false">(B28/B27)^(1/3)-1</f>
        <v>0.00450162300036872</v>
      </c>
      <c r="D28" s="93" t="n">
        <v>204.044167553623</v>
      </c>
      <c r="E28" s="30" t="n">
        <f aca="false">(D28/D27)^(1/3)-1</f>
        <v>0.0139705806309225</v>
      </c>
      <c r="F28" s="31" t="n">
        <v>129004.403821618</v>
      </c>
      <c r="G28" s="30" t="n">
        <f aca="false">(F28/F27)^(1/3)-1</f>
        <v>0.0161893417114631</v>
      </c>
      <c r="I28" s="29" t="s">
        <v>46</v>
      </c>
      <c r="J28" s="13" t="n">
        <f aca="false">B28*100/$B$16</f>
        <v>116.655</v>
      </c>
      <c r="K28" s="13" t="n">
        <f aca="false">D28*100/$D$16</f>
        <v>207.097836638505</v>
      </c>
      <c r="L28" s="13" t="n">
        <f aca="false">100*F28*100/D28/($F$16*100/$D$16)</f>
        <v>109.527684232826</v>
      </c>
      <c r="N28" s="32"/>
    </row>
    <row r="29" customFormat="false" ht="12.8" hidden="false" customHeight="false" outlineLevel="0" collapsed="false">
      <c r="A29" s="27" t="s">
        <v>18</v>
      </c>
      <c r="B29" s="27" t="n">
        <v>160.297524095489</v>
      </c>
      <c r="C29" s="28" t="n">
        <f aca="false">(B29/B28)^(1/3)-1</f>
        <v>0.00514639942703954</v>
      </c>
      <c r="D29" s="91" t="n">
        <v>212.362514911924</v>
      </c>
      <c r="E29" s="28" t="n">
        <f aca="false">(D29/D28)^(1/3)-1</f>
        <v>0.0134085362833616</v>
      </c>
      <c r="F29" s="92" t="n">
        <v>135141.115873132</v>
      </c>
      <c r="G29" s="28" t="n">
        <f aca="false">(F29/F28)^(1/3)-1</f>
        <v>0.0156116052522304</v>
      </c>
      <c r="I29" s="27" t="s">
        <v>47</v>
      </c>
      <c r="J29" s="13" t="n">
        <f aca="false">B29*100/$B$16</f>
        <v>118.465344548577</v>
      </c>
      <c r="K29" s="13" t="n">
        <f aca="false">D29*100/$D$16</f>
        <v>215.540674103384</v>
      </c>
      <c r="L29" s="13" t="n">
        <f aca="false">100*F29*100/D29/($F$16*100/$D$16)</f>
        <v>110.243551450034</v>
      </c>
      <c r="M29" s="32" t="n">
        <f aca="false">L27/L16-1</f>
        <v>0.0881181701561788</v>
      </c>
    </row>
    <row r="30" customFormat="false" ht="12.8" hidden="false" customHeight="false" outlineLevel="0" collapsed="false">
      <c r="A30" s="29" t="s">
        <v>20</v>
      </c>
      <c r="B30" s="29" t="n">
        <v>162.834072630645</v>
      </c>
      <c r="C30" s="30" t="n">
        <f aca="false">(B30/B29)^(1/3)-1</f>
        <v>0.00524708765226167</v>
      </c>
      <c r="D30" s="93" t="n">
        <v>220.680862270225</v>
      </c>
      <c r="E30" s="30" t="n">
        <f aca="false">(D30/D29)^(1/3)-1</f>
        <v>0.0128899704051622</v>
      </c>
      <c r="F30" s="31" t="n">
        <v>141346.575275469</v>
      </c>
      <c r="G30" s="30" t="n">
        <f aca="false">(F30/F29)^(1/3)-1</f>
        <v>0.0150776445239824</v>
      </c>
      <c r="I30" s="29" t="s">
        <v>48</v>
      </c>
      <c r="J30" s="13" t="n">
        <f aca="false">B30*100/$B$16</f>
        <v>120.339940540481</v>
      </c>
      <c r="K30" s="13" t="n">
        <f aca="false">D30*100/$D$16</f>
        <v>223.983511568262</v>
      </c>
      <c r="L30" s="13" t="n">
        <f aca="false">100*F30*100/D30/($F$16*100/$D$16)</f>
        <v>110.959418667242</v>
      </c>
    </row>
    <row r="31" customFormat="false" ht="12.8" hidden="false" customHeight="false" outlineLevel="0" collapsed="false">
      <c r="A31" s="27" t="s">
        <v>24</v>
      </c>
      <c r="B31" s="27" t="n">
        <v>165.661467278219</v>
      </c>
      <c r="C31" s="28" t="n">
        <f aca="false">(B31/B30)^(1/3)-1</f>
        <v>0.00575470482271534</v>
      </c>
      <c r="D31" s="91" t="n">
        <v>228.999209628526</v>
      </c>
      <c r="E31" s="28" t="n">
        <f aca="false">(D31/D30)^(1/3)-1</f>
        <v>0.0124100252895016</v>
      </c>
      <c r="F31" s="92" t="n">
        <v>147620.782028631</v>
      </c>
      <c r="G31" s="28" t="n">
        <f aca="false">(F31/F30)^(1/3)-1</f>
        <v>0.0145825856544473</v>
      </c>
      <c r="I31" s="27" t="s">
        <v>49</v>
      </c>
      <c r="J31" s="13" t="n">
        <f aca="false">B31*100/$B$16</f>
        <v>122.429481742004</v>
      </c>
      <c r="K31" s="13" t="n">
        <f aca="false">D31*100/$D$16</f>
        <v>232.426349033141</v>
      </c>
      <c r="L31" s="13" t="n">
        <f aca="false">100*F31*100/D31/($F$16*100/$D$16)</f>
        <v>111.67528588445</v>
      </c>
    </row>
    <row r="32" customFormat="false" ht="12.8" hidden="false" customHeight="false" outlineLevel="0" collapsed="false">
      <c r="A32" s="29" t="s">
        <v>50</v>
      </c>
      <c r="B32" s="29" t="n">
        <v>167.634486058193</v>
      </c>
      <c r="C32" s="30" t="n">
        <f aca="false">(B32/B31)^(1/3)-1</f>
        <v>0.00395432400739049</v>
      </c>
      <c r="D32" s="93" t="n">
        <v>237.014181965525</v>
      </c>
      <c r="E32" s="30" t="n">
        <f aca="false">(D32/D31)^(1/3)-1</f>
        <v>0.0115331419494418</v>
      </c>
      <c r="F32" s="31" t="n">
        <v>153766.916511169</v>
      </c>
      <c r="G32" s="30" t="n">
        <f aca="false">(F32/F31)^(1/3)-1</f>
        <v>0.0136899355624411</v>
      </c>
      <c r="I32" s="29" t="s">
        <v>50</v>
      </c>
      <c r="J32" s="13" t="n">
        <f aca="false">B32*100/$B$16</f>
        <v>123.88761</v>
      </c>
      <c r="K32" s="13" t="n">
        <f aca="false">D32*100/$D$16</f>
        <v>240.561271249302</v>
      </c>
      <c r="L32" s="13" t="n">
        <f aca="false">100*F32*100/D32/($F$16*100/$D$16)</f>
        <v>112.391153101658</v>
      </c>
    </row>
    <row r="33" customFormat="false" ht="12.8" hidden="false" customHeight="false" outlineLevel="0" collapsed="false">
      <c r="A33" s="27" t="s">
        <v>18</v>
      </c>
      <c r="B33" s="27" t="n">
        <v>169.113887920741</v>
      </c>
      <c r="C33" s="28" t="n">
        <f aca="false">(B33/B32)^(1/3)-1</f>
        <v>0.00293310985032669</v>
      </c>
      <c r="D33" s="91" t="n">
        <v>245.029154302523</v>
      </c>
      <c r="E33" s="28" t="n">
        <f aca="false">(D33/D32)^(1/3)-1</f>
        <v>0.0111474150995179</v>
      </c>
      <c r="F33" s="92" t="n">
        <v>159979.291088208</v>
      </c>
      <c r="G33" s="28" t="n">
        <f aca="false">(F33/F32)^(1/3)-1</f>
        <v>0.0132896829760192</v>
      </c>
      <c r="I33" s="27" t="s">
        <v>51</v>
      </c>
      <c r="J33" s="13" t="n">
        <f aca="false">B33*100/$B$16</f>
        <v>124.980938498749</v>
      </c>
      <c r="K33" s="13" t="n">
        <f aca="false">D33*100/$D$16</f>
        <v>248.696193465461</v>
      </c>
      <c r="L33" s="13" t="n">
        <f aca="false">100*F33*100/D33/($F$16*100/$D$16)</f>
        <v>113.107020318866</v>
      </c>
    </row>
    <row r="34" customFormat="false" ht="12.8" hidden="false" customHeight="false" outlineLevel="0" collapsed="false">
      <c r="A34" s="29" t="s">
        <v>20</v>
      </c>
      <c r="B34" s="29" t="n">
        <v>170.487274044286</v>
      </c>
      <c r="C34" s="30" t="n">
        <f aca="false">(B34/B33)^(1/3)-1</f>
        <v>0.00269972902938553</v>
      </c>
      <c r="D34" s="93" t="n">
        <v>253.044126639522</v>
      </c>
      <c r="E34" s="30" t="n">
        <f aca="false">(D34/D33)^(1/3)-1</f>
        <v>0.0107866564836474</v>
      </c>
      <c r="F34" s="31" t="n">
        <v>166257.905759746</v>
      </c>
      <c r="G34" s="30" t="n">
        <f aca="false">(F34/F33)^(1/3)-1</f>
        <v>0.0129146346730922</v>
      </c>
      <c r="I34" s="29" t="s">
        <v>52</v>
      </c>
      <c r="J34" s="13" t="n">
        <f aca="false">B34*100/$B$16</f>
        <v>125.995917745884</v>
      </c>
      <c r="K34" s="13" t="n">
        <f aca="false">D34*100/$D$16</f>
        <v>256.831115681622</v>
      </c>
      <c r="L34" s="13" t="n">
        <f aca="false">100*F34*100/D34/($F$16*100/$D$16)</f>
        <v>113.822887536074</v>
      </c>
    </row>
    <row r="35" customFormat="false" ht="12.8" hidden="false" customHeight="false" outlineLevel="0" collapsed="false">
      <c r="A35" s="27" t="s">
        <v>24</v>
      </c>
      <c r="B35" s="27" t="n">
        <v>171.737380255836</v>
      </c>
      <c r="C35" s="28" t="n">
        <f aca="false">(B35/B34)^(1/3)-1</f>
        <v>0.00243823303296775</v>
      </c>
      <c r="D35" s="91" t="n">
        <v>261.05909897652</v>
      </c>
      <c r="E35" s="28" t="n">
        <f aca="false">(D35/D34)^(1/3)-1</f>
        <v>0.010448517633997</v>
      </c>
      <c r="F35" s="92" t="n">
        <v>172602.760525784</v>
      </c>
      <c r="G35" s="28" t="n">
        <f aca="false">(F35/F34)^(1/3)-1</f>
        <v>0.0125624328282199</v>
      </c>
      <c r="I35" s="27" t="s">
        <v>53</v>
      </c>
      <c r="J35" s="13" t="n">
        <f aca="false">B35*100/$B$16</f>
        <v>126.919788927983</v>
      </c>
      <c r="K35" s="13" t="n">
        <f aca="false">D35*100/$D$16</f>
        <v>264.966037897782</v>
      </c>
      <c r="L35" s="13" t="n">
        <f aca="false">100*F35*100/D35/($F$16*100/$D$16)</f>
        <v>114.538754753282</v>
      </c>
    </row>
    <row r="36" customFormat="false" ht="12.8" hidden="false" customHeight="false" outlineLevel="0" collapsed="false">
      <c r="A36" s="29" t="s">
        <v>54</v>
      </c>
      <c r="B36" s="29" t="n">
        <v>173.50169307023</v>
      </c>
      <c r="C36" s="30" t="n">
        <f aca="false">(B36/B35)^(1/3)-1</f>
        <v>0.00341277920530736</v>
      </c>
      <c r="D36" s="93" t="n">
        <v>268.890871945816</v>
      </c>
      <c r="E36" s="30" t="n">
        <f aca="false">(D36/D35)^(1/3)-1</f>
        <v>0.00990163404996158</v>
      </c>
      <c r="F36" s="31" t="n">
        <v>178521.596855481</v>
      </c>
      <c r="G36" s="30" t="n">
        <f aca="false">(F36/F35)^(1/3)-1</f>
        <v>0.0113023315926761</v>
      </c>
      <c r="I36" s="29" t="s">
        <v>54</v>
      </c>
      <c r="J36" s="13" t="n">
        <f aca="false">B36*100/$B$16</f>
        <v>128.22367635</v>
      </c>
      <c r="K36" s="13" t="n">
        <f aca="false">D36*100/$D$16</f>
        <v>272.915019034715</v>
      </c>
      <c r="L36" s="13" t="n">
        <f aca="false">100*F36*100/D36/($F$16*100/$D$16)</f>
        <v>115.015999564754</v>
      </c>
    </row>
    <row r="37" customFormat="false" ht="12.8" hidden="false" customHeight="false" outlineLevel="0" collapsed="false">
      <c r="A37" s="27" t="s">
        <v>18</v>
      </c>
      <c r="B37" s="27" t="n">
        <v>175.455658717769</v>
      </c>
      <c r="C37" s="28" t="n">
        <f aca="false">(B37/B36)^(1/3)-1</f>
        <v>0.00373997512983437</v>
      </c>
      <c r="D37" s="91" t="n">
        <v>276.722644915111</v>
      </c>
      <c r="E37" s="28" t="n">
        <f aca="false">(D37/D36)^(1/3)-1</f>
        <v>0.0096159745116069</v>
      </c>
      <c r="F37" s="92" t="n">
        <v>184483.583875309</v>
      </c>
      <c r="G37" s="28" t="n">
        <f aca="false">(F37/F36)^(1/3)-1</f>
        <v>0.0110104734863254</v>
      </c>
      <c r="I37" s="27" t="s">
        <v>55</v>
      </c>
      <c r="J37" s="13" t="n">
        <f aca="false">B37*100/$B$16</f>
        <v>129.667723692453</v>
      </c>
      <c r="K37" s="13" t="n">
        <f aca="false">D37*100/$D$16</f>
        <v>280.864000171648</v>
      </c>
      <c r="L37" s="13" t="n">
        <f aca="false">100*F37*100/D37/($F$16*100/$D$16)</f>
        <v>115.493244376226</v>
      </c>
    </row>
    <row r="38" customFormat="false" ht="12.8" hidden="false" customHeight="false" outlineLevel="0" collapsed="false">
      <c r="A38" s="29" t="s">
        <v>20</v>
      </c>
      <c r="B38" s="29" t="n">
        <v>177.306765006057</v>
      </c>
      <c r="C38" s="30" t="n">
        <f aca="false">(B38/B37)^(1/3)-1</f>
        <v>0.00350446430982321</v>
      </c>
      <c r="D38" s="93" t="n">
        <v>284.554417884407</v>
      </c>
      <c r="E38" s="30" t="n">
        <f aca="false">(D38/D37)^(1/3)-1</f>
        <v>0.00934633611869629</v>
      </c>
      <c r="F38" s="31" t="n">
        <v>190488.721585268</v>
      </c>
      <c r="G38" s="30" t="n">
        <f aca="false">(F38/F37)^(1/3)-1</f>
        <v>0.0107347097203432</v>
      </c>
      <c r="I38" s="29" t="s">
        <v>56</v>
      </c>
      <c r="J38" s="13" t="n">
        <f aca="false">B38*100/$B$16</f>
        <v>131.035754455719</v>
      </c>
      <c r="K38" s="13" t="n">
        <f aca="false">D38*100/$D$16</f>
        <v>288.812981308582</v>
      </c>
      <c r="L38" s="13" t="n">
        <f aca="false">100*F38*100/D38/($F$16*100/$D$16)</f>
        <v>115.970489187698</v>
      </c>
    </row>
    <row r="39" customFormat="false" ht="12.8" hidden="false" customHeight="false" outlineLevel="0" collapsed="false">
      <c r="A39" s="27" t="s">
        <v>24</v>
      </c>
      <c r="B39" s="27" t="n">
        <v>179.867832616162</v>
      </c>
      <c r="C39" s="28" t="n">
        <f aca="false">(B39/B38)^(1/3)-1</f>
        <v>0.0047917605710297</v>
      </c>
      <c r="D39" s="91" t="n">
        <v>292.386190853702</v>
      </c>
      <c r="E39" s="28" t="n">
        <f aca="false">(D39/D38)^(1/3)-1</f>
        <v>0.00909140775220707</v>
      </c>
      <c r="F39" s="92" t="n">
        <v>196537.009985359</v>
      </c>
      <c r="G39" s="28" t="n">
        <f aca="false">(F39/F38)^(1/3)-1</f>
        <v>0.0104737264772503</v>
      </c>
      <c r="I39" s="27" t="s">
        <v>57</v>
      </c>
      <c r="J39" s="13" t="n">
        <f aca="false">B39*100/$B$16</f>
        <v>132.928470881349</v>
      </c>
      <c r="K39" s="13" t="n">
        <f aca="false">D39*100/$D$16</f>
        <v>296.761962445515</v>
      </c>
      <c r="L39" s="13" t="n">
        <f aca="false">100*F39*100/D39/($F$16*100/$D$16)</f>
        <v>116.44773399917</v>
      </c>
    </row>
    <row r="41" customFormat="false" ht="13.8" hidden="false" customHeight="false" outlineLevel="0" collapsed="false">
      <c r="A41" s="33"/>
      <c r="B41" s="80" t="s">
        <v>60</v>
      </c>
      <c r="C41" s="80"/>
      <c r="D41" s="80"/>
    </row>
    <row r="42" customFormat="false" ht="51.75" hidden="false" customHeight="true" outlineLevel="0" collapsed="false">
      <c r="A42" s="33" t="s">
        <v>58</v>
      </c>
      <c r="B42" s="35" t="s">
        <v>129</v>
      </c>
      <c r="C42" s="35" t="s">
        <v>130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-0.0997999999999992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0.110000000000002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0.0749999999999982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0.0549999999999971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0.0500000000000012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true" showOutlineSymbols="true" defaultGridColor="true" view="normal" topLeftCell="AA1" colorId="64" zoomScale="60" zoomScaleNormal="60" zoomScalePageLayoutView="100" workbookViewId="0">
      <selection pane="topLeft" activeCell="AJ20" activeCellId="0" sqref="AJ20"/>
    </sheetView>
  </sheetViews>
  <sheetFormatPr defaultColWidth="9.382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58</v>
      </c>
      <c r="B1" s="41" t="s">
        <v>62</v>
      </c>
      <c r="C1" s="41" t="s">
        <v>112</v>
      </c>
      <c r="D1" s="41"/>
      <c r="E1" s="41" t="s">
        <v>113</v>
      </c>
      <c r="F1" s="41"/>
      <c r="G1" s="41" t="s">
        <v>65</v>
      </c>
      <c r="H1" s="41"/>
      <c r="I1" s="41" t="s">
        <v>66</v>
      </c>
      <c r="J1" s="41"/>
      <c r="K1" s="41" t="s">
        <v>67</v>
      </c>
      <c r="L1" s="41"/>
      <c r="M1" s="42" t="s">
        <v>68</v>
      </c>
      <c r="N1" s="41"/>
      <c r="O1" s="41" t="s">
        <v>69</v>
      </c>
      <c r="P1" s="43"/>
      <c r="Q1" s="41" t="s">
        <v>70</v>
      </c>
      <c r="R1" s="41"/>
      <c r="S1" s="41" t="s">
        <v>71</v>
      </c>
      <c r="T1" s="41"/>
      <c r="U1" s="43" t="s">
        <v>72</v>
      </c>
      <c r="V1" s="41"/>
      <c r="W1" s="41" t="s">
        <v>73</v>
      </c>
      <c r="X1" s="41"/>
      <c r="Y1" s="3" t="s">
        <v>74</v>
      </c>
      <c r="Z1" s="3"/>
      <c r="AA1" s="3" t="s">
        <v>75</v>
      </c>
      <c r="AB1" s="3"/>
      <c r="AC1" s="3"/>
      <c r="AD1" s="3" t="s">
        <v>76</v>
      </c>
      <c r="AE1" s="3" t="str">
        <f aca="false">'Central scenario'!AE1</f>
        <v>PIB en millones de pesos constantes de 2004</v>
      </c>
      <c r="AF1" s="3" t="s">
        <v>78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79</v>
      </c>
      <c r="AK1" s="44" t="s">
        <v>80</v>
      </c>
      <c r="AL1" s="44"/>
      <c r="AM1" s="45" t="s">
        <v>81</v>
      </c>
      <c r="AN1" s="45"/>
      <c r="AO1" s="46" t="s">
        <v>82</v>
      </c>
      <c r="AP1" s="47" t="s">
        <v>83</v>
      </c>
      <c r="AQ1" s="45" t="s">
        <v>84</v>
      </c>
      <c r="AR1" s="45"/>
      <c r="AS1" s="45" t="s">
        <v>85</v>
      </c>
      <c r="AT1" s="45"/>
      <c r="AU1" s="3"/>
      <c r="AV1" s="3" t="s">
        <v>87</v>
      </c>
      <c r="AW1" s="3"/>
      <c r="AX1" s="3" t="s">
        <v>88</v>
      </c>
      <c r="AY1" s="3"/>
      <c r="AZ1" s="3" t="s">
        <v>89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94</v>
      </c>
      <c r="BJ1" s="3"/>
      <c r="BK1" s="3" t="s">
        <v>95</v>
      </c>
      <c r="BL1" s="3" t="s">
        <v>96</v>
      </c>
      <c r="BM1" s="3" t="s">
        <v>97</v>
      </c>
      <c r="BN1" s="3" t="s">
        <v>98</v>
      </c>
      <c r="BO1" s="44" t="s">
        <v>131</v>
      </c>
      <c r="BP1" s="3"/>
    </row>
    <row r="2" customFormat="false" ht="12.8" hidden="false" customHeight="false" outlineLevel="0" collapsed="false">
      <c r="A2" s="1"/>
      <c r="B2" s="1"/>
      <c r="C2" s="1" t="s">
        <v>100</v>
      </c>
      <c r="D2" s="1" t="s">
        <v>101</v>
      </c>
      <c r="E2" s="1" t="s">
        <v>100</v>
      </c>
      <c r="F2" s="4" t="s">
        <v>101</v>
      </c>
      <c r="G2" s="4" t="s">
        <v>102</v>
      </c>
      <c r="H2" s="4" t="s">
        <v>103</v>
      </c>
      <c r="I2" s="4" t="s">
        <v>102</v>
      </c>
      <c r="J2" s="1" t="s">
        <v>103</v>
      </c>
      <c r="K2" s="1" t="s">
        <v>100</v>
      </c>
      <c r="L2" s="4" t="s">
        <v>101</v>
      </c>
      <c r="M2" s="4" t="s">
        <v>100</v>
      </c>
      <c r="N2" s="4" t="s">
        <v>101</v>
      </c>
      <c r="O2" s="1" t="s">
        <v>100</v>
      </c>
      <c r="P2" s="1" t="s">
        <v>101</v>
      </c>
      <c r="Q2" s="4" t="s">
        <v>100</v>
      </c>
      <c r="R2" s="4" t="s">
        <v>101</v>
      </c>
      <c r="S2" s="4" t="s">
        <v>100</v>
      </c>
      <c r="T2" s="1" t="s">
        <v>101</v>
      </c>
      <c r="U2" s="1" t="s">
        <v>100</v>
      </c>
      <c r="V2" s="1" t="s">
        <v>101</v>
      </c>
      <c r="W2" s="1" t="s">
        <v>100</v>
      </c>
      <c r="X2" s="4" t="s">
        <v>101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104</v>
      </c>
      <c r="AW2" s="1" t="s">
        <v>102</v>
      </c>
      <c r="AX2" s="1" t="s">
        <v>104</v>
      </c>
      <c r="AY2" s="1" t="s">
        <v>102</v>
      </c>
      <c r="AZ2" s="1" t="s">
        <v>23</v>
      </c>
      <c r="BA2" s="1" t="s">
        <v>105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106</v>
      </c>
      <c r="AR3" s="52" t="s">
        <v>107</v>
      </c>
      <c r="AS3" s="52" t="s">
        <v>106</v>
      </c>
      <c r="AT3" s="52" t="s">
        <v>107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-0.0331795977538114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0.0786913379286919</v>
      </c>
      <c r="BN5" s="51" t="n">
        <f aca="false">(SUM(H18:H21)+SUM(J18:J21))/AVERAGE(AG18:AG21)</f>
        <v>1.99943032025565E-005</v>
      </c>
      <c r="BO5" s="52" t="n">
        <f aca="false">AL5-BN5</f>
        <v>-0.033199592057014</v>
      </c>
      <c r="BP5" s="32" t="n">
        <f aca="false">BN5+BM5</f>
        <v>0.0787113322318944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-0.0366051126539158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0.0811945984210295</v>
      </c>
      <c r="BN6" s="51" t="n">
        <f aca="false">(SUM(H22:H25)+SUM(J22:J25))/AVERAGE(AG22:AG25)</f>
        <v>0.00044797149964719</v>
      </c>
      <c r="BO6" s="52" t="n">
        <f aca="false">AL6-BN6</f>
        <v>-0.037053084153563</v>
      </c>
      <c r="BP6" s="32" t="n">
        <f aca="false">BN6+BM6</f>
        <v>0.0816425699206767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-0.0367867634379296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</v>
      </c>
      <c r="BN7" s="51" t="n">
        <f aca="false">(SUM(H26:H29)+SUM(J26:J29))/AVERAGE(AG26:AG29)</f>
        <v>0.000886485338437904</v>
      </c>
      <c r="BO7" s="52" t="n">
        <f aca="false">AL7-BN7</f>
        <v>-0.0376732487763676</v>
      </c>
      <c r="BP7" s="32" t="n">
        <f aca="false">BN7+BM7</f>
        <v>0.0787078540469109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-0.0376960408689389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0.0514251825698652</v>
      </c>
      <c r="BL8" s="51" t="n">
        <f aca="false">SUM(P30:P33)/AVERAGE(AG30:AG33)</f>
        <v>0.0167299808510694</v>
      </c>
      <c r="BM8" s="51" t="n">
        <f aca="false">SUM(D30:D33)/AVERAGE(AG30:AG33)</f>
        <v>0.0723912425877347</v>
      </c>
      <c r="BN8" s="51" t="n">
        <f aca="false">(SUM(H30:H33)+SUM(J30:J33))/AVERAGE(AG30:AG33)</f>
        <v>0.000883879588348039</v>
      </c>
      <c r="BO8" s="52" t="n">
        <f aca="false">AL8-BN8</f>
        <v>-0.0385799204572869</v>
      </c>
      <c r="BP8" s="32" t="n">
        <f aca="false">BN8+BM8</f>
        <v>0.0732751221760827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-0.0477410722817614</v>
      </c>
      <c r="AM9" s="4" t="n">
        <f aca="false">'Central scenario'!AM9</f>
        <v>18862810.403066</v>
      </c>
      <c r="AN9" s="52" t="n">
        <f aca="false">AM9/AVERAGE(AG34:AG37)</f>
        <v>0.00414622212111913</v>
      </c>
      <c r="AO9" s="52" t="n">
        <f aca="false">AVERAGE(AG34:AG37)/AVERAGE(AG30:AG33)-1</f>
        <v>-0.10026196747342</v>
      </c>
      <c r="AP9" s="52"/>
      <c r="AQ9" s="4" t="n">
        <f aca="false">AQ8*(1+AO9)</f>
        <v>375406107.021494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357426639.090546</v>
      </c>
      <c r="AS9" s="53" t="n">
        <f aca="false">AQ9/AG37</f>
        <v>0.0780725578617163</v>
      </c>
      <c r="AT9" s="53" t="n">
        <f aca="false">AR9/AG37</f>
        <v>0.0743333990571381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0.0568011496621165</v>
      </c>
      <c r="BL9" s="51" t="n">
        <f aca="false">SUM(P34:P37)/AVERAGE(AG34:AG37)</f>
        <v>0.0182939758633146</v>
      </c>
      <c r="BM9" s="51" t="n">
        <f aca="false">SUM(D34:D37)/AVERAGE(AG34:AG37)</f>
        <v>0.0862482460805632</v>
      </c>
      <c r="BN9" s="51" t="n">
        <f aca="false">(SUM(H34:H37)+SUM(J34:J37))/AVERAGE(AG34:AG37)</f>
        <v>0.00131760271608078</v>
      </c>
      <c r="BO9" s="52" t="n">
        <f aca="false">AL9-BN9</f>
        <v>-0.0490586749978421</v>
      </c>
      <c r="BP9" s="32" t="n">
        <f aca="false">BN9+BM9</f>
        <v>0.087565848796644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-0.0348404627584001</v>
      </c>
      <c r="AM10" s="4" t="n">
        <f aca="false">'Central scenario'!AM10</f>
        <v>17835539.214349</v>
      </c>
      <c r="AN10" s="52" t="n">
        <f aca="false">AM10/AVERAGE(AG38:AG41)</f>
        <v>0.00353190838501764</v>
      </c>
      <c r="AO10" s="52" t="n">
        <f aca="false">AVERAGE(AG38:AG41)/AVERAGE(AG34:AG37)-1</f>
        <v>0.110000000000002</v>
      </c>
      <c r="AP10" s="52"/>
      <c r="AQ10" s="4" t="n">
        <f aca="false">AQ9*(1+AO10)</f>
        <v>416700778.793859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378025762.231878</v>
      </c>
      <c r="AS10" s="53" t="n">
        <f aca="false">AQ10/AG41</f>
        <v>0.079396180357757</v>
      </c>
      <c r="AT10" s="53" t="n">
        <f aca="false">AR10/AG41</f>
        <v>0.0720272270306662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0.0550616763049415</v>
      </c>
      <c r="BL10" s="51" t="n">
        <f aca="false">SUM(P38:P41)/AVERAGE(AG38:AG41)</f>
        <v>0.0157059630492209</v>
      </c>
      <c r="BM10" s="51" t="n">
        <f aca="false">SUM(D38:D41)/AVERAGE(AG38:AG41)</f>
        <v>0.0741961760141207</v>
      </c>
      <c r="BN10" s="51" t="n">
        <f aca="false">(SUM(H38:H41)+SUM(J38:J41))/AVERAGE(AG38:AG41)</f>
        <v>0.00142666408842024</v>
      </c>
      <c r="BO10" s="52" t="n">
        <f aca="false">AL10-BN10</f>
        <v>-0.0362671268468203</v>
      </c>
      <c r="BP10" s="32" t="n">
        <f aca="false">BN10+BM10</f>
        <v>0.0756228401025409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-0.0363725504085787</v>
      </c>
      <c r="AM11" s="4" t="n">
        <f aca="false">'Central scenario'!AM11</f>
        <v>16827143.6015023</v>
      </c>
      <c r="AN11" s="52" t="n">
        <f aca="false">AM11/AVERAGE(AG42:AG45)</f>
        <v>0.00309973896644479</v>
      </c>
      <c r="AO11" s="52" t="n">
        <f aca="false">AVERAGE(AG42:AG45)/AVERAGE(AG38:AG41)-1</f>
        <v>0.074999999999998</v>
      </c>
      <c r="AP11" s="52"/>
      <c r="AQ11" s="4" t="n">
        <f aca="false">AQ10*(1+AO11)</f>
        <v>447953337.203398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388979670.193027</v>
      </c>
      <c r="AS11" s="53" t="n">
        <f aca="false">AQ11/AG45</f>
        <v>0.081191646486742</v>
      </c>
      <c r="AT11" s="53" t="n">
        <f aca="false">AR11/AG45</f>
        <v>0.0705026556337533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0.0584235316343201</v>
      </c>
      <c r="BL11" s="51" t="n">
        <f aca="false">SUM(P42:P45)/AVERAGE(AG42:AG45)</f>
        <v>0.0165124766272613</v>
      </c>
      <c r="BM11" s="51" t="n">
        <f aca="false">SUM(D42:D45)/AVERAGE(AG42:AG45)</f>
        <v>0.0782836054156374</v>
      </c>
      <c r="BN11" s="51" t="n">
        <f aca="false">(SUM(H42:H45)+SUM(J42:J45))/AVERAGE(AG42:AG45)</f>
        <v>0.00180753953252098</v>
      </c>
      <c r="BO11" s="52" t="n">
        <f aca="false">AL11-BN11</f>
        <v>-0.0381800899410996</v>
      </c>
      <c r="BP11" s="32" t="n">
        <f aca="false">BN11+BM11</f>
        <v>0.0800911449481584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-0.0393205788842658</v>
      </c>
      <c r="AM12" s="4" t="n">
        <f aca="false">'Central scenario'!AM12</f>
        <v>15842663.6881786</v>
      </c>
      <c r="AN12" s="52" t="n">
        <f aca="false">AM12/AVERAGE(AG46:AG49)</f>
        <v>0.00276624387412402</v>
      </c>
      <c r="AO12" s="52" t="n">
        <f aca="false">AVERAGE(AG46:AG49)/AVERAGE(AG42:AG45)-1</f>
        <v>0.0549999999999973</v>
      </c>
      <c r="AP12" s="52"/>
      <c r="AQ12" s="4" t="n">
        <f aca="false">AQ11*(1+AO12)</f>
        <v>472590770.749584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394135381.747929</v>
      </c>
      <c r="AS12" s="53" t="n">
        <f aca="false">AQ12/AG49</f>
        <v>0.0805247206301472</v>
      </c>
      <c r="AT12" s="53" t="n">
        <f aca="false">AR12/AG49</f>
        <v>0.0671567103508366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0.0603495187411204</v>
      </c>
      <c r="BL12" s="51" t="n">
        <f aca="false">SUM(P46:P49)/AVERAGE(AG46:AG49)</f>
        <v>0.0173520387988589</v>
      </c>
      <c r="BM12" s="51" t="n">
        <f aca="false">SUM(D46:D49)/AVERAGE(AG46:AG49)</f>
        <v>0.0823180588265273</v>
      </c>
      <c r="BN12" s="51" t="n">
        <f aca="false">(SUM(H46:H49)+SUM(J46:J49))/AVERAGE(AG46:AG49)</f>
        <v>0.00208373019924434</v>
      </c>
      <c r="BO12" s="52" t="n">
        <f aca="false">AL12-BN12</f>
        <v>-0.0414043090835101</v>
      </c>
      <c r="BP12" s="32" t="n">
        <f aca="false">BN12+BM12</f>
        <v>0.0844017890257716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-0.0414566067413975</v>
      </c>
      <c r="AM13" s="13" t="n">
        <f aca="false">'Central scenario'!AM13</f>
        <v>14900507.1403892</v>
      </c>
      <c r="AN13" s="59" t="n">
        <f aca="false">AM13/AVERAGE(AG50:AG53)</f>
        <v>0.00247784429916103</v>
      </c>
      <c r="AO13" s="59" t="n">
        <f aca="false">'GDP evolution by scenario'!M49</f>
        <v>0.0500000000000014</v>
      </c>
      <c r="AP13" s="59"/>
      <c r="AQ13" s="13" t="n">
        <f aca="false">AQ12*(1+AO13)</f>
        <v>496220309.287063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398603181.742764</v>
      </c>
      <c r="AS13" s="60" t="n">
        <f aca="false">AQ13/AG53</f>
        <v>0.0815596203894629</v>
      </c>
      <c r="AT13" s="60" t="n">
        <f aca="false">AR13/AG53</f>
        <v>0.0655151020232929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0.0610146382655929</v>
      </c>
      <c r="BL13" s="32" t="n">
        <f aca="false">SUM(P50:P53)/AVERAGE(AG50:AG53)</f>
        <v>0.0178713117707241</v>
      </c>
      <c r="BM13" s="32" t="n">
        <f aca="false">SUM(D50:D53)/AVERAGE(AG50:AG53)</f>
        <v>0.0845999332362663</v>
      </c>
      <c r="BN13" s="32" t="n">
        <f aca="false">(SUM(H50:H53)+SUM(J50:J53))/AVERAGE(AG50:AG53)</f>
        <v>0.00249872342866286</v>
      </c>
      <c r="BO13" s="59" t="n">
        <f aca="false">AL13-BN13</f>
        <v>-0.0439553301700603</v>
      </c>
      <c r="BP13" s="32" t="n">
        <f aca="false">BN13+BM13</f>
        <v>0.0870986566649292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-0.0435157634048441</v>
      </c>
      <c r="AM14" s="6" t="n">
        <f aca="false">'Central scenario'!AM14</f>
        <v>13946867.9480024</v>
      </c>
      <c r="AN14" s="63" t="n">
        <f aca="false">AM14/AVERAGE(AG54:AG57)</f>
        <v>0.00223005879227609</v>
      </c>
      <c r="AO14" s="63" t="n">
        <f aca="false">'GDP evolution by scenario'!M53</f>
        <v>0.0399999999999996</v>
      </c>
      <c r="AP14" s="63"/>
      <c r="AQ14" s="6" t="n">
        <f aca="false">AQ13*(1+AO14)</f>
        <v>516069121.658546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400346559.130195</v>
      </c>
      <c r="AS14" s="64" t="n">
        <f aca="false">AQ14/AG57</f>
        <v>0.0809878495230823</v>
      </c>
      <c r="AT14" s="64" t="n">
        <f aca="false">AR14/AG57</f>
        <v>0.0628272561313456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0.0618955150015976</v>
      </c>
      <c r="BL14" s="61" t="n">
        <f aca="false">SUM(P54:P57)/AVERAGE(AG54:AG57)</f>
        <v>0.0183262357816219</v>
      </c>
      <c r="BM14" s="61" t="n">
        <f aca="false">SUM(D54:D57)/AVERAGE(AG54:AG57)</f>
        <v>0.0870850426248198</v>
      </c>
      <c r="BN14" s="61" t="n">
        <f aca="false">(SUM(H54:H57)+SUM(J54:J57))/AVERAGE(AG54:AG57)</f>
        <v>0.00348146601581798</v>
      </c>
      <c r="BO14" s="63" t="n">
        <f aca="false">AL14-BN14</f>
        <v>-0.0469972294206621</v>
      </c>
      <c r="BP14" s="32" t="n">
        <f aca="false">BN14+BM14</f>
        <v>0.0905665086406378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-0.0424928333584208</v>
      </c>
      <c r="AM15" s="9" t="n">
        <f aca="false">'Central scenario'!AM15</f>
        <v>13032040.9288315</v>
      </c>
      <c r="AN15" s="69" t="n">
        <f aca="false">AM15/AVERAGE(AG58:AG61)</f>
        <v>0.00198851383381012</v>
      </c>
      <c r="AO15" s="69" t="n">
        <f aca="false">'GDP evolution by scenario'!M57</f>
        <v>0.0479086913810094</v>
      </c>
      <c r="AP15" s="69"/>
      <c r="AQ15" s="9" t="n">
        <f aca="false">AQ14*(1+AO15)</f>
        <v>540793317.939354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406210856.211731</v>
      </c>
      <c r="AS15" s="70" t="n">
        <f aca="false">AQ15/AG61</f>
        <v>0.0813270011049563</v>
      </c>
      <c r="AT15" s="70" t="n">
        <f aca="false">AR15/AG61</f>
        <v>0.0610878678713286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0.0627034316470223</v>
      </c>
      <c r="BL15" s="40" t="n">
        <f aca="false">SUM(P58:P61)/AVERAGE(AG58:AG61)</f>
        <v>0.0181418491413525</v>
      </c>
      <c r="BM15" s="40" t="n">
        <f aca="false">SUM(D58:D61)/AVERAGE(AG58:AG61)</f>
        <v>0.0870544158640906</v>
      </c>
      <c r="BN15" s="40" t="n">
        <f aca="false">(SUM(H58:H61)+SUM(J58:J61))/AVERAGE(AG58:AG61)</f>
        <v>0.00455658651187321</v>
      </c>
      <c r="BO15" s="69" t="n">
        <f aca="false">AL15-BN15</f>
        <v>-0.047049419870294</v>
      </c>
      <c r="BP15" s="32" t="n">
        <f aca="false">BN15+BM15</f>
        <v>0.0916110023759638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-0.0423453485606256</v>
      </c>
      <c r="AM16" s="9" t="n">
        <f aca="false">'Central scenario'!AM16</f>
        <v>12139889.4651339</v>
      </c>
      <c r="AN16" s="69" t="n">
        <f aca="false">AM16/AVERAGE(AG62:AG65)</f>
        <v>0.00178809549916955</v>
      </c>
      <c r="AO16" s="69" t="n">
        <f aca="false">'GDP evolution by scenario'!M61</f>
        <v>0.0359533612190377</v>
      </c>
      <c r="AP16" s="69"/>
      <c r="AQ16" s="9" t="n">
        <f aca="false">AQ15*(1+AO16)</f>
        <v>560236655.444069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408476839.523356</v>
      </c>
      <c r="AS16" s="70" t="n">
        <f aca="false">AQ16/AG65</f>
        <v>0.0813452027962894</v>
      </c>
      <c r="AT16" s="70" t="n">
        <f aca="false">AR16/AG65</f>
        <v>0.0593099916360828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0.0633649884741091</v>
      </c>
      <c r="BL16" s="40" t="n">
        <f aca="false">SUM(P62:P65)/AVERAGE(AG62:AG65)</f>
        <v>0.0183996519986952</v>
      </c>
      <c r="BM16" s="40" t="n">
        <f aca="false">SUM(D62:D65)/AVERAGE(AG62:AG65)</f>
        <v>0.0873106850360396</v>
      </c>
      <c r="BN16" s="40" t="n">
        <f aca="false">(SUM(H62:H65)+SUM(J62:J65))/AVERAGE(AG62:AG65)</f>
        <v>0.005467831504114</v>
      </c>
      <c r="BO16" s="69" t="n">
        <f aca="false">AL16-BN16</f>
        <v>-0.0478131800647396</v>
      </c>
      <c r="BP16" s="32" t="n">
        <f aca="false">BN16+BM16</f>
        <v>0.0927785165401536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-0.0408554357681535</v>
      </c>
      <c r="AM17" s="9" t="n">
        <f aca="false">'Central scenario'!AM17</f>
        <v>11273018.6820578</v>
      </c>
      <c r="AN17" s="69" t="n">
        <f aca="false">AM17/AVERAGE(AG66:AG69)</f>
        <v>0.00159530974567886</v>
      </c>
      <c r="AO17" s="69" t="n">
        <f aca="false">'GDP evolution by scenario'!M65</f>
        <v>0.0408093523595203</v>
      </c>
      <c r="AP17" s="69"/>
      <c r="AQ17" s="9" t="n">
        <f aca="false">AQ16*(1+AO17)</f>
        <v>583099550.520805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413664165.08488</v>
      </c>
      <c r="AS17" s="70" t="n">
        <f aca="false">AQ17/AG69</f>
        <v>0.0809398319119049</v>
      </c>
      <c r="AT17" s="70" t="n">
        <f aca="false">AR17/AG69</f>
        <v>0.0574205690264102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0.0638424714197748</v>
      </c>
      <c r="BL17" s="40" t="n">
        <f aca="false">SUM(P66:P69)/AVERAGE(AG66:AG69)</f>
        <v>0.018088825689958</v>
      </c>
      <c r="BM17" s="40" t="n">
        <f aca="false">SUM(D66:D69)/AVERAGE(AG66:AG69)</f>
        <v>0.0866090814979702</v>
      </c>
      <c r="BN17" s="40" t="n">
        <f aca="false">(SUM(H66:H69)+SUM(J66:J69))/AVERAGE(AG66:AG69)</f>
        <v>0.00624750344708853</v>
      </c>
      <c r="BO17" s="69" t="n">
        <f aca="false">AL17-BN17</f>
        <v>-0.047102939215242</v>
      </c>
      <c r="BP17" s="32" t="n">
        <f aca="false">BN17+BM17</f>
        <v>0.0928565849450587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-0.0391906149806835</v>
      </c>
      <c r="AM18" s="6" t="n">
        <f aca="false">'Central scenario'!AM18</f>
        <v>10452476.7322336</v>
      </c>
      <c r="AN18" s="63" t="n">
        <f aca="false">AM18/AVERAGE(AG70:AG73)</f>
        <v>0.00142709395674337</v>
      </c>
      <c r="AO18" s="63" t="n">
        <f aca="false">'GDP evolution by scenario'!M69</f>
        <v>0.0365050776506486</v>
      </c>
      <c r="AP18" s="63"/>
      <c r="AQ18" s="6" t="n">
        <f aca="false">AQ17*(1+AO18)</f>
        <v>604385644.890626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418138777.408334</v>
      </c>
      <c r="AS18" s="64" t="n">
        <f aca="false">AQ18/AG73</f>
        <v>0.081384255633138</v>
      </c>
      <c r="AT18" s="64" t="n">
        <f aca="false">AR18/AG73</f>
        <v>0.0563049659408868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0.0645832496826299</v>
      </c>
      <c r="BL18" s="61" t="n">
        <f aca="false">SUM(P70:P73)/AVERAGE(AG70:AG73)</f>
        <v>0.0175556735370631</v>
      </c>
      <c r="BM18" s="61" t="n">
        <f aca="false">SUM(D70:D73)/AVERAGE(AG70:AG73)</f>
        <v>0.0862181911262503</v>
      </c>
      <c r="BN18" s="61" t="n">
        <f aca="false">(SUM(H70:H73)+SUM(J70:J73))/AVERAGE(AG70:AG73)</f>
        <v>0.00701414727301781</v>
      </c>
      <c r="BO18" s="63" t="n">
        <f aca="false">AL18-BN18</f>
        <v>-0.0462047622537013</v>
      </c>
      <c r="BP18" s="32" t="n">
        <f aca="false">BN18+BM18</f>
        <v>0.0932323383992681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-0.0370371043656766</v>
      </c>
      <c r="AM19" s="9" t="n">
        <f aca="false">'Central scenario'!AM19</f>
        <v>9649081.86791266</v>
      </c>
      <c r="AN19" s="69" t="n">
        <f aca="false">AM19/AVERAGE(AG74:AG77)</f>
        <v>0.00126954874268792</v>
      </c>
      <c r="AO19" s="69" t="n">
        <f aca="false">'GDP evolution by scenario'!M73</f>
        <v>0.0376955852587018</v>
      </c>
      <c r="AP19" s="69"/>
      <c r="AQ19" s="9" t="n">
        <f aca="false">AQ18*(1+AO19)</f>
        <v>627168315.496736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424086086.65924</v>
      </c>
      <c r="AS19" s="70" t="n">
        <f aca="false">AQ19/AG77</f>
        <v>0.0815390179806297</v>
      </c>
      <c r="AT19" s="70" t="n">
        <f aca="false">AR19/AG77</f>
        <v>0.0551360172237888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0.0650521315043141</v>
      </c>
      <c r="BL19" s="40" t="n">
        <f aca="false">SUM(P74:P77)/AVERAGE(AG74:AG77)</f>
        <v>0.0170826239011997</v>
      </c>
      <c r="BM19" s="40" t="n">
        <f aca="false">SUM(D74:D77)/AVERAGE(AG74:AG77)</f>
        <v>0.085006611968791</v>
      </c>
      <c r="BN19" s="40" t="n">
        <f aca="false">(SUM(H74:H77)+SUM(J74:J77))/AVERAGE(AG74:AG77)</f>
        <v>0.00748458220527223</v>
      </c>
      <c r="BO19" s="69" t="n">
        <f aca="false">AL19-BN19</f>
        <v>-0.0445216865709489</v>
      </c>
      <c r="BP19" s="32" t="n">
        <f aca="false">BN19+BM19</f>
        <v>0.0924911941740632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-0.0358803307027981</v>
      </c>
      <c r="AM20" s="9" t="n">
        <f aca="false">'Central scenario'!AM20</f>
        <v>8873587.4679367</v>
      </c>
      <c r="AN20" s="69" t="n">
        <f aca="false">AM20/AVERAGE(AG78:AG81)</f>
        <v>0.00112995188611826</v>
      </c>
      <c r="AO20" s="69" t="n">
        <f aca="false">'GDP evolution by scenario'!M77</f>
        <v>0.0332434756554141</v>
      </c>
      <c r="AP20" s="69"/>
      <c r="AQ20" s="9" t="n">
        <f aca="false">AQ19*(1+AO20)</f>
        <v>648017570.124799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429176189.76614</v>
      </c>
      <c r="AS20" s="70" t="n">
        <f aca="false">AQ20/AG81</f>
        <v>0.0815565920358589</v>
      </c>
      <c r="AT20" s="70" t="n">
        <f aca="false">AR20/AG81</f>
        <v>0.0540141950372126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0.0654884716789611</v>
      </c>
      <c r="BL20" s="40" t="n">
        <f aca="false">SUM(P78:P81)/AVERAGE(AG78:AG81)</f>
        <v>0.0169298303315477</v>
      </c>
      <c r="BM20" s="40" t="n">
        <f aca="false">SUM(D78:D81)/AVERAGE(AG78:AG81)</f>
        <v>0.0844389720502116</v>
      </c>
      <c r="BN20" s="40" t="n">
        <f aca="false">(SUM(H78:H81)+SUM(J78:J81))/AVERAGE(AG78:AG81)</f>
        <v>0.0081826925626645</v>
      </c>
      <c r="BO20" s="69" t="n">
        <f aca="false">AL20-BN20</f>
        <v>-0.0440630232654626</v>
      </c>
      <c r="BP20" s="32" t="n">
        <f aca="false">BN20+BM20</f>
        <v>0.0926216646128761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106674587.034116</v>
      </c>
      <c r="E21" s="9"/>
      <c r="F21" s="82" t="n">
        <f aca="false">'High pensions'!I21</f>
        <v>19389368.9245404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798385.086672675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-1639997.13654349</v>
      </c>
      <c r="AA21" s="9"/>
      <c r="AB21" s="9" t="n">
        <f aca="false">T21-P21-D21</f>
        <v>-46018105.6250124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-0.00890524640610474</v>
      </c>
      <c r="AK21" s="68" t="n">
        <f aca="false">AK20+1</f>
        <v>2032</v>
      </c>
      <c r="AL21" s="69" t="n">
        <f aca="false">SUM(AB82:AB85)/AVERAGE(AG82:AG85)</f>
        <v>-0.0350563278840208</v>
      </c>
      <c r="AM21" s="9" t="n">
        <f aca="false">'Central scenario'!AM21</f>
        <v>8126011.66426731</v>
      </c>
      <c r="AN21" s="69" t="n">
        <f aca="false">AM21/AVERAGE(AG82:AG85)</f>
        <v>0.00100815132530015</v>
      </c>
      <c r="AO21" s="69" t="n">
        <f aca="false">'GDP evolution by scenario'!M81</f>
        <v>0.0263900490926305</v>
      </c>
      <c r="AP21" s="69"/>
      <c r="AQ21" s="9" t="n">
        <f aca="false">AQ20*(1+AO21)</f>
        <v>665118785.613279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432278333.389194</v>
      </c>
      <c r="AS21" s="70" t="n">
        <f aca="false">AQ21/AG85</f>
        <v>0.0817678261201767</v>
      </c>
      <c r="AT21" s="70" t="n">
        <f aca="false">AR21/AG85</f>
        <v>0.0531430781458019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0.0660124372937024</v>
      </c>
      <c r="BL21" s="40" t="n">
        <f aca="false">SUM(P82:P85)/AVERAGE(AG82:AG85)</f>
        <v>0.0167064938712422</v>
      </c>
      <c r="BM21" s="40" t="n">
        <f aca="false">SUM(D82:D85)/AVERAGE(AG82:AG85)</f>
        <v>0.084362271306481</v>
      </c>
      <c r="BN21" s="40" t="n">
        <f aca="false">(SUM(H82:H85)+SUM(J82:J85))/AVERAGE(AG82:AG85)</f>
        <v>0.00872112649082123</v>
      </c>
      <c r="BO21" s="69" t="n">
        <f aca="false">AL21-BN21</f>
        <v>-0.043777454374842</v>
      </c>
      <c r="BP21" s="32" t="n">
        <f aca="false">BN21+BM21</f>
        <v>0.0930833977973023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18620869.6440622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769319.886297975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-3961205.14449739</v>
      </c>
      <c r="AA22" s="6"/>
      <c r="AB22" s="6" t="n">
        <f aca="false">T22-P22-D22</f>
        <v>-53906267.4997949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-0.0103240930304106</v>
      </c>
      <c r="AK22" s="62" t="n">
        <f aca="false">AK21+1</f>
        <v>2033</v>
      </c>
      <c r="AL22" s="63" t="n">
        <f aca="false">SUM(AB86:AB89)/AVERAGE(AG86:AG89)</f>
        <v>-0.0335664230320972</v>
      </c>
      <c r="AM22" s="6" t="n">
        <f aca="false">'Central scenario'!AM22</f>
        <v>7406781.38079157</v>
      </c>
      <c r="AN22" s="63" t="n">
        <f aca="false">AM22/AVERAGE(AG86:AG89)</f>
        <v>0.00089432200051541</v>
      </c>
      <c r="AO22" s="63" t="n">
        <f aca="false">'GDP evolution by scenario'!M85</f>
        <v>0.0275048855670743</v>
      </c>
      <c r="AP22" s="63"/>
      <c r="AQ22" s="6" t="n">
        <f aca="false">AQ21*(1+AO22)</f>
        <v>683412801.700084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436668402.645573</v>
      </c>
      <c r="AS22" s="64" t="n">
        <f aca="false">AQ22/AG89</f>
        <v>0.0814766180205094</v>
      </c>
      <c r="AT22" s="64" t="n">
        <f aca="false">AR22/AG89</f>
        <v>0.0520596988459588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0.066227059048526</v>
      </c>
      <c r="BL22" s="61" t="n">
        <f aca="false">SUM(P86:P89)/AVERAGE(AG86:AG89)</f>
        <v>0.0163215443798214</v>
      </c>
      <c r="BM22" s="61" t="n">
        <f aca="false">SUM(D86:D89)/AVERAGE(AG86:AG89)</f>
        <v>0.0834719377008018</v>
      </c>
      <c r="BN22" s="61" t="n">
        <f aca="false">(SUM(H86:H89)+SUM(J86:J89))/AVERAGE(AG86:AG89)</f>
        <v>0.00948644809331716</v>
      </c>
      <c r="BO22" s="63" t="n">
        <f aca="false">AL22-BN22</f>
        <v>-0.0430528711254144</v>
      </c>
      <c r="BP22" s="32" t="n">
        <f aca="false">BN22+BM22</f>
        <v>0.092958385794119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109204030.147275</v>
      </c>
      <c r="E23" s="9"/>
      <c r="F23" s="82" t="n">
        <f aca="false">'High pensions'!I23</f>
        <v>19849125.1519444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-1121432.60034668</v>
      </c>
      <c r="AA23" s="9"/>
      <c r="AB23" s="9" t="n">
        <f aca="false">T23-P23-D23</f>
        <v>-44744791.5265973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-0.0085076798722906</v>
      </c>
      <c r="AK23" s="68" t="n">
        <f aca="false">AK22+1</f>
        <v>2034</v>
      </c>
      <c r="AL23" s="69" t="n">
        <f aca="false">SUM(AB90:AB93)/AVERAGE(AG90:AG93)</f>
        <v>-0.0313601038141628</v>
      </c>
      <c r="AM23" s="9" t="n">
        <f aca="false">'Central scenario'!AM23</f>
        <v>6738583.40306814</v>
      </c>
      <c r="AN23" s="69" t="n">
        <f aca="false">AM23/AVERAGE(AG90:AG93)</f>
        <v>0.000791716852363432</v>
      </c>
      <c r="AO23" s="69" t="n">
        <f aca="false">'GDP evolution by scenario'!M89</f>
        <v>0.0276923106138389</v>
      </c>
      <c r="AP23" s="69"/>
      <c r="AQ23" s="9" t="n">
        <f aca="false">AQ22*(1+AO23)</f>
        <v>702338081.282236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441937069.922418</v>
      </c>
      <c r="AS23" s="70" t="n">
        <f aca="false">AQ23/AG93</f>
        <v>0.0815077583978865</v>
      </c>
      <c r="AT23" s="70" t="n">
        <f aca="false">AR23/AG93</f>
        <v>0.0512876930388616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0.0666835535884351</v>
      </c>
      <c r="BL23" s="40" t="n">
        <f aca="false">SUM(P90:P93)/AVERAGE(AG90:AG93)</f>
        <v>0.0157025097323525</v>
      </c>
      <c r="BM23" s="40" t="n">
        <f aca="false">SUM(D90:D93)/AVERAGE(AG90:AG93)</f>
        <v>0.0823411476702454</v>
      </c>
      <c r="BN23" s="40" t="n">
        <f aca="false">(SUM(H90:H93)+SUM(J90:J93))/AVERAGE(AG90:AG93)</f>
        <v>0.0103145806252569</v>
      </c>
      <c r="BO23" s="69" t="n">
        <f aca="false">AL23-BN23</f>
        <v>-0.0416746844394198</v>
      </c>
      <c r="BP23" s="32" t="n">
        <f aca="false">BN23+BM23</f>
        <v>0.0926557282955024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104751367.675305</v>
      </c>
      <c r="E24" s="9"/>
      <c r="F24" s="82" t="n">
        <f aca="false">'High pensions'!I24</f>
        <v>19039801.0404963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789308.460410208</v>
      </c>
      <c r="O24" s="9"/>
      <c r="P24" s="82" t="n">
        <f aca="false">'High pensions'!X24</f>
        <v>22560465.57648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-2721850.61622159</v>
      </c>
      <c r="AA24" s="9"/>
      <c r="AB24" s="9" t="n">
        <f aca="false">T24-P24-D24</f>
        <v>-48976430.617567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-0.00919029654390505</v>
      </c>
      <c r="AK24" s="68" t="n">
        <f aca="false">AK23+1</f>
        <v>2035</v>
      </c>
      <c r="AL24" s="69" t="n">
        <f aca="false">SUM(AB94:AB97)/AVERAGE(AG94:AG97)</f>
        <v>-0.0295505195793241</v>
      </c>
      <c r="AM24" s="9" t="n">
        <f aca="false">'Central scenario'!AM24</f>
        <v>6098422.29766839</v>
      </c>
      <c r="AN24" s="69" t="n">
        <f aca="false">AM24/AVERAGE(AG94:AG97)</f>
        <v>0.000697673939368333</v>
      </c>
      <c r="AO24" s="69" t="n">
        <f aca="false">'GDP evolution by scenario'!M93</f>
        <v>0.0269901429128361</v>
      </c>
      <c r="AP24" s="69"/>
      <c r="AQ24" s="9" t="n">
        <f aca="false">AQ23*(1+AO24)</f>
        <v>721294286.469171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447691514.635836</v>
      </c>
      <c r="AS24" s="70" t="n">
        <f aca="false">AQ24/AG97</f>
        <v>0.0820327439859197</v>
      </c>
      <c r="AT24" s="70" t="n">
        <f aca="false">AR24/AG97</f>
        <v>0.050915921689281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0.0142315152373716</v>
      </c>
      <c r="BJ24" s="7" t="n">
        <f aca="false">BJ23+1</f>
        <v>2035</v>
      </c>
      <c r="BK24" s="40" t="n">
        <f aca="false">SUM(T94:T97)/AVERAGE(AG94:AG97)</f>
        <v>0.0670480819543669</v>
      </c>
      <c r="BL24" s="40" t="n">
        <f aca="false">SUM(P94:P97)/AVERAGE(AG94:AG97)</f>
        <v>0.0152193154465622</v>
      </c>
      <c r="BM24" s="40" t="n">
        <f aca="false">SUM(D94:D97)/AVERAGE(AG94:AG97)</f>
        <v>0.0813792860871288</v>
      </c>
      <c r="BN24" s="40" t="n">
        <f aca="false">(SUM(H94:H97)+SUM(J94:J97))/AVERAGE(AG94:AG97)</f>
        <v>0.010824762595355</v>
      </c>
      <c r="BO24" s="69" t="n">
        <f aca="false">AL24-BN24</f>
        <v>-0.040375282174679</v>
      </c>
      <c r="BP24" s="32" t="n">
        <f aca="false">BN24+BM24</f>
        <v>0.0922040486824838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113941937.453565</v>
      </c>
      <c r="E25" s="9"/>
      <c r="F25" s="82" t="n">
        <f aca="false">'High pensions'!I25</f>
        <v>20710295.8885375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-1100797.60016936</v>
      </c>
      <c r="AA25" s="9"/>
      <c r="AB25" s="9" t="n">
        <f aca="false">T25-P25-D25</f>
        <v>-46385240.2871995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-0.00860464050561472</v>
      </c>
      <c r="AK25" s="68" t="n">
        <f aca="false">AK24+1</f>
        <v>2036</v>
      </c>
      <c r="AL25" s="69" t="n">
        <f aca="false">SUM(AB98:AB101)/AVERAGE(AG98:AG101)</f>
        <v>-0.029148818600477</v>
      </c>
      <c r="AM25" s="9" t="n">
        <f aca="false">'Central scenario'!AM25</f>
        <v>5493111.4769607</v>
      </c>
      <c r="AN25" s="69" t="n">
        <f aca="false">AM25/AVERAGE(AG98:AG101)</f>
        <v>0.000617079217313291</v>
      </c>
      <c r="AO25" s="69" t="n">
        <f aca="false">'GDP evolution by scenario'!M97</f>
        <v>0.0183861840057198</v>
      </c>
      <c r="AP25" s="69"/>
      <c r="AQ25" s="9" t="n">
        <f aca="false">AQ24*(1+AO25)</f>
        <v>734556135.942468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450383603.544067</v>
      </c>
      <c r="AS25" s="70" t="n">
        <f aca="false">AQ25/AG101</f>
        <v>0.0820500998999512</v>
      </c>
      <c r="AT25" s="70" t="n">
        <f aca="false">AR25/AG101</f>
        <v>0.0503079585832839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0.0117610038121294</v>
      </c>
      <c r="BJ25" s="7" t="n">
        <f aca="false">BJ24+1</f>
        <v>2036</v>
      </c>
      <c r="BK25" s="40" t="n">
        <f aca="false">SUM(T98:T101)/AVERAGE(AG98:AG101)</f>
        <v>0.067116078985872</v>
      </c>
      <c r="BL25" s="40" t="n">
        <f aca="false">SUM(P98:P101)/AVERAGE(AG98:AG101)</f>
        <v>0.0151564119883061</v>
      </c>
      <c r="BM25" s="40" t="n">
        <f aca="false">SUM(D98:D101)/AVERAGE(AG98:AG101)</f>
        <v>0.0811084855980429</v>
      </c>
      <c r="BN25" s="40" t="n">
        <f aca="false">(SUM(H98:H101)+SUM(J98:J101))/AVERAGE(AG98:AG101)</f>
        <v>0.0114438315904061</v>
      </c>
      <c r="BO25" s="69" t="n">
        <f aca="false">AL25-BN25</f>
        <v>-0.040592650190883</v>
      </c>
      <c r="BP25" s="32" t="n">
        <f aca="false">BN25+BM25</f>
        <v>0.092552317188449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8575843.55222569</v>
      </c>
      <c r="D26" s="81" t="n">
        <f aca="false">'High pensions'!Q26</f>
        <v>105874611.755873</v>
      </c>
      <c r="E26" s="6"/>
      <c r="F26" s="81" t="n">
        <f aca="false">'High pensions'!I26</f>
        <v>19243963.9482324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799400.042047981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-4792626.54710668</v>
      </c>
      <c r="AA26" s="6"/>
      <c r="AB26" s="6" t="n">
        <f aca="false">T26-P26-D26</f>
        <v>-58222344.4511619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</v>
      </c>
      <c r="AK26" s="62" t="n">
        <f aca="false">AK25+1</f>
        <v>2037</v>
      </c>
      <c r="AL26" s="63" t="n">
        <f aca="false">SUM(AB102:AB105)/AVERAGE(AG102:AG105)</f>
        <v>-0.0282020083879217</v>
      </c>
      <c r="AM26" s="6" t="n">
        <f aca="false">'Central scenario'!AM26</f>
        <v>4920541.96276278</v>
      </c>
      <c r="AN26" s="63" t="n">
        <f aca="false">AM26/AVERAGE(AG102:AG105)</f>
        <v>0.00053975482482285</v>
      </c>
      <c r="AO26" s="63" t="n">
        <f aca="false">'GDP evolution by scenario'!M101</f>
        <v>0.0240918597382107</v>
      </c>
      <c r="AP26" s="63"/>
      <c r="AQ26" s="6" t="n">
        <f aca="false">AQ25*(1+AO26)</f>
        <v>752252959.339435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456259540.598575</v>
      </c>
      <c r="AS26" s="64" t="n">
        <f aca="false">AQ26/AG105</f>
        <v>0.0819708764467581</v>
      </c>
      <c r="AT26" s="64" t="n">
        <f aca="false">AR26/AG105</f>
        <v>0.0497173111328161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0.0675177693706394</v>
      </c>
      <c r="BL26" s="61" t="n">
        <f aca="false">SUM(P102:P105)/AVERAGE(AG102:AG105)</f>
        <v>0.0148436483285513</v>
      </c>
      <c r="BM26" s="61" t="n">
        <f aca="false">SUM(D102:D105)/AVERAGE(AG102:AG105)</f>
        <v>0.0808761294300098</v>
      </c>
      <c r="BN26" s="61" t="n">
        <f aca="false">(SUM(H102:H105)+SUM(J102:J105))/AVERAGE(AG102:AG105)</f>
        <v>0.0122632931251717</v>
      </c>
      <c r="BO26" s="63" t="n">
        <f aca="false">AL26-BN26</f>
        <v>-0.0404653015130933</v>
      </c>
      <c r="BP26" s="32" t="n">
        <f aca="false">BN26+BM26</f>
        <v>0.0931394225551815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8602355.44889844</v>
      </c>
      <c r="D27" s="82" t="n">
        <f aca="false">'High pensions'!Q27</f>
        <v>106201919.122203</v>
      </c>
      <c r="E27" s="9"/>
      <c r="F27" s="82" t="n">
        <f aca="false">'High pensions'!I27</f>
        <v>19303455.9364738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789825.597726557</v>
      </c>
      <c r="O27" s="9"/>
      <c r="P27" s="82" t="n">
        <f aca="false">'High pensions'!X27</f>
        <v>22966696.5213739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-1673289.64348807</v>
      </c>
      <c r="AA27" s="9"/>
      <c r="AB27" s="9" t="n">
        <f aca="false">T27-P27-D27</f>
        <v>-45508390.3780365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-0.0089047656650586</v>
      </c>
      <c r="AK27" s="68" t="n">
        <f aca="false">AK26+1</f>
        <v>2038</v>
      </c>
      <c r="AL27" s="69" t="n">
        <f aca="false">SUM(AB106:AB109)/AVERAGE(AG106:AG109)</f>
        <v>-0.0281168480421898</v>
      </c>
      <c r="AM27" s="9" t="n">
        <f aca="false">'Central scenario'!AM27</f>
        <v>4379286.21321994</v>
      </c>
      <c r="AN27" s="69" t="n">
        <f aca="false">AM27/AVERAGE(AG106:AG109)</f>
        <v>0.0004729528373306</v>
      </c>
      <c r="AO27" s="69" t="n">
        <f aca="false">'GDP evolution by scenario'!M105</f>
        <v>0.0157085026088077</v>
      </c>
      <c r="AP27" s="69"/>
      <c r="AQ27" s="9" t="n">
        <f aca="false">AQ26*(1+AO27)</f>
        <v>764069726.913702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459015967.620046</v>
      </c>
      <c r="AS27" s="70" t="n">
        <f aca="false">AQ27/AG109</f>
        <v>0.0820633288918506</v>
      </c>
      <c r="AT27" s="70" t="n">
        <f aca="false">AR27/AG109</f>
        <v>0.0492996607385144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0.0677258326056482</v>
      </c>
      <c r="BL27" s="40" t="n">
        <f aca="false">SUM(P106:P109)/AVERAGE(AG106:AG109)</f>
        <v>0.0147392086752573</v>
      </c>
      <c r="BM27" s="40" t="n">
        <f aca="false">SUM(D106:D109)/AVERAGE(AG106:AG109)</f>
        <v>0.0811034719725807</v>
      </c>
      <c r="BN27" s="40" t="n">
        <f aca="false">(SUM(H106:H109)+SUM(J106:J109))/AVERAGE(AG106:AG109)</f>
        <v>0.0131158885503823</v>
      </c>
      <c r="BO27" s="69" t="n">
        <f aca="false">AL27-BN27</f>
        <v>-0.0412327365925721</v>
      </c>
      <c r="BP27" s="32" t="n">
        <f aca="false">BN27+BM27</f>
        <v>0.0942193605229631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8032470.84908191</v>
      </c>
      <c r="D28" s="82" t="n">
        <f aca="false">'High pensions'!Q28</f>
        <v>99166306.778789</v>
      </c>
      <c r="E28" s="9"/>
      <c r="F28" s="82" t="n">
        <f aca="false">'High pensions'!I28</f>
        <v>18024650.1109319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</v>
      </c>
      <c r="O28" s="9"/>
      <c r="P28" s="82" t="n">
        <f aca="false">'High pensions'!X28</f>
        <v>21109070.9815815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68737098.0666498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-3949281.54485805</v>
      </c>
      <c r="AA28" s="9"/>
      <c r="AB28" s="9" t="n">
        <f aca="false">T28-P28-D28</f>
        <v>-51538279.6937207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</v>
      </c>
      <c r="AK28" s="68" t="n">
        <f aca="false">AK27+1</f>
        <v>2039</v>
      </c>
      <c r="AL28" s="69" t="n">
        <f aca="false">SUM(AB110:AB113)/AVERAGE(AG110:AG113)</f>
        <v>-0.0270533787675431</v>
      </c>
      <c r="AM28" s="9" t="n">
        <f aca="false">'Central scenario'!AM28</f>
        <v>3887732.69163583</v>
      </c>
      <c r="AN28" s="69" t="n">
        <f aca="false">AM28/AVERAGE(AG110:AG113)</f>
        <v>0.000411642794857392</v>
      </c>
      <c r="AO28" s="69" t="n">
        <f aca="false">'GDP evolution by scenario'!M109</f>
        <v>0.0199770115455393</v>
      </c>
      <c r="AP28" s="69"/>
      <c r="AQ28" s="9" t="n">
        <f aca="false">AQ27*(1+AO28)</f>
        <v>779333556.669855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464262532.755074</v>
      </c>
      <c r="AS28" s="70" t="n">
        <f aca="false">AQ28/AG113</f>
        <v>0.0819734358670232</v>
      </c>
      <c r="AT28" s="70" t="n">
        <f aca="false">AR28/AG113</f>
        <v>0.0488329992062459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0.0174011616470591</v>
      </c>
      <c r="BJ28" s="7" t="n">
        <f aca="false">BJ27+1</f>
        <v>2039</v>
      </c>
      <c r="BK28" s="40" t="n">
        <f aca="false">SUM(T110:T113)/AVERAGE(AG110:AG113)</f>
        <v>0.0683828994326879</v>
      </c>
      <c r="BL28" s="40" t="n">
        <f aca="false">SUM(P110:P113)/AVERAGE(AG110:AG113)</f>
        <v>0.0145675739384193</v>
      </c>
      <c r="BM28" s="40" t="n">
        <f aca="false">SUM(D110:D113)/AVERAGE(AG110:AG113)</f>
        <v>0.0808687042618116</v>
      </c>
      <c r="BN28" s="40" t="n">
        <f aca="false">(SUM(H110:H113)+SUM(J110:J113))/AVERAGE(AG110:AG113)</f>
        <v>0.0139746561561391</v>
      </c>
      <c r="BO28" s="69" t="n">
        <f aca="false">AL28-BN28</f>
        <v>-0.0410280349236822</v>
      </c>
      <c r="BP28" s="32" t="n">
        <f aca="false">BN28+BM28</f>
        <v>0.0948433604179507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7341937.79087034</v>
      </c>
      <c r="D29" s="82" t="n">
        <f aca="false">'High pensions'!Q29</f>
        <v>90641207.2946955</v>
      </c>
      <c r="E29" s="9"/>
      <c r="F29" s="82" t="n">
        <f aca="false">'High pensions'!I29</f>
        <v>16475112.3661771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683434.677769858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-343414.353497514</v>
      </c>
      <c r="AA29" s="9"/>
      <c r="AB29" s="9" t="n">
        <f aca="false">T29-P29-D29</f>
        <v>-34704684.6867903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-0.00686596778596426</v>
      </c>
      <c r="AK29" s="68" t="n">
        <f aca="false">AK28+1</f>
        <v>2040</v>
      </c>
      <c r="AL29" s="69" t="n">
        <f aca="false">SUM(AB114:AB117)/AVERAGE(AG114:AG117)</f>
        <v>-0.0266553113239194</v>
      </c>
      <c r="AM29" s="9" t="n">
        <f aca="false">'Central scenario'!AM29</f>
        <v>3427469.19706586</v>
      </c>
      <c r="AN29" s="69" t="n">
        <f aca="false">AM29/AVERAGE(AG114:AG117)</f>
        <v>0.000357541280805259</v>
      </c>
      <c r="AO29" s="69" t="n">
        <f aca="false">'GDP evolution by scenario'!M113</f>
        <v>0.0150127333557761</v>
      </c>
      <c r="AP29" s="69"/>
      <c r="AQ29" s="9" t="n">
        <f aca="false">AQ28*(1+AO29)</f>
        <v>791033483.551348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467781392.767292</v>
      </c>
      <c r="AS29" s="70" t="n">
        <f aca="false">AQ29/AG117</f>
        <v>0.0821746986155178</v>
      </c>
      <c r="AT29" s="70" t="n">
        <f aca="false">AR29/AG117</f>
        <v>0.0485943967833369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0.0127267721871706</v>
      </c>
      <c r="BJ29" s="7" t="n">
        <f aca="false">BJ28+1</f>
        <v>2040</v>
      </c>
      <c r="BK29" s="40" t="n">
        <f aca="false">SUM(T114:T117)/AVERAGE(AG114:AG117)</f>
        <v>0.0689056931917798</v>
      </c>
      <c r="BL29" s="40" t="n">
        <f aca="false">SUM(P114:P117)/AVERAGE(AG114:AG117)</f>
        <v>0.0145034112474678</v>
      </c>
      <c r="BM29" s="40" t="n">
        <f aca="false">SUM(D114:D117)/AVERAGE(AG114:AG117)</f>
        <v>0.0810575932682314</v>
      </c>
      <c r="BN29" s="40" t="n">
        <f aca="false">(SUM(H114:H117)+SUM(J114:J117))/AVERAGE(AG114:AG117)</f>
        <v>0.0145881124761956</v>
      </c>
      <c r="BO29" s="69" t="n">
        <f aca="false">AL29-BN29</f>
        <v>-0.0412434238001149</v>
      </c>
      <c r="BP29" s="32" t="n">
        <f aca="false">BN29+BM29</f>
        <v>0.0956457057444269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89965868.9870694</v>
      </c>
      <c r="E30" s="6"/>
      <c r="F30" s="81" t="n">
        <f aca="false">'High pensions'!I30</f>
        <v>16352361.6346345</v>
      </c>
      <c r="G30" s="81" t="n">
        <f aca="false">'High pensions'!K30</f>
        <v>189722.850050615</v>
      </c>
      <c r="H30" s="81" t="n">
        <f aca="false">'High pensions'!V30</f>
        <v>1043799.14368794</v>
      </c>
      <c r="I30" s="81" t="n">
        <f aca="false">'High pensions'!M30</f>
        <v>5867.71701187466</v>
      </c>
      <c r="J30" s="81" t="n">
        <f aca="false">'High pensions'!W30</f>
        <v>32282.4477429258</v>
      </c>
      <c r="K30" s="6"/>
      <c r="L30" s="81" t="n">
        <f aca="false">'High pensions'!N30</f>
        <v>3559515.16025303</v>
      </c>
      <c r="M30" s="8"/>
      <c r="N30" s="81" t="n">
        <f aca="false">'High pensions'!L30</f>
        <v>678706.000540193</v>
      </c>
      <c r="O30" s="6"/>
      <c r="P30" s="81" t="n">
        <f aca="false">'High pensions'!X30</f>
        <v>22204381.2521038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113588.720787943</v>
      </c>
      <c r="W30" s="8"/>
      <c r="X30" s="81" t="n">
        <f aca="false">'High SIPA income'!M25</f>
        <v>285302.1180824</v>
      </c>
      <c r="Y30" s="6"/>
      <c r="Z30" s="6" t="n">
        <f aca="false">R30+V30-N30-L30-F30</f>
        <v>-4705121.17786067</v>
      </c>
      <c r="AA30" s="6"/>
      <c r="AB30" s="6" t="n">
        <f aca="false">T30-P30-D30</f>
        <v>-51865127.243302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-0.19441860960956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0.0141754241612604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90945332.7709485</v>
      </c>
      <c r="E31" s="9"/>
      <c r="F31" s="82" t="n">
        <f aca="false">'High pensions'!I31</f>
        <v>16530390.7714878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5685.00696187012</v>
      </c>
      <c r="J31" s="82" t="n">
        <f aca="false">'High pensions'!W31</f>
        <v>31277.2309559808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18768315.1400201</v>
      </c>
      <c r="S31" s="67"/>
      <c r="T31" s="82" t="n">
        <f aca="false">'High SIPA income'!J26</f>
        <v>71762279.6196462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-1632605.09110246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5964.69692516807</v>
      </c>
      <c r="BA31" s="40" t="n">
        <f aca="false">(AZ31-AZ30)/AZ30</f>
        <v>-0.00268239494561507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0.0123981715052277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32552607.6410764</v>
      </c>
      <c r="D32" s="82" t="n">
        <f aca="false">'High pensions'!Q32</f>
        <v>93389852.5820055</v>
      </c>
      <c r="E32" s="9"/>
      <c r="F32" s="82" t="n">
        <f aca="false">'High pensions'!I32</f>
        <v>16974711.1834784</v>
      </c>
      <c r="G32" s="82" t="n">
        <f aca="false">'High pensions'!K32</f>
        <v>198428.689442719</v>
      </c>
      <c r="H32" s="82" t="n">
        <f aca="false">'High pensions'!V32</f>
        <v>1091696.10338541</v>
      </c>
      <c r="I32" s="82" t="n">
        <f aca="false">'High pensions'!M32</f>
        <v>6136.969776579</v>
      </c>
      <c r="J32" s="82" t="n">
        <f aca="false">'High pensions'!W32</f>
        <v>33763.7970119201</v>
      </c>
      <c r="K32" s="9"/>
      <c r="L32" s="82" t="n">
        <f aca="false">'High pensions'!N32</f>
        <v>3222133.25828741</v>
      </c>
      <c r="M32" s="67"/>
      <c r="N32" s="82" t="n">
        <f aca="false">'High pensions'!L32</f>
        <v>707824.822523333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15636784.0553686</v>
      </c>
      <c r="S32" s="67"/>
      <c r="T32" s="82" t="n">
        <f aca="false">'High SIPA income'!J27</f>
        <v>59788599.1023585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-5163014.05889085</v>
      </c>
      <c r="AA32" s="9"/>
      <c r="AB32" s="9" t="n">
        <f aca="false">T32-P32-D32</f>
        <v>-54215161.605715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5814.12701750824</v>
      </c>
      <c r="BA32" s="40" t="n">
        <f aca="false">(AZ32-AZ31)/AZ31</f>
        <v>-0.0252435135512916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0.0146069417265727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695086.389893016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105328.863710973</v>
      </c>
      <c r="W33" s="67"/>
      <c r="X33" s="82" t="n">
        <f aca="false">'High SIPA income'!M28</f>
        <v>264555.738487924</v>
      </c>
      <c r="Y33" s="9"/>
      <c r="Z33" s="9" t="n">
        <f aca="false">R33+V33-N33-L33-F33</f>
        <v>-2727491.66410342</v>
      </c>
      <c r="AA33" s="9"/>
      <c r="AB33" s="9" t="n">
        <f aca="false">T33-P33-D33</f>
        <v>-44473907.519043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-0.00882816220195036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-0.0311106863662798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0.0128590358066953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19140019.8062022</v>
      </c>
      <c r="G34" s="81" t="n">
        <f aca="false">'High pensions'!K34</f>
        <v>236635.046227797</v>
      </c>
      <c r="H34" s="81" t="n">
        <f aca="false">'High pensions'!V34</f>
        <v>1301896.20571921</v>
      </c>
      <c r="I34" s="81" t="n">
        <f aca="false">'High pensions'!M34</f>
        <v>7318.6096771484</v>
      </c>
      <c r="J34" s="81" t="n">
        <f aca="false">'High pensions'!W34</f>
        <v>40264.8311047181</v>
      </c>
      <c r="K34" s="6"/>
      <c r="L34" s="81" t="n">
        <f aca="false">'High pensions'!N34</f>
        <v>3802902.90237035</v>
      </c>
      <c r="M34" s="8"/>
      <c r="N34" s="81" t="n">
        <f aca="false">'High pensions'!L34</f>
        <v>711251.297608554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-7307393.93351176</v>
      </c>
      <c r="AA34" s="6"/>
      <c r="AB34" s="6" t="n">
        <f aca="false">T34-P34-D34</f>
        <v>-66883032.0997054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0.0151124596922231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</v>
      </c>
      <c r="E35" s="9"/>
      <c r="F35" s="82" t="n">
        <f aca="false">'High pensions'!I35</f>
        <v>17596818.5883576</v>
      </c>
      <c r="G35" s="82" t="n">
        <f aca="false">'High pensions'!K35</f>
        <v>281445.048536625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2991866.80200637</v>
      </c>
      <c r="M35" s="67"/>
      <c r="N35" s="82" t="n">
        <f aca="false">'High pensions'!L35</f>
        <v>723269.511201564</v>
      </c>
      <c r="O35" s="9"/>
      <c r="P35" s="82" t="n">
        <f aca="false">'High pensions'!X35</f>
        <v>19504026.5099727</v>
      </c>
      <c r="Q35" s="67"/>
      <c r="R35" s="82" t="n">
        <f aca="false">'High SIPA income'!G30</f>
        <v>18294809.8510771</v>
      </c>
      <c r="S35" s="67"/>
      <c r="T35" s="82" t="n">
        <f aca="false">'High SIPA income'!J30</f>
        <v>69951791.1078643</v>
      </c>
      <c r="U35" s="9"/>
      <c r="V35" s="82" t="n">
        <f aca="false">'High SIPA income'!F30</f>
        <v>81715.8946955766</v>
      </c>
      <c r="W35" s="67"/>
      <c r="X35" s="82" t="n">
        <f aca="false">'High SIPA income'!M30</f>
        <v>205246.768129121</v>
      </c>
      <c r="Y35" s="9"/>
      <c r="Z35" s="9" t="n">
        <f aca="false">R35+V35-N35-L35-F35</f>
        <v>-2935429.1557929</v>
      </c>
      <c r="AA35" s="9"/>
      <c r="AB35" s="9" t="n">
        <f aca="false">T35-P35-D35</f>
        <v>-46364739.3744004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-0.0115336621378806</v>
      </c>
      <c r="AK35" s="7"/>
      <c r="AL35" s="7"/>
      <c r="AM35" s="94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9393836</v>
      </c>
      <c r="AX35" s="7"/>
      <c r="AY35" s="40" t="n">
        <f aca="false">(AW35-AW34)/AW34</f>
        <v>-0.184280035977751</v>
      </c>
      <c r="AZ35" s="12" t="n">
        <f aca="false">workers_and_wage_high!B23</f>
        <v>6358.16459366044</v>
      </c>
      <c r="BA35" s="40" t="n">
        <f aca="false">(AZ35-AZ34)/AZ34</f>
        <v>0.0719473589029249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0.0133518032490282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96348310.4191042</v>
      </c>
      <c r="E36" s="9"/>
      <c r="F36" s="82" t="n">
        <f aca="false">'High pensions'!I36</f>
        <v>17512445.9153022</v>
      </c>
      <c r="G36" s="82" t="n">
        <f aca="false">'High pensions'!K36</f>
        <v>261741.676394364</v>
      </c>
      <c r="H36" s="82" t="n">
        <f aca="false">'High pensions'!V36</f>
        <v>1440025.47724218</v>
      </c>
      <c r="I36" s="82" t="n">
        <f aca="false">'High pensions'!M36</f>
        <v>8095.10339364008</v>
      </c>
      <c r="J36" s="82" t="n">
        <f aca="false">'High pensions'!W36</f>
        <v>44536.8704301702</v>
      </c>
      <c r="K36" s="9"/>
      <c r="L36" s="82" t="n">
        <f aca="false">'High pensions'!N36</f>
        <v>3135206.81021278</v>
      </c>
      <c r="M36" s="67"/>
      <c r="N36" s="82" t="n">
        <f aca="false">'High pensions'!L36</f>
        <v>721672.480529923</v>
      </c>
      <c r="O36" s="9"/>
      <c r="P36" s="82" t="n">
        <f aca="false">'High pensions'!X36</f>
        <v>20239032.1024104</v>
      </c>
      <c r="Q36" s="67"/>
      <c r="R36" s="82" t="n">
        <f aca="false">'High SIPA income'!G31</f>
        <v>15229581.7441337</v>
      </c>
      <c r="S36" s="67"/>
      <c r="T36" s="82" t="n">
        <f aca="false">'High SIPA income'!J31</f>
        <v>58231625.7724351</v>
      </c>
      <c r="U36" s="9"/>
      <c r="V36" s="82" t="n">
        <f aca="false">'High SIPA income'!F31</f>
        <v>94095.7351870997</v>
      </c>
      <c r="W36" s="67"/>
      <c r="X36" s="82" t="n">
        <f aca="false">'High SIPA income'!M31</f>
        <v>236341.358236774</v>
      </c>
      <c r="Y36" s="9"/>
      <c r="Z36" s="9" t="n">
        <f aca="false">R36+V36-N36-L36-F36</f>
        <v>-6045647.72672418</v>
      </c>
      <c r="AA36" s="9"/>
      <c r="AB36" s="9" t="n">
        <f aca="false">T36-P36-D36</f>
        <v>-58355716.7490795</v>
      </c>
      <c r="AC36" s="50"/>
      <c r="AD36" s="9"/>
      <c r="AE36" s="9"/>
      <c r="AF36" s="9"/>
      <c r="AG36" s="9" t="n">
        <f aca="false">AG35*'Optimist macro hypothesis'!B18/'Optimist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-0.0127538928036619</v>
      </c>
      <c r="AK36" s="7"/>
      <c r="AL36" s="7"/>
      <c r="AU36" s="9"/>
      <c r="AW36" s="7" t="n">
        <f aca="false">workers_and_wage_high!C24</f>
        <v>10398983</v>
      </c>
      <c r="AY36" s="40" t="n">
        <f aca="false">(AW36-AW35)/AW35</f>
        <v>0.107000697052833</v>
      </c>
      <c r="AZ36" s="12" t="n">
        <f aca="false">workers_and_wage_high!B24</f>
        <v>5852.11310620088</v>
      </c>
      <c r="BA36" s="40" t="n">
        <f aca="false">(AZ36-AZ35)/AZ35</f>
        <v>-0.0795908127267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0.0153921292831937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93913954.2451422</v>
      </c>
      <c r="E37" s="9"/>
      <c r="F37" s="82" t="n">
        <f aca="false">'High pensions'!I37</f>
        <v>17069972.8646628</v>
      </c>
      <c r="G37" s="82" t="n">
        <f aca="false">'High pensions'!K37</f>
        <v>277026.775859942</v>
      </c>
      <c r="H37" s="82" t="n">
        <f aca="false">'High pensions'!V37</f>
        <v>1524119.58466834</v>
      </c>
      <c r="I37" s="82" t="n">
        <f aca="false">'High pensions'!M37</f>
        <v>8567.83842865797</v>
      </c>
      <c r="J37" s="82" t="n">
        <f aca="false">'High pensions'!W37</f>
        <v>47137.7191134538</v>
      </c>
      <c r="K37" s="9"/>
      <c r="L37" s="82" t="n">
        <f aca="false">'High pensions'!N37</f>
        <v>3074031.82642317</v>
      </c>
      <c r="M37" s="67"/>
      <c r="N37" s="82" t="n">
        <f aca="false">'High pensions'!L37</f>
        <v>706318.897608697</v>
      </c>
      <c r="O37" s="9"/>
      <c r="P37" s="82" t="n">
        <f aca="false">'High pensions'!X37</f>
        <v>19837123.9375192</v>
      </c>
      <c r="Q37" s="67"/>
      <c r="R37" s="82" t="n">
        <f aca="false">'High SIPA income'!G32</f>
        <v>17826580.6738483</v>
      </c>
      <c r="S37" s="67"/>
      <c r="T37" s="82" t="n">
        <f aca="false">'High SIPA income'!J32</f>
        <v>68161476.2665111</v>
      </c>
      <c r="U37" s="9"/>
      <c r="V37" s="82" t="n">
        <f aca="false">'High SIPA income'!F32</f>
        <v>97878.5075762177</v>
      </c>
      <c r="W37" s="67"/>
      <c r="X37" s="82" t="n">
        <f aca="false">'High SIPA income'!M32</f>
        <v>245842.591874696</v>
      </c>
      <c r="Y37" s="9"/>
      <c r="Z37" s="9" t="n">
        <f aca="false">R37+V37-N37-L37-F37</f>
        <v>-2925864.40727021</v>
      </c>
      <c r="AA37" s="9"/>
      <c r="AB37" s="9" t="n">
        <f aca="false">T37-P37-D37</f>
        <v>-45589601.9161502</v>
      </c>
      <c r="AC37" s="50"/>
      <c r="AD37" s="9"/>
      <c r="AE37" s="9"/>
      <c r="AF37" s="9"/>
      <c r="AG37" s="9" t="n">
        <f aca="false">AG36*'Optimist macro hypothesis'!B19/'Optimist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-0.00948119054783374</v>
      </c>
      <c r="AK37" s="7"/>
      <c r="AL37" s="7"/>
      <c r="AW37" s="7" t="n">
        <f aca="false">workers_and_wage_high!C25</f>
        <v>11066627</v>
      </c>
      <c r="AY37" s="40" t="n">
        <f aca="false">(AW37-AW36)/AW36</f>
        <v>0.0642028167562155</v>
      </c>
      <c r="AZ37" s="12" t="n">
        <f aca="false">workers_and_wage_high!B25</f>
        <v>5671.45691561127</v>
      </c>
      <c r="BA37" s="40" t="n">
        <f aca="false">(AZ37-AZ36)/AZ36</f>
        <v>-0.0308702493118567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0.0136770339997805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90278419.9376732</v>
      </c>
      <c r="E38" s="6"/>
      <c r="F38" s="81" t="n">
        <f aca="false">'High pensions'!I38</f>
        <v>16409171.4696427</v>
      </c>
      <c r="G38" s="81" t="n">
        <f aca="false">'High pensions'!K38</f>
        <v>271793.36726999</v>
      </c>
      <c r="H38" s="81" t="n">
        <f aca="false">'High pensions'!V38</f>
        <v>1495326.91471159</v>
      </c>
      <c r="I38" s="81" t="n">
        <f aca="false">'High pensions'!M38</f>
        <v>8405.98043103056</v>
      </c>
      <c r="J38" s="81" t="n">
        <f aca="false">'High pensions'!W38</f>
        <v>46247.2241663377</v>
      </c>
      <c r="K38" s="6"/>
      <c r="L38" s="81" t="n">
        <f aca="false">'High pensions'!N38</f>
        <v>3467893.7226094</v>
      </c>
      <c r="M38" s="8"/>
      <c r="N38" s="81" t="n">
        <f aca="false">'High pensions'!L38</f>
        <v>681126.289940851</v>
      </c>
      <c r="O38" s="6"/>
      <c r="P38" s="81" t="n">
        <f aca="false">'High pensions'!X38</f>
        <v>21742272.8948027</v>
      </c>
      <c r="Q38" s="8"/>
      <c r="R38" s="81" t="n">
        <f aca="false">'High SIPA income'!G33</f>
        <v>15699219.8961188</v>
      </c>
      <c r="S38" s="8"/>
      <c r="T38" s="81" t="n">
        <f aca="false">'High SIPA income'!J33</f>
        <v>60027327.9508873</v>
      </c>
      <c r="U38" s="6"/>
      <c r="V38" s="81" t="n">
        <f aca="false">'High SIPA income'!F33</f>
        <v>103200.502210546</v>
      </c>
      <c r="W38" s="8"/>
      <c r="X38" s="81" t="n">
        <f aca="false">'High SIPA income'!M33</f>
        <v>259209.908022499</v>
      </c>
      <c r="Y38" s="6"/>
      <c r="Z38" s="6" t="n">
        <f aca="false">R38+V38-N38-L38-F38</f>
        <v>-4755771.08386363</v>
      </c>
      <c r="AA38" s="6"/>
      <c r="AB38" s="6" t="n">
        <f aca="false">T38-P38-D38</f>
        <v>-51993364.8815886</v>
      </c>
      <c r="AC38" s="50"/>
      <c r="AD38" s="6"/>
      <c r="AE38" s="6"/>
      <c r="AF38" s="6"/>
      <c r="AG38" s="6" t="n">
        <f aca="false">AG37*'Optimist macro hypothesis'!B20/'Optimist macro hypothesis'!B19</f>
        <v>4841627487.21265</v>
      </c>
      <c r="AH38" s="61" t="n">
        <f aca="false">(AG38-AG37)/AG37</f>
        <v>0.0069048826598954</v>
      </c>
      <c r="AI38" s="61"/>
      <c r="AJ38" s="61" t="n">
        <f aca="false">AB38/AG38</f>
        <v>-0.0107388197499518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0.0221685003454849</v>
      </c>
      <c r="AV38" s="5"/>
      <c r="AW38" s="5" t="n">
        <f aca="false">workers_and_wage_high!C26</f>
        <v>11366819</v>
      </c>
      <c r="AX38" s="5"/>
      <c r="AY38" s="61" t="n">
        <f aca="false">(AW38-AW37)/AW37</f>
        <v>0.0271258803608362</v>
      </c>
      <c r="AZ38" s="11" t="n">
        <f aca="false">workers_and_wage_high!B26</f>
        <v>5645.0802068363</v>
      </c>
      <c r="BA38" s="61" t="n">
        <f aca="false">(AZ38-AZ37)/AZ37</f>
        <v>-0.00465078183039067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0.0159653903904386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91246614.0019224</v>
      </c>
      <c r="E39" s="9"/>
      <c r="F39" s="82" t="n">
        <f aca="false">'High pensions'!I39</f>
        <v>16585152.201551</v>
      </c>
      <c r="G39" s="82" t="n">
        <f aca="false">'High pensions'!K39</f>
        <v>297344.209360486</v>
      </c>
      <c r="H39" s="82" t="n">
        <f aca="false">'High pensions'!V39</f>
        <v>1635900.10917631</v>
      </c>
      <c r="I39" s="82" t="n">
        <f aca="false">'High pensions'!M39</f>
        <v>9196.21266063361</v>
      </c>
      <c r="J39" s="82" t="n">
        <f aca="false">'High pensions'!W39</f>
        <v>50594.8487374119</v>
      </c>
      <c r="K39" s="9"/>
      <c r="L39" s="82" t="n">
        <f aca="false">'High pensions'!N39</f>
        <v>2845515.30193106</v>
      </c>
      <c r="M39" s="67"/>
      <c r="N39" s="82" t="n">
        <f aca="false">'High pensions'!L39</f>
        <v>691004.250670595</v>
      </c>
      <c r="O39" s="9"/>
      <c r="P39" s="82" t="n">
        <f aca="false">'High pensions'!X39</f>
        <v>18567093.9367057</v>
      </c>
      <c r="Q39" s="67"/>
      <c r="R39" s="82" t="n">
        <f aca="false">'High SIPA income'!G34</f>
        <v>19042792.7312447</v>
      </c>
      <c r="S39" s="67"/>
      <c r="T39" s="82" t="n">
        <f aca="false">'High SIPA income'!J34</f>
        <v>72811768.4791328</v>
      </c>
      <c r="U39" s="9"/>
      <c r="V39" s="82" t="n">
        <f aca="false">'High SIPA income'!F34</f>
        <v>101338.634933715</v>
      </c>
      <c r="W39" s="67"/>
      <c r="X39" s="82" t="n">
        <f aca="false">'High SIPA income'!M34</f>
        <v>254533.434214332</v>
      </c>
      <c r="Y39" s="9"/>
      <c r="Z39" s="9" t="n">
        <f aca="false">R39+V39-N39-L39-F39</f>
        <v>-977540.387974255</v>
      </c>
      <c r="AA39" s="9"/>
      <c r="AB39" s="9" t="n">
        <f aca="false">T39-P39-D39</f>
        <v>-37001939.4594952</v>
      </c>
      <c r="AC39" s="50"/>
      <c r="AD39" s="9"/>
      <c r="AE39" s="9"/>
      <c r="AF39" s="9"/>
      <c r="AG39" s="9" t="n">
        <f aca="false">AG38*'Optimist macro hypothesis'!B21/'Optimist macro hypothesis'!B20</f>
        <v>4984737383.23164</v>
      </c>
      <c r="AH39" s="40" t="n">
        <f aca="false">(AG39-AG38)/AG38</f>
        <v>0.0295582211553776</v>
      </c>
      <c r="AI39" s="40"/>
      <c r="AJ39" s="40" t="n">
        <f aca="false">AB39/AG39</f>
        <v>-0.00742304691596544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11515642</v>
      </c>
      <c r="AX39" s="7"/>
      <c r="AY39" s="40" t="n">
        <f aca="false">(AW39-AW38)/AW38</f>
        <v>0.0130927570853376</v>
      </c>
      <c r="AZ39" s="12" t="n">
        <f aca="false">workers_and_wage_high!B27</f>
        <v>5791.15837404959</v>
      </c>
      <c r="BA39" s="40" t="n">
        <f aca="false">(AZ39-AZ38)/AZ38</f>
        <v>0.0258770755881165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0.0139719869149801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94494152.2312013</v>
      </c>
      <c r="E40" s="9"/>
      <c r="F40" s="82" t="n">
        <f aca="false">'High pensions'!I40</f>
        <v>17175430.7165632</v>
      </c>
      <c r="G40" s="82" t="n">
        <f aca="false">'High pensions'!K40</f>
        <v>332793.330247482</v>
      </c>
      <c r="H40" s="82" t="n">
        <f aca="false">'High pensions'!V40</f>
        <v>1830930.71311498</v>
      </c>
      <c r="I40" s="82" t="n">
        <f aca="false">'High pensions'!M40</f>
        <v>10292.5772241488</v>
      </c>
      <c r="J40" s="82" t="n">
        <f aca="false">'High pensions'!W40</f>
        <v>56626.7230860299</v>
      </c>
      <c r="K40" s="9"/>
      <c r="L40" s="82" t="n">
        <f aca="false">'High pensions'!N40</f>
        <v>2915188.01230848</v>
      </c>
      <c r="M40" s="67"/>
      <c r="N40" s="82" t="n">
        <f aca="false">'High pensions'!L40</f>
        <v>716927.492054775</v>
      </c>
      <c r="O40" s="9"/>
      <c r="P40" s="82" t="n">
        <f aca="false">'High pensions'!X40</f>
        <v>19071247.9875673</v>
      </c>
      <c r="Q40" s="67"/>
      <c r="R40" s="82" t="n">
        <f aca="false">'High SIPA income'!G35</f>
        <v>17234398.6502856</v>
      </c>
      <c r="S40" s="67"/>
      <c r="T40" s="82" t="n">
        <f aca="false">'High SIPA income'!J35</f>
        <v>65897216.9739964</v>
      </c>
      <c r="U40" s="9"/>
      <c r="V40" s="82" t="n">
        <f aca="false">'High SIPA income'!F35</f>
        <v>105482.802162781</v>
      </c>
      <c r="W40" s="67"/>
      <c r="X40" s="82" t="n">
        <f aca="false">'High SIPA income'!M35</f>
        <v>264942.387497179</v>
      </c>
      <c r="Y40" s="9"/>
      <c r="Z40" s="9" t="n">
        <f aca="false">R40+V40-N40-L40-F40</f>
        <v>-3467664.7684781</v>
      </c>
      <c r="AA40" s="9"/>
      <c r="AB40" s="9" t="n">
        <f aca="false">T40-P40-D40</f>
        <v>-47668183.2447722</v>
      </c>
      <c r="AC40" s="50"/>
      <c r="AD40" s="9"/>
      <c r="AE40" s="9"/>
      <c r="AF40" s="9"/>
      <c r="AG40" s="9" t="n">
        <f aca="false">AG39*'Optimist macro hypothesis'!B22/'Optimist macro hypothesis'!B21</f>
        <v>5124584608.41097</v>
      </c>
      <c r="AH40" s="40" t="n">
        <f aca="false">(AG40-AG39)/AG39</f>
        <v>0.0280550838344605</v>
      </c>
      <c r="AI40" s="40"/>
      <c r="AJ40" s="40" t="n">
        <f aca="false">AB40/AG40</f>
        <v>-0.00930186286055937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11593476</v>
      </c>
      <c r="AX40" s="7"/>
      <c r="AY40" s="40" t="n">
        <f aca="false">(AW40-AW39)/AW39</f>
        <v>0.00675898052405589</v>
      </c>
      <c r="AZ40" s="12" t="n">
        <f aca="false">workers_and_wage_high!B28</f>
        <v>5966.46769811637</v>
      </c>
      <c r="BA40" s="40" t="n">
        <f aca="false">(AZ40-AZ39)/AZ39</f>
        <v>0.0302718925547525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0.0161882338015496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98658937.550688</v>
      </c>
      <c r="E41" s="9"/>
      <c r="F41" s="82" t="n">
        <f aca="false">'High pensions'!I41</f>
        <v>17932429.7478809</v>
      </c>
      <c r="G41" s="82" t="n">
        <f aca="false">'High pensions'!K41</f>
        <v>368271.646659062</v>
      </c>
      <c r="H41" s="82" t="n">
        <f aca="false">'High pensions'!V41</f>
        <v>2026121.94221584</v>
      </c>
      <c r="I41" s="82" t="n">
        <f aca="false">'High pensions'!M41</f>
        <v>11389.8447420328</v>
      </c>
      <c r="J41" s="82" t="n">
        <f aca="false">'High pensions'!W41</f>
        <v>62663.5652231701</v>
      </c>
      <c r="K41" s="9"/>
      <c r="L41" s="82" t="n">
        <f aca="false">'High pensions'!N41</f>
        <v>3045349.61735232</v>
      </c>
      <c r="M41" s="67"/>
      <c r="N41" s="82" t="n">
        <f aca="false">'High pensions'!L41</f>
        <v>750586.438789915</v>
      </c>
      <c r="O41" s="9"/>
      <c r="P41" s="82" t="n">
        <f aca="false">'High pensions'!X41</f>
        <v>19931838.7688439</v>
      </c>
      <c r="Q41" s="67"/>
      <c r="R41" s="82" t="n">
        <f aca="false">'High SIPA income'!G36</f>
        <v>20743828.7741089</v>
      </c>
      <c r="S41" s="67"/>
      <c r="T41" s="82" t="n">
        <f aca="false">'High SIPA income'!J36</f>
        <v>79315827.2207098</v>
      </c>
      <c r="U41" s="9"/>
      <c r="V41" s="82" t="n">
        <f aca="false">'High SIPA income'!F36</f>
        <v>107128.032073771</v>
      </c>
      <c r="W41" s="67"/>
      <c r="X41" s="82" t="n">
        <f aca="false">'High SIPA income'!M36</f>
        <v>269074.730700643</v>
      </c>
      <c r="Y41" s="9"/>
      <c r="Z41" s="9" t="n">
        <f aca="false">R41+V41-N41-L41-F41</f>
        <v>-877408.997840423</v>
      </c>
      <c r="AA41" s="9"/>
      <c r="AB41" s="9" t="n">
        <f aca="false">T41-P41-D41</f>
        <v>-39274949.0988221</v>
      </c>
      <c r="AC41" s="50"/>
      <c r="AD41" s="9"/>
      <c r="AE41" s="9"/>
      <c r="AF41" s="9"/>
      <c r="AG41" s="9" t="n">
        <f aca="false">AG40*'Optimist macro hypothesis'!B23/'Optimist macro hypothesis'!B22</f>
        <v>5248373119.66668</v>
      </c>
      <c r="AH41" s="40" t="n">
        <f aca="false">(AG41-AG40)/AG40</f>
        <v>0.0241558137322061</v>
      </c>
      <c r="AI41" s="40" t="n">
        <f aca="false">(AG41-AG37)/AG37</f>
        <v>0.0914950673447414</v>
      </c>
      <c r="AJ41" s="40" t="n">
        <f aca="false">AB41/AG41</f>
        <v>-0.0074832616133276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11661958</v>
      </c>
      <c r="AX41" s="7"/>
      <c r="AY41" s="40" t="n">
        <f aca="false">(AW41-AW40)/AW40</f>
        <v>0.00590694283578109</v>
      </c>
      <c r="AZ41" s="12" t="n">
        <f aca="false">workers_and_wage_high!B29</f>
        <v>6111.85992066249</v>
      </c>
      <c r="BA41" s="40" t="n">
        <f aca="false">(AZ41-AZ40)/AZ40</f>
        <v>0.0243682241993903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0.0140317230688654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101478365.067229</v>
      </c>
      <c r="E42" s="6"/>
      <c r="F42" s="81" t="n">
        <f aca="false">'High pensions'!I42</f>
        <v>18444894.07321</v>
      </c>
      <c r="G42" s="81" t="n">
        <f aca="false">'High pensions'!K42</f>
        <v>402026.488364873</v>
      </c>
      <c r="H42" s="81" t="n">
        <f aca="false">'High pensions'!V42</f>
        <v>2211831.1219928</v>
      </c>
      <c r="I42" s="81" t="n">
        <f aca="false">'High pensions'!M42</f>
        <v>12433.8089185013</v>
      </c>
      <c r="J42" s="81" t="n">
        <f aca="false">'High pensions'!W42</f>
        <v>68407.1481028702</v>
      </c>
      <c r="K42" s="6"/>
      <c r="L42" s="81" t="n">
        <f aca="false">'High pensions'!N42</f>
        <v>3792682.25774123</v>
      </c>
      <c r="M42" s="8"/>
      <c r="N42" s="81" t="n">
        <f aca="false">'High pensions'!L42</f>
        <v>772872.283371851</v>
      </c>
      <c r="O42" s="6"/>
      <c r="P42" s="81" t="n">
        <f aca="false">'High pensions'!X42</f>
        <v>23932361.5339945</v>
      </c>
      <c r="Q42" s="8"/>
      <c r="R42" s="81" t="n">
        <f aca="false">'High SIPA income'!G37</f>
        <v>18597434.6814452</v>
      </c>
      <c r="S42" s="8"/>
      <c r="T42" s="81" t="n">
        <f aca="false">'High SIPA income'!J37</f>
        <v>71108903.375785</v>
      </c>
      <c r="U42" s="6"/>
      <c r="V42" s="81" t="n">
        <f aca="false">'High SIPA income'!F37</f>
        <v>106811.868539461</v>
      </c>
      <c r="W42" s="8"/>
      <c r="X42" s="81" t="n">
        <f aca="false">'High SIPA income'!M37</f>
        <v>268280.619054932</v>
      </c>
      <c r="Y42" s="6"/>
      <c r="Z42" s="6" t="n">
        <f aca="false">R42+V42-N42-L42-F42</f>
        <v>-4306202.06433851</v>
      </c>
      <c r="AA42" s="6"/>
      <c r="AB42" s="6" t="n">
        <f aca="false">T42-P42-D42</f>
        <v>-54301823.2254381</v>
      </c>
      <c r="AC42" s="50"/>
      <c r="AD42" s="6"/>
      <c r="AE42" s="6"/>
      <c r="AF42" s="6"/>
      <c r="AG42" s="6" t="n">
        <f aca="false">AG41*'Optimist macro hypothesis'!B24/'Optimist macro hypothesis'!B23</f>
        <v>5325790235.93391</v>
      </c>
      <c r="AH42" s="61" t="n">
        <f aca="false">(AG42-AG41)/AG41</f>
        <v>0.0147506883565749</v>
      </c>
      <c r="AI42" s="61"/>
      <c r="AJ42" s="61" t="n">
        <f aca="false">AB42/AG42</f>
        <v>-0.0101960123887448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0.0125712420300402</v>
      </c>
      <c r="AV42" s="5"/>
      <c r="AW42" s="5" t="n">
        <f aca="false">workers_and_wage_high!C30</f>
        <v>11696816</v>
      </c>
      <c r="AX42" s="5"/>
      <c r="AY42" s="61" t="n">
        <f aca="false">(AW42-AW41)/AW41</f>
        <v>0.00298903494593275</v>
      </c>
      <c r="AZ42" s="11" t="n">
        <f aca="false">workers_and_wage_high!B30</f>
        <v>6259.08154409441</v>
      </c>
      <c r="BA42" s="61" t="n">
        <f aca="false">(AZ42-AZ41)/AZ41</f>
        <v>0.0240878595620633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0.0161225938680482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104866186.538836</v>
      </c>
      <c r="E43" s="9"/>
      <c r="F43" s="82" t="n">
        <f aca="false">'High pensions'!I43</f>
        <v>19060670.7280798</v>
      </c>
      <c r="G43" s="82" t="n">
        <f aca="false">'High pensions'!K43</f>
        <v>417150.615178335</v>
      </c>
      <c r="H43" s="82" t="n">
        <f aca="false">'High pensions'!V43</f>
        <v>2295039.60538163</v>
      </c>
      <c r="I43" s="82" t="n">
        <f aca="false">'High pensions'!M43</f>
        <v>12901.5654178867</v>
      </c>
      <c r="J43" s="82" t="n">
        <f aca="false">'High pensions'!W43</f>
        <v>70980.6063520094</v>
      </c>
      <c r="K43" s="9"/>
      <c r="L43" s="82" t="n">
        <f aca="false">'High pensions'!N43</f>
        <v>3243159.86540379</v>
      </c>
      <c r="M43" s="67"/>
      <c r="N43" s="82" t="n">
        <f aca="false">'High pensions'!L43</f>
        <v>799948.825927764</v>
      </c>
      <c r="O43" s="9"/>
      <c r="P43" s="82" t="n">
        <f aca="false">'High pensions'!X43</f>
        <v>21229854.376107</v>
      </c>
      <c r="Q43" s="67"/>
      <c r="R43" s="82" t="n">
        <f aca="false">'High SIPA income'!G38</f>
        <v>21772073.130311</v>
      </c>
      <c r="S43" s="67"/>
      <c r="T43" s="82" t="n">
        <f aca="false">'High SIPA income'!J38</f>
        <v>83247408.6363349</v>
      </c>
      <c r="U43" s="9"/>
      <c r="V43" s="82" t="n">
        <f aca="false">'High SIPA income'!F38</f>
        <v>110330.769120702</v>
      </c>
      <c r="W43" s="67"/>
      <c r="X43" s="82" t="n">
        <f aca="false">'High SIPA income'!M38</f>
        <v>277119.082787819</v>
      </c>
      <c r="Y43" s="9"/>
      <c r="Z43" s="9" t="n">
        <f aca="false">R43+V43-N43-L43-F43</f>
        <v>-1221375.51997963</v>
      </c>
      <c r="AA43" s="9"/>
      <c r="AB43" s="9" t="n">
        <f aca="false">T43-P43-D43</f>
        <v>-42848632.2786083</v>
      </c>
      <c r="AC43" s="50"/>
      <c r="AD43" s="9"/>
      <c r="AE43" s="9"/>
      <c r="AF43" s="9"/>
      <c r="AG43" s="9" t="n">
        <f aca="false">AG42*'Optimist macro hypothesis'!B25/'Optimist macro hypothesis'!B24</f>
        <v>5408440060.80632</v>
      </c>
      <c r="AH43" s="40" t="n">
        <f aca="false">(AG43-AG42)/AG42</f>
        <v>0.0155187908668956</v>
      </c>
      <c r="AI43" s="40"/>
      <c r="AJ43" s="40" t="n">
        <f aca="false">AB43/AG43</f>
        <v>-0.00792254916332015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11730973</v>
      </c>
      <c r="AX43" s="7"/>
      <c r="AY43" s="40" t="n">
        <f aca="false">(AW43-AW42)/AW42</f>
        <v>0.0029201964021662</v>
      </c>
      <c r="AZ43" s="12" t="n">
        <f aca="false">workers_and_wage_high!B31</f>
        <v>6342.83858188646</v>
      </c>
      <c r="BA43" s="40" t="n">
        <f aca="false">(AZ43-AZ42)/AZ42</f>
        <v>0.0133816818333476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0.0141028314782777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107745310.35962</v>
      </c>
      <c r="E44" s="9"/>
      <c r="F44" s="82" t="n">
        <f aca="false">'High pensions'!I44</f>
        <v>19583985.5633437</v>
      </c>
      <c r="G44" s="82" t="n">
        <f aca="false">'High pensions'!K44</f>
        <v>443051.92437845</v>
      </c>
      <c r="H44" s="82" t="n">
        <f aca="false">'High pensions'!V44</f>
        <v>2437540.96647896</v>
      </c>
      <c r="I44" s="82" t="n">
        <f aca="false">'High pensions'!M44</f>
        <v>13702.6368364468</v>
      </c>
      <c r="J44" s="82" t="n">
        <f aca="false">'High pensions'!W44</f>
        <v>75387.8649426479</v>
      </c>
      <c r="K44" s="9"/>
      <c r="L44" s="82" t="n">
        <f aca="false">'High pensions'!N44</f>
        <v>3359493.05386506</v>
      </c>
      <c r="M44" s="67"/>
      <c r="N44" s="82" t="n">
        <f aca="false">'High pensions'!L44</f>
        <v>823904.755369045</v>
      </c>
      <c r="O44" s="9"/>
      <c r="P44" s="82" t="n">
        <f aca="false">'High pensions'!X44</f>
        <v>21965306.2997013</v>
      </c>
      <c r="Q44" s="67"/>
      <c r="R44" s="82" t="n">
        <f aca="false">'High SIPA income'!G39</f>
        <v>19540553.4442227</v>
      </c>
      <c r="S44" s="67"/>
      <c r="T44" s="82" t="n">
        <f aca="false">'High SIPA income'!J39</f>
        <v>74714999.7069715</v>
      </c>
      <c r="U44" s="9"/>
      <c r="V44" s="82" t="n">
        <f aca="false">'High SIPA income'!F39</f>
        <v>107717.132115054</v>
      </c>
      <c r="W44" s="67"/>
      <c r="X44" s="82" t="n">
        <f aca="false">'High SIPA income'!M39</f>
        <v>270554.38016209</v>
      </c>
      <c r="Y44" s="9"/>
      <c r="Z44" s="9" t="n">
        <f aca="false">R44+V44-N44-L44-F44</f>
        <v>-4119112.79624002</v>
      </c>
      <c r="AA44" s="9"/>
      <c r="AB44" s="9" t="n">
        <f aca="false">T44-P44-D44</f>
        <v>-54995616.9523494</v>
      </c>
      <c r="AC44" s="50"/>
      <c r="AD44" s="9"/>
      <c r="AE44" s="9"/>
      <c r="AF44" s="9"/>
      <c r="AG44" s="9" t="n">
        <f aca="false">AG43*'Optimist macro hypothesis'!B26/'Optimist macro hypothesis'!B25</f>
        <v>5462807192.56608</v>
      </c>
      <c r="AH44" s="40" t="n">
        <f aca="false">(AG44-AG43)/AG43</f>
        <v>0.010052275914778</v>
      </c>
      <c r="AI44" s="40"/>
      <c r="AJ44" s="40" t="n">
        <f aca="false">AB44/AG44</f>
        <v>-0.010067281347068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11804435</v>
      </c>
      <c r="AX44" s="7"/>
      <c r="AY44" s="40" t="n">
        <f aca="false">(AW44-AW43)/AW43</f>
        <v>0.00626222564829021</v>
      </c>
      <c r="AZ44" s="12" t="n">
        <f aca="false">workers_and_wage_high!B32</f>
        <v>6456.33241153923</v>
      </c>
      <c r="BA44" s="40" t="n">
        <f aca="false">(AZ44-AZ43)/AZ43</f>
        <v>0.0178932237022198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0.0163134079572172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110878009.275139</v>
      </c>
      <c r="E45" s="9"/>
      <c r="F45" s="82" t="n">
        <f aca="false">'High pensions'!I45</f>
        <v>20153390.6737014</v>
      </c>
      <c r="G45" s="82" t="n">
        <f aca="false">'High pensions'!K45</f>
        <v>467776.619236174</v>
      </c>
      <c r="H45" s="82" t="n">
        <f aca="false">'High pensions'!V45</f>
        <v>2573568.94262181</v>
      </c>
      <c r="I45" s="82" t="n">
        <f aca="false">'High pensions'!M45</f>
        <v>14467.3181207065</v>
      </c>
      <c r="J45" s="82" t="n">
        <f aca="false">'High pensions'!W45</f>
        <v>79594.9157511904</v>
      </c>
      <c r="K45" s="9"/>
      <c r="L45" s="82" t="n">
        <f aca="false">'High pensions'!N45</f>
        <v>3437103.11829311</v>
      </c>
      <c r="M45" s="67"/>
      <c r="N45" s="82" t="n">
        <f aca="false">'High pensions'!L45</f>
        <v>849997.369414274</v>
      </c>
      <c r="O45" s="9"/>
      <c r="P45" s="82" t="n">
        <f aca="false">'High pensions'!X45</f>
        <v>22511579.1568723</v>
      </c>
      <c r="Q45" s="67"/>
      <c r="R45" s="82" t="n">
        <f aca="false">'High SIPA income'!G40</f>
        <v>23037217.9588619</v>
      </c>
      <c r="S45" s="67" t="n">
        <f aca="false">SUM(T42:T45)/AVERAGE(AG42:AG45)</f>
        <v>0.0584235316343201</v>
      </c>
      <c r="T45" s="82" t="n">
        <f aca="false">'High SIPA income'!J40</f>
        <v>88084799.5405521</v>
      </c>
      <c r="U45" s="9"/>
      <c r="V45" s="82" t="n">
        <f aca="false">'High SIPA income'!F40</f>
        <v>110017.9314753</v>
      </c>
      <c r="W45" s="67"/>
      <c r="X45" s="82" t="n">
        <f aca="false">'High SIPA income'!M40</f>
        <v>276333.324816166</v>
      </c>
      <c r="Y45" s="9"/>
      <c r="Z45" s="9" t="n">
        <f aca="false">R45+V45-N45-L45-F45</f>
        <v>-1293255.27107159</v>
      </c>
      <c r="AA45" s="9"/>
      <c r="AB45" s="9" t="n">
        <f aca="false">T45-P45-D45</f>
        <v>-45304788.8914596</v>
      </c>
      <c r="AC45" s="50"/>
      <c r="AD45" s="9"/>
      <c r="AE45" s="9"/>
      <c r="AF45" s="9"/>
      <c r="AG45" s="9" t="n">
        <f aca="false">AG44*'Optimist macro hypothesis'!B27/'Optimist macro hypothesis'!B26</f>
        <v>5517234304.10474</v>
      </c>
      <c r="AH45" s="40" t="n">
        <f aca="false">(AG45-AG44)/AG44</f>
        <v>0.00996321298191228</v>
      </c>
      <c r="AI45" s="40" t="n">
        <f aca="false">(AG45-AG41)/AG41</f>
        <v>0.0512275286660903</v>
      </c>
      <c r="AJ45" s="40" t="n">
        <f aca="false">AB45/AG45</f>
        <v>-0.00821150351685327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11831586</v>
      </c>
      <c r="AX45" s="7"/>
      <c r="AY45" s="40" t="n">
        <f aca="false">(AW45-AW44)/AW44</f>
        <v>0.0023000677287816</v>
      </c>
      <c r="AZ45" s="12" t="n">
        <f aca="false">workers_and_wage_high!B33</f>
        <v>6572.23889305668</v>
      </c>
      <c r="BA45" s="40" t="n">
        <f aca="false">(AZ45-AZ44)/AZ44</f>
        <v>0.0179523720479911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0.0141574444047338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113705448.922122</v>
      </c>
      <c r="E46" s="6"/>
      <c r="F46" s="81" t="n">
        <f aca="false">'High pensions'!I46</f>
        <v>20667311.2985798</v>
      </c>
      <c r="G46" s="81" t="n">
        <f aca="false">'High pensions'!K46</f>
        <v>491632.439026577</v>
      </c>
      <c r="H46" s="81" t="n">
        <f aca="false">'High pensions'!V46</f>
        <v>2704816.62450385</v>
      </c>
      <c r="I46" s="81" t="n">
        <f aca="false">'High pensions'!M46</f>
        <v>15205.1269802034</v>
      </c>
      <c r="J46" s="81" t="n">
        <f aca="false">'High pensions'!W46</f>
        <v>83654.1224073356</v>
      </c>
      <c r="K46" s="6"/>
      <c r="L46" s="81" t="n">
        <f aca="false">'High pensions'!N46</f>
        <v>4260568.6445148</v>
      </c>
      <c r="M46" s="8"/>
      <c r="N46" s="81" t="n">
        <f aca="false">'High pensions'!L46</f>
        <v>873556.094157211</v>
      </c>
      <c r="O46" s="6"/>
      <c r="P46" s="81" t="n">
        <f aca="false">'High pensions'!X46</f>
        <v>26914158.8396151</v>
      </c>
      <c r="Q46" s="8"/>
      <c r="R46" s="81" t="n">
        <f aca="false">'High SIPA income'!G41</f>
        <v>20434338.6907139</v>
      </c>
      <c r="S46" s="8"/>
      <c r="T46" s="81" t="n">
        <f aca="false">'High SIPA income'!J41</f>
        <v>78132465.0628172</v>
      </c>
      <c r="U46" s="6"/>
      <c r="V46" s="81" t="n">
        <f aca="false">'High SIPA income'!F41</f>
        <v>110459.075284522</v>
      </c>
      <c r="W46" s="8"/>
      <c r="X46" s="81" t="n">
        <f aca="false">'High SIPA income'!M41</f>
        <v>277441.350879641</v>
      </c>
      <c r="Y46" s="6"/>
      <c r="Z46" s="6" t="n">
        <f aca="false">R46+V46-N46-L46-F46</f>
        <v>-5256638.27125341</v>
      </c>
      <c r="AA46" s="6"/>
      <c r="AB46" s="6" t="n">
        <f aca="false">T46-P46-D46</f>
        <v>-62487142.6989201</v>
      </c>
      <c r="AC46" s="50"/>
      <c r="AD46" s="6"/>
      <c r="AE46" s="6"/>
      <c r="AF46" s="6"/>
      <c r="AG46" s="6" t="n">
        <f aca="false">AG45*'Optimist macro hypothesis'!B28/'Optimist macro hypothesis'!B27</f>
        <v>5592079747.73059</v>
      </c>
      <c r="AH46" s="61" t="n">
        <f aca="false">(AG46-AG45)/AG45</f>
        <v>0.0135657540536511</v>
      </c>
      <c r="AI46" s="61"/>
      <c r="AJ46" s="61" t="n">
        <f aca="false">AB46/AG46</f>
        <v>-0.0111742223855586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0.0155680507634043</v>
      </c>
      <c r="AV46" s="5"/>
      <c r="AW46" s="5" t="n">
        <f aca="false">workers_and_wage_high!C34</f>
        <v>11881448</v>
      </c>
      <c r="AX46" s="5"/>
      <c r="AY46" s="61" t="n">
        <f aca="false">(AW46-AW45)/AW45</f>
        <v>0.00421431243452907</v>
      </c>
      <c r="AZ46" s="11" t="n">
        <f aca="false">workers_and_wage_high!B34</f>
        <v>6665.55036935888</v>
      </c>
      <c r="BA46" s="61" t="n">
        <f aca="false">(AZ46-AZ45)/AZ45</f>
        <v>0.0141978217500242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0.0164216699254922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116841417.708039</v>
      </c>
      <c r="E47" s="9"/>
      <c r="F47" s="82" t="n">
        <f aca="false">'High pensions'!I47</f>
        <v>21237310.7465884</v>
      </c>
      <c r="G47" s="82" t="n">
        <f aca="false">'High pensions'!K47</f>
        <v>523772.495528971</v>
      </c>
      <c r="H47" s="82" t="n">
        <f aca="false">'High pensions'!V47</f>
        <v>2881641.73253027</v>
      </c>
      <c r="I47" s="82" t="n">
        <f aca="false">'High pensions'!M47</f>
        <v>16199.1493462567</v>
      </c>
      <c r="J47" s="82" t="n">
        <f aca="false">'High pensions'!W47</f>
        <v>89122.940181348</v>
      </c>
      <c r="K47" s="9"/>
      <c r="L47" s="82" t="n">
        <f aca="false">'High pensions'!N47</f>
        <v>3591803.98552859</v>
      </c>
      <c r="M47" s="67"/>
      <c r="N47" s="82" t="n">
        <f aca="false">'High pensions'!L47</f>
        <v>900661.469296701</v>
      </c>
      <c r="O47" s="9"/>
      <c r="P47" s="82" t="n">
        <f aca="false">'High pensions'!X47</f>
        <v>23593061.6216011</v>
      </c>
      <c r="Q47" s="67"/>
      <c r="R47" s="82" t="n">
        <f aca="false">'High SIPA income'!G42</f>
        <v>24043066.0292646</v>
      </c>
      <c r="S47" s="67"/>
      <c r="T47" s="82" t="n">
        <f aca="false">'High SIPA income'!J42</f>
        <v>91930746.8162993</v>
      </c>
      <c r="U47" s="9"/>
      <c r="V47" s="82" t="n">
        <f aca="false">'High SIPA income'!F42</f>
        <v>110894.142067351</v>
      </c>
      <c r="W47" s="67"/>
      <c r="X47" s="82" t="n">
        <f aca="false">'High SIPA income'!M42</f>
        <v>278534.113204876</v>
      </c>
      <c r="Y47" s="9"/>
      <c r="Z47" s="9" t="n">
        <f aca="false">R47+V47-N47-L47-F47</f>
        <v>-1575816.03008169</v>
      </c>
      <c r="AA47" s="9"/>
      <c r="AB47" s="9" t="n">
        <f aca="false">T47-P47-D47</f>
        <v>-48503732.5133411</v>
      </c>
      <c r="AC47" s="50"/>
      <c r="AD47" s="9"/>
      <c r="AE47" s="9"/>
      <c r="AF47" s="9"/>
      <c r="AG47" s="9" t="n">
        <f aca="false">AG46*'Optimist macro hypothesis'!B29/'Optimist macro hypothesis'!B28</f>
        <v>5678862063.84661</v>
      </c>
      <c r="AH47" s="40" t="n">
        <f aca="false">(AG47-AG46)/AG46</f>
        <v>0.0155187908668936</v>
      </c>
      <c r="AI47" s="40"/>
      <c r="AJ47" s="40" t="n">
        <f aca="false">AB47/AG47</f>
        <v>-0.00854110065855109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11951908</v>
      </c>
      <c r="AX47" s="7"/>
      <c r="AY47" s="40" t="n">
        <f aca="false">(AW47-AW46)/AW46</f>
        <v>0.00593025361891918</v>
      </c>
      <c r="AZ47" s="12" t="n">
        <f aca="false">workers_and_wage_high!B35</f>
        <v>6711.8087441214</v>
      </c>
      <c r="BA47" s="40" t="n">
        <f aca="false">(AZ47-AZ46)/AZ46</f>
        <v>0.00693991826619026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0.0143057343495692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119315907.219943</v>
      </c>
      <c r="E48" s="9"/>
      <c r="F48" s="82" t="n">
        <f aca="false">'High pensions'!I48</f>
        <v>21687078.5064659</v>
      </c>
      <c r="G48" s="82" t="n">
        <f aca="false">'High pensions'!K48</f>
        <v>528958.79729647</v>
      </c>
      <c r="H48" s="82" t="n">
        <f aca="false">'High pensions'!V48</f>
        <v>2910175.23464864</v>
      </c>
      <c r="I48" s="82" t="n">
        <f aca="false">'High pensions'!M48</f>
        <v>16359.5504318498</v>
      </c>
      <c r="J48" s="82" t="n">
        <f aca="false">'High pensions'!W48</f>
        <v>90005.4196283096</v>
      </c>
      <c r="K48" s="9"/>
      <c r="L48" s="82" t="n">
        <f aca="false">'High pensions'!N48</f>
        <v>3669784.02998063</v>
      </c>
      <c r="M48" s="67"/>
      <c r="N48" s="82" t="n">
        <f aca="false">'High pensions'!L48</f>
        <v>921088.059612989</v>
      </c>
      <c r="O48" s="9"/>
      <c r="P48" s="82" t="n">
        <f aca="false">'High pensions'!X48</f>
        <v>24110081.516066</v>
      </c>
      <c r="Q48" s="67"/>
      <c r="R48" s="82" t="n">
        <f aca="false">'High SIPA income'!G43</f>
        <v>21169951.1809856</v>
      </c>
      <c r="S48" s="67"/>
      <c r="T48" s="82" t="n">
        <f aca="false">'High SIPA income'!J43</f>
        <v>80945143.1761561</v>
      </c>
      <c r="U48" s="9"/>
      <c r="V48" s="82" t="n">
        <f aca="false">'High SIPA income'!F43</f>
        <v>115116.323412621</v>
      </c>
      <c r="W48" s="67"/>
      <c r="X48" s="82" t="n">
        <f aca="false">'High SIPA income'!M43</f>
        <v>289139.015455535</v>
      </c>
      <c r="Y48" s="9"/>
      <c r="Z48" s="9" t="n">
        <f aca="false">R48+V48-N48-L48-F48</f>
        <v>-4992883.09166139</v>
      </c>
      <c r="AA48" s="9"/>
      <c r="AB48" s="9" t="n">
        <f aca="false">T48-P48-D48</f>
        <v>-62480845.5598526</v>
      </c>
      <c r="AC48" s="50"/>
      <c r="AD48" s="9"/>
      <c r="AE48" s="9"/>
      <c r="AF48" s="9"/>
      <c r="AG48" s="9" t="n">
        <f aca="false">AG47*'Optimist macro hypothesis'!B30/'Optimist macro hypothesis'!B29</f>
        <v>5768724395.34977</v>
      </c>
      <c r="AH48" s="40" t="n">
        <f aca="false">(AG48-AG47)/AG47</f>
        <v>0.0158240032057202</v>
      </c>
      <c r="AI48" s="40"/>
      <c r="AJ48" s="40" t="n">
        <f aca="false">AB48/AG48</f>
        <v>-0.010830963880025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11980157</v>
      </c>
      <c r="AX48" s="7"/>
      <c r="AY48" s="40" t="n">
        <f aca="false">(AW48-AW47)/AW47</f>
        <v>0.00236355567663339</v>
      </c>
      <c r="AZ48" s="12" t="n">
        <f aca="false">workers_and_wage_high!B36</f>
        <v>6789.77886166552</v>
      </c>
      <c r="BA48" s="40" t="n">
        <f aca="false">(AZ48-AZ47)/AZ47</f>
        <v>0.0116168562777374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0.0165064043790111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121584206.530595</v>
      </c>
      <c r="E49" s="9"/>
      <c r="F49" s="82" t="n">
        <f aca="false">'High pensions'!I49</f>
        <v>22099368.7565463</v>
      </c>
      <c r="G49" s="82" t="n">
        <f aca="false">'High pensions'!K49</f>
        <v>559674.669008457</v>
      </c>
      <c r="H49" s="82" t="n">
        <f aca="false">'High pensions'!V49</f>
        <v>3079164.89816069</v>
      </c>
      <c r="I49" s="82" t="n">
        <f aca="false">'High pensions'!M49</f>
        <v>17309.5258456224</v>
      </c>
      <c r="J49" s="82" t="n">
        <f aca="false">'High pensions'!W49</f>
        <v>95231.9040668257</v>
      </c>
      <c r="K49" s="9"/>
      <c r="L49" s="82" t="n">
        <f aca="false">'High pensions'!N49</f>
        <v>3774992.1896822</v>
      </c>
      <c r="M49" s="67"/>
      <c r="N49" s="82" t="n">
        <f aca="false">'High pensions'!L49</f>
        <v>940033.499289874</v>
      </c>
      <c r="O49" s="9"/>
      <c r="P49" s="82" t="n">
        <f aca="false">'High pensions'!X49</f>
        <v>24760239.3761898</v>
      </c>
      <c r="Q49" s="67"/>
      <c r="R49" s="82" t="n">
        <f aca="false">'High SIPA income'!G44</f>
        <v>24746853.3286127</v>
      </c>
      <c r="S49" s="67"/>
      <c r="T49" s="82" t="n">
        <f aca="false">'High SIPA income'!J44</f>
        <v>94621738.5537981</v>
      </c>
      <c r="U49" s="9"/>
      <c r="V49" s="82" t="n">
        <f aca="false">'High SIPA income'!F44</f>
        <v>116872.269499434</v>
      </c>
      <c r="W49" s="67"/>
      <c r="X49" s="82" t="n">
        <f aca="false">'High SIPA income'!M44</f>
        <v>293549.445772302</v>
      </c>
      <c r="Y49" s="9"/>
      <c r="Z49" s="9" t="n">
        <f aca="false">R49+V49-N49-L49-F49</f>
        <v>-1950668.84740628</v>
      </c>
      <c r="AA49" s="9"/>
      <c r="AB49" s="9" t="n">
        <f aca="false">T49-P49-D49</f>
        <v>-51722707.3529863</v>
      </c>
      <c r="AC49" s="50"/>
      <c r="AD49" s="9"/>
      <c r="AE49" s="9"/>
      <c r="AF49" s="9"/>
      <c r="AG49" s="9" t="n">
        <f aca="false">AG48*'Optimist macro hypothesis'!B31/'Optimist macro hypothesis'!B30</f>
        <v>5868890535.12162</v>
      </c>
      <c r="AH49" s="40" t="n">
        <f aca="false">(AG49-AG48)/AG48</f>
        <v>0.0173636549273525</v>
      </c>
      <c r="AI49" s="40" t="n">
        <f aca="false">(AG49-AG45)/AG45</f>
        <v>0.0637377736079202</v>
      </c>
      <c r="AJ49" s="40" t="n">
        <f aca="false">AB49/AG49</f>
        <v>-0.00881302982965152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12056959</v>
      </c>
      <c r="AX49" s="7"/>
      <c r="AY49" s="40" t="n">
        <f aca="false">(AW49-AW48)/AW48</f>
        <v>0.00641076740480112</v>
      </c>
      <c r="AZ49" s="12" t="n">
        <f aca="false">workers_and_wage_high!B37</f>
        <v>6828.27873676785</v>
      </c>
      <c r="BA49" s="40" t="n">
        <f aca="false">(AZ49-AZ48)/AZ48</f>
        <v>0.00567026936910968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0.0144070718558962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123930078.381295</v>
      </c>
      <c r="E50" s="6"/>
      <c r="F50" s="81" t="n">
        <f aca="false">'High pensions'!I50</f>
        <v>22525758.7340241</v>
      </c>
      <c r="G50" s="81" t="n">
        <f aca="false">'High pensions'!K50</f>
        <v>603149.629892351</v>
      </c>
      <c r="H50" s="81" t="n">
        <f aca="false">'High pensions'!V50</f>
        <v>3318351.30575666</v>
      </c>
      <c r="I50" s="81" t="n">
        <f aca="false">'High pensions'!M50</f>
        <v>18654.1122647119</v>
      </c>
      <c r="J50" s="81" t="n">
        <f aca="false">'High pensions'!W50</f>
        <v>102629.421827526</v>
      </c>
      <c r="K50" s="6"/>
      <c r="L50" s="81" t="n">
        <f aca="false">'High pensions'!N50</f>
        <v>4681322.69689491</v>
      </c>
      <c r="M50" s="8"/>
      <c r="N50" s="81" t="n">
        <f aca="false">'High pensions'!L50</f>
        <v>959258.096768782</v>
      </c>
      <c r="O50" s="6"/>
      <c r="P50" s="81" t="n">
        <f aca="false">'High pensions'!X50</f>
        <v>29568960.7497862</v>
      </c>
      <c r="Q50" s="8"/>
      <c r="R50" s="81" t="n">
        <f aca="false">'High SIPA income'!G45</f>
        <v>21904495.2556044</v>
      </c>
      <c r="S50" s="8"/>
      <c r="T50" s="81" t="n">
        <f aca="false">'High SIPA income'!J45</f>
        <v>83753736.109645</v>
      </c>
      <c r="U50" s="6"/>
      <c r="V50" s="81" t="n">
        <f aca="false">'High SIPA income'!F45</f>
        <v>119315.783956805</v>
      </c>
      <c r="W50" s="8"/>
      <c r="X50" s="81" t="n">
        <f aca="false">'High SIPA income'!M45</f>
        <v>299686.849604454</v>
      </c>
      <c r="Y50" s="6"/>
      <c r="Z50" s="6" t="n">
        <f aca="false">R50+V50-N50-L50-F50</f>
        <v>-6142528.48812651</v>
      </c>
      <c r="AA50" s="6"/>
      <c r="AB50" s="6" t="n">
        <f aca="false">T50-P50-D50</f>
        <v>-69745303.0214364</v>
      </c>
      <c r="AC50" s="50"/>
      <c r="AD50" s="6"/>
      <c r="AE50" s="6"/>
      <c r="AF50" s="6"/>
      <c r="AG50" s="6" t="n">
        <f aca="false">AG49*'Optimist macro hypothesis'!B32/'Optimist macro hypothesis'!B31</f>
        <v>5938788692.08989</v>
      </c>
      <c r="AH50" s="61" t="n">
        <f aca="false">(AG50-AG49)/AG49</f>
        <v>0.0119099438897306</v>
      </c>
      <c r="AI50" s="61"/>
      <c r="AJ50" s="61" t="n">
        <f aca="false">AB50/AG50</f>
        <v>-0.0117440283932535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0.00904718224641889</v>
      </c>
      <c r="AV50" s="5"/>
      <c r="AW50" s="5" t="n">
        <f aca="false">workers_and_wage_high!C38</f>
        <v>12175420</v>
      </c>
      <c r="AX50" s="5"/>
      <c r="AY50" s="61" t="n">
        <f aca="false">(AW50-AW49)/AW49</f>
        <v>0.00982511427632789</v>
      </c>
      <c r="AZ50" s="11" t="n">
        <f aca="false">workers_and_wage_high!B38</f>
        <v>6860.58609733348</v>
      </c>
      <c r="BA50" s="61" t="n">
        <f aca="false">(AZ50-AZ49)/AZ49</f>
        <v>0.00473140623150991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0.0166450978798564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125893788.911122</v>
      </c>
      <c r="E51" s="9"/>
      <c r="F51" s="82" t="n">
        <f aca="false">'High pensions'!I51</f>
        <v>22882686.3677035</v>
      </c>
      <c r="G51" s="82" t="n">
        <f aca="false">'High pensions'!K51</f>
        <v>642558.2469606</v>
      </c>
      <c r="H51" s="82" t="n">
        <f aca="false">'High pensions'!V51</f>
        <v>3535165.88944434</v>
      </c>
      <c r="I51" s="82" t="n">
        <f aca="false">'High pensions'!M51</f>
        <v>19872.9354730082</v>
      </c>
      <c r="J51" s="82" t="n">
        <f aca="false">'High pensions'!W51</f>
        <v>109335.027508588</v>
      </c>
      <c r="K51" s="9"/>
      <c r="L51" s="82" t="n">
        <f aca="false">'High pensions'!N51</f>
        <v>3864465.20057836</v>
      </c>
      <c r="M51" s="67"/>
      <c r="N51" s="82" t="n">
        <f aca="false">'High pensions'!L51</f>
        <v>975766.533500578</v>
      </c>
      <c r="O51" s="9"/>
      <c r="P51" s="82" t="n">
        <f aca="false">'High pensions'!X51</f>
        <v>25421107.8663445</v>
      </c>
      <c r="Q51" s="67"/>
      <c r="R51" s="82" t="n">
        <f aca="false">'High SIPA income'!G46</f>
        <v>25561570.749946</v>
      </c>
      <c r="S51" s="67"/>
      <c r="T51" s="82" t="n">
        <f aca="false">'High SIPA income'!J46</f>
        <v>97736881.2272102</v>
      </c>
      <c r="U51" s="9"/>
      <c r="V51" s="82" t="n">
        <f aca="false">'High SIPA income'!F46</f>
        <v>119465.880726049</v>
      </c>
      <c r="W51" s="67"/>
      <c r="X51" s="82" t="n">
        <f aca="false">'High SIPA income'!M46</f>
        <v>300063.849414694</v>
      </c>
      <c r="Y51" s="9"/>
      <c r="Z51" s="9" t="n">
        <f aca="false">R51+V51-N51-L51-F51</f>
        <v>-2041881.47111041</v>
      </c>
      <c r="AA51" s="9"/>
      <c r="AB51" s="9" t="n">
        <f aca="false">T51-P51-D51</f>
        <v>-53578015.5502566</v>
      </c>
      <c r="AC51" s="50"/>
      <c r="AD51" s="9"/>
      <c r="AE51" s="9"/>
      <c r="AF51" s="9"/>
      <c r="AG51" s="9" t="n">
        <f aca="false">AG50*'Optimist macro hypothesis'!B33/'Optimist macro hypothesis'!B32</f>
        <v>5991199477.35818</v>
      </c>
      <c r="AH51" s="40" t="n">
        <f aca="false">(AG51-AG50)/AG50</f>
        <v>0.00882516418509761</v>
      </c>
      <c r="AI51" s="40"/>
      <c r="AJ51" s="40" t="n">
        <f aca="false">AB51/AG51</f>
        <v>-0.00894278612366982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12201627</v>
      </c>
      <c r="AX51" s="7"/>
      <c r="AY51" s="40" t="n">
        <f aca="false">(AW51-AW50)/AW50</f>
        <v>0.00215245141440706</v>
      </c>
      <c r="AZ51" s="12" t="n">
        <f aca="false">workers_and_wage_high!B39</f>
        <v>6897.64885548857</v>
      </c>
      <c r="BA51" s="40" t="n">
        <f aca="false">(AZ51-AZ50)/AZ50</f>
        <v>0.0054022728713351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0.0145114246980596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128236023.814661</v>
      </c>
      <c r="E52" s="9"/>
      <c r="F52" s="82" t="n">
        <f aca="false">'High pensions'!I52</f>
        <v>23308415.2869833</v>
      </c>
      <c r="G52" s="82" t="n">
        <f aca="false">'High pensions'!K52</f>
        <v>654990.560680047</v>
      </c>
      <c r="H52" s="82" t="n">
        <f aca="false">'High pensions'!V52</f>
        <v>3603564.81140317</v>
      </c>
      <c r="I52" s="82" t="n">
        <f aca="false">'High pensions'!M52</f>
        <v>20257.4400210323</v>
      </c>
      <c r="J52" s="82" t="n">
        <f aca="false">'High pensions'!W52</f>
        <v>111450.458084634</v>
      </c>
      <c r="K52" s="9"/>
      <c r="L52" s="82" t="n">
        <f aca="false">'High pensions'!N52</f>
        <v>3943937.36221358</v>
      </c>
      <c r="M52" s="67"/>
      <c r="N52" s="82" t="n">
        <f aca="false">'High pensions'!L52</f>
        <v>995773.887381315</v>
      </c>
      <c r="O52" s="9"/>
      <c r="P52" s="82" t="n">
        <f aca="false">'High pensions'!X52</f>
        <v>25943563.8487925</v>
      </c>
      <c r="Q52" s="67"/>
      <c r="R52" s="82" t="n">
        <f aca="false">'High SIPA income'!G47</f>
        <v>22363532.153518</v>
      </c>
      <c r="S52" s="67"/>
      <c r="T52" s="82" t="n">
        <f aca="false">'High SIPA income'!J47</f>
        <v>85508903.4743258</v>
      </c>
      <c r="U52" s="9"/>
      <c r="V52" s="82" t="n">
        <f aca="false">'High SIPA income'!F47</f>
        <v>119554.492781108</v>
      </c>
      <c r="W52" s="67"/>
      <c r="X52" s="82" t="n">
        <f aca="false">'High SIPA income'!M47</f>
        <v>300286.417349438</v>
      </c>
      <c r="Y52" s="9"/>
      <c r="Z52" s="9" t="n">
        <f aca="false">R52+V52-N52-L52-F52</f>
        <v>-5765039.89027908</v>
      </c>
      <c r="AA52" s="9"/>
      <c r="AB52" s="9" t="n">
        <f aca="false">T52-P52-D52</f>
        <v>-68670684.1891276</v>
      </c>
      <c r="AC52" s="50"/>
      <c r="AD52" s="9"/>
      <c r="AE52" s="9"/>
      <c r="AF52" s="9"/>
      <c r="AG52" s="9" t="n">
        <f aca="false">AG51*'Optimist macro hypothesis'!B34/'Optimist macro hypothesis'!B33</f>
        <v>6039854441.93123</v>
      </c>
      <c r="AH52" s="40" t="n">
        <f aca="false">(AG52-AG51)/AG51</f>
        <v>0.00812107237572752</v>
      </c>
      <c r="AI52" s="40"/>
      <c r="AJ52" s="40" t="n">
        <f aca="false">AB52/AG52</f>
        <v>-0.011369592570375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12202854</v>
      </c>
      <c r="AX52" s="7"/>
      <c r="AY52" s="40" t="n">
        <f aca="false">(AW52-AW51)/AW51</f>
        <v>0.000100560359696293</v>
      </c>
      <c r="AZ52" s="12" t="n">
        <f aca="false">workers_and_wage_high!B40</f>
        <v>6963.16741440343</v>
      </c>
      <c r="BA52" s="40" t="n">
        <f aca="false">(AZ52-AZ51)/AZ51</f>
        <v>0.00949867995421723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0.016776635240588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130681481.258511</v>
      </c>
      <c r="E53" s="9"/>
      <c r="F53" s="82" t="n">
        <f aca="false">'High pensions'!I53</f>
        <v>23752906.1248331</v>
      </c>
      <c r="G53" s="82" t="n">
        <f aca="false">'High pensions'!K53</f>
        <v>748531.559416782</v>
      </c>
      <c r="H53" s="82" t="n">
        <f aca="false">'High pensions'!V53</f>
        <v>4118199.78739615</v>
      </c>
      <c r="I53" s="82" t="n">
        <f aca="false">'High pensions'!M53</f>
        <v>23150.4606005191</v>
      </c>
      <c r="J53" s="82" t="n">
        <f aca="false">'High pensions'!W53</f>
        <v>127367.003733902</v>
      </c>
      <c r="K53" s="9"/>
      <c r="L53" s="82" t="n">
        <f aca="false">'High pensions'!N53</f>
        <v>4034565.72091948</v>
      </c>
      <c r="M53" s="67"/>
      <c r="N53" s="82" t="n">
        <f aca="false">'High pensions'!L53</f>
        <v>1017875.60652727</v>
      </c>
      <c r="O53" s="9"/>
      <c r="P53" s="82" t="n">
        <f aca="false">'High pensions'!X53</f>
        <v>26535431.9706261</v>
      </c>
      <c r="Q53" s="67"/>
      <c r="R53" s="82" t="n">
        <f aca="false">'High SIPA income'!G48</f>
        <v>26130379.6025004</v>
      </c>
      <c r="S53" s="67"/>
      <c r="T53" s="82" t="n">
        <f aca="false">'High SIPA income'!J48</f>
        <v>99911771.1745821</v>
      </c>
      <c r="U53" s="9"/>
      <c r="V53" s="82" t="n">
        <f aca="false">'High SIPA income'!F48</f>
        <v>121773.331606164</v>
      </c>
      <c r="W53" s="67"/>
      <c r="X53" s="82" t="n">
        <f aca="false">'High SIPA income'!M48</f>
        <v>305859.500768996</v>
      </c>
      <c r="Y53" s="9"/>
      <c r="Z53" s="9" t="n">
        <f aca="false">R53+V53-N53-L53-F53</f>
        <v>-2553194.51817329</v>
      </c>
      <c r="AA53" s="9"/>
      <c r="AB53" s="9" t="n">
        <f aca="false">T53-P53-D53</f>
        <v>-57305142.0545554</v>
      </c>
      <c r="AC53" s="50"/>
      <c r="AD53" s="9"/>
      <c r="AE53" s="9"/>
      <c r="AF53" s="9"/>
      <c r="AG53" s="9" t="n">
        <f aca="false">AG52*'Optimist macro hypothesis'!B35/'Optimist macro hypothesis'!B34</f>
        <v>6084141967.77175</v>
      </c>
      <c r="AH53" s="40" t="n">
        <f aca="false">(AG53-AG52)/AG52</f>
        <v>0.00733254853511984</v>
      </c>
      <c r="AI53" s="40" t="n">
        <f aca="false">(AG53-AG49)/AG49</f>
        <v>0.0366766821364252</v>
      </c>
      <c r="AJ53" s="40" t="n">
        <f aca="false">AB53/AG53</f>
        <v>-0.00941877134986427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12263480</v>
      </c>
      <c r="AX53" s="7"/>
      <c r="AY53" s="40" t="n">
        <f aca="false">(AW53-AW52)/AW52</f>
        <v>0.00496818203348168</v>
      </c>
      <c r="AZ53" s="12" t="n">
        <f aca="false">workers_and_wage_high!B41</f>
        <v>7019.61258927112</v>
      </c>
      <c r="BA53" s="40" t="n">
        <f aca="false">(AZ53-AZ52)/AZ52</f>
        <v>0.00810624985849682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0.0146108896718433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132976046.611211</v>
      </c>
      <c r="E54" s="6"/>
      <c r="F54" s="81" t="n">
        <f aca="false">'High pensions'!I54</f>
        <v>24169970.5389727</v>
      </c>
      <c r="G54" s="81" t="n">
        <f aca="false">'High pensions'!K54</f>
        <v>838228.632039353</v>
      </c>
      <c r="H54" s="81" t="n">
        <f aca="false">'High pensions'!V54</f>
        <v>4611686.61605056</v>
      </c>
      <c r="I54" s="81" t="n">
        <f aca="false">'High pensions'!M54</f>
        <v>25924.5968671966</v>
      </c>
      <c r="J54" s="81" t="n">
        <f aca="false">'High pensions'!W54</f>
        <v>142629.482970637</v>
      </c>
      <c r="K54" s="6"/>
      <c r="L54" s="81" t="n">
        <f aca="false">'High pensions'!N54</f>
        <v>4997420.41468118</v>
      </c>
      <c r="M54" s="8"/>
      <c r="N54" s="81" t="n">
        <f aca="false">'High pensions'!L54</f>
        <v>1037679.56144829</v>
      </c>
      <c r="O54" s="6"/>
      <c r="P54" s="81" t="n">
        <f aca="false">'High pensions'!X54</f>
        <v>31640645.0706384</v>
      </c>
      <c r="Q54" s="8"/>
      <c r="R54" s="81" t="n">
        <f aca="false">'High SIPA income'!G49</f>
        <v>22997331.1986472</v>
      </c>
      <c r="S54" s="8"/>
      <c r="T54" s="81" t="n">
        <f aca="false">'High SIPA income'!J49</f>
        <v>87932289.0558182</v>
      </c>
      <c r="U54" s="6"/>
      <c r="V54" s="81" t="n">
        <f aca="false">'High SIPA income'!F49</f>
        <v>122250.900741652</v>
      </c>
      <c r="W54" s="8"/>
      <c r="X54" s="81" t="n">
        <f aca="false">'High SIPA income'!M49</f>
        <v>307059.01675034</v>
      </c>
      <c r="Y54" s="6"/>
      <c r="Z54" s="6" t="n">
        <f aca="false">R54+V54-N54-L54-F54</f>
        <v>-7085488.41571334</v>
      </c>
      <c r="AA54" s="6"/>
      <c r="AB54" s="6" t="n">
        <f aca="false">T54-P54-D54</f>
        <v>-76684402.6260317</v>
      </c>
      <c r="AC54" s="50"/>
      <c r="AD54" s="6"/>
      <c r="AE54" s="6"/>
      <c r="AF54" s="6"/>
      <c r="AG54" s="6" t="n">
        <f aca="false">AG53*'Optimist macro hypothesis'!B36/'Optimist macro hypothesis'!B35</f>
        <v>6146646296.31305</v>
      </c>
      <c r="AH54" s="61" t="n">
        <f aca="false">(AG54-AG53)/AG53</f>
        <v>0.0102733185504852</v>
      </c>
      <c r="AI54" s="61"/>
      <c r="AJ54" s="61" t="n">
        <f aca="false">AB54/AG54</f>
        <v>-0.0124758118377544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0.0116324532295474</v>
      </c>
      <c r="AV54" s="5"/>
      <c r="AW54" s="5" t="n">
        <f aca="false">workers_and_wage_high!C42</f>
        <v>12305333</v>
      </c>
      <c r="AX54" s="5"/>
      <c r="AY54" s="61" t="n">
        <f aca="false">(AW54-AW53)/AW53</f>
        <v>0.00341281593805347</v>
      </c>
      <c r="AZ54" s="11" t="n">
        <f aca="false">workers_and_wage_high!B42</f>
        <v>7051.03541368151</v>
      </c>
      <c r="BA54" s="61" t="n">
        <f aca="false">(AZ54-AZ53)/AZ53</f>
        <v>0.00447643285306313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0.0167823571580397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135505689.187548</v>
      </c>
      <c r="E55" s="9"/>
      <c r="F55" s="82" t="n">
        <f aca="false">'High pensions'!I55</f>
        <v>24629763.0211702</v>
      </c>
      <c r="G55" s="82" t="n">
        <f aca="false">'High pensions'!K55</f>
        <v>913718.704200429</v>
      </c>
      <c r="H55" s="82" t="n">
        <f aca="false">'High pensions'!V55</f>
        <v>5027010.71990864</v>
      </c>
      <c r="I55" s="82" t="n">
        <f aca="false">'High pensions'!M55</f>
        <v>28259.3413670239</v>
      </c>
      <c r="J55" s="82" t="n">
        <f aca="false">'High pensions'!W55</f>
        <v>155474.558347692</v>
      </c>
      <c r="K55" s="9"/>
      <c r="L55" s="82" t="n">
        <f aca="false">'High pensions'!N55</f>
        <v>4144909.87186928</v>
      </c>
      <c r="M55" s="67"/>
      <c r="N55" s="82" t="n">
        <f aca="false">'High pensions'!L55</f>
        <v>1058899.12056785</v>
      </c>
      <c r="O55" s="9"/>
      <c r="P55" s="82" t="n">
        <f aca="false">'High pensions'!X55</f>
        <v>27333707.5648165</v>
      </c>
      <c r="Q55" s="67"/>
      <c r="R55" s="82" t="n">
        <f aca="false">'High SIPA income'!G50</f>
        <v>26833877.1019146</v>
      </c>
      <c r="S55" s="67"/>
      <c r="T55" s="82" t="n">
        <f aca="false">'High SIPA income'!J50</f>
        <v>102601654.836916</v>
      </c>
      <c r="U55" s="9"/>
      <c r="V55" s="82" t="n">
        <f aca="false">'High SIPA income'!F50</f>
        <v>121810.536172498</v>
      </c>
      <c r="W55" s="67"/>
      <c r="X55" s="82" t="n">
        <f aca="false">'High SIPA income'!M50</f>
        <v>305952.947913252</v>
      </c>
      <c r="Y55" s="9"/>
      <c r="Z55" s="9" t="n">
        <f aca="false">R55+V55-N55-L55-F55</f>
        <v>-2877884.37552029</v>
      </c>
      <c r="AA55" s="9"/>
      <c r="AB55" s="9" t="n">
        <f aca="false">T55-P55-D55</f>
        <v>-60237741.9154478</v>
      </c>
      <c r="AC55" s="50"/>
      <c r="AD55" s="9"/>
      <c r="AE55" s="9"/>
      <c r="AF55" s="9"/>
      <c r="AG55" s="9" t="n">
        <f aca="false">AG54*'Optimist macro hypothesis'!B37/'Optimist macro hypothesis'!B36</f>
        <v>6215869457.75912</v>
      </c>
      <c r="AH55" s="40" t="n">
        <f aca="false">(AG55-AG54)/AG54</f>
        <v>0.0112619399439987</v>
      </c>
      <c r="AI55" s="40"/>
      <c r="AJ55" s="40" t="n">
        <f aca="false">AB55/AG55</f>
        <v>-0.0096909599412926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12389279</v>
      </c>
      <c r="AX55" s="7"/>
      <c r="AY55" s="40" t="n">
        <f aca="false">(AW55-AW54)/AW54</f>
        <v>0.00682192021946907</v>
      </c>
      <c r="AZ55" s="12" t="n">
        <f aca="false">workers_and_wage_high!B43</f>
        <v>7068.52669960454</v>
      </c>
      <c r="BA55" s="40" t="n">
        <f aca="false">(AZ55-AZ54)/AZ54</f>
        <v>0.00248066913535701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0.0146516108515111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137405099.893911</v>
      </c>
      <c r="E56" s="9"/>
      <c r="F56" s="82" t="n">
        <f aca="false">'High pensions'!I56</f>
        <v>24975003.4008036</v>
      </c>
      <c r="G56" s="82" t="n">
        <f aca="false">'High pensions'!K56</f>
        <v>1005494.35475256</v>
      </c>
      <c r="H56" s="82" t="n">
        <f aca="false">'High pensions'!V56</f>
        <v>5531933.27105184</v>
      </c>
      <c r="I56" s="82" t="n">
        <f aca="false">'High pensions'!M56</f>
        <v>31097.7635490482</v>
      </c>
      <c r="J56" s="82" t="n">
        <f aca="false">'High pensions'!W56</f>
        <v>171090.719723253</v>
      </c>
      <c r="K56" s="9"/>
      <c r="L56" s="82" t="n">
        <f aca="false">'High pensions'!N56</f>
        <v>4184588.30590798</v>
      </c>
      <c r="M56" s="67"/>
      <c r="N56" s="82" t="n">
        <f aca="false">'High pensions'!L56</f>
        <v>1075723.4160349</v>
      </c>
      <c r="O56" s="9"/>
      <c r="P56" s="82" t="n">
        <f aca="false">'High pensions'!X56</f>
        <v>27632161.4573567</v>
      </c>
      <c r="Q56" s="67"/>
      <c r="R56" s="82" t="n">
        <f aca="false">'High SIPA income'!G51</f>
        <v>23668165.362022</v>
      </c>
      <c r="S56" s="67"/>
      <c r="T56" s="82" t="n">
        <f aca="false">'High SIPA income'!J51</f>
        <v>90497281.6218188</v>
      </c>
      <c r="U56" s="9"/>
      <c r="V56" s="82" t="n">
        <f aca="false">'High SIPA income'!F51</f>
        <v>117719.737952726</v>
      </c>
      <c r="W56" s="67"/>
      <c r="X56" s="82" t="n">
        <f aca="false">'High SIPA income'!M51</f>
        <v>295678.042195039</v>
      </c>
      <c r="Y56" s="9"/>
      <c r="Z56" s="9" t="n">
        <f aca="false">R56+V56-N56-L56-F56</f>
        <v>-6449430.02277179</v>
      </c>
      <c r="AA56" s="9"/>
      <c r="AB56" s="9" t="n">
        <f aca="false">T56-P56-D56</f>
        <v>-74539979.7294484</v>
      </c>
      <c r="AC56" s="50"/>
      <c r="AD56" s="9"/>
      <c r="AE56" s="9"/>
      <c r="AF56" s="9"/>
      <c r="AG56" s="9" t="n">
        <f aca="false">AG55*'Optimist macro hypothesis'!B38/'Optimist macro hypothesis'!B37</f>
        <v>6281448619.60846</v>
      </c>
      <c r="AH56" s="40" t="n">
        <f aca="false">(AG56-AG55)/AG55</f>
        <v>0.0105502797790386</v>
      </c>
      <c r="AI56" s="40"/>
      <c r="AJ56" s="40" t="n">
        <f aca="false">AB56/AG56</f>
        <v>-0.0118666862125977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12406175</v>
      </c>
      <c r="AX56" s="7"/>
      <c r="AY56" s="40" t="n">
        <f aca="false">(AW56-AW55)/AW55</f>
        <v>0.0013637597474397</v>
      </c>
      <c r="AZ56" s="12" t="n">
        <f aca="false">workers_and_wage_high!B44</f>
        <v>7132.62032971499</v>
      </c>
      <c r="BA56" s="40" t="n">
        <f aca="false">(AZ56-AZ55)/AZ55</f>
        <v>0.00906746664959728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0.0169476661890182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138746155.124083</v>
      </c>
      <c r="E57" s="9"/>
      <c r="F57" s="82" t="n">
        <f aca="false">'High pensions'!I57</f>
        <v>25218756.06326</v>
      </c>
      <c r="G57" s="82" t="n">
        <f aca="false">'High pensions'!K57</f>
        <v>1081371.46477093</v>
      </c>
      <c r="H57" s="82" t="n">
        <f aca="false">'High pensions'!V57</f>
        <v>5949386.74300613</v>
      </c>
      <c r="I57" s="82" t="n">
        <f aca="false">'High pensions'!M57</f>
        <v>33444.4782918843</v>
      </c>
      <c r="J57" s="82" t="n">
        <f aca="false">'High pensions'!W57</f>
        <v>184001.65184555</v>
      </c>
      <c r="K57" s="9"/>
      <c r="L57" s="82" t="n">
        <f aca="false">'High pensions'!N57</f>
        <v>4243399.54636279</v>
      </c>
      <c r="M57" s="67"/>
      <c r="N57" s="82" t="n">
        <f aca="false">'High pensions'!L57</f>
        <v>1088281.4856222</v>
      </c>
      <c r="O57" s="9"/>
      <c r="P57" s="82" t="n">
        <f aca="false">'High pensions'!X57</f>
        <v>28006424.0572934</v>
      </c>
      <c r="Q57" s="67"/>
      <c r="R57" s="82" t="n">
        <f aca="false">'High SIPA income'!G52</f>
        <v>27739806.1212823</v>
      </c>
      <c r="S57" s="67"/>
      <c r="T57" s="82" t="n">
        <f aca="false">'High SIPA income'!J52</f>
        <v>106065552.960877</v>
      </c>
      <c r="U57" s="9"/>
      <c r="V57" s="82" t="n">
        <f aca="false">'High SIPA income'!F52</f>
        <v>117392.773072152</v>
      </c>
      <c r="W57" s="67"/>
      <c r="X57" s="82" t="n">
        <f aca="false">'High SIPA income'!M52</f>
        <v>294856.800681626</v>
      </c>
      <c r="Y57" s="9"/>
      <c r="Z57" s="9" t="n">
        <f aca="false">R57+V57-N57-L57-F57</f>
        <v>-2693238.20089058</v>
      </c>
      <c r="AA57" s="9"/>
      <c r="AB57" s="9" t="n">
        <f aca="false">T57-P57-D57</f>
        <v>-60687026.2204997</v>
      </c>
      <c r="AC57" s="50"/>
      <c r="AD57" s="9"/>
      <c r="AE57" s="9"/>
      <c r="AF57" s="9"/>
      <c r="AG57" s="9" t="n">
        <f aca="false">AG56*'Optimist macro hypothesis'!B39/'Optimist macro hypothesis'!B38</f>
        <v>6372179588.63645</v>
      </c>
      <c r="AH57" s="40" t="n">
        <f aca="false">(AG57-AG56)/AG56</f>
        <v>0.0144442746446674</v>
      </c>
      <c r="AI57" s="40" t="n">
        <f aca="false">(AG57-AG53)/AG53</f>
        <v>0.0473423569651179</v>
      </c>
      <c r="AJ57" s="40" t="n">
        <f aca="false">AB57/AG57</f>
        <v>-0.00952374699682402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12482363</v>
      </c>
      <c r="AX57" s="7"/>
      <c r="AY57" s="40" t="n">
        <f aca="false">(AW57-AW56)/AW56</f>
        <v>0.00614113536202738</v>
      </c>
      <c r="AZ57" s="12" t="n">
        <f aca="false">workers_and_wage_high!B45</f>
        <v>7188.73064306258</v>
      </c>
      <c r="BA57" s="40" t="n">
        <f aca="false">(AZ57-AZ56)/AZ56</f>
        <v>0.0078667180858943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0.0147578492110465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140484044.809128</v>
      </c>
      <c r="E58" s="6"/>
      <c r="F58" s="81" t="n">
        <f aca="false">'High pensions'!I58</f>
        <v>25534638.0853082</v>
      </c>
      <c r="G58" s="81" t="n">
        <f aca="false">'High pensions'!K58</f>
        <v>1188520.64320593</v>
      </c>
      <c r="H58" s="81" t="n">
        <f aca="false">'High pensions'!V58</f>
        <v>6538889.90863684</v>
      </c>
      <c r="I58" s="81" t="n">
        <f aca="false">'High pensions'!M58</f>
        <v>36758.3704084307</v>
      </c>
      <c r="J58" s="81" t="n">
        <f aca="false">'High pensions'!W58</f>
        <v>202233.708514541</v>
      </c>
      <c r="K58" s="6"/>
      <c r="L58" s="81" t="n">
        <f aca="false">'High pensions'!N58</f>
        <v>5233735.37104546</v>
      </c>
      <c r="M58" s="8"/>
      <c r="N58" s="81" t="n">
        <f aca="false">'High pensions'!L58</f>
        <v>1103894.69246579</v>
      </c>
      <c r="O58" s="6"/>
      <c r="P58" s="81" t="n">
        <f aca="false">'High pensions'!X58</f>
        <v>33231180.6168428</v>
      </c>
      <c r="Q58" s="8"/>
      <c r="R58" s="81" t="n">
        <f aca="false">'High SIPA income'!G53</f>
        <v>24476004.0710238</v>
      </c>
      <c r="S58" s="8"/>
      <c r="T58" s="81" t="n">
        <f aca="false">'High SIPA income'!J53</f>
        <v>93586122.9424415</v>
      </c>
      <c r="U58" s="6"/>
      <c r="V58" s="81" t="n">
        <f aca="false">'High SIPA income'!F53</f>
        <v>117895.18299307</v>
      </c>
      <c r="W58" s="8"/>
      <c r="X58" s="81" t="n">
        <f aca="false">'High SIPA income'!M53</f>
        <v>296118.709554172</v>
      </c>
      <c r="Y58" s="6"/>
      <c r="Z58" s="6" t="n">
        <f aca="false">R58+V58-N58-L58-F58</f>
        <v>-7278368.89480261</v>
      </c>
      <c r="AA58" s="6"/>
      <c r="AB58" s="6" t="n">
        <f aca="false">T58-P58-D58</f>
        <v>-80129102.4835297</v>
      </c>
      <c r="AC58" s="50"/>
      <c r="AD58" s="6"/>
      <c r="AE58" s="6"/>
      <c r="AF58" s="6"/>
      <c r="AG58" s="6" t="n">
        <f aca="false">BF58/100*$AG$57</f>
        <v>6449134036.78105</v>
      </c>
      <c r="AH58" s="61" t="n">
        <f aca="false">(AG58-AG57)/AG57</f>
        <v>0.0120766288950542</v>
      </c>
      <c r="AI58" s="61"/>
      <c r="AJ58" s="61" t="n">
        <f aca="false">AB58/AG58</f>
        <v>-0.0124247847891722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0.0107125660063267</v>
      </c>
      <c r="AV58" s="5"/>
      <c r="AW58" s="5" t="n">
        <f aca="false">workers_and_wage_high!C46</f>
        <v>12565162</v>
      </c>
      <c r="AX58" s="5"/>
      <c r="AY58" s="61" t="n">
        <f aca="false">(AW58-AW57)/AW57</f>
        <v>0.00663327929174949</v>
      </c>
      <c r="AZ58" s="11" t="n">
        <f aca="false">workers_and_wage_high!B46</f>
        <v>7227.60356222706</v>
      </c>
      <c r="BA58" s="61" t="n">
        <f aca="false">(AZ58-AZ57)/AZ57</f>
        <v>0.00540748027636715</v>
      </c>
      <c r="BB58" s="66"/>
      <c r="BC58" s="66"/>
      <c r="BD58" s="66"/>
      <c r="BE58" s="66"/>
      <c r="BF58" s="5" t="n">
        <f aca="false">BF57*(1+AY58)*(1+BA58)*(1-BE58)</f>
        <v>101.207662889505</v>
      </c>
      <c r="BG58" s="5"/>
      <c r="BH58" s="5"/>
      <c r="BI58" s="61" t="n">
        <f aca="false">T65/AG65</f>
        <v>0.0169864717107123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142176121.968648</v>
      </c>
      <c r="E59" s="9"/>
      <c r="F59" s="82" t="n">
        <f aca="false">'High pensions'!I59</f>
        <v>25842193.138549</v>
      </c>
      <c r="G59" s="82" t="n">
        <f aca="false">'High pensions'!K59</f>
        <v>1294300.22433969</v>
      </c>
      <c r="H59" s="82" t="n">
        <f aca="false">'High pensions'!V59</f>
        <v>7120857.95401266</v>
      </c>
      <c r="I59" s="82" t="n">
        <f aca="false">'High pensions'!M59</f>
        <v>40029.9038455575</v>
      </c>
      <c r="J59" s="82" t="n">
        <f aca="false">'High pensions'!W59</f>
        <v>220232.720227196</v>
      </c>
      <c r="K59" s="9"/>
      <c r="L59" s="82" t="n">
        <f aca="false">'High pensions'!N59</f>
        <v>4299413.37972644</v>
      </c>
      <c r="M59" s="67"/>
      <c r="N59" s="82" t="n">
        <f aca="false">'High pensions'!L59</f>
        <v>1118073.96938714</v>
      </c>
      <c r="O59" s="9"/>
      <c r="P59" s="82" t="n">
        <f aca="false">'High pensions'!X59</f>
        <v>28460989.5603668</v>
      </c>
      <c r="Q59" s="67"/>
      <c r="R59" s="82" t="n">
        <f aca="false">'High SIPA income'!G54</f>
        <v>28605844.6862127</v>
      </c>
      <c r="S59" s="67"/>
      <c r="T59" s="82" t="n">
        <f aca="false">'High SIPA income'!J54</f>
        <v>109376926.474923</v>
      </c>
      <c r="U59" s="9"/>
      <c r="V59" s="82" t="n">
        <f aca="false">'High SIPA income'!F54</f>
        <v>115570.901673361</v>
      </c>
      <c r="W59" s="67"/>
      <c r="X59" s="82" t="n">
        <f aca="false">'High SIPA income'!M54</f>
        <v>290280.784987964</v>
      </c>
      <c r="Y59" s="9"/>
      <c r="Z59" s="9" t="n">
        <f aca="false">R59+V59-N59-L59-F59</f>
        <v>-2538264.89977654</v>
      </c>
      <c r="AA59" s="9"/>
      <c r="AB59" s="9" t="n">
        <f aca="false">T59-P59-D59</f>
        <v>-61260185.0540918</v>
      </c>
      <c r="AC59" s="50"/>
      <c r="AD59" s="9"/>
      <c r="AE59" s="9"/>
      <c r="AF59" s="9"/>
      <c r="AG59" s="9" t="n">
        <f aca="false">BF59/100*$AG$57</f>
        <v>6519598531.31371</v>
      </c>
      <c r="AH59" s="40" t="n">
        <f aca="false">(AG59-AG58)/AG58</f>
        <v>0.0109261947620844</v>
      </c>
      <c r="AI59" s="40"/>
      <c r="AJ59" s="40" t="n">
        <f aca="false">AB59/AG59</f>
        <v>-0.00939631248149075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12590544</v>
      </c>
      <c r="AX59" s="7"/>
      <c r="AY59" s="40" t="n">
        <f aca="false">(AW59-AW58)/AW58</f>
        <v>0.00202002966615154</v>
      </c>
      <c r="AZ59" s="12" t="n">
        <f aca="false">workers_and_wage_high!B47</f>
        <v>7291.84402515931</v>
      </c>
      <c r="BA59" s="40" t="n">
        <f aca="false">(AZ59-AZ58)/AZ58</f>
        <v>0.00888821064674758</v>
      </c>
      <c r="BB59" s="39"/>
      <c r="BC59" s="39"/>
      <c r="BD59" s="39"/>
      <c r="BE59" s="39"/>
      <c r="BF59" s="7" t="n">
        <f aca="false">BF58*(1+AY59)*(1+BA59)*(1-BE59)</f>
        <v>102.313477525652</v>
      </c>
      <c r="BG59" s="7"/>
      <c r="BH59" s="7"/>
      <c r="BI59" s="40" t="n">
        <f aca="false">T66/AG66</f>
        <v>0.0147944067481075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143514135.121091</v>
      </c>
      <c r="E60" s="9"/>
      <c r="F60" s="82" t="n">
        <f aca="false">'High pensions'!I60</f>
        <v>26085392.8673682</v>
      </c>
      <c r="G60" s="82" t="n">
        <f aca="false">'High pensions'!K60</f>
        <v>1364294.08951613</v>
      </c>
      <c r="H60" s="82" t="n">
        <f aca="false">'High pensions'!V60</f>
        <v>7505943.54868451</v>
      </c>
      <c r="I60" s="82" t="n">
        <f aca="false">'High pensions'!M60</f>
        <v>42194.6625623547</v>
      </c>
      <c r="J60" s="82" t="n">
        <f aca="false">'High pensions'!W60</f>
        <v>232142.583979934</v>
      </c>
      <c r="K60" s="9"/>
      <c r="L60" s="82" t="n">
        <f aca="false">'High pensions'!N60</f>
        <v>4324272.97745978</v>
      </c>
      <c r="M60" s="67"/>
      <c r="N60" s="82" t="n">
        <f aca="false">'High pensions'!L60</f>
        <v>1129803.53632411</v>
      </c>
      <c r="O60" s="9"/>
      <c r="P60" s="82" t="n">
        <f aca="false">'High pensions'!X60</f>
        <v>28654518.7476881</v>
      </c>
      <c r="Q60" s="67"/>
      <c r="R60" s="82" t="n">
        <f aca="false">'High SIPA income'!G55</f>
        <v>25206074.4821744</v>
      </c>
      <c r="S60" s="67"/>
      <c r="T60" s="82" t="n">
        <f aca="false">'High SIPA income'!J55</f>
        <v>96377610.4359194</v>
      </c>
      <c r="U60" s="9"/>
      <c r="V60" s="82" t="n">
        <f aca="false">'High SIPA income'!F55</f>
        <v>114711.429368612</v>
      </c>
      <c r="W60" s="67"/>
      <c r="X60" s="82" t="n">
        <f aca="false">'High SIPA income'!M55</f>
        <v>288122.038351174</v>
      </c>
      <c r="Y60" s="9"/>
      <c r="Z60" s="9" t="n">
        <f aca="false">R60+V60-N60-L60-F60</f>
        <v>-6218683.46960909</v>
      </c>
      <c r="AA60" s="9"/>
      <c r="AB60" s="9" t="n">
        <f aca="false">T60-P60-D60</f>
        <v>-75791043.4328593</v>
      </c>
      <c r="AC60" s="50"/>
      <c r="AD60" s="9"/>
      <c r="AE60" s="9"/>
      <c r="AF60" s="9"/>
      <c r="AG60" s="9" t="n">
        <f aca="false">BF60/100*$AG$57</f>
        <v>6596286235.85112</v>
      </c>
      <c r="AH60" s="40" t="n">
        <f aca="false">(AG60-AG59)/AG59</f>
        <v>0.0117626421579617</v>
      </c>
      <c r="AI60" s="40"/>
      <c r="AJ60" s="40" t="n">
        <f aca="false">AB60/AG60</f>
        <v>-0.0114899567306421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12690576</v>
      </c>
      <c r="AX60" s="7"/>
      <c r="AY60" s="40" t="n">
        <f aca="false">(AW60-AW59)/AW59</f>
        <v>0.0079450101600058</v>
      </c>
      <c r="AZ60" s="12" t="n">
        <f aca="false">workers_and_wage_high!B48</f>
        <v>7319.46217574685</v>
      </c>
      <c r="BA60" s="40" t="n">
        <f aca="false">(AZ60-AZ59)/AZ59</f>
        <v>0.00378753995453552</v>
      </c>
      <c r="BB60" s="39"/>
      <c r="BC60" s="39"/>
      <c r="BD60" s="39"/>
      <c r="BE60" s="39"/>
      <c r="BF60" s="7" t="n">
        <f aca="false">BF59*(1+AY60)*(1+BA60)*(1-BE60)</f>
        <v>103.516954349722</v>
      </c>
      <c r="BG60" s="7"/>
      <c r="BH60" s="7"/>
      <c r="BI60" s="40" t="n">
        <f aca="false">T67/AG67</f>
        <v>0.0170483190400692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144350625.454832</v>
      </c>
      <c r="E61" s="9"/>
      <c r="F61" s="82" t="n">
        <f aca="false">'High pensions'!I61</f>
        <v>26237434.88725</v>
      </c>
      <c r="G61" s="82" t="n">
        <f aca="false">'High pensions'!K61</f>
        <v>1417878.99891539</v>
      </c>
      <c r="H61" s="82" t="n">
        <f aca="false">'High pensions'!V61</f>
        <v>7800751.91009497</v>
      </c>
      <c r="I61" s="82" t="n">
        <f aca="false">'High pensions'!M61</f>
        <v>43851.9278015066</v>
      </c>
      <c r="J61" s="82" t="n">
        <f aca="false">'High pensions'!W61</f>
        <v>241260.368353451</v>
      </c>
      <c r="K61" s="9"/>
      <c r="L61" s="82" t="n">
        <f aca="false">'High pensions'!N61</f>
        <v>4296911.57406405</v>
      </c>
      <c r="M61" s="67"/>
      <c r="N61" s="82" t="n">
        <f aca="false">'High pensions'!L61</f>
        <v>1136393.80397004</v>
      </c>
      <c r="O61" s="9"/>
      <c r="P61" s="82" t="n">
        <f aca="false">'High pensions'!X61</f>
        <v>28548798.0035416</v>
      </c>
      <c r="Q61" s="67"/>
      <c r="R61" s="82" t="n">
        <f aca="false">'High SIPA income'!G56</f>
        <v>29186268.8692795</v>
      </c>
      <c r="S61" s="67"/>
      <c r="T61" s="82" t="n">
        <f aca="false">'High SIPA income'!J56</f>
        <v>111596228.64523</v>
      </c>
      <c r="U61" s="9"/>
      <c r="V61" s="82" t="n">
        <f aca="false">'High SIPA income'!F56</f>
        <v>117848.078901849</v>
      </c>
      <c r="W61" s="67"/>
      <c r="X61" s="82" t="n">
        <f aca="false">'High SIPA income'!M56</f>
        <v>296000.397657512</v>
      </c>
      <c r="Y61" s="9"/>
      <c r="Z61" s="9" t="n">
        <f aca="false">R61+V61-N61-L61-F61</f>
        <v>-2366623.31710275</v>
      </c>
      <c r="AA61" s="9"/>
      <c r="AB61" s="9" t="n">
        <f aca="false">T61-P61-D61</f>
        <v>-61303194.8131439</v>
      </c>
      <c r="AC61" s="50"/>
      <c r="AD61" s="9"/>
      <c r="AE61" s="9"/>
      <c r="AF61" s="9"/>
      <c r="AG61" s="9" t="n">
        <f aca="false">BF61/100*$AG$57</f>
        <v>6649615879.00474</v>
      </c>
      <c r="AH61" s="40" t="n">
        <f aca="false">(AG61-AG60)/AG60</f>
        <v>0.00808479821020634</v>
      </c>
      <c r="AI61" s="40" t="n">
        <f aca="false">(AG61-AG57)/AG57</f>
        <v>0.0435386803697508</v>
      </c>
      <c r="AJ61" s="40" t="n">
        <f aca="false">AB61/AG61</f>
        <v>-0.00921905805216515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12717250</v>
      </c>
      <c r="AX61" s="7"/>
      <c r="AY61" s="40" t="n">
        <f aca="false">(AW61-AW60)/AW60</f>
        <v>0.00210187465092207</v>
      </c>
      <c r="AZ61" s="12" t="n">
        <f aca="false">workers_and_wage_high!B49</f>
        <v>7363.16210666237</v>
      </c>
      <c r="BA61" s="40" t="n">
        <f aca="false">(AZ61-AZ60)/AZ60</f>
        <v>0.00597037458029763</v>
      </c>
      <c r="BB61" s="39"/>
      <c r="BC61" s="39"/>
      <c r="BD61" s="39"/>
      <c r="BE61" s="39"/>
      <c r="BF61" s="7" t="n">
        <f aca="false">BF60*(1+AY61)*(1+BA61)*(1-BE61)</f>
        <v>104.353868036975</v>
      </c>
      <c r="BG61" s="7"/>
      <c r="BH61" s="7"/>
      <c r="BI61" s="40" t="n">
        <f aca="false">T68/AG68</f>
        <v>0.0148376688279833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145764762.197756</v>
      </c>
      <c r="E62" s="6"/>
      <c r="F62" s="81" t="n">
        <f aca="false">'High pensions'!I62</f>
        <v>26494470.9797313</v>
      </c>
      <c r="G62" s="81" t="n">
        <f aca="false">'High pensions'!K62</f>
        <v>1489022.1485364</v>
      </c>
      <c r="H62" s="81" t="n">
        <f aca="false">'High pensions'!V62</f>
        <v>8192160.5286871</v>
      </c>
      <c r="I62" s="81" t="n">
        <f aca="false">'High pensions'!M62</f>
        <v>46052.2313980327</v>
      </c>
      <c r="J62" s="81" t="n">
        <f aca="false">'High pensions'!W62</f>
        <v>253365.789547022</v>
      </c>
      <c r="K62" s="6"/>
      <c r="L62" s="81" t="n">
        <f aca="false">'High pensions'!N62</f>
        <v>5394795.73664108</v>
      </c>
      <c r="M62" s="8"/>
      <c r="N62" s="81" t="n">
        <f aca="false">'High pensions'!L62</f>
        <v>1148174.93544227</v>
      </c>
      <c r="O62" s="6"/>
      <c r="P62" s="81" t="n">
        <f aca="false">'High pensions'!X62</f>
        <v>34310540.45164</v>
      </c>
      <c r="Q62" s="8"/>
      <c r="R62" s="81" t="n">
        <f aca="false">'High SIPA income'!G57</f>
        <v>25653884.3607523</v>
      </c>
      <c r="S62" s="8"/>
      <c r="T62" s="81" t="n">
        <f aca="false">'High SIPA income'!J57</f>
        <v>98089850.3191054</v>
      </c>
      <c r="U62" s="6"/>
      <c r="V62" s="81" t="n">
        <f aca="false">'High SIPA income'!F57</f>
        <v>121231.191114655</v>
      </c>
      <c r="W62" s="8"/>
      <c r="X62" s="81" t="n">
        <f aca="false">'High SIPA income'!M57</f>
        <v>304497.800157764</v>
      </c>
      <c r="Y62" s="6"/>
      <c r="Z62" s="6" t="n">
        <f aca="false">R62+V62-N62-L62-F62</f>
        <v>-7262326.09994771</v>
      </c>
      <c r="AA62" s="6"/>
      <c r="AB62" s="6" t="n">
        <f aca="false">T62-P62-D62</f>
        <v>-81985452.3302908</v>
      </c>
      <c r="AC62" s="50"/>
      <c r="AD62" s="6"/>
      <c r="AE62" s="6"/>
      <c r="AF62" s="6"/>
      <c r="AG62" s="6" t="n">
        <f aca="false">BF62/100*$AG$57</f>
        <v>6694816789.30813</v>
      </c>
      <c r="AH62" s="61" t="n">
        <f aca="false">(AG62-AG61)/AG61</f>
        <v>0.0067975220111734</v>
      </c>
      <c r="AI62" s="61"/>
      <c r="AJ62" s="61" t="n">
        <f aca="false">AB62/AG62</f>
        <v>-0.0122461084314099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0.00881418990845243</v>
      </c>
      <c r="AV62" s="5"/>
      <c r="AW62" s="5" t="n">
        <f aca="false">workers_and_wage_high!C50</f>
        <v>12805217</v>
      </c>
      <c r="AX62" s="5"/>
      <c r="AY62" s="61" t="n">
        <f aca="false">(AW62-AW61)/AW61</f>
        <v>0.00691714010497553</v>
      </c>
      <c r="AZ62" s="11" t="n">
        <f aca="false">workers_and_wage_high!B50</f>
        <v>7362.28738978601</v>
      </c>
      <c r="BA62" s="61" t="n">
        <f aca="false">(AZ62-AZ61)/AZ61</f>
        <v>-0.00011879636271693</v>
      </c>
      <c r="BB62" s="66"/>
      <c r="BC62" s="66"/>
      <c r="BD62" s="66"/>
      <c r="BE62" s="66"/>
      <c r="BF62" s="5" t="n">
        <f aca="false">BF61*(1+AY62)*(1+BA62)*(1-BE62)</f>
        <v>105.063215751908</v>
      </c>
      <c r="BG62" s="5"/>
      <c r="BH62" s="5"/>
      <c r="BI62" s="61" t="n">
        <f aca="false">T69/AG69</f>
        <v>0.0171345469980451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147427857.548154</v>
      </c>
      <c r="E63" s="9"/>
      <c r="F63" s="82" t="n">
        <f aca="false">'High pensions'!I63</f>
        <v>26796758.2460999</v>
      </c>
      <c r="G63" s="82" t="n">
        <f aca="false">'High pensions'!K63</f>
        <v>1635332.70254779</v>
      </c>
      <c r="H63" s="82" t="n">
        <f aca="false">'High pensions'!V63</f>
        <v>8997118.02826535</v>
      </c>
      <c r="I63" s="82" t="n">
        <f aca="false">'High pensions'!M63</f>
        <v>50577.3000787979</v>
      </c>
      <c r="J63" s="82" t="n">
        <f aca="false">'High pensions'!W63</f>
        <v>278261.382317485</v>
      </c>
      <c r="K63" s="9"/>
      <c r="L63" s="82" t="n">
        <f aca="false">'High pensions'!N63</f>
        <v>4519978.57376812</v>
      </c>
      <c r="M63" s="67"/>
      <c r="N63" s="82" t="n">
        <f aca="false">'High pensions'!L63</f>
        <v>1162356.76627252</v>
      </c>
      <c r="O63" s="9"/>
      <c r="P63" s="82" t="n">
        <f aca="false">'High pensions'!X63</f>
        <v>29849134.2836978</v>
      </c>
      <c r="Q63" s="67"/>
      <c r="R63" s="82" t="n">
        <f aca="false">'High SIPA income'!G58</f>
        <v>29924997.3057537</v>
      </c>
      <c r="S63" s="67"/>
      <c r="T63" s="82" t="n">
        <f aca="false">'High SIPA income'!J58</f>
        <v>114420820.848938</v>
      </c>
      <c r="U63" s="9"/>
      <c r="V63" s="82" t="n">
        <f aca="false">'High SIPA income'!F58</f>
        <v>117790.742042325</v>
      </c>
      <c r="W63" s="67"/>
      <c r="X63" s="82" t="n">
        <f aca="false">'High SIPA income'!M58</f>
        <v>295856.383997064</v>
      </c>
      <c r="Y63" s="9"/>
      <c r="Z63" s="9" t="n">
        <f aca="false">R63+V63-N63-L63-F63</f>
        <v>-2436305.53834461</v>
      </c>
      <c r="AA63" s="9"/>
      <c r="AB63" s="9" t="n">
        <f aca="false">T63-P63-D63</f>
        <v>-62856170.9829137</v>
      </c>
      <c r="AC63" s="50"/>
      <c r="AD63" s="9"/>
      <c r="AE63" s="9"/>
      <c r="AF63" s="9"/>
      <c r="AG63" s="9" t="n">
        <f aca="false">BF63/100*$AG$57</f>
        <v>6751420494.88091</v>
      </c>
      <c r="AH63" s="40" t="n">
        <f aca="false">(AG63-AG62)/AG62</f>
        <v>0.00845485505491151</v>
      </c>
      <c r="AI63" s="40"/>
      <c r="AJ63" s="40" t="n">
        <f aca="false">AB63/AG63</f>
        <v>-0.00931006608617738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12848825</v>
      </c>
      <c r="AX63" s="7"/>
      <c r="AY63" s="40" t="n">
        <f aca="false">(AW63-AW62)/AW62</f>
        <v>0.00340548699799465</v>
      </c>
      <c r="AZ63" s="12" t="n">
        <f aca="false">workers_and_wage_high!B51</f>
        <v>7399.33611959019</v>
      </c>
      <c r="BA63" s="40" t="n">
        <f aca="false">(AZ63-AZ62)/AZ62</f>
        <v>0.00503223086015149</v>
      </c>
      <c r="BB63" s="39"/>
      <c r="BC63" s="39"/>
      <c r="BD63" s="39"/>
      <c r="BE63" s="39"/>
      <c r="BF63" s="7" t="n">
        <f aca="false">BF62*(1+AY63)*(1+BA63)*(1-BE63)</f>
        <v>105.951510012693</v>
      </c>
      <c r="BG63" s="7"/>
      <c r="BH63" s="7"/>
      <c r="BI63" s="40" t="n">
        <f aca="false">T70/AG70</f>
        <v>0.0150128981768151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149055652.248396</v>
      </c>
      <c r="E64" s="9"/>
      <c r="F64" s="82" t="n">
        <f aca="false">'High pensions'!I64</f>
        <v>27092629.201441</v>
      </c>
      <c r="G64" s="82" t="n">
        <f aca="false">'High pensions'!K64</f>
        <v>1688286.73830352</v>
      </c>
      <c r="H64" s="82" t="n">
        <f aca="false">'High pensions'!V64</f>
        <v>9288455.50902689</v>
      </c>
      <c r="I64" s="82" t="n">
        <f aca="false">'High pensions'!M64</f>
        <v>52215.0537619644</v>
      </c>
      <c r="J64" s="82" t="n">
        <f aca="false">'High pensions'!W64</f>
        <v>287271.81986681</v>
      </c>
      <c r="K64" s="9"/>
      <c r="L64" s="82" t="n">
        <f aca="false">'High pensions'!N64</f>
        <v>4637697.9575917</v>
      </c>
      <c r="M64" s="67"/>
      <c r="N64" s="82" t="n">
        <f aca="false">'High pensions'!L64</f>
        <v>1176544.34598165</v>
      </c>
      <c r="O64" s="9"/>
      <c r="P64" s="82" t="n">
        <f aca="false">'High pensions'!X64</f>
        <v>30538036.6035197</v>
      </c>
      <c r="Q64" s="67"/>
      <c r="R64" s="82" t="n">
        <f aca="false">'High SIPA income'!G59</f>
        <v>26337546.0311154</v>
      </c>
      <c r="S64" s="67"/>
      <c r="T64" s="82" t="n">
        <f aca="false">'High SIPA income'!J59</f>
        <v>100703889.969858</v>
      </c>
      <c r="U64" s="9"/>
      <c r="V64" s="82" t="n">
        <f aca="false">'High SIPA income'!F59</f>
        <v>116644.383280207</v>
      </c>
      <c r="W64" s="67"/>
      <c r="X64" s="82" t="n">
        <f aca="false">'High SIPA income'!M59</f>
        <v>292977.061291024</v>
      </c>
      <c r="Y64" s="9"/>
      <c r="Z64" s="9" t="n">
        <f aca="false">R64+V64-N64-L64-F64</f>
        <v>-6452681.09061876</v>
      </c>
      <c r="AA64" s="9"/>
      <c r="AB64" s="9" t="n">
        <f aca="false">T64-P64-D64</f>
        <v>-78889798.8820572</v>
      </c>
      <c r="AC64" s="50"/>
      <c r="AD64" s="9"/>
      <c r="AE64" s="9"/>
      <c r="AF64" s="9"/>
      <c r="AG64" s="9" t="n">
        <f aca="false">BF64/100*$AG$57</f>
        <v>6823751112.35583</v>
      </c>
      <c r="AH64" s="40" t="n">
        <f aca="false">(AG64-AG63)/AG63</f>
        <v>0.0107133924675203</v>
      </c>
      <c r="AI64" s="40"/>
      <c r="AJ64" s="40" t="n">
        <f aca="false">AB64/AG64</f>
        <v>-0.0115610604172258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12910534</v>
      </c>
      <c r="AX64" s="7"/>
      <c r="AY64" s="40" t="n">
        <f aca="false">(AW64-AW63)/AW63</f>
        <v>0.00480269596636268</v>
      </c>
      <c r="AZ64" s="12" t="n">
        <f aca="false">workers_and_wage_high!B52</f>
        <v>7442.86230666007</v>
      </c>
      <c r="BA64" s="40" t="n">
        <f aca="false">(AZ64-AZ63)/AZ63</f>
        <v>0.00588244490673175</v>
      </c>
      <c r="BB64" s="39"/>
      <c r="BC64" s="39"/>
      <c r="BD64" s="39"/>
      <c r="BE64" s="39"/>
      <c r="BF64" s="7" t="n">
        <f aca="false">BF63*(1+AY64)*(1+BA64)*(1-BE64)</f>
        <v>107.086610121985</v>
      </c>
      <c r="BG64" s="7"/>
      <c r="BH64" s="7"/>
      <c r="BI64" s="40" t="n">
        <f aca="false">T71/AG71</f>
        <v>0.0172288546264678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150528828.532436</v>
      </c>
      <c r="E65" s="9"/>
      <c r="F65" s="82" t="n">
        <f aca="false">'High pensions'!I65</f>
        <v>27360396.4293845</v>
      </c>
      <c r="G65" s="82" t="n">
        <f aca="false">'High pensions'!K65</f>
        <v>1732417.67711396</v>
      </c>
      <c r="H65" s="82" t="n">
        <f aca="false">'High pensions'!V65</f>
        <v>9531250.91362996</v>
      </c>
      <c r="I65" s="82" t="n">
        <f aca="false">'High pensions'!M65</f>
        <v>53579.9281581638</v>
      </c>
      <c r="J65" s="82" t="n">
        <f aca="false">'High pensions'!W65</f>
        <v>294780.956091648</v>
      </c>
      <c r="K65" s="9"/>
      <c r="L65" s="82" t="n">
        <f aca="false">'High pensions'!N65</f>
        <v>4563745.87775466</v>
      </c>
      <c r="M65" s="67"/>
      <c r="N65" s="82" t="n">
        <f aca="false">'High pensions'!L65</f>
        <v>1188988.86483294</v>
      </c>
      <c r="O65" s="9"/>
      <c r="P65" s="82" t="n">
        <f aca="false">'High pensions'!X65</f>
        <v>30222764.9806851</v>
      </c>
      <c r="Q65" s="67"/>
      <c r="R65" s="82" t="n">
        <f aca="false">'High SIPA income'!G60</f>
        <v>30596504.6588081</v>
      </c>
      <c r="S65" s="67"/>
      <c r="T65" s="82" t="n">
        <f aca="false">'High SIPA income'!J60</f>
        <v>116988387.414025</v>
      </c>
      <c r="U65" s="9"/>
      <c r="V65" s="82" t="n">
        <f aca="false">'High SIPA income'!F60</f>
        <v>118604.342693087</v>
      </c>
      <c r="W65" s="67"/>
      <c r="X65" s="82" t="n">
        <f aca="false">'High SIPA income'!M60</f>
        <v>297899.914264201</v>
      </c>
      <c r="Y65" s="9"/>
      <c r="Z65" s="9" t="n">
        <f aca="false">R65+V65-N65-L65-F65</f>
        <v>-2398022.17047098</v>
      </c>
      <c r="AA65" s="9"/>
      <c r="AB65" s="9" t="n">
        <f aca="false">T65-P65-D65</f>
        <v>-63763206.0990957</v>
      </c>
      <c r="AC65" s="50"/>
      <c r="AD65" s="9"/>
      <c r="AE65" s="9"/>
      <c r="AF65" s="9"/>
      <c r="AG65" s="9" t="n">
        <f aca="false">BF65/100*$AG$57</f>
        <v>6887150516.38699</v>
      </c>
      <c r="AH65" s="40" t="n">
        <f aca="false">(AG65-AG64)/AG64</f>
        <v>0.0092909901002045</v>
      </c>
      <c r="AI65" s="40" t="n">
        <f aca="false">(AG65-AG61)/AG61</f>
        <v>0.0357215577116614</v>
      </c>
      <c r="AJ65" s="40" t="n">
        <f aca="false">AB65/AG65</f>
        <v>-0.00925828554891899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12981963</v>
      </c>
      <c r="AX65" s="7"/>
      <c r="AY65" s="40" t="n">
        <f aca="false">(AW65-AW64)/AW64</f>
        <v>0.00553261391047032</v>
      </c>
      <c r="AZ65" s="12" t="n">
        <f aca="false">workers_and_wage_high!B53</f>
        <v>7470.68147044436</v>
      </c>
      <c r="BA65" s="40" t="n">
        <f aca="false">(AZ65-AZ64)/AZ64</f>
        <v>0.00373769695556476</v>
      </c>
      <c r="BB65" s="39"/>
      <c r="BC65" s="39"/>
      <c r="BD65" s="39"/>
      <c r="BE65" s="39"/>
      <c r="BF65" s="7" t="n">
        <f aca="false">BF64*(1+AY65)*(1+BA65)*(1-BE65)</f>
        <v>108.081550756493</v>
      </c>
      <c r="BG65" s="7"/>
      <c r="BH65" s="7"/>
      <c r="BI65" s="40" t="n">
        <f aca="false">T72/AG72</f>
        <v>0.0150037367463107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151233888.563772</v>
      </c>
      <c r="E66" s="6"/>
      <c r="F66" s="81" t="n">
        <f aca="false">'High pensions'!I66</f>
        <v>27488549.436034</v>
      </c>
      <c r="G66" s="81" t="n">
        <f aca="false">'High pensions'!K66</f>
        <v>1801621.9403358</v>
      </c>
      <c r="H66" s="81" t="n">
        <f aca="false">'High pensions'!V66</f>
        <v>9911992.35131778</v>
      </c>
      <c r="I66" s="81" t="n">
        <f aca="false">'High pensions'!M66</f>
        <v>55720.2661959522</v>
      </c>
      <c r="J66" s="81" t="n">
        <f aca="false">'High pensions'!W66</f>
        <v>306556.464473744</v>
      </c>
      <c r="K66" s="6"/>
      <c r="L66" s="81" t="n">
        <f aca="false">'High pensions'!N66</f>
        <v>5571899.68091705</v>
      </c>
      <c r="M66" s="8"/>
      <c r="N66" s="81" t="n">
        <f aca="false">'High pensions'!L66</f>
        <v>1195032.4912734</v>
      </c>
      <c r="O66" s="6"/>
      <c r="P66" s="81" t="n">
        <f aca="false">'High pensions'!X66</f>
        <v>35487330.1073735</v>
      </c>
      <c r="Q66" s="8"/>
      <c r="R66" s="81" t="n">
        <f aca="false">'High SIPA income'!G61</f>
        <v>26892021.3075337</v>
      </c>
      <c r="S66" s="8"/>
      <c r="T66" s="81" t="n">
        <f aca="false">'High SIPA income'!J61</f>
        <v>102823974.246558</v>
      </c>
      <c r="U66" s="6"/>
      <c r="V66" s="81" t="n">
        <f aca="false">'High SIPA income'!F61</f>
        <v>121894.074282719</v>
      </c>
      <c r="W66" s="8"/>
      <c r="X66" s="81" t="n">
        <f aca="false">'High SIPA income'!M61</f>
        <v>306162.771561423</v>
      </c>
      <c r="Y66" s="6"/>
      <c r="Z66" s="6" t="n">
        <f aca="false">R66+V66-N66-L66-F66</f>
        <v>-7241566.22640806</v>
      </c>
      <c r="AA66" s="6"/>
      <c r="AB66" s="6" t="n">
        <f aca="false">T66-P66-D66</f>
        <v>-83897244.424587</v>
      </c>
      <c r="AC66" s="50"/>
      <c r="AD66" s="6"/>
      <c r="AE66" s="6"/>
      <c r="AF66" s="6"/>
      <c r="AG66" s="6" t="n">
        <f aca="false">BF66/100*$AG$57</f>
        <v>6950192461.06043</v>
      </c>
      <c r="AH66" s="61" t="n">
        <f aca="false">(AG66-AG65)/AG65</f>
        <v>0.00915355988277531</v>
      </c>
      <c r="AI66" s="61"/>
      <c r="AJ66" s="61" t="n">
        <f aca="false">AB66/AG66</f>
        <v>-0.0120712116814944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0.011315330568458</v>
      </c>
      <c r="AV66" s="5"/>
      <c r="AW66" s="5" t="n">
        <f aca="false">workers_and_wage_high!C54</f>
        <v>13025556</v>
      </c>
      <c r="AX66" s="5"/>
      <c r="AY66" s="61" t="n">
        <f aca="false">(AW66-AW65)/AW65</f>
        <v>0.00335796674200966</v>
      </c>
      <c r="AZ66" s="11" t="n">
        <f aca="false">workers_and_wage_high!B54</f>
        <v>7513.8335973244</v>
      </c>
      <c r="BA66" s="61" t="n">
        <f aca="false">(AZ66-AZ65)/AZ65</f>
        <v>0.0057761968638015</v>
      </c>
      <c r="BB66" s="66"/>
      <c r="BC66" s="66"/>
      <c r="BD66" s="66"/>
      <c r="BE66" s="66"/>
      <c r="BF66" s="5" t="n">
        <f aca="false">BF65*(1+AY66)*(1+BA66)*(1-BE66)</f>
        <v>109.070881703566</v>
      </c>
      <c r="BG66" s="5"/>
      <c r="BH66" s="5"/>
      <c r="BI66" s="61" t="n">
        <f aca="false">T73/AG73</f>
        <v>0.017319300407516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152601403.287902</v>
      </c>
      <c r="E67" s="9"/>
      <c r="F67" s="82" t="n">
        <f aca="false">'High pensions'!I67</f>
        <v>27737111.4247241</v>
      </c>
      <c r="G67" s="82" t="n">
        <f aca="false">'High pensions'!K67</f>
        <v>1906074.04633698</v>
      </c>
      <c r="H67" s="82" t="n">
        <f aca="false">'High pensions'!V67</f>
        <v>10486657.0201827</v>
      </c>
      <c r="I67" s="82" t="n">
        <f aca="false">'High pensions'!M67</f>
        <v>58950.7437011437</v>
      </c>
      <c r="J67" s="82" t="n">
        <f aca="false">'High pensions'!W67</f>
        <v>324329.59856235</v>
      </c>
      <c r="K67" s="9"/>
      <c r="L67" s="82" t="n">
        <f aca="false">'High pensions'!N67</f>
        <v>4650556.69658835</v>
      </c>
      <c r="M67" s="67"/>
      <c r="N67" s="82" t="n">
        <f aca="false">'High pensions'!L67</f>
        <v>1206834.08718074</v>
      </c>
      <c r="O67" s="9"/>
      <c r="P67" s="82" t="n">
        <f aca="false">'High pensions'!X67</f>
        <v>30771405.8804601</v>
      </c>
      <c r="Q67" s="67"/>
      <c r="R67" s="82" t="n">
        <f aca="false">'High SIPA income'!G62</f>
        <v>31250946.4700199</v>
      </c>
      <c r="S67" s="67"/>
      <c r="T67" s="82" t="n">
        <f aca="false">'High SIPA income'!J62</f>
        <v>119490702.400778</v>
      </c>
      <c r="U67" s="9"/>
      <c r="V67" s="82" t="n">
        <f aca="false">'High SIPA income'!F62</f>
        <v>120731.024160041</v>
      </c>
      <c r="W67" s="67"/>
      <c r="X67" s="82" t="n">
        <f aca="false">'High SIPA income'!M62</f>
        <v>303241.52496991</v>
      </c>
      <c r="Y67" s="9"/>
      <c r="Z67" s="9" t="n">
        <f aca="false">R67+V67-N67-L67-F67</f>
        <v>-2222824.71431326</v>
      </c>
      <c r="AA67" s="9"/>
      <c r="AB67" s="9" t="n">
        <f aca="false">T67-P67-D67</f>
        <v>-63882106.7675834</v>
      </c>
      <c r="AC67" s="50"/>
      <c r="AD67" s="9"/>
      <c r="AE67" s="9"/>
      <c r="AF67" s="9"/>
      <c r="AG67" s="9" t="n">
        <f aca="false">BF67/100*$AG$57</f>
        <v>7008943352.12376</v>
      </c>
      <c r="AH67" s="40" t="n">
        <f aca="false">(AG67-AG66)/AG66</f>
        <v>0.00845313153448581</v>
      </c>
      <c r="AI67" s="40"/>
      <c r="AJ67" s="40" t="n">
        <f aca="false">AB67/AG67</f>
        <v>-0.00911437053464366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13057744</v>
      </c>
      <c r="AX67" s="7"/>
      <c r="AY67" s="40" t="n">
        <f aca="false">(AW67-AW66)/AW66</f>
        <v>0.00247114211477806</v>
      </c>
      <c r="AZ67" s="12" t="n">
        <f aca="false">workers_and_wage_high!B55</f>
        <v>7558.67047211545</v>
      </c>
      <c r="BA67" s="40" t="n">
        <f aca="false">(AZ67-AZ66)/AZ66</f>
        <v>0.00596724351295389</v>
      </c>
      <c r="BB67" s="39"/>
      <c r="BC67" s="39"/>
      <c r="BD67" s="39"/>
      <c r="BE67" s="39"/>
      <c r="BF67" s="7" t="n">
        <f aca="false">BF66*(1+AY67)*(1+BA67)*(1-BE67)</f>
        <v>109.992872213188</v>
      </c>
      <c r="BG67" s="7"/>
      <c r="BH67" s="7"/>
      <c r="BI67" s="40" t="n">
        <f aca="false">T74/AG74</f>
        <v>0.0151001743477232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153269470.368558</v>
      </c>
      <c r="E68" s="9"/>
      <c r="F68" s="82" t="n">
        <f aca="false">'High pensions'!I68</f>
        <v>27858540.5246938</v>
      </c>
      <c r="G68" s="82" t="n">
        <f aca="false">'High pensions'!K68</f>
        <v>2002872.89073442</v>
      </c>
      <c r="H68" s="82" t="n">
        <f aca="false">'High pensions'!V68</f>
        <v>11019215.701781</v>
      </c>
      <c r="I68" s="82" t="n">
        <f aca="false">'High pensions'!M68</f>
        <v>61944.5223938485</v>
      </c>
      <c r="J68" s="82" t="n">
        <f aca="false">'High pensions'!W68</f>
        <v>340800.485622095</v>
      </c>
      <c r="K68" s="9"/>
      <c r="L68" s="82" t="n">
        <f aca="false">'High pensions'!N68</f>
        <v>4646819.20500212</v>
      </c>
      <c r="M68" s="67"/>
      <c r="N68" s="82" t="n">
        <f aca="false">'High pensions'!L68</f>
        <v>1212735.76142503</v>
      </c>
      <c r="O68" s="9"/>
      <c r="P68" s="82" t="n">
        <f aca="false">'High pensions'!X68</f>
        <v>30784481.2892685</v>
      </c>
      <c r="Q68" s="67"/>
      <c r="R68" s="82" t="n">
        <f aca="false">'High SIPA income'!G63</f>
        <v>27560367.9598411</v>
      </c>
      <c r="S68" s="67"/>
      <c r="T68" s="82" t="n">
        <f aca="false">'High SIPA income'!J63</f>
        <v>105379455.598396</v>
      </c>
      <c r="U68" s="9"/>
      <c r="V68" s="82" t="n">
        <f aca="false">'High SIPA income'!F63</f>
        <v>120543.850863579</v>
      </c>
      <c r="W68" s="67"/>
      <c r="X68" s="82" t="n">
        <f aca="false">'High SIPA income'!M63</f>
        <v>302771.399612756</v>
      </c>
      <c r="Y68" s="9"/>
      <c r="Z68" s="9" t="n">
        <f aca="false">R68+V68-N68-L68-F68</f>
        <v>-6037183.68041624</v>
      </c>
      <c r="AA68" s="9"/>
      <c r="AB68" s="9" t="n">
        <f aca="false">T68-P68-D68</f>
        <v>-78674496.0594304</v>
      </c>
      <c r="AC68" s="50"/>
      <c r="AD68" s="9"/>
      <c r="AE68" s="9"/>
      <c r="AF68" s="9"/>
      <c r="AG68" s="9" t="n">
        <f aca="false">BF68/100*$AG$57</f>
        <v>7102157139.37853</v>
      </c>
      <c r="AH68" s="40" t="n">
        <f aca="false">(AG68-AG67)/AG67</f>
        <v>0.0132992638935409</v>
      </c>
      <c r="AI68" s="40"/>
      <c r="AJ68" s="40" t="n">
        <f aca="false">AB68/AG68</f>
        <v>-0.0110775493297963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13145632</v>
      </c>
      <c r="AX68" s="7"/>
      <c r="AY68" s="40" t="n">
        <f aca="false">(AW68-AW67)/AW67</f>
        <v>0.00673071856823047</v>
      </c>
      <c r="AZ68" s="12" t="n">
        <f aca="false">workers_and_wage_high!B56</f>
        <v>7607.98799931457</v>
      </c>
      <c r="BA68" s="40" t="n">
        <f aca="false">(AZ68-AZ67)/AZ67</f>
        <v>0.00652462987784094</v>
      </c>
      <c r="BB68" s="39"/>
      <c r="BC68" s="39"/>
      <c r="BD68" s="39"/>
      <c r="BE68" s="39"/>
      <c r="BF68" s="7" t="n">
        <f aca="false">BF67*(1+AY68)*(1+BA68)*(1-BE68)</f>
        <v>111.45569644716</v>
      </c>
      <c r="BG68" s="7"/>
      <c r="BH68" s="7"/>
      <c r="BI68" s="40" t="n">
        <f aca="false">T75/AG75</f>
        <v>0.0173642305426276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154905410.980972</v>
      </c>
      <c r="E69" s="9"/>
      <c r="F69" s="82" t="n">
        <f aca="false">'High pensions'!I69</f>
        <v>28155892.0959972</v>
      </c>
      <c r="G69" s="82" t="n">
        <f aca="false">'High pensions'!K69</f>
        <v>2072953.00962734</v>
      </c>
      <c r="H69" s="82" t="n">
        <f aca="false">'High pensions'!V69</f>
        <v>11404775.8389519</v>
      </c>
      <c r="I69" s="82" t="n">
        <f aca="false">'High pensions'!M69</f>
        <v>64111.9487513609</v>
      </c>
      <c r="J69" s="82" t="n">
        <f aca="false">'High pensions'!W69</f>
        <v>352725.025946966</v>
      </c>
      <c r="K69" s="9"/>
      <c r="L69" s="82" t="n">
        <f aca="false">'High pensions'!N69</f>
        <v>4631561.90321551</v>
      </c>
      <c r="M69" s="67"/>
      <c r="N69" s="82" t="n">
        <f aca="false">'High pensions'!L69</f>
        <v>1226088.69293353</v>
      </c>
      <c r="O69" s="9"/>
      <c r="P69" s="82" t="n">
        <f aca="false">'High pensions'!X69</f>
        <v>30778774.9671757</v>
      </c>
      <c r="Q69" s="67"/>
      <c r="R69" s="82" t="n">
        <f aca="false">'High SIPA income'!G64</f>
        <v>32283610.3189536</v>
      </c>
      <c r="S69" s="67"/>
      <c r="T69" s="82" t="n">
        <f aca="false">'High SIPA income'!J64</f>
        <v>123439182.129907</v>
      </c>
      <c r="U69" s="9"/>
      <c r="V69" s="82" t="n">
        <f aca="false">'High SIPA income'!F64</f>
        <v>123781.172350734</v>
      </c>
      <c r="W69" s="67"/>
      <c r="X69" s="82" t="n">
        <f aca="false">'High SIPA income'!M64</f>
        <v>310902.617842806</v>
      </c>
      <c r="Y69" s="9"/>
      <c r="Z69" s="9" t="n">
        <f aca="false">R69+V69-N69-L69-F69</f>
        <v>-1606151.20084196</v>
      </c>
      <c r="AA69" s="9"/>
      <c r="AB69" s="9" t="n">
        <f aca="false">T69-P69-D69</f>
        <v>-62245003.8182406</v>
      </c>
      <c r="AC69" s="50"/>
      <c r="AD69" s="9"/>
      <c r="AE69" s="9"/>
      <c r="AF69" s="9"/>
      <c r="AG69" s="9" t="n">
        <f aca="false">BF69/100*$AG$57</f>
        <v>7204111211.34342</v>
      </c>
      <c r="AH69" s="40" t="n">
        <f aca="false">(AG69-AG68)/AG68</f>
        <v>0.0143553669630301</v>
      </c>
      <c r="AI69" s="40" t="n">
        <f aca="false">(AG69-AG65)/AG65</f>
        <v>0.0460220368644861</v>
      </c>
      <c r="AJ69" s="40" t="n">
        <f aca="false">AB69/AG69</f>
        <v>-0.00864020584804842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13191345</v>
      </c>
      <c r="AX69" s="7"/>
      <c r="AY69" s="40" t="n">
        <f aca="false">(AW69-AW68)/AW68</f>
        <v>0.00347742885241273</v>
      </c>
      <c r="AZ69" s="12" t="n">
        <f aca="false">workers_and_wage_high!B57</f>
        <v>7690.46042990776</v>
      </c>
      <c r="BA69" s="40" t="n">
        <f aca="false">(AZ69-AZ68)/AZ68</f>
        <v>0.0108402419405262</v>
      </c>
      <c r="BB69" s="39"/>
      <c r="BC69" s="39"/>
      <c r="BD69" s="39"/>
      <c r="BE69" s="39"/>
      <c r="BF69" s="7" t="n">
        <f aca="false">BF68*(1+AY69)*(1+BA69)*(1-BE69)</f>
        <v>113.055683869779</v>
      </c>
      <c r="BG69" s="7"/>
      <c r="BH69" s="7"/>
      <c r="BI69" s="40" t="n">
        <f aca="false">T76/AG76</f>
        <v>0.0151506687971463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156480797.076551</v>
      </c>
      <c r="E70" s="6"/>
      <c r="F70" s="81" t="n">
        <f aca="false">'High pensions'!I70</f>
        <v>28442237.1670683</v>
      </c>
      <c r="G70" s="81" t="n">
        <f aca="false">'High pensions'!K70</f>
        <v>2134767.83549314</v>
      </c>
      <c r="H70" s="81" t="n">
        <f aca="false">'High pensions'!V70</f>
        <v>11744862.7725434</v>
      </c>
      <c r="I70" s="81" t="n">
        <f aca="false">'High pensions'!M70</f>
        <v>66023.7474894784</v>
      </c>
      <c r="J70" s="81" t="n">
        <f aca="false">'High pensions'!W70</f>
        <v>363243.178532268</v>
      </c>
      <c r="K70" s="6"/>
      <c r="L70" s="81" t="n">
        <f aca="false">'High pensions'!N70</f>
        <v>5609288.22137</v>
      </c>
      <c r="M70" s="8"/>
      <c r="N70" s="81" t="n">
        <f aca="false">'High pensions'!L70</f>
        <v>1239234.67532525</v>
      </c>
      <c r="O70" s="6"/>
      <c r="P70" s="81" t="n">
        <f aca="false">'High pensions'!X70</f>
        <v>35924526.7964221</v>
      </c>
      <c r="Q70" s="8"/>
      <c r="R70" s="81" t="n">
        <f aca="false">'High SIPA income'!G65</f>
        <v>28413109.27279</v>
      </c>
      <c r="S70" s="8"/>
      <c r="T70" s="81" t="n">
        <f aca="false">'High SIPA income'!J65</f>
        <v>108639985.916996</v>
      </c>
      <c r="U70" s="6"/>
      <c r="V70" s="81" t="n">
        <f aca="false">'High SIPA income'!F65</f>
        <v>124347.621894516</v>
      </c>
      <c r="W70" s="8"/>
      <c r="X70" s="81" t="n">
        <f aca="false">'High SIPA income'!M65</f>
        <v>312325.375784851</v>
      </c>
      <c r="Y70" s="6"/>
      <c r="Z70" s="6" t="n">
        <f aca="false">R70+V70-N70-L70-F70</f>
        <v>-6753303.16907898</v>
      </c>
      <c r="AA70" s="6"/>
      <c r="AB70" s="6" t="n">
        <f aca="false">T70-P70-D70</f>
        <v>-83765337.9559771</v>
      </c>
      <c r="AC70" s="50"/>
      <c r="AD70" s="6"/>
      <c r="AE70" s="6"/>
      <c r="AF70" s="6"/>
      <c r="AG70" s="6" t="n">
        <f aca="false">BF70/100*$AG$57</f>
        <v>7236443266.14912</v>
      </c>
      <c r="AH70" s="61" t="n">
        <f aca="false">(AG70-AG69)/AG69</f>
        <v>0.00448800051209537</v>
      </c>
      <c r="AI70" s="61"/>
      <c r="AJ70" s="61" t="n">
        <f aca="false">AB70/AG70</f>
        <v>-0.0115754846511155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0.00762668501140007</v>
      </c>
      <c r="AV70" s="5"/>
      <c r="AW70" s="5" t="n">
        <f aca="false">workers_and_wage_high!C58</f>
        <v>13199941</v>
      </c>
      <c r="AX70" s="5"/>
      <c r="AY70" s="61" t="n">
        <f aca="false">(AW70-AW69)/AW69</f>
        <v>0.000651639389311704</v>
      </c>
      <c r="AZ70" s="11" t="n">
        <f aca="false">workers_and_wage_high!B58</f>
        <v>7719.9446002706</v>
      </c>
      <c r="BA70" s="61" t="n">
        <f aca="false">(AZ70-AZ69)/AZ69</f>
        <v>0.00383386282675274</v>
      </c>
      <c r="BB70" s="66"/>
      <c r="BC70" s="66"/>
      <c r="BD70" s="66"/>
      <c r="BE70" s="66"/>
      <c r="BF70" s="5" t="n">
        <f aca="false">BF69*(1+AY70)*(1+BA70)*(1-BE70)</f>
        <v>113.563077836882</v>
      </c>
      <c r="BG70" s="5"/>
      <c r="BH70" s="5"/>
      <c r="BI70" s="61" t="n">
        <f aca="false">T77/AG77</f>
        <v>0.0174167715018553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157490080.158263</v>
      </c>
      <c r="E71" s="9"/>
      <c r="F71" s="82" t="n">
        <f aca="false">'High pensions'!I71</f>
        <v>28625686.3142804</v>
      </c>
      <c r="G71" s="82" t="n">
        <f aca="false">'High pensions'!K71</f>
        <v>2214485.85626647</v>
      </c>
      <c r="H71" s="82" t="n">
        <f aca="false">'High pensions'!V71</f>
        <v>12183447.8022196</v>
      </c>
      <c r="I71" s="82" t="n">
        <f aca="false">'High pensions'!M71</f>
        <v>68489.2532865917</v>
      </c>
      <c r="J71" s="82" t="n">
        <f aca="false">'High pensions'!W71</f>
        <v>376807.663986171</v>
      </c>
      <c r="K71" s="9"/>
      <c r="L71" s="82" t="n">
        <f aca="false">'High pensions'!N71</f>
        <v>4625878.52395259</v>
      </c>
      <c r="M71" s="67"/>
      <c r="N71" s="82" t="n">
        <f aca="false">'High pensions'!L71</f>
        <v>1248889.65839193</v>
      </c>
      <c r="O71" s="9"/>
      <c r="P71" s="82" t="n">
        <f aca="false">'High pensions'!X71</f>
        <v>30874728.0697424</v>
      </c>
      <c r="Q71" s="67"/>
      <c r="R71" s="82" t="n">
        <f aca="false">'High SIPA income'!G66</f>
        <v>32799977.2782749</v>
      </c>
      <c r="S71" s="67"/>
      <c r="T71" s="82" t="n">
        <f aca="false">'High SIPA income'!J66</f>
        <v>125413555.953275</v>
      </c>
      <c r="U71" s="9"/>
      <c r="V71" s="82" t="n">
        <f aca="false">'High SIPA income'!F66</f>
        <v>127547.650906472</v>
      </c>
      <c r="W71" s="67"/>
      <c r="X71" s="82" t="n">
        <f aca="false">'High SIPA income'!M66</f>
        <v>320362.92606892</v>
      </c>
      <c r="Y71" s="9"/>
      <c r="Z71" s="9" t="n">
        <f aca="false">R71+V71-N71-L71-F71</f>
        <v>-1572929.56744361</v>
      </c>
      <c r="AA71" s="9"/>
      <c r="AB71" s="9" t="n">
        <f aca="false">T71-P71-D71</f>
        <v>-62951252.2747308</v>
      </c>
      <c r="AC71" s="50"/>
      <c r="AD71" s="9"/>
      <c r="AE71" s="9"/>
      <c r="AF71" s="9"/>
      <c r="AG71" s="9" t="n">
        <f aca="false">BF71/100*$AG$57</f>
        <v>7279274140.52284</v>
      </c>
      <c r="AH71" s="40" t="n">
        <f aca="false">(AG71-AG70)/AG70</f>
        <v>0.00591877429262544</v>
      </c>
      <c r="AI71" s="40"/>
      <c r="AJ71" s="40" t="n">
        <f aca="false">AB71/AG71</f>
        <v>-0.00864801229621079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13262290</v>
      </c>
      <c r="AX71" s="7"/>
      <c r="AY71" s="40" t="n">
        <f aca="false">(AW71-AW70)/AW70</f>
        <v>0.00472343020321076</v>
      </c>
      <c r="AZ71" s="12" t="n">
        <f aca="false">workers_and_wage_high!B59</f>
        <v>7729.12920756763</v>
      </c>
      <c r="BA71" s="40" t="n">
        <f aca="false">(AZ71-AZ70)/AZ70</f>
        <v>0.00118972450873642</v>
      </c>
      <c r="BB71" s="39"/>
      <c r="BC71" s="39"/>
      <c r="BD71" s="39"/>
      <c r="BE71" s="39"/>
      <c r="BF71" s="7" t="n">
        <f aca="false">BF70*(1+AY71)*(1+BA71)*(1-BE71)</f>
        <v>114.235232062574</v>
      </c>
      <c r="BG71" s="7"/>
      <c r="BH71" s="7"/>
      <c r="BI71" s="40" t="n">
        <f aca="false">T78/AG78</f>
        <v>0.0151325176620803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158526327.275425</v>
      </c>
      <c r="E72" s="9"/>
      <c r="F72" s="82" t="n">
        <f aca="false">'High pensions'!I72</f>
        <v>28814036.494115</v>
      </c>
      <c r="G72" s="82" t="n">
        <f aca="false">'High pensions'!K72</f>
        <v>2314961.56583271</v>
      </c>
      <c r="H72" s="82" t="n">
        <f aca="false">'High pensions'!V72</f>
        <v>12736235.511126</v>
      </c>
      <c r="I72" s="82" t="n">
        <f aca="false">'High pensions'!M72</f>
        <v>71596.7494587437</v>
      </c>
      <c r="J72" s="82" t="n">
        <f aca="false">'High pensions'!W72</f>
        <v>393904.191065753</v>
      </c>
      <c r="K72" s="9"/>
      <c r="L72" s="82" t="n">
        <f aca="false">'High pensions'!N72</f>
        <v>4619535.13874226</v>
      </c>
      <c r="M72" s="67"/>
      <c r="N72" s="82" t="n">
        <f aca="false">'High pensions'!L72</f>
        <v>1257784.57811683</v>
      </c>
      <c r="O72" s="9"/>
      <c r="P72" s="82" t="n">
        <f aca="false">'High pensions'!X72</f>
        <v>30890749.4376317</v>
      </c>
      <c r="Q72" s="67"/>
      <c r="R72" s="82" t="n">
        <f aca="false">'High SIPA income'!G67</f>
        <v>28861755.9637013</v>
      </c>
      <c r="S72" s="67"/>
      <c r="T72" s="82" t="n">
        <f aca="false">'High SIPA income'!J67</f>
        <v>110355425.424666</v>
      </c>
      <c r="U72" s="9"/>
      <c r="V72" s="82" t="n">
        <f aca="false">'High SIPA income'!F67</f>
        <v>123740.790048335</v>
      </c>
      <c r="W72" s="67"/>
      <c r="X72" s="82" t="n">
        <f aca="false">'High SIPA income'!M67</f>
        <v>310801.189141721</v>
      </c>
      <c r="Y72" s="9"/>
      <c r="Z72" s="9" t="n">
        <f aca="false">R72+V72-N72-L72-F72</f>
        <v>-5705859.45722444</v>
      </c>
      <c r="AA72" s="9"/>
      <c r="AB72" s="9" t="n">
        <f aca="false">T72-P72-D72</f>
        <v>-79061651.2883907</v>
      </c>
      <c r="AC72" s="50"/>
      <c r="AD72" s="9"/>
      <c r="AE72" s="9"/>
      <c r="AF72" s="9"/>
      <c r="AG72" s="9" t="n">
        <f aca="false">BF72/100*$AG$57</f>
        <v>7355196061.52795</v>
      </c>
      <c r="AH72" s="40" t="n">
        <f aca="false">(AG72-AG71)/AG71</f>
        <v>0.0104298752237479</v>
      </c>
      <c r="AI72" s="40"/>
      <c r="AJ72" s="40" t="n">
        <f aca="false">AB72/AG72</f>
        <v>-0.0107490882128799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13328638</v>
      </c>
      <c r="AX72" s="7"/>
      <c r="AY72" s="40" t="n">
        <f aca="false">(AW72-AW71)/AW71</f>
        <v>0.00500275593430697</v>
      </c>
      <c r="AZ72" s="12" t="n">
        <f aca="false">workers_and_wage_high!B60</f>
        <v>7770.86730824973</v>
      </c>
      <c r="BA72" s="40" t="n">
        <f aca="false">(AZ72-AZ71)/AZ71</f>
        <v>0.00540010388767118</v>
      </c>
      <c r="BB72" s="39"/>
      <c r="BC72" s="39"/>
      <c r="BD72" s="39"/>
      <c r="BE72" s="39"/>
      <c r="BF72" s="7" t="n">
        <f aca="false">BF71*(1+AY72)*(1+BA72)*(1-BE72)</f>
        <v>115.426691279143</v>
      </c>
      <c r="BG72" s="7"/>
      <c r="BH72" s="7"/>
      <c r="BI72" s="40" t="n">
        <f aca="false">T79/AG79</f>
        <v>0.0174838874615333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158991445.822867</v>
      </c>
      <c r="E73" s="9"/>
      <c r="F73" s="82" t="n">
        <f aca="false">'High pensions'!I73</f>
        <v>28898577.2958254</v>
      </c>
      <c r="G73" s="82" t="n">
        <f aca="false">'High pensions'!K73</f>
        <v>2393443.62530503</v>
      </c>
      <c r="H73" s="82" t="n">
        <f aca="false">'High pensions'!V73</f>
        <v>13168020.6463916</v>
      </c>
      <c r="I73" s="82" t="n">
        <f aca="false">'High pensions'!M73</f>
        <v>74024.0296486095</v>
      </c>
      <c r="J73" s="82" t="n">
        <f aca="false">'High pensions'!W73</f>
        <v>407258.370506957</v>
      </c>
      <c r="K73" s="9"/>
      <c r="L73" s="82" t="n">
        <f aca="false">'High pensions'!N73</f>
        <v>4616538.40705126</v>
      </c>
      <c r="M73" s="67"/>
      <c r="N73" s="82" t="n">
        <f aca="false">'High pensions'!L73</f>
        <v>1261050.71835946</v>
      </c>
      <c r="O73" s="9"/>
      <c r="P73" s="82" t="n">
        <f aca="false">'High pensions'!X73</f>
        <v>30893168.722589</v>
      </c>
      <c r="Q73" s="67"/>
      <c r="R73" s="82" t="n">
        <f aca="false">'High SIPA income'!G68</f>
        <v>33638231.1941956</v>
      </c>
      <c r="S73" s="67"/>
      <c r="T73" s="82" t="n">
        <f aca="false">'High SIPA income'!J68</f>
        <v>128618692.45369</v>
      </c>
      <c r="U73" s="9"/>
      <c r="V73" s="82" t="n">
        <f aca="false">'High SIPA income'!F68</f>
        <v>125152.467499387</v>
      </c>
      <c r="W73" s="67"/>
      <c r="X73" s="82" t="n">
        <f aca="false">'High SIPA income'!M68</f>
        <v>314346.915900861</v>
      </c>
      <c r="Y73" s="9"/>
      <c r="Z73" s="9" t="n">
        <f aca="false">R73+V73-N73-L73-F73</f>
        <v>-1012782.75954107</v>
      </c>
      <c r="AA73" s="9"/>
      <c r="AB73" s="9" t="n">
        <f aca="false">T73-P73-D73</f>
        <v>-61265922.0917662</v>
      </c>
      <c r="AC73" s="50"/>
      <c r="AD73" s="9"/>
      <c r="AE73" s="9"/>
      <c r="AF73" s="9"/>
      <c r="AG73" s="9" t="n">
        <f aca="false">BF73/100*$AG$57</f>
        <v>7426321469.53658</v>
      </c>
      <c r="AH73" s="40" t="n">
        <f aca="false">(AG73-AG72)/AG72</f>
        <v>0.00967009001713158</v>
      </c>
      <c r="AI73" s="40" t="n">
        <f aca="false">(AG73-AG69)/AG69</f>
        <v>0.0308449233603272</v>
      </c>
      <c r="AJ73" s="40" t="n">
        <f aca="false">AB73/AG73</f>
        <v>-0.00824983436861498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13332379</v>
      </c>
      <c r="AX73" s="7"/>
      <c r="AY73" s="40" t="n">
        <f aca="false">(AW73-AW72)/AW72</f>
        <v>0.000280673839292507</v>
      </c>
      <c r="AZ73" s="12" t="n">
        <f aca="false">workers_and_wage_high!B61</f>
        <v>7843.810742156</v>
      </c>
      <c r="BA73" s="40" t="n">
        <f aca="false">(AZ73-AZ72)/AZ72</f>
        <v>0.00938678155382169</v>
      </c>
      <c r="BB73" s="39"/>
      <c r="BC73" s="39"/>
      <c r="BD73" s="39"/>
      <c r="BE73" s="39"/>
      <c r="BF73" s="7" t="n">
        <f aca="false">BF72*(1+AY73)*(1+BA73)*(1-BE73)</f>
        <v>116.542877774192</v>
      </c>
      <c r="BG73" s="7"/>
      <c r="BH73" s="7"/>
      <c r="BI73" s="40" t="n">
        <f aca="false">T80/AG80</f>
        <v>0.0152589216347199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159905906.811077</v>
      </c>
      <c r="E74" s="6"/>
      <c r="F74" s="81" t="n">
        <f aca="false">'High pensions'!I74</f>
        <v>29064791.405113</v>
      </c>
      <c r="G74" s="81" t="n">
        <f aca="false">'High pensions'!K74</f>
        <v>2425806.33492142</v>
      </c>
      <c r="H74" s="81" t="n">
        <f aca="false">'High pensions'!V74</f>
        <v>13346070.7261579</v>
      </c>
      <c r="I74" s="81" t="n">
        <f aca="false">'High pensions'!M74</f>
        <v>75024.938193446</v>
      </c>
      <c r="J74" s="81" t="n">
        <f aca="false">'High pensions'!W74</f>
        <v>412765.074004883</v>
      </c>
      <c r="K74" s="6"/>
      <c r="L74" s="81" t="n">
        <f aca="false">'High pensions'!N74</f>
        <v>5690421.96498588</v>
      </c>
      <c r="M74" s="8"/>
      <c r="N74" s="81" t="n">
        <f aca="false">'High pensions'!L74</f>
        <v>1268748.33995191</v>
      </c>
      <c r="O74" s="6"/>
      <c r="P74" s="81" t="n">
        <f aca="false">'High pensions'!X74</f>
        <v>36507905.6525755</v>
      </c>
      <c r="Q74" s="8"/>
      <c r="R74" s="81" t="n">
        <f aca="false">'High SIPA income'!G69</f>
        <v>29690182.0587665</v>
      </c>
      <c r="S74" s="8"/>
      <c r="T74" s="81" t="n">
        <f aca="false">'High SIPA income'!J69</f>
        <v>113522984.400246</v>
      </c>
      <c r="U74" s="6"/>
      <c r="V74" s="81" t="n">
        <f aca="false">'High SIPA income'!F69</f>
        <v>123599.892825643</v>
      </c>
      <c r="W74" s="8"/>
      <c r="X74" s="81" t="n">
        <f aca="false">'High SIPA income'!M69</f>
        <v>310447.295940114</v>
      </c>
      <c r="Y74" s="6"/>
      <c r="Z74" s="6" t="n">
        <f aca="false">R74+V74-N74-L74-F74</f>
        <v>-6210179.75845866</v>
      </c>
      <c r="AA74" s="6"/>
      <c r="AB74" s="6" t="n">
        <f aca="false">T74-P74-D74</f>
        <v>-82890828.0634062</v>
      </c>
      <c r="AC74" s="50"/>
      <c r="AD74" s="6"/>
      <c r="AE74" s="6"/>
      <c r="AF74" s="6"/>
      <c r="AG74" s="6" t="n">
        <f aca="false">BF74/100*$AG$57</f>
        <v>7517991632.81602</v>
      </c>
      <c r="AH74" s="61" t="n">
        <f aca="false">(AG74-AG73)/AG73</f>
        <v>0.0123439530130061</v>
      </c>
      <c r="AI74" s="61"/>
      <c r="AJ74" s="61" t="n">
        <f aca="false">AB74/AG74</f>
        <v>-0.0110256611222588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0.00881741482642628</v>
      </c>
      <c r="AV74" s="5"/>
      <c r="AW74" s="5" t="n">
        <f aca="false">workers_and_wage_high!C62</f>
        <v>13395728</v>
      </c>
      <c r="AX74" s="5"/>
      <c r="AY74" s="61" t="n">
        <f aca="false">(AW74-AW73)/AW73</f>
        <v>0.00475151508969254</v>
      </c>
      <c r="AZ74" s="11" t="n">
        <f aca="false">workers_and_wage_high!B62</f>
        <v>7903.08275642783</v>
      </c>
      <c r="BA74" s="61" t="n">
        <f aca="false">(AZ74-AZ73)/AZ73</f>
        <v>0.00755653294300891</v>
      </c>
      <c r="BB74" s="66"/>
      <c r="BC74" s="66"/>
      <c r="BD74" s="66"/>
      <c r="BE74" s="66"/>
      <c r="BF74" s="5" t="n">
        <f aca="false">BF73*(1+AY74)*(1+BA74)*(1-BE74)</f>
        <v>117.981477581437</v>
      </c>
      <c r="BG74" s="5"/>
      <c r="BH74" s="5"/>
      <c r="BI74" s="61" t="n">
        <f aca="false">T81/AG81</f>
        <v>0.017586744592431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160531590.129546</v>
      </c>
      <c r="E75" s="9"/>
      <c r="F75" s="82" t="n">
        <f aca="false">'High pensions'!I75</f>
        <v>29178516.754599</v>
      </c>
      <c r="G75" s="82" t="n">
        <f aca="false">'High pensions'!K75</f>
        <v>2464886.11809968</v>
      </c>
      <c r="H75" s="82" t="n">
        <f aca="false">'High pensions'!V75</f>
        <v>13561076.1628046</v>
      </c>
      <c r="I75" s="82" t="n">
        <f aca="false">'High pensions'!M75</f>
        <v>76233.5912814331</v>
      </c>
      <c r="J75" s="82" t="n">
        <f aca="false">'High pensions'!W75</f>
        <v>419414.726684675</v>
      </c>
      <c r="K75" s="9"/>
      <c r="L75" s="82" t="n">
        <f aca="false">'High pensions'!N75</f>
        <v>4638198.48361215</v>
      </c>
      <c r="M75" s="67"/>
      <c r="N75" s="82" t="n">
        <f aca="false">'High pensions'!L75</f>
        <v>1274161.54903853</v>
      </c>
      <c r="O75" s="9"/>
      <c r="P75" s="82" t="n">
        <f aca="false">'High pensions'!X75</f>
        <v>31077694.8849069</v>
      </c>
      <c r="Q75" s="67"/>
      <c r="R75" s="82" t="n">
        <f aca="false">'High SIPA income'!G70</f>
        <v>34399698.9006027</v>
      </c>
      <c r="S75" s="67"/>
      <c r="T75" s="82" t="n">
        <f aca="false">'High SIPA income'!J70</f>
        <v>131530230.226838</v>
      </c>
      <c r="U75" s="9"/>
      <c r="V75" s="82" t="n">
        <f aca="false">'High SIPA income'!F70</f>
        <v>124688.727409333</v>
      </c>
      <c r="W75" s="67"/>
      <c r="X75" s="82" t="n">
        <f aca="false">'High SIPA income'!M70</f>
        <v>313182.134494623</v>
      </c>
      <c r="Y75" s="9"/>
      <c r="Z75" s="9" t="n">
        <f aca="false">R75+V75-N75-L75-F75</f>
        <v>-566489.159237702</v>
      </c>
      <c r="AA75" s="9"/>
      <c r="AB75" s="9" t="n">
        <f aca="false">T75-P75-D75</f>
        <v>-60079054.7876154</v>
      </c>
      <c r="AC75" s="50"/>
      <c r="AD75" s="9"/>
      <c r="AE75" s="9"/>
      <c r="AF75" s="9"/>
      <c r="AG75" s="9" t="n">
        <f aca="false">BF75/100*$AG$57</f>
        <v>7574780230.19464</v>
      </c>
      <c r="AH75" s="40" t="n">
        <f aca="false">(AG75-AG74)/AG74</f>
        <v>0.00755369254878403</v>
      </c>
      <c r="AI75" s="40"/>
      <c r="AJ75" s="40" t="n">
        <f aca="false">AB75/AG75</f>
        <v>-0.00793145846636288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13482222</v>
      </c>
      <c r="AX75" s="7"/>
      <c r="AY75" s="40" t="n">
        <f aca="false">(AW75-AW74)/AW74</f>
        <v>0.00645683459682072</v>
      </c>
      <c r="AZ75" s="12" t="n">
        <f aca="false">workers_and_wage_high!B63</f>
        <v>7911.6957032214</v>
      </c>
      <c r="BA75" s="40" t="n">
        <f aca="false">(AZ75-AZ74)/AZ74</f>
        <v>0.00108982115701233</v>
      </c>
      <c r="BB75" s="39"/>
      <c r="BC75" s="39"/>
      <c r="BD75" s="39"/>
      <c r="BE75" s="39"/>
      <c r="BF75" s="7" t="n">
        <f aca="false">BF74*(1+AY75)*(1+BA75)*(1-BE75)</f>
        <v>118.872673389538</v>
      </c>
      <c r="BG75" s="7"/>
      <c r="BH75" s="7"/>
      <c r="BI75" s="40" t="n">
        <f aca="false">T82/AG82</f>
        <v>0.0153005847403615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162241328.715094</v>
      </c>
      <c r="E76" s="9"/>
      <c r="F76" s="82" t="n">
        <f aca="false">'High pensions'!I76</f>
        <v>29489281.9810827</v>
      </c>
      <c r="G76" s="82" t="n">
        <f aca="false">'High pensions'!K76</f>
        <v>2533412.74853948</v>
      </c>
      <c r="H76" s="82" t="n">
        <f aca="false">'High pensions'!V76</f>
        <v>13938089.4648596</v>
      </c>
      <c r="I76" s="82" t="n">
        <f aca="false">'High pensions'!M76</f>
        <v>78352.9716043142</v>
      </c>
      <c r="J76" s="82" t="n">
        <f aca="false">'High pensions'!W76</f>
        <v>431074.931902877</v>
      </c>
      <c r="K76" s="9"/>
      <c r="L76" s="82" t="n">
        <f aca="false">'High pensions'!N76</f>
        <v>4605190.52080317</v>
      </c>
      <c r="M76" s="67"/>
      <c r="N76" s="82" t="n">
        <f aca="false">'High pensions'!L76</f>
        <v>1289968.20721517</v>
      </c>
      <c r="O76" s="9"/>
      <c r="P76" s="82" t="n">
        <f aca="false">'High pensions'!X76</f>
        <v>30993379.9785476</v>
      </c>
      <c r="Q76" s="67"/>
      <c r="R76" s="82" t="n">
        <f aca="false">'High SIPA income'!G71</f>
        <v>30182590.7053448</v>
      </c>
      <c r="S76" s="67"/>
      <c r="T76" s="82" t="n">
        <f aca="false">'High SIPA income'!J71</f>
        <v>115405751.538333</v>
      </c>
      <c r="U76" s="9"/>
      <c r="V76" s="82" t="n">
        <f aca="false">'High SIPA income'!F71</f>
        <v>124531.871311569</v>
      </c>
      <c r="W76" s="67"/>
      <c r="X76" s="82" t="n">
        <f aca="false">'High SIPA income'!M71</f>
        <v>312788.157199907</v>
      </c>
      <c r="Y76" s="9"/>
      <c r="Z76" s="9" t="n">
        <f aca="false">R76+V76-N76-L76-F76</f>
        <v>-5077318.13244468</v>
      </c>
      <c r="AA76" s="9"/>
      <c r="AB76" s="9" t="n">
        <f aca="false">T76-P76-D76</f>
        <v>-77828957.1553088</v>
      </c>
      <c r="AC76" s="50"/>
      <c r="AD76" s="9"/>
      <c r="AE76" s="9"/>
      <c r="AF76" s="9"/>
      <c r="AG76" s="9" t="n">
        <f aca="false">BF76/100*$AG$57</f>
        <v>7617205093.9474</v>
      </c>
      <c r="AH76" s="40" t="n">
        <f aca="false">(AG76-AG75)/AG75</f>
        <v>0.00560080457300171</v>
      </c>
      <c r="AI76" s="40"/>
      <c r="AJ76" s="40" t="n">
        <f aca="false">AB76/AG76</f>
        <v>-0.0102175215443722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13475527</v>
      </c>
      <c r="AX76" s="7"/>
      <c r="AY76" s="40" t="n">
        <f aca="false">(AW76-AW75)/AW75</f>
        <v>-0.000496579866434479</v>
      </c>
      <c r="AZ76" s="12" t="n">
        <f aca="false">workers_and_wage_high!B64</f>
        <v>7959.9603207291</v>
      </c>
      <c r="BA76" s="40" t="n">
        <f aca="false">(AZ76-AZ75)/AZ75</f>
        <v>0.0061004137820975</v>
      </c>
      <c r="BB76" s="39"/>
      <c r="BC76" s="39"/>
      <c r="BD76" s="39"/>
      <c r="BE76" s="39"/>
      <c r="BF76" s="7" t="n">
        <f aca="false">BF75*(1+AY76)*(1+BA76)*(1-BE76)</f>
        <v>119.538456002264</v>
      </c>
      <c r="BG76" s="7"/>
      <c r="BH76" s="7"/>
      <c r="BI76" s="40" t="n">
        <f aca="false">T83/AG83</f>
        <v>0.0176629670888482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163405669.268145</v>
      </c>
      <c r="E77" s="9"/>
      <c r="F77" s="82" t="n">
        <f aca="false">'High pensions'!I77</f>
        <v>29700914.6591609</v>
      </c>
      <c r="G77" s="82" t="n">
        <f aca="false">'High pensions'!K77</f>
        <v>2605379.31702787</v>
      </c>
      <c r="H77" s="82" t="n">
        <f aca="false">'High pensions'!V77</f>
        <v>14334028.2911122</v>
      </c>
      <c r="I77" s="82" t="n">
        <f aca="false">'High pensions'!M77</f>
        <v>80578.7417637487</v>
      </c>
      <c r="J77" s="82" t="n">
        <f aca="false">'High pensions'!W77</f>
        <v>443320.462611719</v>
      </c>
      <c r="K77" s="9"/>
      <c r="L77" s="82" t="n">
        <f aca="false">'High pensions'!N77</f>
        <v>4644955.70835501</v>
      </c>
      <c r="M77" s="67"/>
      <c r="N77" s="82" t="n">
        <f aca="false">'High pensions'!L77</f>
        <v>1300168.85435928</v>
      </c>
      <c r="O77" s="9"/>
      <c r="P77" s="82" t="n">
        <f aca="false">'High pensions'!X77</f>
        <v>31255842.6766993</v>
      </c>
      <c r="Q77" s="67"/>
      <c r="R77" s="82" t="n">
        <f aca="false">'High SIPA income'!G72</f>
        <v>35036066.9946613</v>
      </c>
      <c r="S77" s="67"/>
      <c r="T77" s="82" t="n">
        <f aca="false">'High SIPA income'!J72</f>
        <v>133963438.789575</v>
      </c>
      <c r="U77" s="9"/>
      <c r="V77" s="82" t="n">
        <f aca="false">'High SIPA income'!F72</f>
        <v>127055.139708682</v>
      </c>
      <c r="W77" s="67"/>
      <c r="X77" s="82" t="n">
        <f aca="false">'High SIPA income'!M72</f>
        <v>319125.879934989</v>
      </c>
      <c r="Y77" s="9"/>
      <c r="Z77" s="9" t="n">
        <f aca="false">R77+V77-N77-L77-F77</f>
        <v>-482917.087505236</v>
      </c>
      <c r="AA77" s="9"/>
      <c r="AB77" s="9" t="n">
        <f aca="false">T77-P77-D77</f>
        <v>-60698073.1552694</v>
      </c>
      <c r="AC77" s="50"/>
      <c r="AD77" s="9"/>
      <c r="AE77" s="9"/>
      <c r="AF77" s="9"/>
      <c r="AG77" s="9" t="n">
        <f aca="false">BF77/100*$AG$57</f>
        <v>7691634398.2181</v>
      </c>
      <c r="AH77" s="40" t="n">
        <f aca="false">(AG77-AG76)/AG76</f>
        <v>0.00977120917091328</v>
      </c>
      <c r="AI77" s="40" t="n">
        <f aca="false">(AG77-AG73)/AG73</f>
        <v>0.0357260226035004</v>
      </c>
      <c r="AJ77" s="40" t="n">
        <f aca="false">AB77/AG77</f>
        <v>-0.00789144023399385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13531551</v>
      </c>
      <c r="AX77" s="7"/>
      <c r="AY77" s="40" t="n">
        <f aca="false">(AW77-AW76)/AW76</f>
        <v>0.00415746263578411</v>
      </c>
      <c r="AZ77" s="12" t="n">
        <f aca="false">workers_and_wage_high!B65</f>
        <v>8004.46051251472</v>
      </c>
      <c r="BA77" s="40" t="n">
        <f aca="false">(AZ77-AZ76)/AZ76</f>
        <v>0.00559050422270791</v>
      </c>
      <c r="BB77" s="39"/>
      <c r="BC77" s="39"/>
      <c r="BD77" s="39"/>
      <c r="BE77" s="39"/>
      <c r="BF77" s="7" t="n">
        <f aca="false">BF76*(1+AY77)*(1+BA77)*(1-BE77)</f>
        <v>120.70649125983</v>
      </c>
      <c r="BG77" s="7"/>
      <c r="BH77" s="7"/>
      <c r="BI77" s="40" t="n">
        <f aca="false">T84/AG84</f>
        <v>0.0153741326315883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164259565.585345</v>
      </c>
      <c r="E78" s="6"/>
      <c r="F78" s="81" t="n">
        <f aca="false">'High pensions'!I78</f>
        <v>29856120.4225749</v>
      </c>
      <c r="G78" s="81" t="n">
        <f aca="false">'High pensions'!K78</f>
        <v>2721381.27026225</v>
      </c>
      <c r="H78" s="81" t="n">
        <f aca="false">'High pensions'!V78</f>
        <v>14972236.8116983</v>
      </c>
      <c r="I78" s="81" t="n">
        <f aca="false">'High pensions'!M78</f>
        <v>84166.4310390381</v>
      </c>
      <c r="J78" s="81" t="n">
        <f aca="false">'High pensions'!W78</f>
        <v>463058.870464892</v>
      </c>
      <c r="K78" s="6"/>
      <c r="L78" s="81" t="n">
        <f aca="false">'High pensions'!N78</f>
        <v>5702411.18734192</v>
      </c>
      <c r="M78" s="8"/>
      <c r="N78" s="81" t="n">
        <f aca="false">'High pensions'!L78</f>
        <v>1306945.3903675</v>
      </c>
      <c r="O78" s="6"/>
      <c r="P78" s="81" t="n">
        <f aca="false">'High pensions'!X78</f>
        <v>36780266.6858101</v>
      </c>
      <c r="Q78" s="8"/>
      <c r="R78" s="81" t="n">
        <f aca="false">'High SIPA income'!G73</f>
        <v>30639381.717879</v>
      </c>
      <c r="S78" s="8"/>
      <c r="T78" s="81" t="n">
        <f aca="false">'High SIPA income'!J73</f>
        <v>117152331.565611</v>
      </c>
      <c r="U78" s="6"/>
      <c r="V78" s="81" t="n">
        <f aca="false">'High SIPA income'!F73</f>
        <v>127267.460657001</v>
      </c>
      <c r="W78" s="8"/>
      <c r="X78" s="81" t="n">
        <f aca="false">'High SIPA income'!M73</f>
        <v>319659.168943338</v>
      </c>
      <c r="Y78" s="6"/>
      <c r="Z78" s="6" t="n">
        <f aca="false">R78+V78-N78-L78-F78</f>
        <v>-6098827.82174832</v>
      </c>
      <c r="AA78" s="6"/>
      <c r="AB78" s="6" t="n">
        <f aca="false">T78-P78-D78</f>
        <v>-83887500.7055447</v>
      </c>
      <c r="AC78" s="50"/>
      <c r="AD78" s="6"/>
      <c r="AE78" s="6"/>
      <c r="AF78" s="6"/>
      <c r="AG78" s="6" t="n">
        <f aca="false">BF78/100*$AG$57</f>
        <v>7741760768.54521</v>
      </c>
      <c r="AH78" s="61" t="n">
        <f aca="false">(AG78-AG77)/AG77</f>
        <v>0.00651699856388353</v>
      </c>
      <c r="AI78" s="61"/>
      <c r="AJ78" s="61" t="n">
        <f aca="false">AB78/AG78</f>
        <v>-0.0108357133749702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0.00815954102323039</v>
      </c>
      <c r="AV78" s="5"/>
      <c r="AW78" s="5" t="n">
        <f aca="false">workers_and_wage_high!C66</f>
        <v>13593075</v>
      </c>
      <c r="AX78" s="5"/>
      <c r="AY78" s="61" t="n">
        <f aca="false">(AW78-AW77)/AW77</f>
        <v>0.00454670717347923</v>
      </c>
      <c r="AZ78" s="11" t="n">
        <f aca="false">workers_and_wage_high!B66</f>
        <v>8020.16025003814</v>
      </c>
      <c r="BA78" s="61" t="n">
        <f aca="false">(AZ78-AZ77)/AZ77</f>
        <v>0.0019613735989919</v>
      </c>
      <c r="BB78" s="66"/>
      <c r="BC78" s="66"/>
      <c r="BD78" s="66"/>
      <c r="BE78" s="66"/>
      <c r="BF78" s="5" t="n">
        <f aca="false">BF77*(1+AY78)*(1+BA78)*(1-BE78)</f>
        <v>121.493135290021</v>
      </c>
      <c r="BG78" s="5"/>
      <c r="BH78" s="5"/>
      <c r="BI78" s="61" t="n">
        <f aca="false">T85/AG85</f>
        <v>0.0176580236938199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165097954.878569</v>
      </c>
      <c r="E79" s="9"/>
      <c r="F79" s="82" t="n">
        <f aca="false">'High pensions'!I79</f>
        <v>30008507.600821</v>
      </c>
      <c r="G79" s="82" t="n">
        <f aca="false">'High pensions'!K79</f>
        <v>2807424.22626582</v>
      </c>
      <c r="H79" s="82" t="n">
        <f aca="false">'High pensions'!V79</f>
        <v>15445619.7688536</v>
      </c>
      <c r="I79" s="82" t="n">
        <f aca="false">'High pensions'!M79</f>
        <v>86827.5533896647</v>
      </c>
      <c r="J79" s="82" t="n">
        <f aca="false">'High pensions'!W79</f>
        <v>477699.580480011</v>
      </c>
      <c r="K79" s="9"/>
      <c r="L79" s="82" t="n">
        <f aca="false">'High pensions'!N79</f>
        <v>4723468.71017291</v>
      </c>
      <c r="M79" s="67"/>
      <c r="N79" s="82" t="n">
        <f aca="false">'High pensions'!L79</f>
        <v>1312372.86532911</v>
      </c>
      <c r="O79" s="9"/>
      <c r="P79" s="82" t="n">
        <f aca="false">'High pensions'!X79</f>
        <v>31730389.8839581</v>
      </c>
      <c r="Q79" s="67"/>
      <c r="R79" s="82" t="n">
        <f aca="false">'High SIPA income'!G74</f>
        <v>35863646.3564593</v>
      </c>
      <c r="S79" s="67"/>
      <c r="T79" s="82" t="n">
        <f aca="false">'High SIPA income'!J74</f>
        <v>137127760.20712</v>
      </c>
      <c r="U79" s="9"/>
      <c r="V79" s="82" t="n">
        <f aca="false">'High SIPA income'!F74</f>
        <v>124502.931764136</v>
      </c>
      <c r="W79" s="67"/>
      <c r="X79" s="82" t="n">
        <f aca="false">'High SIPA income'!M74</f>
        <v>312715.469400259</v>
      </c>
      <c r="Y79" s="9"/>
      <c r="Z79" s="9" t="n">
        <f aca="false">R79+V79-N79-L79-F79</f>
        <v>-56199.888099622</v>
      </c>
      <c r="AA79" s="9"/>
      <c r="AB79" s="9" t="n">
        <f aca="false">T79-P79-D79</f>
        <v>-59700584.5554073</v>
      </c>
      <c r="AC79" s="50"/>
      <c r="AD79" s="9"/>
      <c r="AE79" s="9"/>
      <c r="AF79" s="9"/>
      <c r="AG79" s="9" t="n">
        <f aca="false">BF79/100*$AG$57</f>
        <v>7843093277.09973</v>
      </c>
      <c r="AH79" s="40" t="n">
        <f aca="false">(AG79-AG78)/AG78</f>
        <v>0.0130890777413628</v>
      </c>
      <c r="AI79" s="40"/>
      <c r="AJ79" s="40" t="n">
        <f aca="false">AB79/AG79</f>
        <v>-0.00761186721184627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13655463</v>
      </c>
      <c r="AX79" s="7"/>
      <c r="AY79" s="40" t="n">
        <f aca="false">(AW79-AW78)/AW78</f>
        <v>0.00458968997081234</v>
      </c>
      <c r="AZ79" s="12" t="n">
        <f aca="false">workers_and_wage_high!B67</f>
        <v>8088.01526848752</v>
      </c>
      <c r="BA79" s="40" t="n">
        <f aca="false">(AZ79-AZ78)/AZ78</f>
        <v>0.00846055643951228</v>
      </c>
      <c r="BB79" s="39"/>
      <c r="BC79" s="39"/>
      <c r="BD79" s="39"/>
      <c r="BE79" s="39"/>
      <c r="BF79" s="7" t="n">
        <f aca="false">BF78*(1+AY79)*(1+BA79)*(1-BE79)</f>
        <v>123.083368382874</v>
      </c>
      <c r="BG79" s="7"/>
      <c r="BH79" s="7"/>
      <c r="BI79" s="40" t="n">
        <f aca="false">T86/AG86</f>
        <v>0.0153658946220839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166321693.891055</v>
      </c>
      <c r="E80" s="9"/>
      <c r="F80" s="82" t="n">
        <f aca="false">'High pensions'!I80</f>
        <v>30230936.6520144</v>
      </c>
      <c r="G80" s="82" t="n">
        <f aca="false">'High pensions'!K80</f>
        <v>2884039.75317376</v>
      </c>
      <c r="H80" s="82" t="n">
        <f aca="false">'High pensions'!V80</f>
        <v>15867135.7926661</v>
      </c>
      <c r="I80" s="82" t="n">
        <f aca="false">'High pensions'!M80</f>
        <v>89197.1057682605</v>
      </c>
      <c r="J80" s="82" t="n">
        <f aca="false">'High pensions'!W80</f>
        <v>490736.158536066</v>
      </c>
      <c r="K80" s="9"/>
      <c r="L80" s="82" t="n">
        <f aca="false">'High pensions'!N80</f>
        <v>4731109.00929713</v>
      </c>
      <c r="M80" s="67"/>
      <c r="N80" s="82" t="n">
        <f aca="false">'High pensions'!L80</f>
        <v>1322946.30070695</v>
      </c>
      <c r="O80" s="9"/>
      <c r="P80" s="82" t="n">
        <f aca="false">'High pensions'!X80</f>
        <v>31828207.3542152</v>
      </c>
      <c r="Q80" s="67"/>
      <c r="R80" s="82" t="n">
        <f aca="false">'High SIPA income'!G75</f>
        <v>31454152.1319941</v>
      </c>
      <c r="S80" s="67"/>
      <c r="T80" s="82" t="n">
        <f aca="false">'High SIPA income'!J75</f>
        <v>120267676.861517</v>
      </c>
      <c r="U80" s="9"/>
      <c r="V80" s="82" t="n">
        <f aca="false">'High SIPA income'!F75</f>
        <v>124262.71503926</v>
      </c>
      <c r="W80" s="67"/>
      <c r="X80" s="82" t="n">
        <f aca="false">'High SIPA income'!M75</f>
        <v>312112.114243773</v>
      </c>
      <c r="Y80" s="9"/>
      <c r="Z80" s="9" t="n">
        <f aca="false">R80+V80-N80-L80-F80</f>
        <v>-4706577.11498512</v>
      </c>
      <c r="AA80" s="9"/>
      <c r="AB80" s="9" t="n">
        <f aca="false">T80-P80-D80</f>
        <v>-77882224.3837537</v>
      </c>
      <c r="AC80" s="50"/>
      <c r="AD80" s="9"/>
      <c r="AE80" s="9"/>
      <c r="AF80" s="9"/>
      <c r="AG80" s="9" t="n">
        <f aca="false">BF80/100*$AG$57</f>
        <v>7881793991.77606</v>
      </c>
      <c r="AH80" s="40" t="n">
        <f aca="false">(AG80-AG79)/AG79</f>
        <v>0.00493436878907634</v>
      </c>
      <c r="AI80" s="40"/>
      <c r="AJ80" s="40" t="n">
        <f aca="false">AB80/AG80</f>
        <v>-0.00988128140179973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13688577</v>
      </c>
      <c r="AX80" s="7"/>
      <c r="AY80" s="40" t="n">
        <f aca="false">(AW80-AW79)/AW79</f>
        <v>0.00242496354755602</v>
      </c>
      <c r="AZ80" s="12" t="n">
        <f aca="false">workers_and_wage_high!B68</f>
        <v>8108.26227813542</v>
      </c>
      <c r="BA80" s="40" t="n">
        <f aca="false">(AZ80-AZ79)/AZ79</f>
        <v>0.00250333474601399</v>
      </c>
      <c r="BB80" s="39"/>
      <c r="BC80" s="39"/>
      <c r="BD80" s="39"/>
      <c r="BE80" s="39"/>
      <c r="BF80" s="7" t="n">
        <f aca="false">BF79*(1+AY80)*(1+BA80)*(1-BE80)</f>
        <v>123.690707114277</v>
      </c>
      <c r="BG80" s="7"/>
      <c r="BH80" s="7"/>
      <c r="BI80" s="40" t="n">
        <f aca="false">T87/AG87</f>
        <v>0.0176882091911833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167425660.635963</v>
      </c>
      <c r="E81" s="9"/>
      <c r="F81" s="82" t="n">
        <f aca="false">'High pensions'!I81</f>
        <v>30431595.6758042</v>
      </c>
      <c r="G81" s="82" t="n">
        <f aca="false">'High pensions'!K81</f>
        <v>2916634.18874912</v>
      </c>
      <c r="H81" s="82" t="n">
        <f aca="false">'High pensions'!V81</f>
        <v>16046460.7602885</v>
      </c>
      <c r="I81" s="82" t="n">
        <f aca="false">'High pensions'!M81</f>
        <v>90205.1810953333</v>
      </c>
      <c r="J81" s="82" t="n">
        <f aca="false">'High pensions'!W81</f>
        <v>496282.291555314</v>
      </c>
      <c r="K81" s="9"/>
      <c r="L81" s="82" t="n">
        <f aca="false">'High pensions'!N81</f>
        <v>4872027.59173384</v>
      </c>
      <c r="M81" s="67"/>
      <c r="N81" s="82" t="n">
        <f aca="false">'High pensions'!L81</f>
        <v>1332541.03895097</v>
      </c>
      <c r="O81" s="9"/>
      <c r="P81" s="82" t="n">
        <f aca="false">'High pensions'!X81</f>
        <v>32612221.9672912</v>
      </c>
      <c r="Q81" s="67"/>
      <c r="R81" s="82" t="n">
        <f aca="false">'High SIPA income'!G76</f>
        <v>36546200.1971192</v>
      </c>
      <c r="S81" s="67"/>
      <c r="T81" s="82" t="n">
        <f aca="false">'High SIPA income'!J76</f>
        <v>139737563.974985</v>
      </c>
      <c r="U81" s="9"/>
      <c r="V81" s="82" t="n">
        <f aca="false">'High SIPA income'!F76</f>
        <v>122733.377377762</v>
      </c>
      <c r="W81" s="67"/>
      <c r="X81" s="82" t="n">
        <f aca="false">'High SIPA income'!M76</f>
        <v>308270.858958373</v>
      </c>
      <c r="Y81" s="9"/>
      <c r="Z81" s="9" t="n">
        <f aca="false">R81+V81-N81-L81-F81</f>
        <v>32769.2680079862</v>
      </c>
      <c r="AA81" s="9"/>
      <c r="AB81" s="9" t="n">
        <f aca="false">T81-P81-D81</f>
        <v>-60300318.6282693</v>
      </c>
      <c r="AC81" s="50"/>
      <c r="AD81" s="9"/>
      <c r="AE81" s="9"/>
      <c r="AF81" s="9"/>
      <c r="AG81" s="9" t="n">
        <f aca="false">BF81/100*$AG$57</f>
        <v>7945618544.72631</v>
      </c>
      <c r="AH81" s="40" t="n">
        <f aca="false">(AG81-AG80)/AG80</f>
        <v>0.00809771899859891</v>
      </c>
      <c r="AI81" s="40" t="n">
        <f aca="false">(AG81-AG77)/AG77</f>
        <v>0.0330208293008633</v>
      </c>
      <c r="AJ81" s="40" t="n">
        <f aca="false">AB81/AG81</f>
        <v>-0.0075891283087447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13668877</v>
      </c>
      <c r="AX81" s="7"/>
      <c r="AY81" s="40" t="n">
        <f aca="false">(AW81-AW80)/AW80</f>
        <v>-0.00143915616648831</v>
      </c>
      <c r="AZ81" s="12" t="n">
        <f aca="false">workers_and_wage_high!B69</f>
        <v>8185.7012100041</v>
      </c>
      <c r="BA81" s="40" t="n">
        <f aca="false">(AZ81-AZ80)/AZ80</f>
        <v>0.00955061999875219</v>
      </c>
      <c r="BB81" s="39"/>
      <c r="BC81" s="39"/>
      <c r="BD81" s="39"/>
      <c r="BE81" s="39"/>
      <c r="BF81" s="7" t="n">
        <f aca="false">BF80*(1+AY81)*(1+BA81)*(1-BE81)</f>
        <v>124.692319703227</v>
      </c>
      <c r="BG81" s="7"/>
      <c r="BH81" s="7"/>
      <c r="BI81" s="40" t="n">
        <f aca="false">T88/AG88</f>
        <v>0.0153992951253444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168309043.132429</v>
      </c>
      <c r="E82" s="6"/>
      <c r="F82" s="81" t="n">
        <f aca="false">'High pensions'!I82</f>
        <v>30592160.9013342</v>
      </c>
      <c r="G82" s="81" t="n">
        <f aca="false">'High pensions'!K82</f>
        <v>2992433.78904869</v>
      </c>
      <c r="H82" s="81" t="n">
        <f aca="false">'High pensions'!V82</f>
        <v>16463487.796639</v>
      </c>
      <c r="I82" s="81" t="n">
        <f aca="false">'High pensions'!M82</f>
        <v>92549.4986303723</v>
      </c>
      <c r="J82" s="81" t="n">
        <f aca="false">'High pensions'!W82</f>
        <v>509180.034947602</v>
      </c>
      <c r="K82" s="6"/>
      <c r="L82" s="81" t="n">
        <f aca="false">'High pensions'!N82</f>
        <v>5823992.6898221</v>
      </c>
      <c r="M82" s="8"/>
      <c r="N82" s="81" t="n">
        <f aca="false">'High pensions'!L82</f>
        <v>1340469.96805946</v>
      </c>
      <c r="O82" s="6"/>
      <c r="P82" s="81" t="n">
        <f aca="false">'High pensions'!X82</f>
        <v>37595596.0152655</v>
      </c>
      <c r="Q82" s="8"/>
      <c r="R82" s="81" t="n">
        <f aca="false">'High SIPA income'!G77</f>
        <v>31983019.1427108</v>
      </c>
      <c r="S82" s="8"/>
      <c r="T82" s="81" t="n">
        <f aca="false">'High SIPA income'!J77</f>
        <v>122289845.714795</v>
      </c>
      <c r="U82" s="6"/>
      <c r="V82" s="81" t="n">
        <f aca="false">'High SIPA income'!F77</f>
        <v>123391.570062492</v>
      </c>
      <c r="W82" s="8"/>
      <c r="X82" s="81" t="n">
        <f aca="false">'High SIPA income'!M77</f>
        <v>309924.049220197</v>
      </c>
      <c r="Y82" s="6"/>
      <c r="Z82" s="6" t="n">
        <f aca="false">R82+V82-N82-L82-F82</f>
        <v>-5650212.8464424</v>
      </c>
      <c r="AA82" s="6"/>
      <c r="AB82" s="6" t="n">
        <f aca="false">T82-P82-D82</f>
        <v>-83614793.432899</v>
      </c>
      <c r="AC82" s="50"/>
      <c r="AD82" s="6"/>
      <c r="AE82" s="6"/>
      <c r="AF82" s="6"/>
      <c r="AG82" s="6" t="n">
        <f aca="false">BF82/100*$AG$57</f>
        <v>7992494913.75358</v>
      </c>
      <c r="AH82" s="61" t="n">
        <f aca="false">(AG82-AG81)/AG81</f>
        <v>0.00589965007297985</v>
      </c>
      <c r="AI82" s="61"/>
      <c r="AJ82" s="61" t="n">
        <f aca="false">AB82/AG82</f>
        <v>-0.0104616636400999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0.00588373175282998</v>
      </c>
      <c r="AV82" s="5"/>
      <c r="AW82" s="5" t="n">
        <f aca="false">workers_and_wage_high!C70</f>
        <v>13719638</v>
      </c>
      <c r="AX82" s="5"/>
      <c r="AY82" s="61" t="n">
        <f aca="false">(AW82-AW81)/AW81</f>
        <v>0.00371361890226973</v>
      </c>
      <c r="AZ82" s="11" t="n">
        <f aca="false">workers_and_wage_high!B70</f>
        <v>8203.52920163658</v>
      </c>
      <c r="BA82" s="61" t="n">
        <f aca="false">(AZ82-AZ81)/AZ81</f>
        <v>0.00217794311997162</v>
      </c>
      <c r="BB82" s="66"/>
      <c r="BC82" s="66"/>
      <c r="BD82" s="66"/>
      <c r="BE82" s="66"/>
      <c r="BF82" s="5" t="n">
        <f aca="false">BF81*(1+AY82)*(1+BA82)*(1-BE82)</f>
        <v>125.427960756264</v>
      </c>
      <c r="BG82" s="5"/>
      <c r="BH82" s="5"/>
      <c r="BI82" s="61" t="n">
        <f aca="false">T89/AG89</f>
        <v>0.0177549781056712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169425496.143529</v>
      </c>
      <c r="E83" s="9"/>
      <c r="F83" s="82" t="n">
        <f aca="false">'High pensions'!I83</f>
        <v>30795089.4518071</v>
      </c>
      <c r="G83" s="82" t="n">
        <f aca="false">'High pensions'!K83</f>
        <v>3068734.02456599</v>
      </c>
      <c r="H83" s="82" t="n">
        <f aca="false">'High pensions'!V83</f>
        <v>16883269.1802462</v>
      </c>
      <c r="I83" s="82" t="n">
        <f aca="false">'High pensions'!M83</f>
        <v>94909.2997288452</v>
      </c>
      <c r="J83" s="82" t="n">
        <f aca="false">'High pensions'!W83</f>
        <v>522162.964337513</v>
      </c>
      <c r="K83" s="9"/>
      <c r="L83" s="82" t="n">
        <f aca="false">'High pensions'!N83</f>
        <v>4758132.60503104</v>
      </c>
      <c r="M83" s="67"/>
      <c r="N83" s="82" t="n">
        <f aca="false">'High pensions'!L83</f>
        <v>1350912.10607692</v>
      </c>
      <c r="O83" s="9"/>
      <c r="P83" s="82" t="n">
        <f aca="false">'High pensions'!X83</f>
        <v>32122292.5308422</v>
      </c>
      <c r="Q83" s="67"/>
      <c r="R83" s="82" t="n">
        <f aca="false">'High SIPA income'!G78</f>
        <v>37155723.5104727</v>
      </c>
      <c r="S83" s="67"/>
      <c r="T83" s="82" t="n">
        <f aca="false">'High SIPA income'!J78</f>
        <v>142068129.192014</v>
      </c>
      <c r="U83" s="9"/>
      <c r="V83" s="82" t="n">
        <f aca="false">'High SIPA income'!F78</f>
        <v>124509.885880764</v>
      </c>
      <c r="W83" s="67"/>
      <c r="X83" s="82" t="n">
        <f aca="false">'High SIPA income'!M78</f>
        <v>312732.9361363</v>
      </c>
      <c r="Y83" s="9"/>
      <c r="Z83" s="9" t="n">
        <f aca="false">R83+V83-N83-L83-F83</f>
        <v>376099.233438455</v>
      </c>
      <c r="AA83" s="9"/>
      <c r="AB83" s="9" t="n">
        <f aca="false">T83-P83-D83</f>
        <v>-59479659.4823569</v>
      </c>
      <c r="AC83" s="50"/>
      <c r="AD83" s="9"/>
      <c r="AE83" s="9"/>
      <c r="AF83" s="9"/>
      <c r="AG83" s="9" t="n">
        <f aca="false">BF83/100*$AG$57</f>
        <v>8043276561.48501</v>
      </c>
      <c r="AH83" s="40" t="n">
        <f aca="false">(AG83-AG82)/AG82</f>
        <v>0.00635366656837644</v>
      </c>
      <c r="AI83" s="40"/>
      <c r="AJ83" s="40" t="n">
        <f aca="false">AB83/AG83</f>
        <v>-0.00739495391308232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13765948</v>
      </c>
      <c r="AX83" s="7"/>
      <c r="AY83" s="40" t="n">
        <f aca="false">(AW83-AW82)/AW82</f>
        <v>0.00337545349228602</v>
      </c>
      <c r="AZ83" s="12" t="n">
        <f aca="false">workers_and_wage_high!B71</f>
        <v>8227.87886840724</v>
      </c>
      <c r="BA83" s="40" t="n">
        <f aca="false">(AZ83-AZ82)/AZ82</f>
        <v>0.00296819407503419</v>
      </c>
      <c r="BB83" s="39"/>
      <c r="BC83" s="39"/>
      <c r="BD83" s="39"/>
      <c r="BE83" s="39"/>
      <c r="BF83" s="7" t="n">
        <f aca="false">BF82*(1+AY83)*(1+BA83)*(1-BE83)</f>
        <v>126.22488819726</v>
      </c>
      <c r="BG83" s="7"/>
      <c r="BH83" s="7"/>
      <c r="BI83" s="40" t="n">
        <f aca="false">T90/AG90</f>
        <v>0.0154875192914721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170789541.14815</v>
      </c>
      <c r="E84" s="9"/>
      <c r="F84" s="82" t="n">
        <f aca="false">'High pensions'!I84</f>
        <v>31043020.7779047</v>
      </c>
      <c r="G84" s="82" t="n">
        <f aca="false">'High pensions'!K84</f>
        <v>3109752.4743234</v>
      </c>
      <c r="H84" s="82" t="n">
        <f aca="false">'High pensions'!V84</f>
        <v>17108940.5884122</v>
      </c>
      <c r="I84" s="82" t="n">
        <f aca="false">'High pensions'!M84</f>
        <v>96177.9115770119</v>
      </c>
      <c r="J84" s="82" t="n">
        <f aca="false">'High pensions'!W84</f>
        <v>529142.492425118</v>
      </c>
      <c r="K84" s="9"/>
      <c r="L84" s="82" t="n">
        <f aca="false">'High pensions'!N84</f>
        <v>4822644.5244683</v>
      </c>
      <c r="M84" s="67"/>
      <c r="N84" s="82" t="n">
        <f aca="false">'High pensions'!L84</f>
        <v>1363047.62969989</v>
      </c>
      <c r="O84" s="9"/>
      <c r="P84" s="82" t="n">
        <f aca="false">'High pensions'!X84</f>
        <v>32523811.2578942</v>
      </c>
      <c r="Q84" s="67"/>
      <c r="R84" s="82" t="n">
        <f aca="false">'High SIPA income'!G79</f>
        <v>32453342.5060635</v>
      </c>
      <c r="S84" s="67"/>
      <c r="T84" s="82" t="n">
        <f aca="false">'High SIPA income'!J79</f>
        <v>124088167.8583</v>
      </c>
      <c r="U84" s="9"/>
      <c r="V84" s="82" t="n">
        <f aca="false">'High SIPA income'!F79</f>
        <v>126716.35376761</v>
      </c>
      <c r="W84" s="67"/>
      <c r="X84" s="82" t="n">
        <f aca="false">'High SIPA income'!M79</f>
        <v>318274.947325715</v>
      </c>
      <c r="Y84" s="9"/>
      <c r="Z84" s="9" t="n">
        <f aca="false">R84+V84-N84-L84-F84</f>
        <v>-4648654.07224178</v>
      </c>
      <c r="AA84" s="9"/>
      <c r="AB84" s="9" t="n">
        <f aca="false">T84-P84-D84</f>
        <v>-79225184.5477449</v>
      </c>
      <c r="AC84" s="50"/>
      <c r="AD84" s="9"/>
      <c r="AE84" s="9"/>
      <c r="AF84" s="9"/>
      <c r="AG84" s="9" t="n">
        <f aca="false">BF84/100*$AG$57</f>
        <v>8071230477.31119</v>
      </c>
      <c r="AH84" s="40" t="n">
        <f aca="false">(AG84-AG83)/AG83</f>
        <v>0.00347543884789888</v>
      </c>
      <c r="AI84" s="40"/>
      <c r="AJ84" s="40" t="n">
        <f aca="false">AB84/AG84</f>
        <v>-0.00981575049435803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13816708</v>
      </c>
      <c r="AX84" s="7"/>
      <c r="AY84" s="40" t="n">
        <f aca="false">(AW84-AW83)/AW83</f>
        <v>0.00368735956288662</v>
      </c>
      <c r="AZ84" s="12" t="n">
        <f aca="false">workers_and_wage_high!B72</f>
        <v>8226.14161630776</v>
      </c>
      <c r="BA84" s="40" t="n">
        <f aca="false">(AZ84-AZ83)/AZ83</f>
        <v>-0.000211142157932553</v>
      </c>
      <c r="BB84" s="39"/>
      <c r="BC84" s="39"/>
      <c r="BD84" s="39"/>
      <c r="BE84" s="39"/>
      <c r="BF84" s="7" t="n">
        <f aca="false">BF83*(1+AY84)*(1+BA84)*(1-BE84)</f>
        <v>126.663575077273</v>
      </c>
      <c r="BG84" s="7"/>
      <c r="BH84" s="7"/>
      <c r="BI84" s="40" t="n">
        <f aca="false">T91/AG91</f>
        <v>0.0178149093118387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171461933.041131</v>
      </c>
      <c r="E85" s="9"/>
      <c r="F85" s="82" t="n">
        <f aca="false">'High pensions'!I85</f>
        <v>31165235.963708</v>
      </c>
      <c r="G85" s="82" t="n">
        <f aca="false">'High pensions'!K85</f>
        <v>3222715.79305377</v>
      </c>
      <c r="H85" s="82" t="n">
        <f aca="false">'High pensions'!V85</f>
        <v>17730431.4384994</v>
      </c>
      <c r="I85" s="82" t="n">
        <f aca="false">'High pensions'!M85</f>
        <v>99671.6224655807</v>
      </c>
      <c r="J85" s="82" t="n">
        <f aca="false">'High pensions'!W85</f>
        <v>548363.858922661</v>
      </c>
      <c r="K85" s="9"/>
      <c r="L85" s="82" t="n">
        <f aca="false">'High pensions'!N85</f>
        <v>4795196.80975939</v>
      </c>
      <c r="M85" s="67"/>
      <c r="N85" s="82" t="n">
        <f aca="false">'High pensions'!L85</f>
        <v>1369668.45936298</v>
      </c>
      <c r="O85" s="9"/>
      <c r="P85" s="82" t="n">
        <f aca="false">'High pensions'!X85</f>
        <v>32417810.7871345</v>
      </c>
      <c r="Q85" s="67"/>
      <c r="R85" s="82" t="n">
        <f aca="false">'High SIPA income'!G80</f>
        <v>37565391.4382359</v>
      </c>
      <c r="S85" s="67"/>
      <c r="T85" s="82" t="n">
        <f aca="false">'High SIPA income'!J80</f>
        <v>143634530.020432</v>
      </c>
      <c r="U85" s="9"/>
      <c r="V85" s="82" t="n">
        <f aca="false">'High SIPA income'!F80</f>
        <v>129880.392504467</v>
      </c>
      <c r="W85" s="67"/>
      <c r="X85" s="82" t="n">
        <f aca="false">'High SIPA income'!M80</f>
        <v>326222.10041502</v>
      </c>
      <c r="Y85" s="9"/>
      <c r="Z85" s="9" t="n">
        <f aca="false">R85+V85-N85-L85-F85</f>
        <v>365170.597909939</v>
      </c>
      <c r="AA85" s="9"/>
      <c r="AB85" s="9" t="n">
        <f aca="false">T85-P85-D85</f>
        <v>-60245213.8078331</v>
      </c>
      <c r="AC85" s="50"/>
      <c r="AD85" s="9"/>
      <c r="AE85" s="9"/>
      <c r="AF85" s="9"/>
      <c r="AG85" s="9" t="n">
        <f aca="false">BF85/100*$AG$57</f>
        <v>8134235886.8112</v>
      </c>
      <c r="AH85" s="40" t="n">
        <f aca="false">(AG85-AG84)/AG84</f>
        <v>0.00780617152206474</v>
      </c>
      <c r="AI85" s="40" t="n">
        <f aca="false">(AG85-AG81)/AG81</f>
        <v>0.023738534768961</v>
      </c>
      <c r="AJ85" s="40" t="n">
        <f aca="false">AB85/AG85</f>
        <v>-0.00740637653568841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13893619</v>
      </c>
      <c r="AX85" s="7"/>
      <c r="AY85" s="40" t="n">
        <f aca="false">(AW85-AW84)/AW84</f>
        <v>0.00556652134502662</v>
      </c>
      <c r="AZ85" s="12" t="n">
        <f aca="false">workers_and_wage_high!B73</f>
        <v>8244.46330774858</v>
      </c>
      <c r="BA85" s="40" t="n">
        <f aca="false">(AZ85-AZ84)/AZ84</f>
        <v>0.00222725213051267</v>
      </c>
      <c r="BB85" s="39"/>
      <c r="BC85" s="39"/>
      <c r="BD85" s="39"/>
      <c r="BE85" s="39"/>
      <c r="BF85" s="7" t="n">
        <f aca="false">BF84*(1+AY85)*(1+BA85)*(1-BE85)</f>
        <v>127.652332669924</v>
      </c>
      <c r="BG85" s="7"/>
      <c r="BH85" s="7"/>
      <c r="BI85" s="40" t="n">
        <f aca="false">T92/AG92</f>
        <v>0.0155074634485986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171904263.715628</v>
      </c>
      <c r="E86" s="6"/>
      <c r="F86" s="81" t="n">
        <f aca="false">'High pensions'!I86</f>
        <v>31245634.7997657</v>
      </c>
      <c r="G86" s="81" t="n">
        <f aca="false">'High pensions'!K86</f>
        <v>3336951.76620574</v>
      </c>
      <c r="H86" s="81" t="n">
        <f aca="false">'High pensions'!V86</f>
        <v>18358924.0577203</v>
      </c>
      <c r="I86" s="81" t="n">
        <f aca="false">'High pensions'!M86</f>
        <v>103204.693800178</v>
      </c>
      <c r="J86" s="81" t="n">
        <f aca="false">'High pensions'!W86</f>
        <v>567801.774981044</v>
      </c>
      <c r="K86" s="6"/>
      <c r="L86" s="81" t="n">
        <f aca="false">'High pensions'!N86</f>
        <v>5882466.78232459</v>
      </c>
      <c r="M86" s="8"/>
      <c r="N86" s="81" t="n">
        <f aca="false">'High pensions'!L86</f>
        <v>1373694.872274</v>
      </c>
      <c r="O86" s="6"/>
      <c r="P86" s="81" t="n">
        <f aca="false">'High pensions'!X86</f>
        <v>38081811.9792919</v>
      </c>
      <c r="Q86" s="8"/>
      <c r="R86" s="81" t="n">
        <f aca="false">'High SIPA income'!G81</f>
        <v>32836082.4282439</v>
      </c>
      <c r="S86" s="8"/>
      <c r="T86" s="81" t="n">
        <f aca="false">'High SIPA income'!J81</f>
        <v>125551607.123476</v>
      </c>
      <c r="U86" s="6"/>
      <c r="V86" s="81" t="n">
        <f aca="false">'High SIPA income'!F81</f>
        <v>131054.762005884</v>
      </c>
      <c r="W86" s="8"/>
      <c r="X86" s="81" t="n">
        <f aca="false">'High SIPA income'!M81</f>
        <v>329171.778022455</v>
      </c>
      <c r="Y86" s="6"/>
      <c r="Z86" s="6" t="n">
        <f aca="false">R86+V86-N86-L86-F86</f>
        <v>-5534659.26411454</v>
      </c>
      <c r="AA86" s="6"/>
      <c r="AB86" s="6" t="n">
        <f aca="false">T86-P86-D86</f>
        <v>-84434468.5714442</v>
      </c>
      <c r="AC86" s="50"/>
      <c r="AD86" s="6"/>
      <c r="AE86" s="6"/>
      <c r="AF86" s="6"/>
      <c r="AG86" s="6" t="n">
        <f aca="false">BF86/100*$AG$57</f>
        <v>8170797093.91165</v>
      </c>
      <c r="AH86" s="61" t="n">
        <f aca="false">(AG86-AG85)/AG85</f>
        <v>0.00449473160223061</v>
      </c>
      <c r="AI86" s="61"/>
      <c r="AJ86" s="61" t="n">
        <f aca="false">AB86/AG86</f>
        <v>-0.0103336880846496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0.00770764668088347</v>
      </c>
      <c r="AV86" s="5"/>
      <c r="AW86" s="5" t="n">
        <f aca="false">workers_and_wage_high!C74</f>
        <v>13909949</v>
      </c>
      <c r="AX86" s="5"/>
      <c r="AY86" s="61" t="n">
        <f aca="false">(AW86-AW85)/AW85</f>
        <v>0.00117535971009425</v>
      </c>
      <c r="AZ86" s="11" t="n">
        <f aca="false">workers_and_wage_high!B74</f>
        <v>8271.7976198689</v>
      </c>
      <c r="BA86" s="61" t="n">
        <f aca="false">(AZ86-AZ85)/AZ85</f>
        <v>0.00331547501638215</v>
      </c>
      <c r="BB86" s="66"/>
      <c r="BC86" s="66"/>
      <c r="BD86" s="66"/>
      <c r="BE86" s="66"/>
      <c r="BF86" s="5" t="n">
        <f aca="false">BF85*(1+AY86)*(1+BA86)*(1-BE86)</f>
        <v>128.226095643674</v>
      </c>
      <c r="BG86" s="5"/>
      <c r="BH86" s="5"/>
      <c r="BI86" s="61" t="n">
        <f aca="false">T93/AG93</f>
        <v>0.017855054051435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172537628.046544</v>
      </c>
      <c r="E87" s="9"/>
      <c r="F87" s="82" t="n">
        <f aca="false">'High pensions'!I87</f>
        <v>31360756.2641858</v>
      </c>
      <c r="G87" s="82" t="n">
        <f aca="false">'High pensions'!K87</f>
        <v>3421968.65343957</v>
      </c>
      <c r="H87" s="82" t="n">
        <f aca="false">'High pensions'!V87</f>
        <v>18826661.8872438</v>
      </c>
      <c r="I87" s="82" t="n">
        <f aca="false">'High pensions'!M87</f>
        <v>105834.082065141</v>
      </c>
      <c r="J87" s="82" t="n">
        <f aca="false">'High pensions'!W87</f>
        <v>582267.89341991</v>
      </c>
      <c r="K87" s="9"/>
      <c r="L87" s="82" t="n">
        <f aca="false">'High pensions'!N87</f>
        <v>4770356.2552437</v>
      </c>
      <c r="M87" s="67"/>
      <c r="N87" s="82" t="n">
        <f aca="false">'High pensions'!L87</f>
        <v>1378920.33308206</v>
      </c>
      <c r="O87" s="9"/>
      <c r="P87" s="82" t="n">
        <f aca="false">'High pensions'!X87</f>
        <v>32339814.1111238</v>
      </c>
      <c r="Q87" s="67"/>
      <c r="R87" s="82" t="n">
        <f aca="false">'High SIPA income'!G82</f>
        <v>38114543.4241617</v>
      </c>
      <c r="S87" s="67"/>
      <c r="T87" s="82" t="n">
        <f aca="false">'High SIPA income'!J82</f>
        <v>145734260.234555</v>
      </c>
      <c r="U87" s="9"/>
      <c r="V87" s="82" t="n">
        <f aca="false">'High SIPA income'!F82</f>
        <v>130443.403601608</v>
      </c>
      <c r="W87" s="67"/>
      <c r="X87" s="82" t="n">
        <f aca="false">'High SIPA income'!M82</f>
        <v>327636.221970433</v>
      </c>
      <c r="Y87" s="9"/>
      <c r="Z87" s="9" t="n">
        <f aca="false">R87+V87-N87-L87-F87</f>
        <v>734953.975251764</v>
      </c>
      <c r="AA87" s="9"/>
      <c r="AB87" s="9" t="n">
        <f aca="false">T87-P87-D87</f>
        <v>-59143181.9231124</v>
      </c>
      <c r="AC87" s="50"/>
      <c r="AD87" s="9"/>
      <c r="AE87" s="9"/>
      <c r="AF87" s="9"/>
      <c r="AG87" s="9" t="n">
        <f aca="false">BF87/100*$AG$57</f>
        <v>8239062454.50763</v>
      </c>
      <c r="AH87" s="40" t="n">
        <f aca="false">(AG87-AG86)/AG86</f>
        <v>0.00835479816857164</v>
      </c>
      <c r="AI87" s="40"/>
      <c r="AJ87" s="40" t="n">
        <f aca="false">AB87/AG87</f>
        <v>-0.00717838737716509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13966154</v>
      </c>
      <c r="AX87" s="7"/>
      <c r="AY87" s="40" t="n">
        <f aca="false">(AW87-AW86)/AW86</f>
        <v>0.00404063307493076</v>
      </c>
      <c r="AZ87" s="12" t="n">
        <f aca="false">workers_and_wage_high!B75</f>
        <v>8307.33990708093</v>
      </c>
      <c r="BA87" s="40" t="n">
        <f aca="false">(AZ87-AZ86)/AZ86</f>
        <v>0.00429680328815828</v>
      </c>
      <c r="BB87" s="39"/>
      <c r="BC87" s="39"/>
      <c r="BD87" s="39"/>
      <c r="BE87" s="39"/>
      <c r="BF87" s="7" t="n">
        <f aca="false">BF86*(1+AY87)*(1+BA87)*(1-BE87)</f>
        <v>129.297398792721</v>
      </c>
      <c r="BG87" s="7"/>
      <c r="BH87" s="7"/>
      <c r="BI87" s="40" t="n">
        <f aca="false">T94/AG94</f>
        <v>0.015581079523101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173060057.853068</v>
      </c>
      <c r="E88" s="9"/>
      <c r="F88" s="82" t="n">
        <f aca="false">'High pensions'!I88</f>
        <v>31455714.0656406</v>
      </c>
      <c r="G88" s="82" t="n">
        <f aca="false">'High pensions'!K88</f>
        <v>3499263.16587176</v>
      </c>
      <c r="H88" s="82" t="n">
        <f aca="false">'High pensions'!V88</f>
        <v>19251913.4890777</v>
      </c>
      <c r="I88" s="82" t="n">
        <f aca="false">'High pensions'!M88</f>
        <v>108224.633996035</v>
      </c>
      <c r="J88" s="82" t="n">
        <f aca="false">'High pensions'!W88</f>
        <v>595420.004816841</v>
      </c>
      <c r="K88" s="9"/>
      <c r="L88" s="82" t="n">
        <f aca="false">'High pensions'!N88</f>
        <v>4784253.53996646</v>
      </c>
      <c r="M88" s="67"/>
      <c r="N88" s="82" t="n">
        <f aca="false">'High pensions'!L88</f>
        <v>1383246.6600478</v>
      </c>
      <c r="O88" s="9"/>
      <c r="P88" s="82" t="n">
        <f aca="false">'High pensions'!X88</f>
        <v>32435729.3621078</v>
      </c>
      <c r="Q88" s="67"/>
      <c r="R88" s="82" t="n">
        <f aca="false">'High SIPA income'!G83</f>
        <v>33549968.9858556</v>
      </c>
      <c r="S88" s="67"/>
      <c r="T88" s="82" t="n">
        <f aca="false">'High SIPA income'!J83</f>
        <v>128281214.250266</v>
      </c>
      <c r="U88" s="9"/>
      <c r="V88" s="82" t="n">
        <f aca="false">'High SIPA income'!F83</f>
        <v>134439.709959912</v>
      </c>
      <c r="W88" s="67"/>
      <c r="X88" s="82" t="n">
        <f aca="false">'High SIPA income'!M83</f>
        <v>337673.7913754</v>
      </c>
      <c r="Y88" s="9"/>
      <c r="Z88" s="9" t="n">
        <f aca="false">R88+V88-N88-L88-F88</f>
        <v>-3938805.56983942</v>
      </c>
      <c r="AA88" s="9"/>
      <c r="AB88" s="9" t="n">
        <f aca="false">T88-P88-D88</f>
        <v>-77214572.96491</v>
      </c>
      <c r="AC88" s="50"/>
      <c r="AD88" s="9"/>
      <c r="AE88" s="9"/>
      <c r="AF88" s="9"/>
      <c r="AG88" s="9" t="n">
        <f aca="false">BF88/100*$AG$57</f>
        <v>8330330265.51577</v>
      </c>
      <c r="AH88" s="40" t="n">
        <f aca="false">(AG88-AG87)/AG87</f>
        <v>0.0110774510464124</v>
      </c>
      <c r="AI88" s="40"/>
      <c r="AJ88" s="40" t="n">
        <f aca="false">AB88/AG88</f>
        <v>-0.00926908904014854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14045479</v>
      </c>
      <c r="AX88" s="7"/>
      <c r="AY88" s="40" t="n">
        <f aca="false">(AW88-AW87)/AW87</f>
        <v>0.00567980275743773</v>
      </c>
      <c r="AZ88" s="12" t="n">
        <f aca="false">workers_and_wage_high!B76</f>
        <v>8351.92676157721</v>
      </c>
      <c r="BA88" s="40" t="n">
        <f aca="false">(AZ88-AZ87)/AZ87</f>
        <v>0.00536716385690076</v>
      </c>
      <c r="BB88" s="39"/>
      <c r="BC88" s="39"/>
      <c r="BD88" s="39"/>
      <c r="BE88" s="39"/>
      <c r="BF88" s="7" t="n">
        <f aca="false">BF87*(1+AY88)*(1+BA88)*(1-BE88)</f>
        <v>130.729684398276</v>
      </c>
      <c r="BG88" s="7"/>
      <c r="BH88" s="7"/>
      <c r="BI88" s="40" t="n">
        <f aca="false">T95/AG95</f>
        <v>0.0179325123525109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173813251.872124</v>
      </c>
      <c r="E89" s="9"/>
      <c r="F89" s="82" t="n">
        <f aca="false">'High pensions'!I89</f>
        <v>31592615.9943311</v>
      </c>
      <c r="G89" s="82" t="n">
        <f aca="false">'High pensions'!K89</f>
        <v>3593854.73756794</v>
      </c>
      <c r="H89" s="82" t="n">
        <f aca="false">'High pensions'!V89</f>
        <v>19772328.4075244</v>
      </c>
      <c r="I89" s="82" t="n">
        <f aca="false">'High pensions'!M89</f>
        <v>111150.14652272</v>
      </c>
      <c r="J89" s="82" t="n">
        <f aca="false">'High pensions'!W89</f>
        <v>611515.311572919</v>
      </c>
      <c r="K89" s="9"/>
      <c r="L89" s="82" t="n">
        <f aca="false">'High pensions'!N89</f>
        <v>4754909.94298524</v>
      </c>
      <c r="M89" s="67"/>
      <c r="N89" s="82" t="n">
        <f aca="false">'High pensions'!L89</f>
        <v>1389486.49903476</v>
      </c>
      <c r="O89" s="9"/>
      <c r="P89" s="82" t="n">
        <f aca="false">'High pensions'!X89</f>
        <v>32317795.0509348</v>
      </c>
      <c r="Q89" s="67"/>
      <c r="R89" s="82" t="n">
        <f aca="false">'High SIPA income'!G84</f>
        <v>38949269.6079486</v>
      </c>
      <c r="S89" s="67"/>
      <c r="T89" s="82" t="n">
        <f aca="false">'High SIPA income'!J84</f>
        <v>148925908.145402</v>
      </c>
      <c r="U89" s="9"/>
      <c r="V89" s="82" t="n">
        <f aca="false">'High SIPA income'!F84</f>
        <v>128018.795557621</v>
      </c>
      <c r="W89" s="67"/>
      <c r="X89" s="82" t="n">
        <f aca="false">'High SIPA income'!M84</f>
        <v>321546.305597834</v>
      </c>
      <c r="Y89" s="9"/>
      <c r="Z89" s="9" t="n">
        <f aca="false">R89+V89-N89-L89-F89</f>
        <v>1340275.9671551</v>
      </c>
      <c r="AA89" s="9"/>
      <c r="AB89" s="9" t="n">
        <f aca="false">T89-P89-D89</f>
        <v>-57205138.7776564</v>
      </c>
      <c r="AC89" s="50"/>
      <c r="AD89" s="9"/>
      <c r="AE89" s="9"/>
      <c r="AF89" s="9"/>
      <c r="AG89" s="9" t="n">
        <f aca="false">BF89/100*$AG$57</f>
        <v>8387839582.73838</v>
      </c>
      <c r="AH89" s="40" t="n">
        <f aca="false">(AG89-AG88)/AG88</f>
        <v>0.00690360590631926</v>
      </c>
      <c r="AI89" s="40" t="n">
        <f aca="false">(AG89-AG85)/AG85</f>
        <v>0.0311773225483135</v>
      </c>
      <c r="AJ89" s="40" t="n">
        <f aca="false">AB89/AG89</f>
        <v>-0.00682000868201877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14100055</v>
      </c>
      <c r="AX89" s="7"/>
      <c r="AY89" s="40" t="n">
        <f aca="false">(AW89-AW88)/AW88</f>
        <v>0.00388566313758327</v>
      </c>
      <c r="AZ89" s="12" t="n">
        <f aca="false">workers_and_wage_high!B77</f>
        <v>8377.03483702908</v>
      </c>
      <c r="BA89" s="40" t="n">
        <f aca="false">(AZ89-AZ88)/AZ88</f>
        <v>0.00300626144944015</v>
      </c>
      <c r="BB89" s="39"/>
      <c r="BC89" s="39"/>
      <c r="BD89" s="39"/>
      <c r="BE89" s="39"/>
      <c r="BF89" s="7" t="n">
        <f aca="false">BF88*(1+AY89)*(1+BA89)*(1-BE89)</f>
        <v>131.632190619619</v>
      </c>
      <c r="BG89" s="7"/>
      <c r="BH89" s="7"/>
      <c r="BI89" s="40" t="n">
        <f aca="false">T96/AG96</f>
        <v>0.0155863697439614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174365304.458435</v>
      </c>
      <c r="E90" s="6"/>
      <c r="F90" s="81" t="n">
        <f aca="false">'High pensions'!I90</f>
        <v>31692958.0866639</v>
      </c>
      <c r="G90" s="81" t="n">
        <f aca="false">'High pensions'!K90</f>
        <v>3751741.53742376</v>
      </c>
      <c r="H90" s="81" t="n">
        <f aca="false">'High pensions'!V90</f>
        <v>20640974.9961939</v>
      </c>
      <c r="I90" s="81" t="n">
        <f aca="false">'High pensions'!M90</f>
        <v>116033.243425477</v>
      </c>
      <c r="J90" s="81" t="n">
        <f aca="false">'High pensions'!W90</f>
        <v>638380.669985377</v>
      </c>
      <c r="K90" s="6"/>
      <c r="L90" s="81" t="n">
        <f aca="false">'High pensions'!N90</f>
        <v>5705738.58219364</v>
      </c>
      <c r="M90" s="8"/>
      <c r="N90" s="81" t="n">
        <f aca="false">'High pensions'!L90</f>
        <v>1394372.9416266</v>
      </c>
      <c r="O90" s="6"/>
      <c r="P90" s="81" t="n">
        <f aca="false">'High pensions'!X90</f>
        <v>37278533.1452431</v>
      </c>
      <c r="Q90" s="8"/>
      <c r="R90" s="81" t="n">
        <f aca="false">'High SIPA income'!G85</f>
        <v>34141084.2638992</v>
      </c>
      <c r="S90" s="8"/>
      <c r="T90" s="81" t="n">
        <f aca="false">'High SIPA income'!J85</f>
        <v>130541394.748832</v>
      </c>
      <c r="U90" s="6"/>
      <c r="V90" s="81" t="n">
        <f aca="false">'High SIPA income'!F85</f>
        <v>128624.544185071</v>
      </c>
      <c r="W90" s="8"/>
      <c r="X90" s="81" t="n">
        <f aca="false">'High SIPA income'!M85</f>
        <v>323067.771507814</v>
      </c>
      <c r="Y90" s="6"/>
      <c r="Z90" s="6" t="n">
        <f aca="false">R90+V90-N90-L90-F90</f>
        <v>-4523360.80239985</v>
      </c>
      <c r="AA90" s="6"/>
      <c r="AB90" s="6" t="n">
        <f aca="false">T90-P90-D90</f>
        <v>-81102442.8548464</v>
      </c>
      <c r="AC90" s="50"/>
      <c r="AD90" s="6"/>
      <c r="AE90" s="6"/>
      <c r="AF90" s="6"/>
      <c r="AG90" s="6" t="n">
        <f aca="false">BF90/100*$AG$57</f>
        <v>8428812406.43309</v>
      </c>
      <c r="AH90" s="61" t="n">
        <f aca="false">(AG90-AG89)/AG89</f>
        <v>0.00488478866227128</v>
      </c>
      <c r="AI90" s="61"/>
      <c r="AJ90" s="61" t="n">
        <f aca="false">AB90/AG90</f>
        <v>-0.00962204862845766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0.00675859244584406</v>
      </c>
      <c r="AV90" s="5"/>
      <c r="AW90" s="5" t="n">
        <f aca="false">workers_and_wage_high!C78</f>
        <v>14143974</v>
      </c>
      <c r="AX90" s="5"/>
      <c r="AY90" s="61" t="n">
        <f aca="false">(AW90-AW89)/AW89</f>
        <v>0.00311481054506525</v>
      </c>
      <c r="AZ90" s="11" t="n">
        <f aca="false">workers_and_wage_high!B78</f>
        <v>8391.81596496453</v>
      </c>
      <c r="BA90" s="61" t="n">
        <f aca="false">(AZ90-AZ89)/AZ89</f>
        <v>0.00176448208978586</v>
      </c>
      <c r="BB90" s="66"/>
      <c r="BC90" s="66"/>
      <c r="BD90" s="66"/>
      <c r="BE90" s="66"/>
      <c r="BF90" s="5" t="n">
        <f aca="false">BF89*(1+AY90)*(1+BA90)*(1-BE90)</f>
        <v>132.275186051948</v>
      </c>
      <c r="BG90" s="5"/>
      <c r="BH90" s="5"/>
      <c r="BI90" s="61" t="n">
        <f aca="false">T97/AG97</f>
        <v>0.0179371408786514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174774403.966141</v>
      </c>
      <c r="E91" s="9"/>
      <c r="F91" s="82" t="n">
        <f aca="false">'High pensions'!I91</f>
        <v>31767316.7647925</v>
      </c>
      <c r="G91" s="82" t="n">
        <f aca="false">'High pensions'!K91</f>
        <v>3837399.49901276</v>
      </c>
      <c r="H91" s="82" t="n">
        <f aca="false">'High pensions'!V91</f>
        <v>21112239.8276721</v>
      </c>
      <c r="I91" s="82" t="n">
        <f aca="false">'High pensions'!M91</f>
        <v>118682.458732354</v>
      </c>
      <c r="J91" s="82" t="n">
        <f aca="false">'High pensions'!W91</f>
        <v>652955.870958932</v>
      </c>
      <c r="K91" s="9"/>
      <c r="L91" s="82" t="n">
        <f aca="false">'High pensions'!N91</f>
        <v>4752927.3344065</v>
      </c>
      <c r="M91" s="67"/>
      <c r="N91" s="82" t="n">
        <f aca="false">'High pensions'!L91</f>
        <v>1399216.72948132</v>
      </c>
      <c r="O91" s="9"/>
      <c r="P91" s="82" t="n">
        <f aca="false">'High pensions'!X91</f>
        <v>32361040.1426297</v>
      </c>
      <c r="Q91" s="67"/>
      <c r="R91" s="82" t="n">
        <f aca="false">'High SIPA income'!G86</f>
        <v>39472740.190618</v>
      </c>
      <c r="S91" s="67"/>
      <c r="T91" s="82" t="n">
        <f aca="false">'High SIPA income'!J86</f>
        <v>150927443.288324</v>
      </c>
      <c r="U91" s="9"/>
      <c r="V91" s="82" t="n">
        <f aca="false">'High SIPA income'!F86</f>
        <v>131166.155553315</v>
      </c>
      <c r="W91" s="67"/>
      <c r="X91" s="82" t="n">
        <f aca="false">'High SIPA income'!M86</f>
        <v>329451.566497951</v>
      </c>
      <c r="Y91" s="9"/>
      <c r="Z91" s="9" t="n">
        <f aca="false">R91+V91-N91-L91-F91</f>
        <v>1684445.51749108</v>
      </c>
      <c r="AA91" s="9"/>
      <c r="AB91" s="9" t="n">
        <f aca="false">T91-P91-D91</f>
        <v>-56208000.820447</v>
      </c>
      <c r="AC91" s="50"/>
      <c r="AD91" s="9"/>
      <c r="AE91" s="9"/>
      <c r="AF91" s="9"/>
      <c r="AG91" s="9" t="n">
        <f aca="false">BF91/100*$AG$57</f>
        <v>8471973707.32764</v>
      </c>
      <c r="AH91" s="40" t="n">
        <f aca="false">(AG91-AG90)/AG90</f>
        <v>0.00512068590607299</v>
      </c>
      <c r="AI91" s="40"/>
      <c r="AJ91" s="40" t="n">
        <f aca="false">AB91/AG91</f>
        <v>-0.00663458159364107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14159899</v>
      </c>
      <c r="AX91" s="7"/>
      <c r="AY91" s="40" t="n">
        <f aca="false">(AW91-AW90)/AW90</f>
        <v>0.00112592118735512</v>
      </c>
      <c r="AZ91" s="12" t="n">
        <f aca="false">workers_and_wage_high!B79</f>
        <v>8425.30159312913</v>
      </c>
      <c r="BA91" s="40" t="n">
        <f aca="false">(AZ91-AZ90)/AZ90</f>
        <v>0.00399027198694472</v>
      </c>
      <c r="BB91" s="39"/>
      <c r="BC91" s="39"/>
      <c r="BD91" s="39"/>
      <c r="BE91" s="39"/>
      <c r="BF91" s="7" t="n">
        <f aca="false">BF90*(1+AY91)*(1+BA91)*(1-BE91)</f>
        <v>132.952525732887</v>
      </c>
      <c r="BG91" s="7"/>
      <c r="BH91" s="7"/>
      <c r="BI91" s="40" t="n">
        <f aca="false">T98/AG98</f>
        <v>0.0155915888020615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175614858.485264</v>
      </c>
      <c r="E92" s="9"/>
      <c r="F92" s="82" t="n">
        <f aca="false">'High pensions'!I92</f>
        <v>31920079.3222923</v>
      </c>
      <c r="G92" s="82" t="n">
        <f aca="false">'High pensions'!K92</f>
        <v>3912494.80317055</v>
      </c>
      <c r="H92" s="82" t="n">
        <f aca="false">'High pensions'!V92</f>
        <v>21525392.0344514</v>
      </c>
      <c r="I92" s="82" t="n">
        <f aca="false">'High pensions'!M92</f>
        <v>121004.99391249</v>
      </c>
      <c r="J92" s="82" t="n">
        <f aca="false">'High pensions'!W92</f>
        <v>665733.774261378</v>
      </c>
      <c r="K92" s="9"/>
      <c r="L92" s="82" t="n">
        <f aca="false">'High pensions'!N92</f>
        <v>4659121.09355982</v>
      </c>
      <c r="M92" s="67"/>
      <c r="N92" s="82" t="n">
        <f aca="false">'High pensions'!L92</f>
        <v>1407050.53462105</v>
      </c>
      <c r="O92" s="9"/>
      <c r="P92" s="82" t="n">
        <f aca="false">'High pensions'!X92</f>
        <v>31917378.3974727</v>
      </c>
      <c r="Q92" s="67"/>
      <c r="R92" s="82" t="n">
        <f aca="false">'High SIPA income'!G87</f>
        <v>34586558.2135091</v>
      </c>
      <c r="S92" s="67"/>
      <c r="T92" s="82" t="n">
        <f aca="false">'High SIPA income'!J87</f>
        <v>132244703.00515</v>
      </c>
      <c r="U92" s="9"/>
      <c r="V92" s="82" t="n">
        <f aca="false">'High SIPA income'!F87</f>
        <v>134656.86940924</v>
      </c>
      <c r="W92" s="67"/>
      <c r="X92" s="82" t="n">
        <f aca="false">'High SIPA income'!M87</f>
        <v>338219.233303306</v>
      </c>
      <c r="Y92" s="9"/>
      <c r="Z92" s="9" t="n">
        <f aca="false">R92+V92-N92-L92-F92</f>
        <v>-3265035.86755481</v>
      </c>
      <c r="AA92" s="9"/>
      <c r="AB92" s="9" t="n">
        <f aca="false">T92-P92-D92</f>
        <v>-75287533.8775874</v>
      </c>
      <c r="AC92" s="50"/>
      <c r="AD92" s="9"/>
      <c r="AE92" s="9"/>
      <c r="AF92" s="9"/>
      <c r="AG92" s="9" t="n">
        <f aca="false">BF92/100*$AG$57</f>
        <v>8527810073.09747</v>
      </c>
      <c r="AH92" s="40" t="n">
        <f aca="false">(AG92-AG91)/AG91</f>
        <v>0.00659071518618249</v>
      </c>
      <c r="AI92" s="40"/>
      <c r="AJ92" s="40" t="n">
        <f aca="false">AB92/AG92</f>
        <v>-0.00882847216720922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14236693</v>
      </c>
      <c r="AX92" s="7"/>
      <c r="AY92" s="40" t="n">
        <f aca="false">(AW92-AW91)/AW91</f>
        <v>0.00542334376820061</v>
      </c>
      <c r="AZ92" s="12" t="n">
        <f aca="false">workers_and_wage_high!B80</f>
        <v>8435.08399606284</v>
      </c>
      <c r="BA92" s="40" t="n">
        <f aca="false">(AZ92-AZ91)/AZ91</f>
        <v>0.00116107451176414</v>
      </c>
      <c r="BB92" s="39"/>
      <c r="BC92" s="39"/>
      <c r="BD92" s="39"/>
      <c r="BE92" s="39"/>
      <c r="BF92" s="7" t="n">
        <f aca="false">BF91*(1+AY92)*(1+BA92)*(1-BE92)</f>
        <v>133.828777963276</v>
      </c>
      <c r="BG92" s="7"/>
      <c r="BH92" s="7"/>
      <c r="BI92" s="40" t="n">
        <f aca="false">T99/AG99</f>
        <v>0.0179261692492922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176080194.184259</v>
      </c>
      <c r="E93" s="9"/>
      <c r="F93" s="82" t="n">
        <f aca="false">'High pensions'!I93</f>
        <v>32004659.593868</v>
      </c>
      <c r="G93" s="82" t="n">
        <f aca="false">'High pensions'!K93</f>
        <v>3976716.61439246</v>
      </c>
      <c r="H93" s="82" t="n">
        <f aca="false">'High pensions'!V93</f>
        <v>21878721.4912967</v>
      </c>
      <c r="I93" s="82" t="n">
        <f aca="false">'High pensions'!M93</f>
        <v>122991.235496674</v>
      </c>
      <c r="J93" s="82" t="n">
        <f aca="false">'High pensions'!W93</f>
        <v>676661.489421545</v>
      </c>
      <c r="K93" s="9"/>
      <c r="L93" s="82" t="n">
        <f aca="false">'High pensions'!N93</f>
        <v>4690037.54473582</v>
      </c>
      <c r="M93" s="67"/>
      <c r="N93" s="82" t="n">
        <f aca="false">'High pensions'!L93</f>
        <v>1409755.7423914</v>
      </c>
      <c r="O93" s="9"/>
      <c r="P93" s="82" t="n">
        <f aca="false">'High pensions'!X93</f>
        <v>32092687.2645827</v>
      </c>
      <c r="Q93" s="67"/>
      <c r="R93" s="82" t="n">
        <f aca="false">'High SIPA income'!G88</f>
        <v>40238102.9569738</v>
      </c>
      <c r="S93" s="67"/>
      <c r="T93" s="82" t="n">
        <f aca="false">'High SIPA income'!J88</f>
        <v>153853874.160777</v>
      </c>
      <c r="U93" s="9"/>
      <c r="V93" s="82" t="n">
        <f aca="false">'High SIPA income'!F88</f>
        <v>132285.257250188</v>
      </c>
      <c r="W93" s="67"/>
      <c r="X93" s="82" t="n">
        <f aca="false">'High SIPA income'!M88</f>
        <v>332262.427314525</v>
      </c>
      <c r="Y93" s="9"/>
      <c r="Z93" s="9" t="n">
        <f aca="false">R93+V93-N93-L93-F93</f>
        <v>2265935.33322876</v>
      </c>
      <c r="AA93" s="9"/>
      <c r="AB93" s="9" t="n">
        <f aca="false">T93-P93-D93</f>
        <v>-54319007.2880647</v>
      </c>
      <c r="AC93" s="50"/>
      <c r="AD93" s="9"/>
      <c r="AE93" s="9"/>
      <c r="AF93" s="9"/>
      <c r="AG93" s="9" t="n">
        <f aca="false">BF93/100*$AG$57</f>
        <v>8616824889.89229</v>
      </c>
      <c r="AH93" s="40" t="n">
        <f aca="false">(AG93-AG92)/AG92</f>
        <v>0.0104381800288495</v>
      </c>
      <c r="AI93" s="40" t="n">
        <f aca="false">(AG93-AG89)/AG89</f>
        <v>0.0272996765013429</v>
      </c>
      <c r="AJ93" s="40" t="n">
        <f aca="false">AB93/AG93</f>
        <v>-0.00630383093333856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14260048</v>
      </c>
      <c r="AX93" s="7"/>
      <c r="AY93" s="40" t="n">
        <f aca="false">(AW93-AW92)/AW92</f>
        <v>0.00164047928827292</v>
      </c>
      <c r="AZ93" s="12" t="n">
        <f aca="false">workers_and_wage_high!B81</f>
        <v>8509.17180127187</v>
      </c>
      <c r="BA93" s="40" t="n">
        <f aca="false">(AZ93-AZ92)/AZ92</f>
        <v>0.00878329193207912</v>
      </c>
      <c r="BB93" s="39"/>
      <c r="BC93" s="39"/>
      <c r="BD93" s="39"/>
      <c r="BE93" s="39"/>
      <c r="BF93" s="7" t="n">
        <f aca="false">BF92*(1+AY93)*(1+BA93)*(1-BE93)</f>
        <v>135.225706840698</v>
      </c>
      <c r="BG93" s="7"/>
      <c r="BH93" s="7"/>
      <c r="BI93" s="40" t="n">
        <f aca="false">T100/AG100</f>
        <v>0.0155899725207174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176720631.236394</v>
      </c>
      <c r="E94" s="6"/>
      <c r="F94" s="81" t="n">
        <f aca="false">'High pensions'!I94</f>
        <v>32121066.609091</v>
      </c>
      <c r="G94" s="81" t="n">
        <f aca="false">'High pensions'!K94</f>
        <v>4062880.95084545</v>
      </c>
      <c r="H94" s="81" t="n">
        <f aca="false">'High pensions'!V94</f>
        <v>22352772.2478717</v>
      </c>
      <c r="I94" s="81" t="n">
        <f aca="false">'High pensions'!M94</f>
        <v>125656.111881819</v>
      </c>
      <c r="J94" s="81" t="n">
        <f aca="false">'High pensions'!W94</f>
        <v>691322.853026967</v>
      </c>
      <c r="K94" s="6"/>
      <c r="L94" s="81" t="n">
        <f aca="false">'High pensions'!N94</f>
        <v>5696079.09300492</v>
      </c>
      <c r="M94" s="8"/>
      <c r="N94" s="81" t="n">
        <f aca="false">'High pensions'!L94</f>
        <v>1415841.51196561</v>
      </c>
      <c r="O94" s="6"/>
      <c r="P94" s="81" t="n">
        <f aca="false">'High pensions'!X94</f>
        <v>37346523.7496764</v>
      </c>
      <c r="Q94" s="8"/>
      <c r="R94" s="81" t="n">
        <f aca="false">'High SIPA income'!G89</f>
        <v>35326804.4029172</v>
      </c>
      <c r="S94" s="8"/>
      <c r="T94" s="81" t="n">
        <f aca="false">'High SIPA income'!J89</f>
        <v>135075098.468747</v>
      </c>
      <c r="U94" s="6"/>
      <c r="V94" s="81" t="n">
        <f aca="false">'High SIPA income'!F89</f>
        <v>131598.560603857</v>
      </c>
      <c r="W94" s="8"/>
      <c r="X94" s="81" t="n">
        <f aca="false">'High SIPA income'!M89</f>
        <v>330537.643319079</v>
      </c>
      <c r="Y94" s="6"/>
      <c r="Z94" s="6" t="n">
        <f aca="false">R94+V94-N94-L94-F94</f>
        <v>-3774584.25054045</v>
      </c>
      <c r="AA94" s="6"/>
      <c r="AB94" s="6" t="n">
        <f aca="false">T94-P94-D94</f>
        <v>-78992056.5173233</v>
      </c>
      <c r="AC94" s="50"/>
      <c r="AD94" s="6"/>
      <c r="AE94" s="6"/>
      <c r="AF94" s="6"/>
      <c r="AG94" s="6" t="n">
        <f aca="false">BF94/100*$AG$57</f>
        <v>8669174576.02863</v>
      </c>
      <c r="AH94" s="61" t="n">
        <f aca="false">(AG94-AG93)/AG93</f>
        <v>0.00607528722067206</v>
      </c>
      <c r="AI94" s="61"/>
      <c r="AJ94" s="61" t="n">
        <f aca="false">AB94/AG94</f>
        <v>-0.00911183133117961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0.00506734410936778</v>
      </c>
      <c r="AV94" s="5"/>
      <c r="AW94" s="5" t="n">
        <f aca="false">workers_and_wage_high!C82</f>
        <v>14277903</v>
      </c>
      <c r="AX94" s="5"/>
      <c r="AY94" s="61" t="n">
        <f aca="false">(AW94-AW93)/AW93</f>
        <v>0.00125209957217535</v>
      </c>
      <c r="AZ94" s="11" t="n">
        <f aca="false">workers_and_wage_high!B82</f>
        <v>8550.16181003026</v>
      </c>
      <c r="BA94" s="61" t="n">
        <f aca="false">(AZ94-AZ93)/AZ93</f>
        <v>0.00481715608941782</v>
      </c>
      <c r="BB94" s="66"/>
      <c r="BC94" s="66"/>
      <c r="BD94" s="66"/>
      <c r="BE94" s="66"/>
      <c r="BF94" s="5" t="n">
        <f aca="false">BF93*(1+AY94)*(1+BA94)*(1-BE94)</f>
        <v>136.047241849373</v>
      </c>
      <c r="BG94" s="5"/>
      <c r="BH94" s="5"/>
      <c r="BI94" s="61" t="n">
        <f aca="false">T101/AG101</f>
        <v>0.0180022353669659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177696277.871505</v>
      </c>
      <c r="E95" s="9"/>
      <c r="F95" s="82" t="n">
        <f aca="false">'High pensions'!I95</f>
        <v>32298401.9339711</v>
      </c>
      <c r="G95" s="82" t="n">
        <f aca="false">'High pensions'!K95</f>
        <v>4095494.97371941</v>
      </c>
      <c r="H95" s="82" t="n">
        <f aca="false">'High pensions'!V95</f>
        <v>22532204.9790318</v>
      </c>
      <c r="I95" s="82" t="n">
        <f aca="false">'High pensions'!M95</f>
        <v>126664.793001632</v>
      </c>
      <c r="J95" s="82" t="n">
        <f aca="false">'High pensions'!W95</f>
        <v>696872.318939132</v>
      </c>
      <c r="K95" s="9"/>
      <c r="L95" s="82" t="n">
        <f aca="false">'High pensions'!N95</f>
        <v>4635616.99030046</v>
      </c>
      <c r="M95" s="67"/>
      <c r="N95" s="82" t="n">
        <f aca="false">'High pensions'!L95</f>
        <v>1424040.66152032</v>
      </c>
      <c r="O95" s="9"/>
      <c r="P95" s="82" t="n">
        <f aca="false">'High pensions'!X95</f>
        <v>31888890.159228</v>
      </c>
      <c r="Q95" s="67"/>
      <c r="R95" s="82" t="n">
        <f aca="false">'High SIPA income'!G90</f>
        <v>40943626.9815107</v>
      </c>
      <c r="S95" s="67"/>
      <c r="T95" s="82" t="n">
        <f aca="false">'High SIPA income'!J90</f>
        <v>156551506.417561</v>
      </c>
      <c r="U95" s="9"/>
      <c r="V95" s="82" t="n">
        <f aca="false">'High SIPA income'!F90</f>
        <v>132269.992387153</v>
      </c>
      <c r="W95" s="67"/>
      <c r="X95" s="82" t="n">
        <f aca="false">'High SIPA income'!M90</f>
        <v>332224.086379564</v>
      </c>
      <c r="Y95" s="9"/>
      <c r="Z95" s="9" t="n">
        <f aca="false">R95+V95-N95-L95-F95</f>
        <v>2717837.38810598</v>
      </c>
      <c r="AA95" s="9"/>
      <c r="AB95" s="9" t="n">
        <f aca="false">T95-P95-D95</f>
        <v>-53033661.6131719</v>
      </c>
      <c r="AC95" s="50"/>
      <c r="AD95" s="9"/>
      <c r="AE95" s="9"/>
      <c r="AF95" s="9"/>
      <c r="AG95" s="9" t="n">
        <f aca="false">BF95/100*$AG$57</f>
        <v>8730037561.95044</v>
      </c>
      <c r="AH95" s="40" t="n">
        <f aca="false">(AG95-AG94)/AG94</f>
        <v>0.00702062063556912</v>
      </c>
      <c r="AI95" s="40"/>
      <c r="AJ95" s="40" t="n">
        <f aca="false">AB95/AG95</f>
        <v>-0.0060748491901475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14346039</v>
      </c>
      <c r="AX95" s="7"/>
      <c r="AY95" s="40" t="n">
        <f aca="false">(AW95-AW94)/AW94</f>
        <v>0.00477212935260871</v>
      </c>
      <c r="AZ95" s="12" t="n">
        <f aca="false">workers_and_wage_high!B83</f>
        <v>8569.29546604652</v>
      </c>
      <c r="BA95" s="40" t="n">
        <f aca="false">(AZ95-AZ94)/AZ94</f>
        <v>0.00223781215389541</v>
      </c>
      <c r="BB95" s="39"/>
      <c r="BC95" s="39"/>
      <c r="BD95" s="39"/>
      <c r="BE95" s="39"/>
      <c r="BF95" s="7" t="n">
        <f aca="false">BF94*(1+AY95)*(1+BA95)*(1-BE95)</f>
        <v>137.002377922913</v>
      </c>
      <c r="BG95" s="7"/>
      <c r="BH95" s="7"/>
      <c r="BI95" s="40" t="n">
        <f aca="false">T102/AG102</f>
        <v>0.0156949260862997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178231457.113409</v>
      </c>
      <c r="E96" s="9"/>
      <c r="F96" s="82" t="n">
        <f aca="false">'High pensions'!I96</f>
        <v>32395677.0962242</v>
      </c>
      <c r="G96" s="82" t="n">
        <f aca="false">'High pensions'!K96</f>
        <v>4190935.02316891</v>
      </c>
      <c r="H96" s="82" t="n">
        <f aca="false">'High pensions'!V96</f>
        <v>23057287.9717359</v>
      </c>
      <c r="I96" s="82" t="n">
        <f aca="false">'High pensions'!M96</f>
        <v>129616.547108317</v>
      </c>
      <c r="J96" s="82" t="n">
        <f aca="false">'High pensions'!W96</f>
        <v>713111.999125853</v>
      </c>
      <c r="K96" s="9"/>
      <c r="L96" s="82" t="n">
        <f aca="false">'High pensions'!N96</f>
        <v>4603122.01998852</v>
      </c>
      <c r="M96" s="67"/>
      <c r="N96" s="82" t="n">
        <f aca="false">'High pensions'!L96</f>
        <v>1428783.29322028</v>
      </c>
      <c r="O96" s="9"/>
      <c r="P96" s="82" t="n">
        <f aca="false">'High pensions'!X96</f>
        <v>31746366.1641154</v>
      </c>
      <c r="Q96" s="67"/>
      <c r="R96" s="82" t="n">
        <f aca="false">'High SIPA income'!G91</f>
        <v>35759335.7741961</v>
      </c>
      <c r="S96" s="67"/>
      <c r="T96" s="82" t="n">
        <f aca="false">'High SIPA income'!J91</f>
        <v>136728919.655061</v>
      </c>
      <c r="U96" s="9"/>
      <c r="V96" s="82" t="n">
        <f aca="false">'High SIPA income'!F91</f>
        <v>134960.903553728</v>
      </c>
      <c r="W96" s="67"/>
      <c r="X96" s="82" t="n">
        <f aca="false">'High SIPA income'!M91</f>
        <v>338982.879418784</v>
      </c>
      <c r="Y96" s="9"/>
      <c r="Z96" s="9" t="n">
        <f aca="false">R96+V96-N96-L96-F96</f>
        <v>-2533285.73168318</v>
      </c>
      <c r="AA96" s="9"/>
      <c r="AB96" s="9" t="n">
        <f aca="false">T96-P96-D96</f>
        <v>-73248903.6224626</v>
      </c>
      <c r="AC96" s="50"/>
      <c r="AD96" s="9"/>
      <c r="AE96" s="9"/>
      <c r="AF96" s="9"/>
      <c r="AG96" s="9" t="n">
        <f aca="false">BF96/100*$AG$57</f>
        <v>8772339030.90451</v>
      </c>
      <c r="AH96" s="40" t="n">
        <f aca="false">(AG96-AG95)/AG95</f>
        <v>0.00484550824138909</v>
      </c>
      <c r="AI96" s="40"/>
      <c r="AJ96" s="40" t="n">
        <f aca="false">AB96/AG96</f>
        <v>-0.00834998549011962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14336068</v>
      </c>
      <c r="AX96" s="7"/>
      <c r="AY96" s="40" t="n">
        <f aca="false">(AW96-AW95)/AW95</f>
        <v>-0.000695035054623788</v>
      </c>
      <c r="AZ96" s="12" t="n">
        <f aca="false">workers_and_wage_high!B84</f>
        <v>8616.80704080244</v>
      </c>
      <c r="BA96" s="40" t="n">
        <f aca="false">(AZ96-AZ95)/AZ95</f>
        <v>0.00554439684617778</v>
      </c>
      <c r="BB96" s="39"/>
      <c r="BC96" s="39"/>
      <c r="BD96" s="39"/>
      <c r="BE96" s="39"/>
      <c r="BF96" s="7" t="n">
        <f aca="false">BF95*(1+AY96)*(1+BA96)*(1-BE96)</f>
        <v>137.666224074229</v>
      </c>
      <c r="BG96" s="7"/>
      <c r="BH96" s="7"/>
      <c r="BI96" s="40" t="n">
        <f aca="false">T103/AG103</f>
        <v>0.0180615855125584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178694318.144133</v>
      </c>
      <c r="E97" s="9"/>
      <c r="F97" s="82" t="n">
        <f aca="false">'High pensions'!I97</f>
        <v>32479807.5675485</v>
      </c>
      <c r="G97" s="82" t="n">
        <f aca="false">'High pensions'!K97</f>
        <v>4333061.47552338</v>
      </c>
      <c r="H97" s="82" t="n">
        <f aca="false">'High pensions'!V97</f>
        <v>23839225.7785073</v>
      </c>
      <c r="I97" s="82" t="n">
        <f aca="false">'High pensions'!M97</f>
        <v>134012.210583197</v>
      </c>
      <c r="J97" s="82" t="n">
        <f aca="false">'High pensions'!W97</f>
        <v>737295.642634245</v>
      </c>
      <c r="K97" s="9"/>
      <c r="L97" s="82" t="n">
        <f aca="false">'High pensions'!N97</f>
        <v>4657213.23924382</v>
      </c>
      <c r="M97" s="67"/>
      <c r="N97" s="82" t="n">
        <f aca="false">'High pensions'!L97</f>
        <v>1433217.74593405</v>
      </c>
      <c r="O97" s="9"/>
      <c r="P97" s="82" t="n">
        <f aca="false">'High pensions'!X97</f>
        <v>32051442.8084261</v>
      </c>
      <c r="Q97" s="67"/>
      <c r="R97" s="82" t="n">
        <f aca="false">'High SIPA income'!G92</f>
        <v>41248440.4616346</v>
      </c>
      <c r="S97" s="67"/>
      <c r="T97" s="82" t="n">
        <f aca="false">'High SIPA income'!J92</f>
        <v>157716987.177517</v>
      </c>
      <c r="U97" s="9"/>
      <c r="V97" s="82" t="n">
        <f aca="false">'High SIPA income'!F92</f>
        <v>133703.528190226</v>
      </c>
      <c r="W97" s="67"/>
      <c r="X97" s="82" t="n">
        <f aca="false">'High SIPA income'!M92</f>
        <v>335824.715017043</v>
      </c>
      <c r="Y97" s="9"/>
      <c r="Z97" s="9" t="n">
        <f aca="false">R97+V97-N97-L97-F97</f>
        <v>2811905.43709844</v>
      </c>
      <c r="AA97" s="9"/>
      <c r="AB97" s="9" t="n">
        <f aca="false">T97-P97-D97</f>
        <v>-53028773.7750417</v>
      </c>
      <c r="AC97" s="50"/>
      <c r="AD97" s="9"/>
      <c r="AE97" s="9"/>
      <c r="AF97" s="9"/>
      <c r="AG97" s="9" t="n">
        <f aca="false">BF97/100*$AG$57</f>
        <v>8792760688.25609</v>
      </c>
      <c r="AH97" s="40" t="n">
        <f aca="false">(AG97-AG96)/AG96</f>
        <v>0.00232796033984083</v>
      </c>
      <c r="AI97" s="40" t="n">
        <f aca="false">(AG97-AG93)/AG93</f>
        <v>0.0204177061286433</v>
      </c>
      <c r="AJ97" s="40" t="n">
        <f aca="false">AB97/AG97</f>
        <v>-0.00603095838214598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14373331</v>
      </c>
      <c r="AX97" s="7"/>
      <c r="AY97" s="40" t="n">
        <f aca="false">(AW97-AW96)/AW96</f>
        <v>0.00259924827365495</v>
      </c>
      <c r="AZ97" s="12" t="n">
        <f aca="false">workers_and_wage_high!B85</f>
        <v>8614.47546536768</v>
      </c>
      <c r="BA97" s="40" t="n">
        <f aca="false">(AZ97-AZ96)/AZ96</f>
        <v>-0.000270584617215036</v>
      </c>
      <c r="BB97" s="39"/>
      <c r="BC97" s="39"/>
      <c r="BD97" s="39"/>
      <c r="BE97" s="39"/>
      <c r="BF97" s="7" t="n">
        <f aca="false">BF96*(1+AY97)*(1+BA97)*(1-BE97)</f>
        <v>137.986705584009</v>
      </c>
      <c r="BG97" s="7"/>
      <c r="BH97" s="7"/>
      <c r="BI97" s="40" t="n">
        <f aca="false">T104/AG104</f>
        <v>0.015696718894148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179626340.349747</v>
      </c>
      <c r="E98" s="6"/>
      <c r="F98" s="81" t="n">
        <f aca="false">'High pensions'!I98</f>
        <v>32649213.6359755</v>
      </c>
      <c r="G98" s="81" t="n">
        <f aca="false">'High pensions'!K98</f>
        <v>4323597.8395623</v>
      </c>
      <c r="H98" s="81" t="n">
        <f aca="false">'High pensions'!V98</f>
        <v>23787159.6456735</v>
      </c>
      <c r="I98" s="81" t="n">
        <f aca="false">'High pensions'!M98</f>
        <v>133719.520811206</v>
      </c>
      <c r="J98" s="81" t="n">
        <f aca="false">'High pensions'!W98</f>
        <v>735685.349866194</v>
      </c>
      <c r="K98" s="6"/>
      <c r="L98" s="81" t="n">
        <f aca="false">'High pensions'!N98</f>
        <v>5714325.37975843</v>
      </c>
      <c r="M98" s="8"/>
      <c r="N98" s="81" t="n">
        <f aca="false">'High pensions'!L98</f>
        <v>1440165.13700369</v>
      </c>
      <c r="O98" s="6"/>
      <c r="P98" s="81" t="n">
        <f aca="false">'High pensions'!X98</f>
        <v>37575025.2267095</v>
      </c>
      <c r="Q98" s="8"/>
      <c r="R98" s="81" t="n">
        <f aca="false">'High SIPA income'!G93</f>
        <v>36127423.100033</v>
      </c>
      <c r="S98" s="8"/>
      <c r="T98" s="81" t="n">
        <f aca="false">'High SIPA income'!J93</f>
        <v>138136333.448153</v>
      </c>
      <c r="U98" s="6"/>
      <c r="V98" s="81" t="n">
        <f aca="false">'High SIPA income'!F93</f>
        <v>136583.250558283</v>
      </c>
      <c r="W98" s="8"/>
      <c r="X98" s="81" t="n">
        <f aca="false">'High SIPA income'!M93</f>
        <v>343057.747358606</v>
      </c>
      <c r="Y98" s="6"/>
      <c r="Z98" s="6" t="n">
        <f aca="false">R98+V98-N98-L98-F98</f>
        <v>-3539697.80214637</v>
      </c>
      <c r="AA98" s="6"/>
      <c r="AB98" s="6" t="n">
        <f aca="false">T98-P98-D98</f>
        <v>-79065032.1283039</v>
      </c>
      <c r="AC98" s="50"/>
      <c r="AD98" s="6"/>
      <c r="AE98" s="6"/>
      <c r="AF98" s="6"/>
      <c r="AG98" s="6" t="n">
        <f aca="false">BF98/100*$AG$57</f>
        <v>8859670120.97499</v>
      </c>
      <c r="AH98" s="61" t="n">
        <f aca="false">(AG98-AG97)/AG97</f>
        <v>0.00760960466128227</v>
      </c>
      <c r="AI98" s="61"/>
      <c r="AJ98" s="61" t="n">
        <f aca="false">AB98/AG98</f>
        <v>-0.00892415079215195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0.00451470214942241</v>
      </c>
      <c r="AV98" s="5"/>
      <c r="AW98" s="5" t="n">
        <f aca="false">workers_and_wage_high!C86</f>
        <v>14457949</v>
      </c>
      <c r="AX98" s="5"/>
      <c r="AY98" s="61" t="n">
        <f aca="false">(AW98-AW97)/AW97</f>
        <v>0.00588715308928738</v>
      </c>
      <c r="AZ98" s="11" t="n">
        <f aca="false">workers_and_wage_high!B86</f>
        <v>8629.22663975306</v>
      </c>
      <c r="BA98" s="61" t="n">
        <f aca="false">(AZ98-AZ97)/AZ97</f>
        <v>0.00171237058421986</v>
      </c>
      <c r="BB98" s="66"/>
      <c r="BC98" s="66"/>
      <c r="BD98" s="66"/>
      <c r="BE98" s="66"/>
      <c r="BF98" s="5" t="n">
        <f aca="false">BF97*(1+AY98)*(1+BA98)*(1-BE98)</f>
        <v>139.036729862016</v>
      </c>
      <c r="BG98" s="5"/>
      <c r="BH98" s="5"/>
      <c r="BI98" s="61" t="n">
        <f aca="false">T105/AG105</f>
        <v>0.0180500794714678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180041129.507923</v>
      </c>
      <c r="E99" s="9"/>
      <c r="F99" s="82" t="n">
        <f aca="false">'High pensions'!I99</f>
        <v>32724606.4754265</v>
      </c>
      <c r="G99" s="82" t="n">
        <f aca="false">'High pensions'!K99</f>
        <v>4440533.5852702</v>
      </c>
      <c r="H99" s="82" t="n">
        <f aca="false">'High pensions'!V99</f>
        <v>24430505.6169355</v>
      </c>
      <c r="I99" s="82" t="n">
        <f aca="false">'High pensions'!M99</f>
        <v>137336.090266089</v>
      </c>
      <c r="J99" s="82" t="n">
        <f aca="false">'High pensions'!W99</f>
        <v>755582.647946461</v>
      </c>
      <c r="K99" s="9"/>
      <c r="L99" s="82" t="n">
        <f aca="false">'High pensions'!N99</f>
        <v>4704553.76476983</v>
      </c>
      <c r="M99" s="67"/>
      <c r="N99" s="82" t="n">
        <f aca="false">'High pensions'!L99</f>
        <v>1443502.41658966</v>
      </c>
      <c r="O99" s="9"/>
      <c r="P99" s="82" t="n">
        <f aca="false">'High pensions'!X99</f>
        <v>32353676.2439066</v>
      </c>
      <c r="Q99" s="67"/>
      <c r="R99" s="82" t="n">
        <f aca="false">'High SIPA income'!G94</f>
        <v>41598104.3376751</v>
      </c>
      <c r="S99" s="67"/>
      <c r="T99" s="82" t="n">
        <f aca="false">'High SIPA income'!J94</f>
        <v>159053957.31352</v>
      </c>
      <c r="U99" s="9"/>
      <c r="V99" s="82" t="n">
        <f aca="false">'High SIPA income'!F94</f>
        <v>132978.810012366</v>
      </c>
      <c r="W99" s="67"/>
      <c r="X99" s="82" t="n">
        <f aca="false">'High SIPA income'!M94</f>
        <v>334004.431896307</v>
      </c>
      <c r="Y99" s="9"/>
      <c r="Z99" s="9" t="n">
        <f aca="false">R99+V99-N99-L99-F99</f>
        <v>2858420.49090143</v>
      </c>
      <c r="AA99" s="9"/>
      <c r="AB99" s="9" t="n">
        <f aca="false">T99-P99-D99</f>
        <v>-53340848.438309</v>
      </c>
      <c r="AC99" s="50"/>
      <c r="AD99" s="9"/>
      <c r="AE99" s="9"/>
      <c r="AF99" s="9"/>
      <c r="AG99" s="9" t="n">
        <f aca="false">BF99/100*$AG$57</f>
        <v>8872724289.36821</v>
      </c>
      <c r="AH99" s="40" t="n">
        <f aca="false">(AG99-AG98)/AG98</f>
        <v>0.00147343729675865</v>
      </c>
      <c r="AI99" s="40"/>
      <c r="AJ99" s="40" t="n">
        <f aca="false">AB99/AG99</f>
        <v>-0.00601177797243457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14447077</v>
      </c>
      <c r="AX99" s="7"/>
      <c r="AY99" s="40" t="n">
        <f aca="false">(AW99-AW98)/AW98</f>
        <v>-0.000751973879559265</v>
      </c>
      <c r="AZ99" s="12" t="n">
        <f aca="false">workers_and_wage_high!B87</f>
        <v>8648.44466861587</v>
      </c>
      <c r="BA99" s="40" t="n">
        <f aca="false">(AZ99-AZ98)/AZ98</f>
        <v>0.00222708588673223</v>
      </c>
      <c r="BB99" s="39"/>
      <c r="BC99" s="39"/>
      <c r="BD99" s="39"/>
      <c r="BE99" s="39"/>
      <c r="BF99" s="7" t="n">
        <f aca="false">BF98*(1+AY99)*(1+BA99)*(1-BE99)</f>
        <v>139.241591765414</v>
      </c>
      <c r="BG99" s="7"/>
      <c r="BH99" s="7"/>
      <c r="BI99" s="40" t="n">
        <f aca="false">T106/AG106</f>
        <v>0.0156806991768961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180415050.810121</v>
      </c>
      <c r="E100" s="9"/>
      <c r="F100" s="82" t="n">
        <f aca="false">'High pensions'!I100</f>
        <v>32792571.0982917</v>
      </c>
      <c r="G100" s="82" t="n">
        <f aca="false">'High pensions'!K100</f>
        <v>4552980.99762639</v>
      </c>
      <c r="H100" s="82" t="n">
        <f aca="false">'High pensions'!V100</f>
        <v>25049158.1023689</v>
      </c>
      <c r="I100" s="82" t="n">
        <f aca="false">'High pensions'!M100</f>
        <v>140813.845287414</v>
      </c>
      <c r="J100" s="82" t="n">
        <f aca="false">'High pensions'!W100</f>
        <v>774716.229970173</v>
      </c>
      <c r="K100" s="9"/>
      <c r="L100" s="82" t="n">
        <f aca="false">'High pensions'!N100</f>
        <v>4708862.47996669</v>
      </c>
      <c r="M100" s="67"/>
      <c r="N100" s="82" t="n">
        <f aca="false">'High pensions'!L100</f>
        <v>1446413.7877517</v>
      </c>
      <c r="O100" s="9"/>
      <c r="P100" s="82" t="n">
        <f aca="false">'High pensions'!X100</f>
        <v>32392051.6926861</v>
      </c>
      <c r="Q100" s="67"/>
      <c r="R100" s="82" t="n">
        <f aca="false">'High SIPA income'!G95</f>
        <v>36378818.9536291</v>
      </c>
      <c r="S100" s="67"/>
      <c r="T100" s="82" t="n">
        <f aca="false">'High SIPA income'!J95</f>
        <v>139097567.283284</v>
      </c>
      <c r="U100" s="9"/>
      <c r="V100" s="82" t="n">
        <f aca="false">'High SIPA income'!F95</f>
        <v>133619.040078806</v>
      </c>
      <c r="W100" s="67"/>
      <c r="X100" s="82" t="n">
        <f aca="false">'High SIPA income'!M95</f>
        <v>335612.505239753</v>
      </c>
      <c r="Y100" s="9"/>
      <c r="Z100" s="9" t="n">
        <f aca="false">R100+V100-N100-L100-F100</f>
        <v>-2435409.37230214</v>
      </c>
      <c r="AA100" s="9"/>
      <c r="AB100" s="9" t="n">
        <f aca="false">T100-P100-D100</f>
        <v>-73709535.2195237</v>
      </c>
      <c r="AC100" s="50"/>
      <c r="AD100" s="9"/>
      <c r="AE100" s="9"/>
      <c r="AF100" s="9"/>
      <c r="AG100" s="9" t="n">
        <f aca="false">BF100/100*$AG$57</f>
        <v>8922245828.10763</v>
      </c>
      <c r="AH100" s="40" t="n">
        <f aca="false">(AG100-AG99)/AG99</f>
        <v>0.00558132284114333</v>
      </c>
      <c r="AI100" s="40"/>
      <c r="AJ100" s="40" t="n">
        <f aca="false">AB100/AG100</f>
        <v>-0.00826132081984533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14551884</v>
      </c>
      <c r="AX100" s="7"/>
      <c r="AY100" s="40" t="n">
        <f aca="false">(AW100-AW99)/AW99</f>
        <v>0.00725454706166514</v>
      </c>
      <c r="AZ100" s="12" t="n">
        <f aca="false">workers_and_wage_high!B88</f>
        <v>8634.07810444241</v>
      </c>
      <c r="BA100" s="40" t="n">
        <f aca="false">(AZ100-AZ99)/AZ99</f>
        <v>-0.00166117316164316</v>
      </c>
      <c r="BB100" s="39"/>
      <c r="BC100" s="39"/>
      <c r="BD100" s="39"/>
      <c r="BE100" s="39"/>
      <c r="BF100" s="7" t="n">
        <f aca="false">BF99*(1+AY100)*(1+BA100)*(1-BE100)</f>
        <v>140.018744041972</v>
      </c>
      <c r="BG100" s="7"/>
      <c r="BH100" s="7"/>
      <c r="BI100" s="40" t="n">
        <f aca="false">T107/AG107</f>
        <v>0.0181004005133217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181928431.276668</v>
      </c>
      <c r="E101" s="9"/>
      <c r="F101" s="82" t="n">
        <f aca="false">'High pensions'!I101</f>
        <v>33067645.9123116</v>
      </c>
      <c r="G101" s="82" t="n">
        <f aca="false">'High pensions'!K101</f>
        <v>4643592.95157758</v>
      </c>
      <c r="H101" s="82" t="n">
        <f aca="false">'High pensions'!V101</f>
        <v>25547678.3381597</v>
      </c>
      <c r="I101" s="82" t="n">
        <f aca="false">'High pensions'!M101</f>
        <v>143616.276852915</v>
      </c>
      <c r="J101" s="82" t="n">
        <f aca="false">'High pensions'!W101</f>
        <v>790134.381592571</v>
      </c>
      <c r="K101" s="9"/>
      <c r="L101" s="82" t="n">
        <f aca="false">'High pensions'!N101</f>
        <v>4736239.01890269</v>
      </c>
      <c r="M101" s="67"/>
      <c r="N101" s="82" t="n">
        <f aca="false">'High pensions'!L101</f>
        <v>1458115.75717838</v>
      </c>
      <c r="O101" s="9"/>
      <c r="P101" s="82" t="n">
        <f aca="false">'High pensions'!X101</f>
        <v>32598489.466514</v>
      </c>
      <c r="Q101" s="67"/>
      <c r="R101" s="82" t="n">
        <f aca="false">'High SIPA income'!G96</f>
        <v>42150368.2417351</v>
      </c>
      <c r="S101" s="67"/>
      <c r="T101" s="82" t="n">
        <f aca="false">'High SIPA income'!J96</f>
        <v>161165586.216345</v>
      </c>
      <c r="U101" s="9"/>
      <c r="V101" s="82" t="n">
        <f aca="false">'High SIPA income'!F96</f>
        <v>133102.078599706</v>
      </c>
      <c r="W101" s="67"/>
      <c r="X101" s="82" t="n">
        <f aca="false">'High SIPA income'!M96</f>
        <v>334314.047048386</v>
      </c>
      <c r="Y101" s="9"/>
      <c r="Z101" s="9" t="n">
        <f aca="false">R101+V101-N101-L101-F101</f>
        <v>3021469.63194212</v>
      </c>
      <c r="AA101" s="9"/>
      <c r="AB101" s="9" t="n">
        <f aca="false">T101-P101-D101</f>
        <v>-53361334.5268364</v>
      </c>
      <c r="AC101" s="50"/>
      <c r="AD101" s="9"/>
      <c r="AE101" s="9"/>
      <c r="AF101" s="9"/>
      <c r="AG101" s="9" t="n">
        <f aca="false">BF101/100*$AG$57</f>
        <v>8952531890.12759</v>
      </c>
      <c r="AH101" s="40" t="n">
        <f aca="false">(AG101-AG100)/AG100</f>
        <v>0.00339444379850538</v>
      </c>
      <c r="AI101" s="40" t="n">
        <f aca="false">(AG101-AG97)/AG97</f>
        <v>0.0181707665585497</v>
      </c>
      <c r="AJ101" s="40" t="n">
        <f aca="false">AB101/AG101</f>
        <v>-0.0059604741074065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14570610</v>
      </c>
      <c r="AX101" s="7"/>
      <c r="AY101" s="40" t="n">
        <f aca="false">(AW101-AW100)/AW100</f>
        <v>0.00128684368292106</v>
      </c>
      <c r="AZ101" s="12" t="n">
        <f aca="false">workers_and_wage_high!B89</f>
        <v>8652.25190161721</v>
      </c>
      <c r="BA101" s="40" t="n">
        <f aca="false">(AZ101-AZ100)/AZ100</f>
        <v>0.00210489144931966</v>
      </c>
      <c r="BB101" s="39"/>
      <c r="BC101" s="39"/>
      <c r="BD101" s="39"/>
      <c r="BE101" s="39"/>
      <c r="BF101" s="7" t="n">
        <f aca="false">BF100*(1+AY101)*(1+BA101)*(1-BE101)</f>
        <v>140.494029799359</v>
      </c>
      <c r="BG101" s="7"/>
      <c r="BH101" s="7"/>
      <c r="BI101" s="40" t="n">
        <f aca="false">T108/AG108</f>
        <v>0.0157681677977885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182576618.736587</v>
      </c>
      <c r="E102" s="6"/>
      <c r="F102" s="81" t="n">
        <f aca="false">'High pensions'!I102</f>
        <v>33185461.6558928</v>
      </c>
      <c r="G102" s="81" t="n">
        <f aca="false">'High pensions'!K102</f>
        <v>4729714.19903363</v>
      </c>
      <c r="H102" s="81" t="n">
        <f aca="false">'High pensions'!V102</f>
        <v>26021492.0317869</v>
      </c>
      <c r="I102" s="81" t="n">
        <f aca="false">'High pensions'!M102</f>
        <v>146279.82058867</v>
      </c>
      <c r="J102" s="81" t="n">
        <f aca="false">'High pensions'!W102</f>
        <v>804788.41335424</v>
      </c>
      <c r="K102" s="6"/>
      <c r="L102" s="81" t="n">
        <f aca="false">'High pensions'!N102</f>
        <v>5717147.04025114</v>
      </c>
      <c r="M102" s="8"/>
      <c r="N102" s="81" t="n">
        <f aca="false">'High pensions'!L102</f>
        <v>1463568.63260284</v>
      </c>
      <c r="O102" s="6"/>
      <c r="P102" s="81" t="n">
        <f aca="false">'High pensions'!X102</f>
        <v>37718425.9640587</v>
      </c>
      <c r="Q102" s="8"/>
      <c r="R102" s="81" t="n">
        <f aca="false">'High SIPA income'!G97</f>
        <v>37070766.7409367</v>
      </c>
      <c r="S102" s="8"/>
      <c r="T102" s="81" t="n">
        <f aca="false">'High SIPA income'!J97</f>
        <v>141743289.620345</v>
      </c>
      <c r="U102" s="6"/>
      <c r="V102" s="81" t="n">
        <f aca="false">'High SIPA income'!F97</f>
        <v>132110.123066188</v>
      </c>
      <c r="W102" s="8"/>
      <c r="X102" s="81" t="n">
        <f aca="false">'High SIPA income'!M97</f>
        <v>331822.540736903</v>
      </c>
      <c r="Y102" s="6"/>
      <c r="Z102" s="6" t="n">
        <f aca="false">R102+V102-N102-L102-F102</f>
        <v>-3163300.46474385</v>
      </c>
      <c r="AA102" s="6"/>
      <c r="AB102" s="6" t="n">
        <f aca="false">T102-P102-D102</f>
        <v>-78551755.0803005</v>
      </c>
      <c r="AC102" s="50"/>
      <c r="AD102" s="6"/>
      <c r="AE102" s="6"/>
      <c r="AF102" s="6"/>
      <c r="AG102" s="6" t="n">
        <f aca="false">BF102/100*$AG$57</f>
        <v>9031153688.83925</v>
      </c>
      <c r="AH102" s="61" t="n">
        <f aca="false">(AG102-AG101)/AG101</f>
        <v>0.00878207413015356</v>
      </c>
      <c r="AI102" s="61"/>
      <c r="AJ102" s="61" t="n">
        <f aca="false">AB102/AG102</f>
        <v>-0.00869786494469418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0.00621568942462951</v>
      </c>
      <c r="AV102" s="5"/>
      <c r="AW102" s="5" t="n">
        <f aca="false">workers_and_wage_high!C90</f>
        <v>14599594</v>
      </c>
      <c r="AX102" s="5"/>
      <c r="AY102" s="61" t="n">
        <f aca="false">(AW102-AW101)/AW101</f>
        <v>0.00198920978600072</v>
      </c>
      <c r="AZ102" s="11" t="n">
        <f aca="false">workers_and_wage_high!B90</f>
        <v>8710.90879419161</v>
      </c>
      <c r="BA102" s="61" t="n">
        <f aca="false">(AZ102-AZ101)/AZ101</f>
        <v>0.00677937873762483</v>
      </c>
      <c r="BB102" s="66"/>
      <c r="BC102" s="66"/>
      <c r="BD102" s="66"/>
      <c r="BE102" s="66"/>
      <c r="BF102" s="5" t="n">
        <f aca="false">BF101*(1+AY102)*(1+BA102)*(1-BE102)</f>
        <v>141.727858783901</v>
      </c>
      <c r="BG102" s="5"/>
      <c r="BH102" s="5"/>
      <c r="BI102" s="61" t="n">
        <f aca="false">T109/AG109</f>
        <v>0.0181654575184697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183918553.017337</v>
      </c>
      <c r="E103" s="9"/>
      <c r="F103" s="82" t="n">
        <f aca="false">'High pensions'!I103</f>
        <v>33429374.0961971</v>
      </c>
      <c r="G103" s="82" t="n">
        <f aca="false">'High pensions'!K103</f>
        <v>4896974.99560904</v>
      </c>
      <c r="H103" s="82" t="n">
        <f aca="false">'High pensions'!V103</f>
        <v>26941711.5846315</v>
      </c>
      <c r="I103" s="82" t="n">
        <f aca="false">'High pensions'!M103</f>
        <v>151452.834915743</v>
      </c>
      <c r="J103" s="82" t="n">
        <f aca="false">'High pensions'!W103</f>
        <v>833248.811895819</v>
      </c>
      <c r="K103" s="9"/>
      <c r="L103" s="82" t="n">
        <f aca="false">'High pensions'!N103</f>
        <v>4667809.36547042</v>
      </c>
      <c r="M103" s="67"/>
      <c r="N103" s="82" t="n">
        <f aca="false">'High pensions'!L103</f>
        <v>1475976.58457977</v>
      </c>
      <c r="O103" s="9"/>
      <c r="P103" s="82" t="n">
        <f aca="false">'High pensions'!X103</f>
        <v>32341672.6721195</v>
      </c>
      <c r="Q103" s="67"/>
      <c r="R103" s="82" t="n">
        <f aca="false">'High SIPA income'!G98</f>
        <v>43039790.4390235</v>
      </c>
      <c r="S103" s="67"/>
      <c r="T103" s="82" t="n">
        <f aca="false">'High SIPA income'!J98</f>
        <v>164566369.075411</v>
      </c>
      <c r="U103" s="9"/>
      <c r="V103" s="82" t="n">
        <f aca="false">'High SIPA income'!F98</f>
        <v>135695.887257848</v>
      </c>
      <c r="W103" s="67"/>
      <c r="X103" s="82" t="n">
        <f aca="false">'High SIPA income'!M98</f>
        <v>340828.946581852</v>
      </c>
      <c r="Y103" s="9"/>
      <c r="Z103" s="9" t="n">
        <f aca="false">R103+V103-N103-L103-F103</f>
        <v>3602326.2800341</v>
      </c>
      <c r="AA103" s="9"/>
      <c r="AB103" s="9" t="n">
        <f aca="false">T103-P103-D103</f>
        <v>-51693856.614045</v>
      </c>
      <c r="AC103" s="50"/>
      <c r="AD103" s="9"/>
      <c r="AE103" s="9"/>
      <c r="AF103" s="9"/>
      <c r="AG103" s="9" t="n">
        <f aca="false">BF103/100*$AG$57</f>
        <v>9111402150.21469</v>
      </c>
      <c r="AH103" s="40" t="n">
        <f aca="false">(AG103-AG102)/AG102</f>
        <v>0.00888573754143997</v>
      </c>
      <c r="AI103" s="40"/>
      <c r="AJ103" s="40" t="n">
        <f aca="false">AB103/AG103</f>
        <v>-0.00567353473831982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14683602</v>
      </c>
      <c r="AX103" s="7"/>
      <c r="AY103" s="40" t="n">
        <f aca="false">(AW103-AW102)/AW102</f>
        <v>0.00575413261492066</v>
      </c>
      <c r="AZ103" s="12" t="n">
        <f aca="false">workers_and_wage_high!B91</f>
        <v>8738.0318494292</v>
      </c>
      <c r="BA103" s="40" t="n">
        <f aca="false">(AZ103-AZ102)/AZ102</f>
        <v>0.00311368835082722</v>
      </c>
      <c r="BB103" s="39"/>
      <c r="BC103" s="39"/>
      <c r="BD103" s="39"/>
      <c r="BE103" s="39"/>
      <c r="BF103" s="7" t="n">
        <f aca="false">BF102*(1+AY103)*(1+BA103)*(1-BE103)</f>
        <v>142.987215339365</v>
      </c>
      <c r="BG103" s="7"/>
      <c r="BH103" s="7"/>
      <c r="BI103" s="40" t="n">
        <f aca="false">T110/AG110</f>
        <v>0.0158720378942613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185039179.366919</v>
      </c>
      <c r="E104" s="9"/>
      <c r="F104" s="82" t="n">
        <f aca="false">'High pensions'!I104</f>
        <v>33633061.2003399</v>
      </c>
      <c r="G104" s="82" t="n">
        <f aca="false">'High pensions'!K104</f>
        <v>4963223.99916217</v>
      </c>
      <c r="H104" s="82" t="n">
        <f aca="false">'High pensions'!V104</f>
        <v>27306194.0555647</v>
      </c>
      <c r="I104" s="82" t="n">
        <f aca="false">'High pensions'!M104</f>
        <v>153501.773169965</v>
      </c>
      <c r="J104" s="82" t="n">
        <f aca="false">'High pensions'!W104</f>
        <v>844521.465636025</v>
      </c>
      <c r="K104" s="9"/>
      <c r="L104" s="82" t="n">
        <f aca="false">'High pensions'!N104</f>
        <v>4702186.50881883</v>
      </c>
      <c r="M104" s="67"/>
      <c r="N104" s="82" t="n">
        <f aca="false">'High pensions'!L104</f>
        <v>1485200.9680001</v>
      </c>
      <c r="O104" s="9"/>
      <c r="P104" s="82" t="n">
        <f aca="false">'High pensions'!X104</f>
        <v>32570805.668322</v>
      </c>
      <c r="Q104" s="67"/>
      <c r="R104" s="82" t="n">
        <f aca="false">'High SIPA income'!G99</f>
        <v>37543940.7123052</v>
      </c>
      <c r="S104" s="67"/>
      <c r="T104" s="82" t="n">
        <f aca="false">'High SIPA income'!J99</f>
        <v>143552511.310665</v>
      </c>
      <c r="U104" s="9"/>
      <c r="V104" s="82" t="n">
        <f aca="false">'High SIPA income'!F99</f>
        <v>137774.130098451</v>
      </c>
      <c r="W104" s="67"/>
      <c r="X104" s="82" t="n">
        <f aca="false">'High SIPA income'!M99</f>
        <v>346048.893423408</v>
      </c>
      <c r="Y104" s="9"/>
      <c r="Z104" s="9" t="n">
        <f aca="false">R104+V104-N104-L104-F104</f>
        <v>-2138733.83475515</v>
      </c>
      <c r="AA104" s="9"/>
      <c r="AB104" s="9" t="n">
        <f aca="false">T104-P104-D104</f>
        <v>-74057473.7245758</v>
      </c>
      <c r="AC104" s="50"/>
      <c r="AD104" s="9"/>
      <c r="AE104" s="9"/>
      <c r="AF104" s="9"/>
      <c r="AG104" s="9" t="n">
        <f aca="false">BF104/100*$AG$57</f>
        <v>9145383330.02726</v>
      </c>
      <c r="AH104" s="40" t="n">
        <f aca="false">(AG104-AG103)/AG103</f>
        <v>0.00372952255342718</v>
      </c>
      <c r="AI104" s="40"/>
      <c r="AJ104" s="40" t="n">
        <f aca="false">AB104/AG104</f>
        <v>-0.00809779875288782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14715484</v>
      </c>
      <c r="AX104" s="7"/>
      <c r="AY104" s="40" t="n">
        <f aca="false">(AW104-AW103)/AW103</f>
        <v>0.00217126560635463</v>
      </c>
      <c r="AZ104" s="12" t="n">
        <f aca="false">workers_and_wage_high!B92</f>
        <v>8751.61844814781</v>
      </c>
      <c r="BA104" s="40" t="n">
        <f aca="false">(AZ104-AZ103)/AZ103</f>
        <v>0.00155488088767923</v>
      </c>
      <c r="BB104" s="39"/>
      <c r="BC104" s="39"/>
      <c r="BD104" s="39"/>
      <c r="BE104" s="39"/>
      <c r="BF104" s="7" t="n">
        <f aca="false">BF103*(1+AY104)*(1+BA104)*(1-BE104)</f>
        <v>143.520489383825</v>
      </c>
      <c r="BG104" s="7"/>
      <c r="BH104" s="7"/>
      <c r="BI104" s="40" t="n">
        <f aca="false">T111/AG111</f>
        <v>0.0182244046598451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185752969.611876</v>
      </c>
      <c r="E105" s="9"/>
      <c r="F105" s="82" t="n">
        <f aca="false">'High pensions'!I105</f>
        <v>33762801.0266566</v>
      </c>
      <c r="G105" s="82" t="n">
        <f aca="false">'High pensions'!K105</f>
        <v>5120601.00023971</v>
      </c>
      <c r="H105" s="82" t="n">
        <f aca="false">'High pensions'!V105</f>
        <v>28172035.8817712</v>
      </c>
      <c r="I105" s="82" t="n">
        <f aca="false">'High pensions'!M105</f>
        <v>158369.103100196</v>
      </c>
      <c r="J105" s="82" t="n">
        <f aca="false">'High pensions'!W105</f>
        <v>871300.07881766</v>
      </c>
      <c r="K105" s="9"/>
      <c r="L105" s="82" t="n">
        <f aca="false">'High pensions'!N105</f>
        <v>4718836.06213056</v>
      </c>
      <c r="M105" s="67"/>
      <c r="N105" s="82" t="n">
        <f aca="false">'High pensions'!L105</f>
        <v>1490719.36993293</v>
      </c>
      <c r="O105" s="9"/>
      <c r="P105" s="82" t="n">
        <f aca="false">'High pensions'!X105</f>
        <v>32687560.8988479</v>
      </c>
      <c r="Q105" s="67"/>
      <c r="R105" s="82" t="n">
        <f aca="false">'High SIPA income'!G100</f>
        <v>43322399.7638667</v>
      </c>
      <c r="S105" s="67"/>
      <c r="T105" s="82" t="n">
        <f aca="false">'High SIPA income'!J100</f>
        <v>165646950.32318</v>
      </c>
      <c r="U105" s="9"/>
      <c r="V105" s="82" t="n">
        <f aca="false">'High SIPA income'!F100</f>
        <v>137327.731262351</v>
      </c>
      <c r="W105" s="67"/>
      <c r="X105" s="82" t="n">
        <f aca="false">'High SIPA income'!M100</f>
        <v>344927.66824748</v>
      </c>
      <c r="Y105" s="9"/>
      <c r="Z105" s="9" t="n">
        <f aca="false">R105+V105-N105-L105-F105</f>
        <v>3487371.03640896</v>
      </c>
      <c r="AA105" s="9"/>
      <c r="AB105" s="9" t="n">
        <f aca="false">T105-P105-D105</f>
        <v>-52793580.187544</v>
      </c>
      <c r="AC105" s="50"/>
      <c r="AD105" s="9"/>
      <c r="AE105" s="9"/>
      <c r="AF105" s="9"/>
      <c r="AG105" s="9" t="n">
        <f aca="false">BF105/100*$AG$57</f>
        <v>9177075956.09326</v>
      </c>
      <c r="AH105" s="40" t="n">
        <f aca="false">(AG105-AG104)/AG104</f>
        <v>0.00346542347349733</v>
      </c>
      <c r="AI105" s="40" t="n">
        <f aca="false">(AG105-AG101)/AG101</f>
        <v>0.0250816270437742</v>
      </c>
      <c r="AJ105" s="40" t="n">
        <f aca="false">AB105/AG105</f>
        <v>-0.0057527670513058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14725164</v>
      </c>
      <c r="AX105" s="7"/>
      <c r="AY105" s="40" t="n">
        <f aca="false">(AW105-AW104)/AW104</f>
        <v>0.000657810507625845</v>
      </c>
      <c r="AZ105" s="12" t="n">
        <f aca="false">workers_and_wage_high!B93</f>
        <v>8776.17345303496</v>
      </c>
      <c r="BA105" s="40" t="n">
        <f aca="false">(AZ105-AZ104)/AZ104</f>
        <v>0.00280576730265802</v>
      </c>
      <c r="BB105" s="39"/>
      <c r="BC105" s="39"/>
      <c r="BD105" s="39"/>
      <c r="BE105" s="39"/>
      <c r="BF105" s="7" t="n">
        <f aca="false">BF104*(1+AY105)*(1+BA105)*(1-BE105)</f>
        <v>144.017848656664</v>
      </c>
      <c r="BG105" s="7"/>
      <c r="BH105" s="7"/>
      <c r="BI105" s="40" t="n">
        <f aca="false">T112/AG112</f>
        <v>0.0159447619389172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186268018.311099</v>
      </c>
      <c r="E106" s="6"/>
      <c r="F106" s="81" t="n">
        <f aca="false">'High pensions'!I106</f>
        <v>33856417.2244877</v>
      </c>
      <c r="G106" s="81" t="n">
        <f aca="false">'High pensions'!K106</f>
        <v>5204518.97522266</v>
      </c>
      <c r="H106" s="81" t="n">
        <f aca="false">'High pensions'!V106</f>
        <v>28633727.8203218</v>
      </c>
      <c r="I106" s="81" t="n">
        <f aca="false">'High pensions'!M106</f>
        <v>160964.50438833</v>
      </c>
      <c r="J106" s="81" t="n">
        <f aca="false">'High pensions'!W106</f>
        <v>885579.210937788</v>
      </c>
      <c r="K106" s="6"/>
      <c r="L106" s="81" t="n">
        <f aca="false">'High pensions'!N106</f>
        <v>5808158.92639672</v>
      </c>
      <c r="M106" s="8"/>
      <c r="N106" s="81" t="n">
        <f aca="false">'High pensions'!L106</f>
        <v>1495497.30964299</v>
      </c>
      <c r="O106" s="6"/>
      <c r="P106" s="81" t="n">
        <f aca="false">'High pensions'!X106</f>
        <v>38366349.2345127</v>
      </c>
      <c r="Q106" s="8"/>
      <c r="R106" s="81" t="n">
        <f aca="false">'High SIPA income'!G101</f>
        <v>37783794.6550886</v>
      </c>
      <c r="S106" s="8"/>
      <c r="T106" s="81" t="n">
        <f aca="false">'High SIPA income'!J101</f>
        <v>144469613.649447</v>
      </c>
      <c r="U106" s="6"/>
      <c r="V106" s="81" t="n">
        <f aca="false">'High SIPA income'!F101</f>
        <v>141973.132320746</v>
      </c>
      <c r="W106" s="8"/>
      <c r="X106" s="81" t="n">
        <f aca="false">'High SIPA income'!M101</f>
        <v>356595.576399881</v>
      </c>
      <c r="Y106" s="6"/>
      <c r="Z106" s="6" t="n">
        <f aca="false">R106+V106-N106-L106-F106</f>
        <v>-3234305.67311797</v>
      </c>
      <c r="AA106" s="6"/>
      <c r="AB106" s="6" t="n">
        <f aca="false">T106-P106-D106</f>
        <v>-80164753.8961647</v>
      </c>
      <c r="AC106" s="50"/>
      <c r="AD106" s="6"/>
      <c r="AE106" s="6"/>
      <c r="AF106" s="6"/>
      <c r="AG106" s="6" t="n">
        <f aca="false">BF106/100*$AG$57</f>
        <v>9213212498.98776</v>
      </c>
      <c r="AH106" s="61" t="n">
        <f aca="false">(AG106-AG105)/AG105</f>
        <v>0.00393769682929423</v>
      </c>
      <c r="AI106" s="61"/>
      <c r="AJ106" s="61" t="n">
        <f aca="false">AB106/AG106</f>
        <v>-0.008701064249302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0.0036220426146175</v>
      </c>
      <c r="AV106" s="5"/>
      <c r="AW106" s="5" t="n">
        <f aca="false">workers_and_wage_high!C94</f>
        <v>14793513</v>
      </c>
      <c r="AX106" s="5"/>
      <c r="AY106" s="61" t="n">
        <f aca="false">(AW106-AW105)/AW105</f>
        <v>0.00464164609643736</v>
      </c>
      <c r="AZ106" s="11" t="n">
        <f aca="false">workers_and_wage_high!B94</f>
        <v>8770.02401567629</v>
      </c>
      <c r="BA106" s="61" t="n">
        <f aca="false">(AZ106-AZ105)/AZ105</f>
        <v>-0.000700696880204556</v>
      </c>
      <c r="BB106" s="66"/>
      <c r="BC106" s="66"/>
      <c r="BD106" s="66"/>
      <c r="BE106" s="66"/>
      <c r="BF106" s="5" t="n">
        <f aca="false">BF105*(1+AY106)*(1+BA106)*(1-BE106)</f>
        <v>144.584947282681</v>
      </c>
      <c r="BG106" s="5"/>
      <c r="BH106" s="5"/>
      <c r="BI106" s="61" t="n">
        <f aca="false">T113/AG113</f>
        <v>0.018329232050887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187189551.207043</v>
      </c>
      <c r="E107" s="9"/>
      <c r="F107" s="82" t="n">
        <f aca="false">'High pensions'!I107</f>
        <v>34023916.7367178</v>
      </c>
      <c r="G107" s="82" t="n">
        <f aca="false">'High pensions'!K107</f>
        <v>5320924.98414016</v>
      </c>
      <c r="H107" s="82" t="n">
        <f aca="false">'High pensions'!V107</f>
        <v>29274159.3360607</v>
      </c>
      <c r="I107" s="82" t="n">
        <f aca="false">'High pensions'!M107</f>
        <v>164564.690231138</v>
      </c>
      <c r="J107" s="82" t="n">
        <f aca="false">'High pensions'!W107</f>
        <v>905386.371218367</v>
      </c>
      <c r="K107" s="9"/>
      <c r="L107" s="82" t="n">
        <f aca="false">'High pensions'!N107</f>
        <v>4708215.36118134</v>
      </c>
      <c r="M107" s="67"/>
      <c r="N107" s="82" t="n">
        <f aca="false">'High pensions'!L107</f>
        <v>1503442.91914645</v>
      </c>
      <c r="O107" s="9"/>
      <c r="P107" s="82" t="n">
        <f aca="false">'High pensions'!X107</f>
        <v>32702451.2448526</v>
      </c>
      <c r="Q107" s="67"/>
      <c r="R107" s="82" t="n">
        <f aca="false">'High SIPA income'!G102</f>
        <v>43784200.6072427</v>
      </c>
      <c r="S107" s="67"/>
      <c r="T107" s="82" t="n">
        <f aca="false">'High SIPA income'!J102</f>
        <v>167412685.872892</v>
      </c>
      <c r="U107" s="9"/>
      <c r="V107" s="82" t="n">
        <f aca="false">'High SIPA income'!F102</f>
        <v>139795.060639979</v>
      </c>
      <c r="W107" s="67"/>
      <c r="X107" s="82" t="n">
        <f aca="false">'High SIPA income'!M102</f>
        <v>351124.888293285</v>
      </c>
      <c r="Y107" s="9"/>
      <c r="Z107" s="9" t="n">
        <f aca="false">R107+V107-N107-L107-F107</f>
        <v>3688420.65083709</v>
      </c>
      <c r="AA107" s="9"/>
      <c r="AB107" s="9" t="n">
        <f aca="false">T107-P107-D107</f>
        <v>-52479316.5790034</v>
      </c>
      <c r="AC107" s="50"/>
      <c r="AD107" s="9"/>
      <c r="AE107" s="9"/>
      <c r="AF107" s="9"/>
      <c r="AG107" s="9" t="n">
        <f aca="false">BF107/100*$AG$57</f>
        <v>9249114998.84646</v>
      </c>
      <c r="AH107" s="40" t="n">
        <f aca="false">(AG107-AG106)/AG106</f>
        <v>0.00389684921113461</v>
      </c>
      <c r="AI107" s="40"/>
      <c r="AJ107" s="40" t="n">
        <f aca="false">AB107/AG107</f>
        <v>-0.00567398249297891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14820042</v>
      </c>
      <c r="AX107" s="7"/>
      <c r="AY107" s="40" t="n">
        <f aca="false">(AW107-AW106)/AW106</f>
        <v>0.00179328601664797</v>
      </c>
      <c r="AZ107" s="12" t="n">
        <f aca="false">workers_and_wage_high!B95</f>
        <v>8788.4392915537</v>
      </c>
      <c r="BA107" s="40" t="n">
        <f aca="false">(AZ107-AZ106)/AZ106</f>
        <v>0.00209979765671099</v>
      </c>
      <c r="BB107" s="39"/>
      <c r="BC107" s="39"/>
      <c r="BD107" s="39"/>
      <c r="BE107" s="39"/>
      <c r="BF107" s="7" t="n">
        <f aca="false">BF106*(1+AY107)*(1+BA107)*(1-BE107)</f>
        <v>145.148373020441</v>
      </c>
      <c r="BG107" s="7"/>
      <c r="BH107" s="7"/>
      <c r="BI107" s="40" t="n">
        <f aca="false">T114/AG114</f>
        <v>0.015979305322164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188041766.545526</v>
      </c>
      <c r="E108" s="9"/>
      <c r="F108" s="82" t="n">
        <f aca="false">'High pensions'!I108</f>
        <v>34178816.9623518</v>
      </c>
      <c r="G108" s="82" t="n">
        <f aca="false">'High pensions'!K108</f>
        <v>5393303.47475034</v>
      </c>
      <c r="H108" s="82" t="n">
        <f aca="false">'High pensions'!V108</f>
        <v>29672364.4362907</v>
      </c>
      <c r="I108" s="82" t="n">
        <f aca="false">'High pensions'!M108</f>
        <v>166803.200250012</v>
      </c>
      <c r="J108" s="82" t="n">
        <f aca="false">'High pensions'!W108</f>
        <v>917701.992874979</v>
      </c>
      <c r="K108" s="9"/>
      <c r="L108" s="82" t="n">
        <f aca="false">'High pensions'!N108</f>
        <v>4715934.67050617</v>
      </c>
      <c r="M108" s="67"/>
      <c r="N108" s="82" t="n">
        <f aca="false">'High pensions'!L108</f>
        <v>1509350.95980919</v>
      </c>
      <c r="O108" s="9"/>
      <c r="P108" s="82" t="n">
        <f aca="false">'High pensions'!X108</f>
        <v>32775011.0742077</v>
      </c>
      <c r="Q108" s="67"/>
      <c r="R108" s="82" t="n">
        <f aca="false">'High SIPA income'!G103</f>
        <v>38207157.7124867</v>
      </c>
      <c r="S108" s="67"/>
      <c r="T108" s="82" t="n">
        <f aca="false">'High SIPA income'!J103</f>
        <v>146088378.993004</v>
      </c>
      <c r="U108" s="9"/>
      <c r="V108" s="82" t="n">
        <f aca="false">'High SIPA income'!F103</f>
        <v>139500.518027094</v>
      </c>
      <c r="W108" s="67"/>
      <c r="X108" s="82" t="n">
        <f aca="false">'High SIPA income'!M103</f>
        <v>350385.082168708</v>
      </c>
      <c r="Y108" s="9"/>
      <c r="Z108" s="9" t="n">
        <f aca="false">R108+V108-N108-L108-F108</f>
        <v>-2057444.36215338</v>
      </c>
      <c r="AA108" s="9"/>
      <c r="AB108" s="9" t="n">
        <f aca="false">T108-P108-D108</f>
        <v>-74728398.62673</v>
      </c>
      <c r="AC108" s="50"/>
      <c r="AD108" s="9"/>
      <c r="AE108" s="9"/>
      <c r="AF108" s="9"/>
      <c r="AG108" s="9" t="n">
        <f aca="false">BF108/100*$AG$57</f>
        <v>9264765625.68629</v>
      </c>
      <c r="AH108" s="40" t="n">
        <f aca="false">(AG108-AG107)/AG107</f>
        <v>0.00169212155344422</v>
      </c>
      <c r="AI108" s="40"/>
      <c r="AJ108" s="40" t="n">
        <f aca="false">AB108/AG108</f>
        <v>-0.0080658703787981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14846954</v>
      </c>
      <c r="AX108" s="7"/>
      <c r="AY108" s="40" t="n">
        <f aca="false">(AW108-AW107)/AW107</f>
        <v>0.0018159192801208</v>
      </c>
      <c r="AZ108" s="12" t="n">
        <f aca="false">workers_and_wage_high!B96</f>
        <v>8787.35327486701</v>
      </c>
      <c r="BA108" s="40" t="n">
        <f aca="false">(AZ108-AZ107)/AZ107</f>
        <v>-0.000123573327488688</v>
      </c>
      <c r="BB108" s="39"/>
      <c r="BC108" s="39"/>
      <c r="BD108" s="39"/>
      <c r="BE108" s="39"/>
      <c r="BF108" s="7" t="n">
        <f aca="false">BF107*(1+AY108)*(1+BA108)*(1-BE108)</f>
        <v>145.393981710877</v>
      </c>
      <c r="BG108" s="7"/>
      <c r="BH108" s="7"/>
      <c r="BI108" s="40" t="n">
        <f aca="false">T115/AG115</f>
        <v>0.0184307935042574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189474732.848664</v>
      </c>
      <c r="E109" s="9"/>
      <c r="F109" s="82" t="n">
        <f aca="false">'High pensions'!I109</f>
        <v>34439275.5502916</v>
      </c>
      <c r="G109" s="82" t="n">
        <f aca="false">'High pensions'!K109</f>
        <v>5493273.06548587</v>
      </c>
      <c r="H109" s="82" t="n">
        <f aca="false">'High pensions'!V109</f>
        <v>30222367.6287198</v>
      </c>
      <c r="I109" s="82" t="n">
        <f aca="false">'High pensions'!M109</f>
        <v>169895.043262449</v>
      </c>
      <c r="J109" s="82" t="n">
        <f aca="false">'High pensions'!W109</f>
        <v>934712.400888239</v>
      </c>
      <c r="K109" s="9"/>
      <c r="L109" s="82" t="n">
        <f aca="false">'High pensions'!N109</f>
        <v>4675630.13724373</v>
      </c>
      <c r="M109" s="67"/>
      <c r="N109" s="82" t="n">
        <f aca="false">'High pensions'!L109</f>
        <v>1521597.89604174</v>
      </c>
      <c r="O109" s="9"/>
      <c r="P109" s="82" t="n">
        <f aca="false">'High pensions'!X109</f>
        <v>32633249.6892304</v>
      </c>
      <c r="Q109" s="67"/>
      <c r="R109" s="82" t="n">
        <f aca="false">'High SIPA income'!G104</f>
        <v>44234310.7213144</v>
      </c>
      <c r="S109" s="67"/>
      <c r="T109" s="82" t="n">
        <f aca="false">'High SIPA income'!J104</f>
        <v>169133720.905854</v>
      </c>
      <c r="U109" s="9"/>
      <c r="V109" s="82" t="n">
        <f aca="false">'High SIPA income'!F104</f>
        <v>139116.651279482</v>
      </c>
      <c r="W109" s="67"/>
      <c r="X109" s="82" t="n">
        <f aca="false">'High SIPA income'!M104</f>
        <v>349420.919570562</v>
      </c>
      <c r="Y109" s="9"/>
      <c r="Z109" s="9" t="n">
        <f aca="false">R109+V109-N109-L109-F109</f>
        <v>3736923.78901675</v>
      </c>
      <c r="AA109" s="9"/>
      <c r="AB109" s="9" t="n">
        <f aca="false">T109-P109-D109</f>
        <v>-52974261.6320401</v>
      </c>
      <c r="AC109" s="50"/>
      <c r="AD109" s="9"/>
      <c r="AE109" s="9"/>
      <c r="AF109" s="9"/>
      <c r="AG109" s="9" t="n">
        <f aca="false">BF109/100*$AG$57</f>
        <v>9310732786.87795</v>
      </c>
      <c r="AH109" s="40" t="n">
        <f aca="false">(AG109-AG108)/AG108</f>
        <v>0.00496150286459694</v>
      </c>
      <c r="AI109" s="40" t="n">
        <f aca="false">(AG109-AG105)/AG105</f>
        <v>0.014564206662793</v>
      </c>
      <c r="AJ109" s="40" t="n">
        <f aca="false">AB109/AG109</f>
        <v>-0.00568959101765858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14890063</v>
      </c>
      <c r="AX109" s="7"/>
      <c r="AY109" s="40" t="n">
        <f aca="false">(AW109-AW108)/AW108</f>
        <v>0.00290355853463276</v>
      </c>
      <c r="AZ109" s="12" t="n">
        <f aca="false">workers_and_wage_high!B97</f>
        <v>8805.38480311668</v>
      </c>
      <c r="BA109" s="40" t="n">
        <f aca="false">(AZ109-AZ108)/AZ108</f>
        <v>0.0020519862677236</v>
      </c>
      <c r="BB109" s="39"/>
      <c r="BC109" s="39"/>
      <c r="BD109" s="39"/>
      <c r="BE109" s="39"/>
      <c r="BF109" s="7" t="n">
        <f aca="false">BF108*(1+AY109)*(1+BA109)*(1-BE109)</f>
        <v>146.11535436763</v>
      </c>
      <c r="BG109" s="7"/>
      <c r="BH109" s="7"/>
      <c r="BI109" s="40" t="n">
        <f aca="false">T116/AG116</f>
        <v>0.0160598661633316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190064926.687672</v>
      </c>
      <c r="E110" s="6"/>
      <c r="F110" s="81" t="n">
        <f aca="false">'High pensions'!I110</f>
        <v>34546550.2667887</v>
      </c>
      <c r="G110" s="81" t="n">
        <f aca="false">'High pensions'!K110</f>
        <v>5663226.12815483</v>
      </c>
      <c r="H110" s="81" t="n">
        <f aca="false">'High pensions'!V110</f>
        <v>31157399.2352642</v>
      </c>
      <c r="I110" s="81" t="n">
        <f aca="false">'High pensions'!M110</f>
        <v>175151.32355118</v>
      </c>
      <c r="J110" s="81" t="n">
        <f aca="false">'High pensions'!W110</f>
        <v>963630.904183426</v>
      </c>
      <c r="K110" s="6"/>
      <c r="L110" s="81" t="n">
        <f aca="false">'High pensions'!N110</f>
        <v>5842000.06579365</v>
      </c>
      <c r="M110" s="8"/>
      <c r="N110" s="81" t="n">
        <f aca="false">'High pensions'!L110</f>
        <v>1526203.02872637</v>
      </c>
      <c r="O110" s="6"/>
      <c r="P110" s="81" t="n">
        <f aca="false">'High pensions'!X110</f>
        <v>38710884.8744623</v>
      </c>
      <c r="Q110" s="8"/>
      <c r="R110" s="81" t="n">
        <f aca="false">'High SIPA income'!G105</f>
        <v>38807223.1574463</v>
      </c>
      <c r="S110" s="8"/>
      <c r="T110" s="81" t="n">
        <f aca="false">'High SIPA income'!J105</f>
        <v>148382781.230499</v>
      </c>
      <c r="U110" s="6"/>
      <c r="V110" s="81" t="n">
        <f aca="false">'High SIPA income'!F105</f>
        <v>135912.2183574</v>
      </c>
      <c r="W110" s="8"/>
      <c r="X110" s="81" t="n">
        <f aca="false">'High SIPA income'!M105</f>
        <v>341372.307933939</v>
      </c>
      <c r="Y110" s="6"/>
      <c r="Z110" s="6" t="n">
        <f aca="false">R110+V110-N110-L110-F110</f>
        <v>-2971617.98550504</v>
      </c>
      <c r="AA110" s="6"/>
      <c r="AB110" s="6" t="n">
        <f aca="false">T110-P110-D110</f>
        <v>-80393030.3316354</v>
      </c>
      <c r="AC110" s="50"/>
      <c r="AD110" s="6"/>
      <c r="AE110" s="6"/>
      <c r="AF110" s="6"/>
      <c r="AG110" s="6" t="n">
        <f aca="false">BF110/100*$AG$57</f>
        <v>9348691215.26911</v>
      </c>
      <c r="AH110" s="61" t="n">
        <f aca="false">(AG110-AG109)/AG109</f>
        <v>0.00407684650177608</v>
      </c>
      <c r="AI110" s="61"/>
      <c r="AJ110" s="61" t="n">
        <f aca="false">AB110/AG110</f>
        <v>-0.00859938877864854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0.00523642947703481</v>
      </c>
      <c r="AV110" s="5"/>
      <c r="AW110" s="5" t="n">
        <f aca="false">workers_and_wage_high!C98</f>
        <v>14882721</v>
      </c>
      <c r="AX110" s="5"/>
      <c r="AY110" s="61" t="n">
        <f aca="false">(AW110-AW109)/AW109</f>
        <v>-0.000493080519538433</v>
      </c>
      <c r="AZ110" s="11" t="n">
        <f aca="false">workers_and_wage_high!B98</f>
        <v>8845.64462039313</v>
      </c>
      <c r="BA110" s="61" t="n">
        <f aca="false">(AZ110-AZ109)/AZ109</f>
        <v>0.00457218147493154</v>
      </c>
      <c r="BB110" s="66"/>
      <c r="BC110" s="66"/>
      <c r="BD110" s="66"/>
      <c r="BE110" s="66"/>
      <c r="BF110" s="5" t="n">
        <f aca="false">BF109*(1+AY110)*(1+BA110)*(1-BE110)</f>
        <v>146.71104423894</v>
      </c>
      <c r="BG110" s="5"/>
      <c r="BH110" s="5"/>
      <c r="BI110" s="61" t="n">
        <f aca="false">T117/AG117</f>
        <v>0.0184282210340392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190652210.770996</v>
      </c>
      <c r="E111" s="9"/>
      <c r="F111" s="82" t="n">
        <f aca="false">'High pensions'!I111</f>
        <v>34653296.1007466</v>
      </c>
      <c r="G111" s="82" t="n">
        <f aca="false">'High pensions'!K111</f>
        <v>5724189.31286744</v>
      </c>
      <c r="H111" s="82" t="n">
        <f aca="false">'High pensions'!V111</f>
        <v>31492800.6905056</v>
      </c>
      <c r="I111" s="82" t="n">
        <f aca="false">'High pensions'!M111</f>
        <v>177036.78287219</v>
      </c>
      <c r="J111" s="82" t="n">
        <f aca="false">'High pensions'!W111</f>
        <v>974004.145067186</v>
      </c>
      <c r="K111" s="9"/>
      <c r="L111" s="82" t="n">
        <f aca="false">'High pensions'!N111</f>
        <v>4801278.8688566</v>
      </c>
      <c r="M111" s="67"/>
      <c r="N111" s="82" t="n">
        <f aca="false">'High pensions'!L111</f>
        <v>1530587.55330507</v>
      </c>
      <c r="O111" s="9"/>
      <c r="P111" s="82" t="n">
        <f aca="false">'High pensions'!X111</f>
        <v>33334699.9967636</v>
      </c>
      <c r="Q111" s="67"/>
      <c r="R111" s="82" t="n">
        <f aca="false">'High SIPA income'!G106</f>
        <v>44933984.5456477</v>
      </c>
      <c r="S111" s="67"/>
      <c r="T111" s="82" t="n">
        <f aca="false">'High SIPA income'!J106</f>
        <v>171808984.415112</v>
      </c>
      <c r="U111" s="9"/>
      <c r="V111" s="82" t="n">
        <f aca="false">'High SIPA income'!F106</f>
        <v>138867.543761271</v>
      </c>
      <c r="W111" s="67"/>
      <c r="X111" s="82" t="n">
        <f aca="false">'High SIPA income'!M106</f>
        <v>348795.233304506</v>
      </c>
      <c r="Y111" s="9"/>
      <c r="Z111" s="9" t="n">
        <f aca="false">R111+V111-N111-L111-F111</f>
        <v>4087689.5665007</v>
      </c>
      <c r="AA111" s="9"/>
      <c r="AB111" s="9" t="n">
        <f aca="false">T111-P111-D111</f>
        <v>-52177926.3526471</v>
      </c>
      <c r="AC111" s="50"/>
      <c r="AD111" s="9"/>
      <c r="AE111" s="9"/>
      <c r="AF111" s="9"/>
      <c r="AG111" s="9" t="n">
        <f aca="false">BF111/100*$AG$57</f>
        <v>9427412726.0612</v>
      </c>
      <c r="AH111" s="40" t="n">
        <f aca="false">(AG111-AG110)/AG110</f>
        <v>0.00842059160789401</v>
      </c>
      <c r="AI111" s="40"/>
      <c r="AJ111" s="40" t="n">
        <f aca="false">AB111/AG111</f>
        <v>-0.0055347026664491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14994987</v>
      </c>
      <c r="AX111" s="7"/>
      <c r="AY111" s="40" t="n">
        <f aca="false">(AW111-AW110)/AW110</f>
        <v>0.00754337866039416</v>
      </c>
      <c r="AZ111" s="12" t="n">
        <f aca="false">workers_and_wage_high!B99</f>
        <v>8853.34603966136</v>
      </c>
      <c r="BA111" s="40" t="n">
        <f aca="false">(AZ111-AZ110)/AZ110</f>
        <v>0.000870645340021017</v>
      </c>
      <c r="BB111" s="39"/>
      <c r="BC111" s="39"/>
      <c r="BD111" s="39"/>
      <c r="BE111" s="39"/>
      <c r="BF111" s="7" t="n">
        <f aca="false">BF110*(1+AY111)*(1+BA111)*(1-BE111)</f>
        <v>147.946438026844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190995337.716712</v>
      </c>
      <c r="E112" s="9"/>
      <c r="F112" s="82" t="n">
        <f aca="false">'High pensions'!I112</f>
        <v>34715663.4848014</v>
      </c>
      <c r="G112" s="82" t="n">
        <f aca="false">'High pensions'!K112</f>
        <v>5914621.15197877</v>
      </c>
      <c r="H112" s="82" t="n">
        <f aca="false">'High pensions'!V112</f>
        <v>32540500.4828199</v>
      </c>
      <c r="I112" s="82" t="n">
        <f aca="false">'High pensions'!M112</f>
        <v>182926.427380787</v>
      </c>
      <c r="J112" s="82" t="n">
        <f aca="false">'High pensions'!W112</f>
        <v>1006407.23142742</v>
      </c>
      <c r="K112" s="9"/>
      <c r="L112" s="82" t="n">
        <f aca="false">'High pensions'!N112</f>
        <v>4686325.08195615</v>
      </c>
      <c r="M112" s="67"/>
      <c r="N112" s="82" t="n">
        <f aca="false">'High pensions'!L112</f>
        <v>1533968.81358031</v>
      </c>
      <c r="O112" s="9"/>
      <c r="P112" s="82" t="n">
        <f aca="false">'High pensions'!X112</f>
        <v>32756806.9464712</v>
      </c>
      <c r="Q112" s="67"/>
      <c r="R112" s="82" t="n">
        <f aca="false">'High SIPA income'!G107</f>
        <v>39592986.1083273</v>
      </c>
      <c r="S112" s="67"/>
      <c r="T112" s="82" t="n">
        <f aca="false">'High SIPA income'!J107</f>
        <v>151387213.976603</v>
      </c>
      <c r="U112" s="9"/>
      <c r="V112" s="82" t="n">
        <f aca="false">'High SIPA income'!F107</f>
        <v>136283.469986512</v>
      </c>
      <c r="W112" s="67"/>
      <c r="X112" s="82" t="n">
        <f aca="false">'High SIPA income'!M107</f>
        <v>342304.784991454</v>
      </c>
      <c r="Y112" s="9"/>
      <c r="Z112" s="9" t="n">
        <f aca="false">R112+V112-N112-L112-F112</f>
        <v>-1206687.80202403</v>
      </c>
      <c r="AA112" s="9"/>
      <c r="AB112" s="9" t="n">
        <f aca="false">T112-P112-D112</f>
        <v>-72364930.6865797</v>
      </c>
      <c r="AC112" s="50"/>
      <c r="AD112" s="9"/>
      <c r="AE112" s="9"/>
      <c r="AF112" s="9"/>
      <c r="AG112" s="9" t="n">
        <f aca="false">BF112/100*$AG$57</f>
        <v>9494479413.14852</v>
      </c>
      <c r="AH112" s="40" t="n">
        <f aca="false">(AG112-AG111)/AG111</f>
        <v>0.0071140077385099</v>
      </c>
      <c r="AI112" s="40"/>
      <c r="AJ112" s="40" t="n">
        <f aca="false">AB112/AG112</f>
        <v>-0.00762179025701656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15019351</v>
      </c>
      <c r="AX112" s="7"/>
      <c r="AY112" s="40" t="n">
        <f aca="false">(AW112-AW111)/AW111</f>
        <v>0.00162480967806107</v>
      </c>
      <c r="AZ112" s="12" t="n">
        <f aca="false">workers_and_wage_high!B100</f>
        <v>8901.86497553417</v>
      </c>
      <c r="BA112" s="40" t="n">
        <f aca="false">(AZ112-AZ111)/AZ111</f>
        <v>0.00548029362632602</v>
      </c>
      <c r="BB112" s="39"/>
      <c r="BC112" s="39"/>
      <c r="BD112" s="39"/>
      <c r="BE112" s="39"/>
      <c r="BF112" s="7" t="n">
        <f aca="false">BF111*(1+AY112)*(1+BA112)*(1-BE112)</f>
        <v>148.998930131851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192046563.526592</v>
      </c>
      <c r="E113" s="9"/>
      <c r="F113" s="82" t="n">
        <f aca="false">'High pensions'!I113</f>
        <v>34906736.2193435</v>
      </c>
      <c r="G113" s="82" t="n">
        <f aca="false">'High pensions'!K113</f>
        <v>5967698.9392035</v>
      </c>
      <c r="H113" s="82" t="n">
        <f aca="false">'High pensions'!V113</f>
        <v>32832518.8076513</v>
      </c>
      <c r="I113" s="82" t="n">
        <f aca="false">'High pensions'!M113</f>
        <v>184568.008428974</v>
      </c>
      <c r="J113" s="82" t="n">
        <f aca="false">'High pensions'!W113</f>
        <v>1015438.72600983</v>
      </c>
      <c r="K113" s="9"/>
      <c r="L113" s="82" t="n">
        <f aca="false">'High pensions'!N113</f>
        <v>4684257.41020443</v>
      </c>
      <c r="M113" s="67"/>
      <c r="N113" s="82" t="n">
        <f aca="false">'High pensions'!L113</f>
        <v>1540149.21339971</v>
      </c>
      <c r="O113" s="9"/>
      <c r="P113" s="82" t="n">
        <f aca="false">'High pensions'!X113</f>
        <v>32780080.5242158</v>
      </c>
      <c r="Q113" s="67"/>
      <c r="R113" s="82" t="n">
        <f aca="false">'High SIPA income'!G108</f>
        <v>45574673.7413358</v>
      </c>
      <c r="S113" s="67"/>
      <c r="T113" s="82" t="n">
        <f aca="false">'High SIPA income'!J108</f>
        <v>174258715.084448</v>
      </c>
      <c r="U113" s="9"/>
      <c r="V113" s="82" t="n">
        <f aca="false">'High SIPA income'!F108</f>
        <v>134664.458455339</v>
      </c>
      <c r="W113" s="67"/>
      <c r="X113" s="82" t="n">
        <f aca="false">'High SIPA income'!M108</f>
        <v>338238.294799122</v>
      </c>
      <c r="Y113" s="9"/>
      <c r="Z113" s="9" t="n">
        <f aca="false">R113+V113-N113-L113-F113</f>
        <v>4578195.35684351</v>
      </c>
      <c r="AA113" s="9"/>
      <c r="AB113" s="9" t="n">
        <f aca="false">T113-P113-D113</f>
        <v>-50567928.9663602</v>
      </c>
      <c r="AC113" s="50"/>
      <c r="AD113" s="9"/>
      <c r="AE113" s="9"/>
      <c r="AF113" s="9"/>
      <c r="AG113" s="9" t="n">
        <f aca="false">BF113/100*$AG$57</f>
        <v>9507147631.75335</v>
      </c>
      <c r="AH113" s="40" t="n">
        <f aca="false">(AG113-AG112)/AG112</f>
        <v>0.00133427205995923</v>
      </c>
      <c r="AI113" s="40" t="n">
        <f aca="false">(AG113-AG109)/AG109</f>
        <v>0.0210955302199423</v>
      </c>
      <c r="AJ113" s="40" t="n">
        <f aca="false">AB113/AG113</f>
        <v>-0.00531893801643156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15058494</v>
      </c>
      <c r="AX113" s="7"/>
      <c r="AY113" s="40" t="n">
        <f aca="false">(AW113-AW112)/AW112</f>
        <v>0.00260617119874221</v>
      </c>
      <c r="AZ113" s="12" t="n">
        <f aca="false">workers_and_wage_high!B101</f>
        <v>8890.57213222122</v>
      </c>
      <c r="BA113" s="40" t="n">
        <f aca="false">(AZ113-AZ112)/AZ112</f>
        <v>-0.00126859296832609</v>
      </c>
      <c r="BB113" s="39"/>
      <c r="BC113" s="39"/>
      <c r="BD113" s="39"/>
      <c r="BE113" s="39"/>
      <c r="BF113" s="7" t="n">
        <f aca="false">BF112*(1+AY113)*(1+BA113)*(1-BE113)</f>
        <v>149.19773524129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192622636.276041</v>
      </c>
      <c r="E114" s="6"/>
      <c r="F114" s="81" t="n">
        <f aca="false">'High pensions'!I114</f>
        <v>35011444.2606587</v>
      </c>
      <c r="G114" s="81" t="n">
        <f aca="false">'High pensions'!K114</f>
        <v>6048152.28607412</v>
      </c>
      <c r="H114" s="81" t="n">
        <f aca="false">'High pensions'!V114</f>
        <v>33275149.3845586</v>
      </c>
      <c r="I114" s="81" t="n">
        <f aca="false">'High pensions'!M114</f>
        <v>187056.256270336</v>
      </c>
      <c r="J114" s="81" t="n">
        <f aca="false">'High pensions'!W114</f>
        <v>1029128.33148121</v>
      </c>
      <c r="K114" s="6"/>
      <c r="L114" s="81" t="n">
        <f aca="false">'High pensions'!N114</f>
        <v>5778835.33651408</v>
      </c>
      <c r="M114" s="8"/>
      <c r="N114" s="81" t="n">
        <f aca="false">'High pensions'!L114</f>
        <v>1543527.91961519</v>
      </c>
      <c r="O114" s="6"/>
      <c r="P114" s="81" t="n">
        <f aca="false">'High pensions'!X114</f>
        <v>38478439.2319592</v>
      </c>
      <c r="Q114" s="8"/>
      <c r="R114" s="81" t="n">
        <f aca="false">'High SIPA income'!G109</f>
        <v>39832710.2148358</v>
      </c>
      <c r="S114" s="8"/>
      <c r="T114" s="81" t="n">
        <f aca="false">'High SIPA income'!J109</f>
        <v>152303819.875135</v>
      </c>
      <c r="U114" s="6"/>
      <c r="V114" s="81" t="n">
        <f aca="false">'High SIPA income'!F109</f>
        <v>134587.382735235</v>
      </c>
      <c r="W114" s="8"/>
      <c r="X114" s="81" t="n">
        <f aca="false">'High SIPA income'!M109</f>
        <v>338044.702811767</v>
      </c>
      <c r="Y114" s="6"/>
      <c r="Z114" s="6" t="n">
        <f aca="false">R114+V114-N114-L114-F114</f>
        <v>-2366509.91921692</v>
      </c>
      <c r="AA114" s="6"/>
      <c r="AB114" s="6" t="n">
        <f aca="false">T114-P114-D114</f>
        <v>-78797255.6328659</v>
      </c>
      <c r="AC114" s="50"/>
      <c r="AD114" s="6"/>
      <c r="AE114" s="6"/>
      <c r="AF114" s="6"/>
      <c r="AG114" s="6" t="n">
        <f aca="false">BF114/100*$AG$57</f>
        <v>9531316712.74112</v>
      </c>
      <c r="AH114" s="61" t="n">
        <f aca="false">(AG114-AG113)/AG113</f>
        <v>0.00254220108111612</v>
      </c>
      <c r="AI114" s="61"/>
      <c r="AJ114" s="61" t="n">
        <f aca="false">AB114/AG114</f>
        <v>-0.00826719518485128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0.00311783001637862</v>
      </c>
      <c r="AV114" s="5"/>
      <c r="AW114" s="5" t="n">
        <f aca="false">workers_and_wage_high!C102</f>
        <v>15060651</v>
      </c>
      <c r="AX114" s="5"/>
      <c r="AY114" s="61" t="n">
        <f aca="false">(AW114-AW113)/AW113</f>
        <v>0.000143241415775044</v>
      </c>
      <c r="AZ114" s="11" t="n">
        <f aca="false">workers_and_wage_high!B102</f>
        <v>8911.89720153511</v>
      </c>
      <c r="BA114" s="61" t="n">
        <f aca="false">(AZ114-AZ113)/AZ113</f>
        <v>0.0023986160841772</v>
      </c>
      <c r="BB114" s="66"/>
      <c r="BC114" s="66"/>
      <c r="BD114" s="66"/>
      <c r="BE114" s="66"/>
      <c r="BF114" s="5" t="n">
        <f aca="false">BF113*(1+AY114)*(1+BA114)*(1-BE114)</f>
        <v>149.577025885121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193994300.835062</v>
      </c>
      <c r="E115" s="9"/>
      <c r="F115" s="82" t="n">
        <f aca="false">'High pensions'!I115</f>
        <v>35260760.5309628</v>
      </c>
      <c r="G115" s="82" t="n">
        <f aca="false">'High pensions'!K115</f>
        <v>6099856.30954763</v>
      </c>
      <c r="H115" s="82" t="n">
        <f aca="false">'High pensions'!V115</f>
        <v>33559609.6665566</v>
      </c>
      <c r="I115" s="82" t="n">
        <f aca="false">'High pensions'!M115</f>
        <v>188655.349779823</v>
      </c>
      <c r="J115" s="82" t="n">
        <f aca="false">'High pensions'!W115</f>
        <v>1037926.07216154</v>
      </c>
      <c r="K115" s="9"/>
      <c r="L115" s="82" t="n">
        <f aca="false">'High pensions'!N115</f>
        <v>4735984.04366064</v>
      </c>
      <c r="M115" s="67"/>
      <c r="N115" s="82" t="n">
        <f aca="false">'High pensions'!L115</f>
        <v>1553474.67948852</v>
      </c>
      <c r="O115" s="9"/>
      <c r="P115" s="82" t="n">
        <f aca="false">'High pensions'!X115</f>
        <v>33121803.0538906</v>
      </c>
      <c r="Q115" s="67"/>
      <c r="R115" s="82" t="n">
        <f aca="false">'High SIPA income'!G110</f>
        <v>46152961.6411068</v>
      </c>
      <c r="S115" s="67"/>
      <c r="T115" s="82" t="n">
        <f aca="false">'High SIPA income'!J110</f>
        <v>176469848.990417</v>
      </c>
      <c r="U115" s="9"/>
      <c r="V115" s="82" t="n">
        <f aca="false">'High SIPA income'!F110</f>
        <v>130384.13257902</v>
      </c>
      <c r="W115" s="67"/>
      <c r="X115" s="82" t="n">
        <f aca="false">'High SIPA income'!M110</f>
        <v>327487.350250002</v>
      </c>
      <c r="Y115" s="9"/>
      <c r="Z115" s="9" t="n">
        <f aca="false">R115+V115-N115-L115-F115</f>
        <v>4733126.5195738</v>
      </c>
      <c r="AA115" s="9"/>
      <c r="AB115" s="9" t="n">
        <f aca="false">T115-P115-D115</f>
        <v>-50646254.898536</v>
      </c>
      <c r="AC115" s="50"/>
      <c r="AD115" s="9"/>
      <c r="AE115" s="9"/>
      <c r="AF115" s="9"/>
      <c r="AG115" s="9" t="n">
        <f aca="false">BF115/100*$AG$57</f>
        <v>9574728779.29284</v>
      </c>
      <c r="AH115" s="40" t="n">
        <f aca="false">(AG115-AG114)/AG114</f>
        <v>0.00455467674195403</v>
      </c>
      <c r="AI115" s="40"/>
      <c r="AJ115" s="40" t="n">
        <f aca="false">AB115/AG115</f>
        <v>-0.00528957593118127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15071644</v>
      </c>
      <c r="AX115" s="7"/>
      <c r="AY115" s="40" t="n">
        <f aca="false">(AW115-AW114)/AW114</f>
        <v>0.00072991532703334</v>
      </c>
      <c r="AZ115" s="12" t="n">
        <f aca="false">workers_and_wage_high!B103</f>
        <v>8945.95822042554</v>
      </c>
      <c r="BA115" s="40" t="n">
        <f aca="false">(AZ115-AZ114)/AZ114</f>
        <v>0.00382197169919813</v>
      </c>
      <c r="BB115" s="39"/>
      <c r="BC115" s="39"/>
      <c r="BD115" s="39"/>
      <c r="BE115" s="39"/>
      <c r="BF115" s="7" t="n">
        <f aca="false">BF114*(1+AY115)*(1+BA115)*(1-BE115)</f>
        <v>150.25830088605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194662797.982379</v>
      </c>
      <c r="E116" s="9"/>
      <c r="F116" s="82" t="n">
        <f aca="false">'High pensions'!I116</f>
        <v>35382267.8006387</v>
      </c>
      <c r="G116" s="82" t="n">
        <f aca="false">'High pensions'!K116</f>
        <v>6179250.45446555</v>
      </c>
      <c r="H116" s="82" t="n">
        <f aca="false">'High pensions'!V116</f>
        <v>33996412.8268351</v>
      </c>
      <c r="I116" s="82" t="n">
        <f aca="false">'High pensions'!M116</f>
        <v>191110.838797904</v>
      </c>
      <c r="J116" s="82" t="n">
        <f aca="false">'High pensions'!W116</f>
        <v>1051435.44825263</v>
      </c>
      <c r="K116" s="9"/>
      <c r="L116" s="82" t="n">
        <f aca="false">'High pensions'!N116</f>
        <v>4776263.21376072</v>
      </c>
      <c r="M116" s="67"/>
      <c r="N116" s="82" t="n">
        <f aca="false">'High pensions'!L116</f>
        <v>1558052.5706894</v>
      </c>
      <c r="O116" s="9"/>
      <c r="P116" s="82" t="n">
        <f aca="false">'High pensions'!X116</f>
        <v>33355998.0657101</v>
      </c>
      <c r="Q116" s="67"/>
      <c r="R116" s="82" t="n">
        <f aca="false">'High SIPA income'!G111</f>
        <v>40374899.3268589</v>
      </c>
      <c r="S116" s="67"/>
      <c r="T116" s="82" t="n">
        <f aca="false">'High SIPA income'!J111</f>
        <v>154376926.937407</v>
      </c>
      <c r="U116" s="9"/>
      <c r="V116" s="82" t="n">
        <f aca="false">'High SIPA income'!F111</f>
        <v>134950.825714302</v>
      </c>
      <c r="W116" s="67"/>
      <c r="X116" s="82" t="n">
        <f aca="false">'High SIPA income'!M111</f>
        <v>338957.566791667</v>
      </c>
      <c r="Y116" s="9"/>
      <c r="Z116" s="9" t="n">
        <f aca="false">R116+V116-N116-L116-F116</f>
        <v>-1206733.4325157</v>
      </c>
      <c r="AA116" s="9"/>
      <c r="AB116" s="9" t="n">
        <f aca="false">T116-P116-D116</f>
        <v>-73641869.1106822</v>
      </c>
      <c r="AC116" s="50"/>
      <c r="AD116" s="9"/>
      <c r="AE116" s="9"/>
      <c r="AF116" s="9"/>
      <c r="AG116" s="9" t="n">
        <f aca="false">BF116/100*$AG$57</f>
        <v>9612591124.19535</v>
      </c>
      <c r="AH116" s="40" t="n">
        <f aca="false">(AG116-AG115)/AG115</f>
        <v>0.00395440390796217</v>
      </c>
      <c r="AI116" s="40"/>
      <c r="AJ116" s="40" t="n">
        <f aca="false">AB116/AG116</f>
        <v>-0.00766098007906755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15148962</v>
      </c>
      <c r="AX116" s="7"/>
      <c r="AY116" s="40" t="n">
        <f aca="false">(AW116-AW115)/AW115</f>
        <v>0.00513003093756726</v>
      </c>
      <c r="AZ116" s="12" t="n">
        <f aca="false">workers_and_wage_high!B104</f>
        <v>8935.49478786862</v>
      </c>
      <c r="BA116" s="40" t="n">
        <f aca="false">(AZ116-AZ115)/AZ115</f>
        <v>-0.00116962680789523</v>
      </c>
      <c r="BB116" s="39"/>
      <c r="BC116" s="39"/>
      <c r="BD116" s="39"/>
      <c r="BE116" s="39"/>
      <c r="BF116" s="7" t="n">
        <f aca="false">BF115*(1+AY116)*(1+BA116)*(1-BE116)</f>
        <v>150.852482898278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195756145.880711</v>
      </c>
      <c r="E117" s="9"/>
      <c r="F117" s="82" t="n">
        <f aca="false">'High pensions'!I117</f>
        <v>35580996.7233656</v>
      </c>
      <c r="G117" s="82" t="n">
        <f aca="false">'High pensions'!K117</f>
        <v>6328643.79705237</v>
      </c>
      <c r="H117" s="82" t="n">
        <f aca="false">'High pensions'!V117</f>
        <v>34818330.9195857</v>
      </c>
      <c r="I117" s="82" t="n">
        <f aca="false">'High pensions'!M117</f>
        <v>195731.251455227</v>
      </c>
      <c r="J117" s="82" t="n">
        <f aca="false">'High pensions'!W117</f>
        <v>1076855.5954511</v>
      </c>
      <c r="K117" s="9"/>
      <c r="L117" s="82" t="n">
        <f aca="false">'High pensions'!N117</f>
        <v>4904917.46772598</v>
      </c>
      <c r="M117" s="67"/>
      <c r="N117" s="82" t="n">
        <f aca="false">'High pensions'!L117</f>
        <v>1567696.43970705</v>
      </c>
      <c r="O117" s="9"/>
      <c r="P117" s="82" t="n">
        <f aca="false">'High pensions'!X117</f>
        <v>34076643.3230661</v>
      </c>
      <c r="Q117" s="67"/>
      <c r="R117" s="82" t="n">
        <f aca="false">'High SIPA income'!G112</f>
        <v>46394790.798068</v>
      </c>
      <c r="S117" s="67"/>
      <c r="T117" s="82" t="n">
        <f aca="false">'High SIPA income'!J112</f>
        <v>177394503.731803</v>
      </c>
      <c r="U117" s="9"/>
      <c r="V117" s="82" t="n">
        <f aca="false">'High SIPA income'!F112</f>
        <v>133659.621005008</v>
      </c>
      <c r="W117" s="67"/>
      <c r="X117" s="82" t="n">
        <f aca="false">'High SIPA income'!M112</f>
        <v>335714.432826568</v>
      </c>
      <c r="Y117" s="9"/>
      <c r="Z117" s="9" t="n">
        <f aca="false">R117+V117-N117-L117-F117</f>
        <v>4474839.78827439</v>
      </c>
      <c r="AA117" s="9"/>
      <c r="AB117" s="9" t="n">
        <f aca="false">T117-P117-D117</f>
        <v>-52438285.471974</v>
      </c>
      <c r="AC117" s="50"/>
      <c r="AD117" s="9"/>
      <c r="AE117" s="9"/>
      <c r="AF117" s="9"/>
      <c r="AG117" s="9" t="n">
        <f aca="false">BF117/100*$AG$57</f>
        <v>9626241372.08541</v>
      </c>
      <c r="AH117" s="40" t="n">
        <f aca="false">(AG117-AG116)/AG116</f>
        <v>0.00142003833448217</v>
      </c>
      <c r="AI117" s="40" t="n">
        <f aca="false">(AG117-AG113)/AG113</f>
        <v>0.0125267582817691</v>
      </c>
      <c r="AJ117" s="40" t="n">
        <f aca="false">AB117/AG117</f>
        <v>-0.00544743098007462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15109275</v>
      </c>
      <c r="AX117" s="7"/>
      <c r="AY117" s="40" t="n">
        <f aca="false">(AW117-AW116)/AW116</f>
        <v>-0.00261978345447035</v>
      </c>
      <c r="AZ117" s="12" t="n">
        <f aca="false">workers_and_wage_high!B105</f>
        <v>8971.68741124361</v>
      </c>
      <c r="BA117" s="40" t="n">
        <f aca="false">(AZ117-AZ116)/AZ116</f>
        <v>0.00405043304643136</v>
      </c>
      <c r="BB117" s="39"/>
      <c r="BC117" s="39"/>
      <c r="BD117" s="39"/>
      <c r="BE117" s="39"/>
      <c r="BF117" s="7" t="n">
        <f aca="false">BF116*(1+AY117)*(1+BA117)*(1-BE117)</f>
        <v>151.066699206845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139.706656573079</v>
      </c>
    </row>
    <row r="119" customFormat="false" ht="12.8" hidden="false" customHeight="false" outlineLevel="0" collapsed="false">
      <c r="AI119" s="32" t="n">
        <f aca="false">AVERAGE(AI29:AI117)</f>
        <v>0.0300259876156874</v>
      </c>
      <c r="BF119" s="0" t="s">
        <v>132</v>
      </c>
    </row>
    <row r="120" customFormat="false" ht="12.8" hidden="false" customHeight="false" outlineLevel="0" collapsed="false">
      <c r="AI120" s="32" t="n">
        <f aca="false">'Central scenario'!AI119</f>
        <v>0.0223163567445528</v>
      </c>
      <c r="AJ120" s="32" t="n">
        <f aca="false">AI119-AI120</f>
        <v>0.00770963087113461</v>
      </c>
    </row>
    <row r="121" customFormat="false" ht="12.8" hidden="false" customHeight="false" outlineLevel="0" collapsed="false">
      <c r="AI121" s="32" t="n">
        <f aca="false">'Low scenario'!AI119</f>
        <v>0.0147833266699541</v>
      </c>
      <c r="AJ121" s="32" t="n">
        <f aca="false">AI120-AI121</f>
        <v>0.00753303007459868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2.003906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123</v>
      </c>
      <c r="C1" s="97" t="s">
        <v>0</v>
      </c>
      <c r="D1" s="97" t="s">
        <v>124</v>
      </c>
      <c r="E1" s="97" t="s">
        <v>125</v>
      </c>
      <c r="F1" s="97" t="s">
        <v>126</v>
      </c>
      <c r="G1" s="97" t="s">
        <v>127</v>
      </c>
      <c r="H1" s="97" t="s">
        <v>128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-0.0331795977538114</v>
      </c>
      <c r="D26" s="101" t="n">
        <f aca="false">'Central scenario'!BO5</f>
        <v>-0.033199592057014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-0.0366051126539158</v>
      </c>
      <c r="D27" s="101" t="n">
        <f aca="false">'Central scenario'!BO6</f>
        <v>-0.037053084153563</v>
      </c>
      <c r="E27" s="103" t="n">
        <f aca="false">'Low scenario'!AL6</f>
        <v>-0.0366051126539158</v>
      </c>
      <c r="F27" s="103" t="n">
        <f aca="false">'Low scenario'!BO6</f>
        <v>-0.037053084153563</v>
      </c>
      <c r="G27" s="103" t="n">
        <f aca="false">'High scenario'!AL6</f>
        <v>-0.0366051126539158</v>
      </c>
      <c r="H27" s="103" t="n">
        <f aca="false">'High scenario'!BO6</f>
        <v>-0.037053084153563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-0.0367867634379296</v>
      </c>
      <c r="D28" s="101" t="n">
        <f aca="false">'Central scenario'!BO7</f>
        <v>-0.0376732487763676</v>
      </c>
      <c r="E28" s="103" t="n">
        <f aca="false">'Low scenario'!AL7</f>
        <v>-0.0367867634379296</v>
      </c>
      <c r="F28" s="103" t="n">
        <f aca="false">'Low scenario'!BO7</f>
        <v>-0.0376732487763676</v>
      </c>
      <c r="G28" s="103" t="n">
        <f aca="false">'High scenario'!AL7</f>
        <v>-0.0367867634379296</v>
      </c>
      <c r="H28" s="103" t="n">
        <f aca="false">'High scenario'!BO7</f>
        <v>-0.0376732487763676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-0.0376961884096756</v>
      </c>
      <c r="D29" s="101" t="n">
        <f aca="false">'Central scenario'!BO8</f>
        <v>-0.0385800679980236</v>
      </c>
      <c r="E29" s="103" t="n">
        <f aca="false">'Low scenario'!AL8</f>
        <v>-0.0377389074028457</v>
      </c>
      <c r="F29" s="103" t="n">
        <f aca="false">'Low scenario'!BO8</f>
        <v>-0.0386227869911937</v>
      </c>
      <c r="G29" s="103" t="n">
        <f aca="false">'High scenario'!AL8</f>
        <v>-0.0376960408689389</v>
      </c>
      <c r="H29" s="103" t="n">
        <f aca="false">'High scenario'!BO8</f>
        <v>-0.0385799204572869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-0.0477424989214764</v>
      </c>
      <c r="D30" s="101" t="n">
        <f aca="false">'Central scenario'!BO9</f>
        <v>-0.0490601016375572</v>
      </c>
      <c r="E30" s="103" t="n">
        <f aca="false">'Low scenario'!AL9</f>
        <v>-0.0478298745264705</v>
      </c>
      <c r="F30" s="103" t="n">
        <f aca="false">'Low scenario'!BO9</f>
        <v>-0.049150792194485</v>
      </c>
      <c r="G30" s="103" t="n">
        <f aca="false">'High scenario'!AL9</f>
        <v>-0.0477410722817614</v>
      </c>
      <c r="H30" s="103" t="n">
        <f aca="false">'High scenario'!BO9</f>
        <v>-0.0490586749978421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-0.0361492585930002</v>
      </c>
      <c r="D31" s="101" t="n">
        <f aca="false">'Central scenario'!BO10</f>
        <v>-0.0375883794367448</v>
      </c>
      <c r="E31" s="103" t="n">
        <f aca="false">'Low scenario'!AL10</f>
        <v>-0.0361065024639501</v>
      </c>
      <c r="F31" s="103" t="n">
        <f aca="false">'Low scenario'!BO10</f>
        <v>-0.0375455196965881</v>
      </c>
      <c r="G31" s="103" t="n">
        <f aca="false">'High scenario'!AL10</f>
        <v>-0.0348404627584001</v>
      </c>
      <c r="H31" s="103" t="n">
        <f aca="false">'High scenario'!BO10</f>
        <v>-0.0362671268468203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-0.0372998024880651</v>
      </c>
      <c r="D32" s="101" t="n">
        <f aca="false">'Central scenario'!BO11</f>
        <v>-0.0390979255456652</v>
      </c>
      <c r="E32" s="103" t="n">
        <f aca="false">'Low scenario'!AL11</f>
        <v>-0.0391535770559676</v>
      </c>
      <c r="F32" s="103" t="n">
        <f aca="false">'Low scenario'!BO11</f>
        <v>-0.0409670642769057</v>
      </c>
      <c r="G32" s="103" t="n">
        <f aca="false">'High scenario'!AL11</f>
        <v>-0.0363725504085787</v>
      </c>
      <c r="H32" s="103" t="n">
        <f aca="false">'High scenario'!BO11</f>
        <v>-0.0381800899410996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-0.0396780236036888</v>
      </c>
      <c r="D33" s="101" t="n">
        <f aca="false">'Central scenario'!BO12</f>
        <v>-0.0417309289292434</v>
      </c>
      <c r="E33" s="103" t="n">
        <f aca="false">'Low scenario'!AL12</f>
        <v>-0.0412709807657619</v>
      </c>
      <c r="F33" s="103" t="n">
        <f aca="false">'Low scenario'!BO12</f>
        <v>-0.0433409692930775</v>
      </c>
      <c r="G33" s="103" t="n">
        <f aca="false">'High scenario'!AL12</f>
        <v>-0.0393205788842658</v>
      </c>
      <c r="H33" s="103" t="n">
        <f aca="false">'High scenario'!BO12</f>
        <v>-0.0414043090835101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-0.0407728243666588</v>
      </c>
      <c r="D34" s="104" t="n">
        <f aca="false">'Central scenario'!BO13</f>
        <v>-0.043176173669316</v>
      </c>
      <c r="E34" s="103" t="n">
        <f aca="false">'Low scenario'!AL13</f>
        <v>-0.0433538408877672</v>
      </c>
      <c r="F34" s="103" t="n">
        <f aca="false">'Low scenario'!BO13</f>
        <v>-0.0458062010073498</v>
      </c>
      <c r="G34" s="103" t="n">
        <f aca="false">'High scenario'!AL13</f>
        <v>-0.0414566067413975</v>
      </c>
      <c r="H34" s="103" t="n">
        <f aca="false">'High scenario'!BO13</f>
        <v>-0.0439553301700603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-0.0430208887687812</v>
      </c>
      <c r="D35" s="105" t="n">
        <f aca="false">'Central scenario'!BO14</f>
        <v>-0.0463561186407382</v>
      </c>
      <c r="E35" s="103" t="n">
        <f aca="false">'Low scenario'!AL14</f>
        <v>-0.0454060420681565</v>
      </c>
      <c r="F35" s="103" t="n">
        <f aca="false">'Low scenario'!BO14</f>
        <v>-0.0487934245478691</v>
      </c>
      <c r="G35" s="103" t="n">
        <f aca="false">'High scenario'!AL14</f>
        <v>-0.0435157634048441</v>
      </c>
      <c r="H35" s="103" t="n">
        <f aca="false">'High scenario'!BO14</f>
        <v>-0.0469972294206621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-0.0426104739056819</v>
      </c>
      <c r="D36" s="106" t="n">
        <f aca="false">'Central scenario'!BO15</f>
        <v>-0.0470375838663588</v>
      </c>
      <c r="E36" s="103" t="n">
        <f aca="false">'Low scenario'!AL15</f>
        <v>-0.0463174083644446</v>
      </c>
      <c r="F36" s="103" t="n">
        <f aca="false">'Low scenario'!BO15</f>
        <v>-0.0506754306211583</v>
      </c>
      <c r="G36" s="103" t="n">
        <f aca="false">'High scenario'!AL15</f>
        <v>-0.0424928333584208</v>
      </c>
      <c r="H36" s="103" t="n">
        <f aca="false">'High scenario'!BO15</f>
        <v>-0.047049419870294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-0.0414394095493203</v>
      </c>
      <c r="D37" s="106" t="n">
        <f aca="false">'Central scenario'!BO16</f>
        <v>-0.0467414198357259</v>
      </c>
      <c r="E37" s="103" t="n">
        <f aca="false">'Low scenario'!AL16</f>
        <v>-0.0460731860164553</v>
      </c>
      <c r="F37" s="103" t="n">
        <f aca="false">'Low scenario'!BO16</f>
        <v>-0.0512489459680754</v>
      </c>
      <c r="G37" s="103" t="n">
        <f aca="false">'High scenario'!AL16</f>
        <v>-0.0423453485606256</v>
      </c>
      <c r="H37" s="103" t="n">
        <f aca="false">'High scenario'!BO16</f>
        <v>-0.0478131800647396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-0.0411652973554087</v>
      </c>
      <c r="D38" s="106" t="n">
        <f aca="false">'Central scenario'!BO17</f>
        <v>-0.0472886778726893</v>
      </c>
      <c r="E38" s="103" t="n">
        <f aca="false">'Low scenario'!AL17</f>
        <v>-0.0444007710637599</v>
      </c>
      <c r="F38" s="103" t="n">
        <f aca="false">'Low scenario'!BO17</f>
        <v>-0.0502586199799597</v>
      </c>
      <c r="G38" s="103" t="n">
        <f aca="false">'High scenario'!AL17</f>
        <v>-0.0408554357681535</v>
      </c>
      <c r="H38" s="103" t="n">
        <f aca="false">'High scenario'!BO17</f>
        <v>-0.047102939215242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-0.0399446950663731</v>
      </c>
      <c r="D39" s="105" t="n">
        <f aca="false">'Central scenario'!BO18</f>
        <v>-0.0470271861771479</v>
      </c>
      <c r="E39" s="103" t="n">
        <f aca="false">'Low scenario'!AL18</f>
        <v>-0.0433044126730275</v>
      </c>
      <c r="F39" s="103" t="n">
        <f aca="false">'Low scenario'!BO18</f>
        <v>-0.0498729865384165</v>
      </c>
      <c r="G39" s="103" t="n">
        <f aca="false">'High scenario'!AL18</f>
        <v>-0.0391906149806835</v>
      </c>
      <c r="H39" s="103" t="n">
        <f aca="false">'High scenario'!BO18</f>
        <v>-0.0462047622537013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-0.0388242335347702</v>
      </c>
      <c r="D40" s="106" t="n">
        <f aca="false">'Central scenario'!BO19</f>
        <v>-0.0465553263845983</v>
      </c>
      <c r="E40" s="103" t="n">
        <f aca="false">'Low scenario'!AL19</f>
        <v>-0.0427023319926872</v>
      </c>
      <c r="F40" s="103" t="n">
        <f aca="false">'Low scenario'!BO19</f>
        <v>-0.0499759490923831</v>
      </c>
      <c r="G40" s="103" t="n">
        <f aca="false">'High scenario'!AL19</f>
        <v>-0.0370371043656766</v>
      </c>
      <c r="H40" s="103" t="n">
        <f aca="false">'High scenario'!BO19</f>
        <v>-0.0445216865709489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-0.0379825923823471</v>
      </c>
      <c r="D41" s="106" t="n">
        <f aca="false">'Central scenario'!BO20</f>
        <v>-0.0464669949214712</v>
      </c>
      <c r="E41" s="103" t="n">
        <f aca="false">'Low scenario'!AL20</f>
        <v>-0.0418784828759641</v>
      </c>
      <c r="F41" s="103" t="n">
        <f aca="false">'Low scenario'!BO20</f>
        <v>-0.0502369600718719</v>
      </c>
      <c r="G41" s="103" t="n">
        <f aca="false">'High scenario'!AL20</f>
        <v>-0.0358803307027981</v>
      </c>
      <c r="H41" s="103" t="n">
        <f aca="false">'High scenario'!BO20</f>
        <v>-0.0440630232654626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-0.0369896318869314</v>
      </c>
      <c r="D42" s="106" t="n">
        <f aca="false">'Central scenario'!BO21</f>
        <v>-0.0461761349503546</v>
      </c>
      <c r="E42" s="103" t="n">
        <f aca="false">'Low scenario'!AL21</f>
        <v>-0.0410570399388827</v>
      </c>
      <c r="F42" s="103" t="n">
        <f aca="false">'Low scenario'!BO21</f>
        <v>-0.0502238536140283</v>
      </c>
      <c r="G42" s="103" t="n">
        <f aca="false">'High scenario'!AL21</f>
        <v>-0.0350563278840208</v>
      </c>
      <c r="H42" s="103" t="n">
        <f aca="false">'High scenario'!BO21</f>
        <v>-0.043777454374842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-0.0363574003736321</v>
      </c>
      <c r="D43" s="105" t="n">
        <f aca="false">'Central scenario'!BO22</f>
        <v>-0.046262953889225</v>
      </c>
      <c r="E43" s="103" t="n">
        <f aca="false">'Low scenario'!AL22</f>
        <v>-0.0396919068984465</v>
      </c>
      <c r="F43" s="103" t="n">
        <f aca="false">'Low scenario'!BO22</f>
        <v>-0.049390788357568</v>
      </c>
      <c r="G43" s="103" t="n">
        <f aca="false">'High scenario'!AL22</f>
        <v>-0.0335664230320972</v>
      </c>
      <c r="H43" s="103" t="n">
        <f aca="false">'High scenario'!BO22</f>
        <v>-0.0430528711254144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-0.0357366140416767</v>
      </c>
      <c r="D44" s="106" t="n">
        <f aca="false">'Central scenario'!BO23</f>
        <v>-0.0464269993098679</v>
      </c>
      <c r="E44" s="103" t="n">
        <f aca="false">'Low scenario'!AL23</f>
        <v>-0.0402859843374668</v>
      </c>
      <c r="F44" s="103" t="n">
        <f aca="false">'Low scenario'!BO23</f>
        <v>-0.0508941509583288</v>
      </c>
      <c r="G44" s="103" t="n">
        <f aca="false">'High scenario'!AL23</f>
        <v>-0.0313601038141628</v>
      </c>
      <c r="H44" s="103" t="n">
        <f aca="false">'High scenario'!BO23</f>
        <v>-0.0416746844394198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-0.0347171220716545</v>
      </c>
      <c r="D45" s="106" t="n">
        <f aca="false">'Central scenario'!BO24</f>
        <v>-0.0461215480636814</v>
      </c>
      <c r="E45" s="103" t="n">
        <f aca="false">'Low scenario'!AL24</f>
        <v>-0.0388723334038001</v>
      </c>
      <c r="F45" s="103" t="n">
        <f aca="false">'Low scenario'!BO24</f>
        <v>-0.050264397011057</v>
      </c>
      <c r="G45" s="103" t="n">
        <f aca="false">'High scenario'!AL24</f>
        <v>-0.0295505195793241</v>
      </c>
      <c r="H45" s="103" t="n">
        <f aca="false">'High scenario'!BO24</f>
        <v>-0.040375282174679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-0.0330109500491748</v>
      </c>
      <c r="D46" s="106" t="n">
        <f aca="false">'Central scenario'!BO25</f>
        <v>-0.0449079038514549</v>
      </c>
      <c r="E46" s="103" t="n">
        <f aca="false">'Low scenario'!AL25</f>
        <v>-0.0376490982313141</v>
      </c>
      <c r="F46" s="103" t="n">
        <f aca="false">'Low scenario'!BO25</f>
        <v>-0.0496547697253654</v>
      </c>
      <c r="G46" s="103" t="n">
        <f aca="false">'High scenario'!AL25</f>
        <v>-0.029148818600477</v>
      </c>
      <c r="H46" s="103" t="n">
        <f aca="false">'High scenario'!BO25</f>
        <v>-0.040592650190883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-0.0323053301067323</v>
      </c>
      <c r="D47" s="105" t="n">
        <f aca="false">'Central scenario'!BO26</f>
        <v>-0.045166653268247</v>
      </c>
      <c r="E47" s="103" t="n">
        <f aca="false">'Low scenario'!AL26</f>
        <v>-0.0386100359491976</v>
      </c>
      <c r="F47" s="103" t="n">
        <f aca="false">'Low scenario'!BO26</f>
        <v>-0.0515270317202932</v>
      </c>
      <c r="G47" s="103" t="n">
        <f aca="false">'High scenario'!AL26</f>
        <v>-0.0282020083879217</v>
      </c>
      <c r="H47" s="103" t="n">
        <f aca="false">'High scenario'!BO26</f>
        <v>-0.0404653015130933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-0.0317995852264761</v>
      </c>
      <c r="D48" s="106" t="n">
        <f aca="false">'Central scenario'!BO27</f>
        <v>-0.045380387354883</v>
      </c>
      <c r="E48" s="103" t="n">
        <f aca="false">'Low scenario'!AL27</f>
        <v>-0.0383320785782029</v>
      </c>
      <c r="F48" s="103" t="n">
        <f aca="false">'Low scenario'!BO27</f>
        <v>-0.0518800897618035</v>
      </c>
      <c r="G48" s="103" t="n">
        <f aca="false">'High scenario'!AL27</f>
        <v>-0.0281168480421898</v>
      </c>
      <c r="H48" s="103" t="n">
        <f aca="false">'High scenario'!BO27</f>
        <v>-0.0412327365925721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-0.0316861953403906</v>
      </c>
      <c r="D49" s="106" t="n">
        <f aca="false">'Central scenario'!BO28</f>
        <v>-0.0461826722049663</v>
      </c>
      <c r="E49" s="103" t="n">
        <f aca="false">'Low scenario'!AL28</f>
        <v>-0.038763520533628</v>
      </c>
      <c r="F49" s="103" t="n">
        <f aca="false">'Low scenario'!BO28</f>
        <v>-0.0533390452517079</v>
      </c>
      <c r="G49" s="103" t="n">
        <f aca="false">'High scenario'!AL28</f>
        <v>-0.0270533787675431</v>
      </c>
      <c r="H49" s="103" t="n">
        <f aca="false">'High scenario'!BO28</f>
        <v>-0.0410280349236822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-0.0314207957136869</v>
      </c>
      <c r="D50" s="106" t="n">
        <f aca="false">'Central scenario'!BO29</f>
        <v>-0.0466272549440901</v>
      </c>
      <c r="E50" s="103" t="n">
        <f aca="false">'Low scenario'!AL29</f>
        <v>-0.0383614847213687</v>
      </c>
      <c r="F50" s="103" t="n">
        <f aca="false">'Low scenario'!BO29</f>
        <v>-0.053674807676273</v>
      </c>
      <c r="G50" s="103" t="n">
        <f aca="false">'High scenario'!AL29</f>
        <v>-0.0266553113239194</v>
      </c>
      <c r="H50" s="103" t="n">
        <f aca="false">'High scenario'!BO29</f>
        <v>-0.0412434238001149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2021-02-25T15:52:14Z</dcterms:modified>
  <cp:revision>365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