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22.wmf" ContentType="image/x-wmf"/>
  <Override PartName="/xl/media/image23.wmf" ContentType="image/x-wmf"/>
  <Override PartName="/xl/charts/chart205.xml" ContentType="application/vnd.openxmlformats-officedocument.drawingml.chart+xml"/>
  <Override PartName="/xl/charts/chart210.xml" ContentType="application/vnd.openxmlformats-officedocument.drawingml.chart+xml"/>
  <Override PartName="/xl/charts/chart206.xml" ContentType="application/vnd.openxmlformats-officedocument.drawingml.chart+xml"/>
  <Override PartName="/xl/charts/chart211.xml" ContentType="application/vnd.openxmlformats-officedocument.drawingml.chart+xml"/>
  <Override PartName="/xl/charts/chart207.xml" ContentType="application/vnd.openxmlformats-officedocument.drawingml.chart+xml"/>
  <Override PartName="/xl/charts/chart212.xml" ContentType="application/vnd.openxmlformats-officedocument.drawingml.chart+xml"/>
  <Override PartName="/xl/charts/chart208.xml" ContentType="application/vnd.openxmlformats-officedocument.drawingml.chart+xml"/>
  <Override PartName="/xl/charts/chart213.xml" ContentType="application/vnd.openxmlformats-officedocument.drawingml.chart+xml"/>
  <Override PartName="/xl/charts/chart209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</sheets>
  <externalReferences>
    <externalReference r:id="rId33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<sst xmlns="http://schemas.openxmlformats.org/spreadsheetml/2006/main" count="833" uniqueCount="260">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</sst>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DDDDDD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sharedStrings" Target="sharedStrings.xml"/>
</Relationships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90.9983518196866</c:v>
                </c:pt>
                <c:pt idx="30">
                  <c:v>91.60207749642</c:v>
                </c:pt>
                <c:pt idx="31">
                  <c:v>92.48308178838</c:v>
                </c:pt>
                <c:pt idx="32">
                  <c:v>93.4617474265766</c:v>
                </c:pt>
                <c:pt idx="33">
                  <c:v>94.6382858924738</c:v>
                </c:pt>
                <c:pt idx="34">
                  <c:v>96.1821813712411</c:v>
                </c:pt>
                <c:pt idx="35">
                  <c:v>98.0028952495982</c:v>
                </c:pt>
                <c:pt idx="36">
                  <c:v>98.1348347979056</c:v>
                </c:pt>
                <c:pt idx="37">
                  <c:v>98.4238173281731</c:v>
                </c:pt>
                <c:pt idx="38">
                  <c:v>99.0676468123782</c:v>
                </c:pt>
                <c:pt idx="39">
                  <c:v>100.038789849329</c:v>
                </c:pt>
                <c:pt idx="40">
                  <c:v>101.569554015832</c:v>
                </c:pt>
                <c:pt idx="41">
                  <c:v>101.868650934659</c:v>
                </c:pt>
                <c:pt idx="42">
                  <c:v>102.535014450811</c:v>
                </c:pt>
                <c:pt idx="43">
                  <c:v>103.540147494056</c:v>
                </c:pt>
                <c:pt idx="44">
                  <c:v>104.021833641943</c:v>
                </c:pt>
                <c:pt idx="45">
                  <c:v>105.460158392463</c:v>
                </c:pt>
                <c:pt idx="46">
                  <c:v>106.998584917403</c:v>
                </c:pt>
                <c:pt idx="47">
                  <c:v>108.220511799003</c:v>
                </c:pt>
                <c:pt idx="48">
                  <c:v>108.623502438413</c:v>
                </c:pt>
                <c:pt idx="49">
                  <c:v>109.558497873235</c:v>
                </c:pt>
                <c:pt idx="50">
                  <c:v>110.124037474885</c:v>
                </c:pt>
                <c:pt idx="51">
                  <c:v>110.778031983766</c:v>
                </c:pt>
                <c:pt idx="52">
                  <c:v>111.261140703221</c:v>
                </c:pt>
                <c:pt idx="53">
                  <c:v>111.79145613967</c:v>
                </c:pt>
                <c:pt idx="54">
                  <c:v>112.422228604592</c:v>
                </c:pt>
                <c:pt idx="55">
                  <c:v>113.254225535986</c:v>
                </c:pt>
                <c:pt idx="56">
                  <c:v>114.398049721989</c:v>
                </c:pt>
                <c:pt idx="57">
                  <c:v>115.359173052363</c:v>
                </c:pt>
                <c:pt idx="58">
                  <c:v>116.459059363507</c:v>
                </c:pt>
                <c:pt idx="59">
                  <c:v>117.412564291812</c:v>
                </c:pt>
                <c:pt idx="60">
                  <c:v>117.910622034127</c:v>
                </c:pt>
                <c:pt idx="61">
                  <c:v>118.890301497241</c:v>
                </c:pt>
                <c:pt idx="62">
                  <c:v>119.341966943885</c:v>
                </c:pt>
                <c:pt idx="63">
                  <c:v>120.711658920835</c:v>
                </c:pt>
                <c:pt idx="64">
                  <c:v>121.476069647871</c:v>
                </c:pt>
                <c:pt idx="65">
                  <c:v>122.449217138455</c:v>
                </c:pt>
                <c:pt idx="66">
                  <c:v>122.428820743434</c:v>
                </c:pt>
                <c:pt idx="67">
                  <c:v>124.056253855366</c:v>
                </c:pt>
                <c:pt idx="68">
                  <c:v>124.883663957494</c:v>
                </c:pt>
                <c:pt idx="69">
                  <c:v>125.30979266201</c:v>
                </c:pt>
                <c:pt idx="70">
                  <c:v>125.842989267585</c:v>
                </c:pt>
                <c:pt idx="71">
                  <c:v>126.251416007489</c:v>
                </c:pt>
                <c:pt idx="72">
                  <c:v>127.074526650889</c:v>
                </c:pt>
                <c:pt idx="73">
                  <c:v>128.291112984143</c:v>
                </c:pt>
                <c:pt idx="74">
                  <c:v>128.779822293991</c:v>
                </c:pt>
                <c:pt idx="75">
                  <c:v>129.552163302032</c:v>
                </c:pt>
                <c:pt idx="76">
                  <c:v>130.953459051205</c:v>
                </c:pt>
                <c:pt idx="77">
                  <c:v>131.36537550151</c:v>
                </c:pt>
                <c:pt idx="78">
                  <c:v>131.23366944947</c:v>
                </c:pt>
                <c:pt idx="79">
                  <c:v>132.322458720307</c:v>
                </c:pt>
                <c:pt idx="80">
                  <c:v>132.980025848439</c:v>
                </c:pt>
                <c:pt idx="81">
                  <c:v>133.511888344394</c:v>
                </c:pt>
                <c:pt idx="82">
                  <c:v>134.561546140583</c:v>
                </c:pt>
                <c:pt idx="83">
                  <c:v>135.493377493772</c:v>
                </c:pt>
                <c:pt idx="84">
                  <c:v>135.839658073367</c:v>
                </c:pt>
                <c:pt idx="85">
                  <c:v>136.604270946749</c:v>
                </c:pt>
                <c:pt idx="86">
                  <c:v>136.596867806432</c:v>
                </c:pt>
                <c:pt idx="87">
                  <c:v>137.623453400061</c:v>
                </c:pt>
                <c:pt idx="88">
                  <c:v>138.328594775641</c:v>
                </c:pt>
                <c:pt idx="89">
                  <c:v>138.974803350476</c:v>
                </c:pt>
                <c:pt idx="90">
                  <c:v>139.321525901678</c:v>
                </c:pt>
                <c:pt idx="91">
                  <c:v>140.847142028555</c:v>
                </c:pt>
                <c:pt idx="92">
                  <c:v>141.411526469365</c:v>
                </c:pt>
                <c:pt idx="93">
                  <c:v>142.779726343673</c:v>
                </c:pt>
                <c:pt idx="94">
                  <c:v>143.834135619415</c:v>
                </c:pt>
                <c:pt idx="95">
                  <c:v>144.23768787968</c:v>
                </c:pt>
                <c:pt idx="96">
                  <c:v>144.845855960193</c:v>
                </c:pt>
                <c:pt idx="97">
                  <c:v>146.088880775311</c:v>
                </c:pt>
                <c:pt idx="98">
                  <c:v>147.024269783353</c:v>
                </c:pt>
                <c:pt idx="99">
                  <c:v>147.5058167642</c:v>
                </c:pt>
                <c:pt idx="100">
                  <c:v>147.640430635756</c:v>
                </c:pt>
                <c:pt idx="101">
                  <c:v>148.70311013717</c:v>
                </c:pt>
                <c:pt idx="102">
                  <c:v>149.532666410313</c:v>
                </c:pt>
                <c:pt idx="103">
                  <c:v>150.479272886085</c:v>
                </c:pt>
                <c:pt idx="104">
                  <c:v>150.728834580402</c:v>
                </c:pt>
                <c:pt idx="105">
                  <c:v>152.049674840627</c:v>
                </c:pt>
                <c:pt idx="106">
                  <c:v>151.980649244674</c:v>
                </c:pt>
                <c:pt idx="107">
                  <c:v>151.970281216147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904597"/>
        <c:axId val="84726126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0.0549999999999999</c:v>
                </c:pt>
                <c:pt idx="34">
                  <c:v>0.044999999999999</c:v>
                </c:pt>
                <c:pt idx="38">
                  <c:v>0.035000000000001</c:v>
                </c:pt>
                <c:pt idx="42">
                  <c:v>0.034999999999999</c:v>
                </c:pt>
                <c:pt idx="46">
                  <c:v>0.0370872432580049</c:v>
                </c:pt>
                <c:pt idx="50">
                  <c:v>0.0338661270254634</c:v>
                </c:pt>
                <c:pt idx="54">
                  <c:v>0.0219661378701712</c:v>
                </c:pt>
                <c:pt idx="58">
                  <c:v>0.033204436872424</c:v>
                </c:pt>
                <c:pt idx="62">
                  <c:v>0.0285264885225849</c:v>
                </c:pt>
                <c:pt idx="66">
                  <c:v>0.0284275614151224</c:v>
                </c:pt>
                <c:pt idx="70">
                  <c:v>0.024219513788218</c:v>
                </c:pt>
                <c:pt idx="74">
                  <c:v>0.0227155864237707</c:v>
                </c:pt>
                <c:pt idx="78">
                  <c:v>0.0237052633559653</c:v>
                </c:pt>
                <c:pt idx="82">
                  <c:v>0.0202935599927561</c:v>
                </c:pt>
                <c:pt idx="86">
                  <c:v>0.0188565315945066</c:v>
                </c:pt>
                <c:pt idx="90">
                  <c:v>0.0197704822023035</c:v>
                </c:pt>
                <c:pt idx="94">
                  <c:v>0.0265322895197555</c:v>
                </c:pt>
                <c:pt idx="98">
                  <c:v>0.0230693670750173</c:v>
                </c:pt>
                <c:pt idx="102">
                  <c:v>0.0186017269580721</c:v>
                </c:pt>
                <c:pt idx="106">
                  <c:v>0.0173955973563293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4370906"/>
        <c:axId val="51468219"/>
      </c:lineChart>
      <c:catAx>
        <c:axId val="889045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4726126"/>
        <c:crosses val="autoZero"/>
        <c:auto val="1"/>
        <c:lblAlgn val="ctr"/>
        <c:lblOffset val="100"/>
      </c:catAx>
      <c:valAx>
        <c:axId val="84726126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904597"/>
        <c:crossesAt val="1"/>
        <c:crossBetween val="midCat"/>
      </c:valAx>
      <c:catAx>
        <c:axId val="5437090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468219"/>
        <c:auto val="1"/>
        <c:lblAlgn val="ctr"/>
        <c:lblOffset val="100"/>
      </c:catAx>
      <c:valAx>
        <c:axId val="51468219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437090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91.7828203698565</c:v>
                </c:pt>
                <c:pt idx="30">
                  <c:v>93.7625038524676</c:v>
                </c:pt>
                <c:pt idx="31">
                  <c:v>91.2719455158723</c:v>
                </c:pt>
                <c:pt idx="32">
                  <c:v>93.4617474265766</c:v>
                </c:pt>
                <c:pt idx="33">
                  <c:v>95.4541331846506</c:v>
                </c:pt>
                <c:pt idx="34">
                  <c:v>98.4506290450909</c:v>
                </c:pt>
                <c:pt idx="35">
                  <c:v>98.568162207531</c:v>
                </c:pt>
                <c:pt idx="36">
                  <c:v>98.1348347979056</c:v>
                </c:pt>
                <c:pt idx="37">
                  <c:v>99.2722985120363</c:v>
                </c:pt>
                <c:pt idx="38">
                  <c:v>101.158021343831</c:v>
                </c:pt>
                <c:pt idx="39">
                  <c:v>102.806904084631</c:v>
                </c:pt>
                <c:pt idx="40">
                  <c:v>101.569554015832</c:v>
                </c:pt>
                <c:pt idx="41">
                  <c:v>102.746828959958</c:v>
                </c:pt>
                <c:pt idx="42">
                  <c:v>104.698552090865</c:v>
                </c:pt>
                <c:pt idx="43">
                  <c:v>108.412006021284</c:v>
                </c:pt>
                <c:pt idx="44">
                  <c:v>109.656772434515</c:v>
                </c:pt>
                <c:pt idx="45">
                  <c:v>110.280061913643</c:v>
                </c:pt>
                <c:pt idx="46">
                  <c:v>111.236654003607</c:v>
                </c:pt>
                <c:pt idx="47">
                  <c:v>111.993252043775</c:v>
                </c:pt>
                <c:pt idx="48">
                  <c:v>113.289375126921</c:v>
                </c:pt>
                <c:pt idx="49">
                  <c:v>114.51868878957</c:v>
                </c:pt>
                <c:pt idx="50">
                  <c:v>116.451501419134</c:v>
                </c:pt>
                <c:pt idx="51">
                  <c:v>117.571528617751</c:v>
                </c:pt>
                <c:pt idx="52">
                  <c:v>118.932015512761</c:v>
                </c:pt>
                <c:pt idx="53">
                  <c:v>119.571891823987</c:v>
                </c:pt>
                <c:pt idx="54">
                  <c:v>120.764490999853</c:v>
                </c:pt>
                <c:pt idx="55">
                  <c:v>122.115874693151</c:v>
                </c:pt>
                <c:pt idx="56">
                  <c:v>123.474595262395</c:v>
                </c:pt>
                <c:pt idx="57">
                  <c:v>123.981359466643</c:v>
                </c:pt>
                <c:pt idx="58">
                  <c:v>124.904523526924</c:v>
                </c:pt>
                <c:pt idx="59">
                  <c:v>126.266870240243</c:v>
                </c:pt>
                <c:pt idx="60">
                  <c:v>127.617737683967</c:v>
                </c:pt>
                <c:pt idx="61">
                  <c:v>128.372442397802</c:v>
                </c:pt>
                <c:pt idx="62">
                  <c:v>129.281497794581</c:v>
                </c:pt>
                <c:pt idx="63">
                  <c:v>130.407067407981</c:v>
                </c:pt>
                <c:pt idx="64">
                  <c:v>131.179003290555</c:v>
                </c:pt>
                <c:pt idx="65">
                  <c:v>132.525950102724</c:v>
                </c:pt>
                <c:pt idx="66">
                  <c:v>133.61138887457</c:v>
                </c:pt>
                <c:pt idx="67">
                  <c:v>135.144629065935</c:v>
                </c:pt>
                <c:pt idx="68">
                  <c:v>135.713926458746</c:v>
                </c:pt>
                <c:pt idx="69">
                  <c:v>136.776496772603</c:v>
                </c:pt>
                <c:pt idx="70">
                  <c:v>137.774513942338</c:v>
                </c:pt>
                <c:pt idx="71">
                  <c:v>139.033541286175</c:v>
                </c:pt>
                <c:pt idx="72">
                  <c:v>140.627252809549</c:v>
                </c:pt>
                <c:pt idx="73">
                  <c:v>141.41807656703</c:v>
                </c:pt>
                <c:pt idx="74">
                  <c:v>142.273140521574</c:v>
                </c:pt>
                <c:pt idx="75">
                  <c:v>142.94460524399</c:v>
                </c:pt>
                <c:pt idx="76">
                  <c:v>144.46647164716</c:v>
                </c:pt>
                <c:pt idx="77">
                  <c:v>145.111884216437</c:v>
                </c:pt>
                <c:pt idx="78">
                  <c:v>145.37352459899</c:v>
                </c:pt>
                <c:pt idx="79">
                  <c:v>146.894070555626</c:v>
                </c:pt>
                <c:pt idx="80">
                  <c:v>148.753751858377</c:v>
                </c:pt>
                <c:pt idx="81">
                  <c:v>149.962045436658</c:v>
                </c:pt>
                <c:pt idx="82">
                  <c:v>150.751172424154</c:v>
                </c:pt>
                <c:pt idx="83">
                  <c:v>151.999349565873</c:v>
                </c:pt>
                <c:pt idx="84">
                  <c:v>153.092244503813</c:v>
                </c:pt>
                <c:pt idx="85">
                  <c:v>153.873211058216</c:v>
                </c:pt>
                <c:pt idx="86">
                  <c:v>155.726327038341</c:v>
                </c:pt>
                <c:pt idx="87">
                  <c:v>156.255453349049</c:v>
                </c:pt>
                <c:pt idx="88">
                  <c:v>157.179478589283</c:v>
                </c:pt>
                <c:pt idx="89">
                  <c:v>158.174941959925</c:v>
                </c:pt>
                <c:pt idx="90">
                  <c:v>159.043606116615</c:v>
                </c:pt>
                <c:pt idx="91">
                  <c:v>160.741235537407</c:v>
                </c:pt>
                <c:pt idx="92">
                  <c:v>160.98566070795</c:v>
                </c:pt>
                <c:pt idx="93">
                  <c:v>162.14114106418</c:v>
                </c:pt>
                <c:pt idx="94">
                  <c:v>162.94702902095</c:v>
                </c:pt>
                <c:pt idx="95">
                  <c:v>163.525580957352</c:v>
                </c:pt>
                <c:pt idx="96">
                  <c:v>164.459655945058</c:v>
                </c:pt>
                <c:pt idx="97">
                  <c:v>165.673762072668</c:v>
                </c:pt>
                <c:pt idx="98">
                  <c:v>166.44229937417</c:v>
                </c:pt>
                <c:pt idx="99">
                  <c:v>168.017959559951</c:v>
                </c:pt>
                <c:pt idx="100">
                  <c:v>168.361419761615</c:v>
                </c:pt>
                <c:pt idx="101">
                  <c:v>169.531071214186</c:v>
                </c:pt>
                <c:pt idx="102">
                  <c:v>170.989774984382</c:v>
                </c:pt>
                <c:pt idx="103">
                  <c:v>172.411734319016</c:v>
                </c:pt>
                <c:pt idx="104">
                  <c:v>174.036150946099</c:v>
                </c:pt>
                <c:pt idx="105">
                  <c:v>175.017085914954</c:v>
                </c:pt>
                <c:pt idx="106">
                  <c:v>174.574585682915</c:v>
                </c:pt>
                <c:pt idx="107">
                  <c:v>175.756904395532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650458"/>
        <c:axId val="62822531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0.0599999999999992</c:v>
                </c:pt>
                <c:pt idx="34">
                  <c:v>0.05</c:v>
                </c:pt>
                <c:pt idx="38">
                  <c:v>0.0400000000000016</c:v>
                </c:pt>
                <c:pt idx="42">
                  <c:v>0.0399999999999978</c:v>
                </c:pt>
                <c:pt idx="46">
                  <c:v>0.0616630044062703</c:v>
                </c:pt>
                <c:pt idx="50">
                  <c:v>0.0421158716495194</c:v>
                </c:pt>
                <c:pt idx="54">
                  <c:v>0.0423383772387411</c:v>
                </c:pt>
                <c:pt idx="58">
                  <c:v>0.0358197731677563</c:v>
                </c:pt>
                <c:pt idx="62">
                  <c:v>0.0341966738077073</c:v>
                </c:pt>
                <c:pt idx="66">
                  <c:v>0.032543955326684</c:v>
                </c:pt>
                <c:pt idx="70">
                  <c:v>0.0316220493755612</c:v>
                </c:pt>
                <c:pt idx="74">
                  <c:v>0.0327046175926997</c:v>
                </c:pt>
                <c:pt idx="78">
                  <c:v>0.0257074301415008</c:v>
                </c:pt>
                <c:pt idx="82">
                  <c:v>0.0337208985170643</c:v>
                </c:pt>
                <c:pt idx="86">
                  <c:v>0.029063833009197</c:v>
                </c:pt>
                <c:pt idx="90">
                  <c:v>0.0261605922336385</c:v>
                </c:pt>
                <c:pt idx="94">
                  <c:v>0.0227668960300791</c:v>
                </c:pt>
                <c:pt idx="98">
                  <c:v>0.0230823257074879</c:v>
                </c:pt>
                <c:pt idx="102">
                  <c:v>0.0251286220536231</c:v>
                </c:pt>
                <c:pt idx="106">
                  <c:v>0.026553480073048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3699787"/>
        <c:axId val="82294892"/>
      </c:lineChart>
      <c:catAx>
        <c:axId val="386504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2822531"/>
        <c:crosses val="autoZero"/>
        <c:auto val="1"/>
        <c:lblAlgn val="ctr"/>
        <c:lblOffset val="100"/>
      </c:catAx>
      <c:valAx>
        <c:axId val="62822531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650458"/>
        <c:crossesAt val="1"/>
        <c:crossBetween val="midCat"/>
      </c:valAx>
      <c:catAx>
        <c:axId val="1369978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2294892"/>
        <c:auto val="1"/>
        <c:lblAlgn val="ctr"/>
        <c:lblOffset val="100"/>
      </c:catAx>
      <c:valAx>
        <c:axId val="8229489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369978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89.8041012206124</c:v>
                </c:pt>
                <c:pt idx="29">
                  <c:v>90.6061175446018</c:v>
                </c:pt>
                <c:pt idx="30">
                  <c:v>91.3860348608152</c:v>
                </c:pt>
                <c:pt idx="31">
                  <c:v>92.2930594530741</c:v>
                </c:pt>
                <c:pt idx="32">
                  <c:v>93.3962652694369</c:v>
                </c:pt>
                <c:pt idx="33">
                  <c:v>94.6833928341088</c:v>
                </c:pt>
                <c:pt idx="34">
                  <c:v>94.9500902203869</c:v>
                </c:pt>
                <c:pt idx="35">
                  <c:v>95.6231372783348</c:v>
                </c:pt>
                <c:pt idx="36">
                  <c:v>96.4783420233282</c:v>
                </c:pt>
                <c:pt idx="37">
                  <c:v>97.618578011966</c:v>
                </c:pt>
                <c:pt idx="38">
                  <c:v>97.7985929269986</c:v>
                </c:pt>
                <c:pt idx="39">
                  <c:v>98.1169592080429</c:v>
                </c:pt>
                <c:pt idx="40">
                  <c:v>99.1797355999809</c:v>
                </c:pt>
                <c:pt idx="41">
                  <c:v>100.059042462265</c:v>
                </c:pt>
                <c:pt idx="42">
                  <c:v>100.732550714809</c:v>
                </c:pt>
                <c:pt idx="43">
                  <c:v>101.74151755839</c:v>
                </c:pt>
                <c:pt idx="44">
                  <c:v>102.950368058163</c:v>
                </c:pt>
                <c:pt idx="45">
                  <c:v>104.068322069099</c:v>
                </c:pt>
                <c:pt idx="46">
                  <c:v>104.966702359009</c:v>
                </c:pt>
                <c:pt idx="47">
                  <c:v>105.542227895435</c:v>
                </c:pt>
                <c:pt idx="48">
                  <c:v>105.978225506578</c:v>
                </c:pt>
                <c:pt idx="49">
                  <c:v>107.039510889451</c:v>
                </c:pt>
                <c:pt idx="50">
                  <c:v>108.194145555853</c:v>
                </c:pt>
                <c:pt idx="51">
                  <c:v>109.178492843058</c:v>
                </c:pt>
                <c:pt idx="52">
                  <c:v>109.771292991468</c:v>
                </c:pt>
                <c:pt idx="53">
                  <c:v>110.514974298712</c:v>
                </c:pt>
                <c:pt idx="54">
                  <c:v>111.688758745207</c:v>
                </c:pt>
                <c:pt idx="55">
                  <c:v>113.083590133293</c:v>
                </c:pt>
                <c:pt idx="56">
                  <c:v>113.80056528128</c:v>
                </c:pt>
                <c:pt idx="57">
                  <c:v>114.20423694831</c:v>
                </c:pt>
                <c:pt idx="58">
                  <c:v>114.228888470502</c:v>
                </c:pt>
                <c:pt idx="59">
                  <c:v>114.276197775864</c:v>
                </c:pt>
                <c:pt idx="60">
                  <c:v>115.090952612218</c:v>
                </c:pt>
                <c:pt idx="61">
                  <c:v>115.455109835998</c:v>
                </c:pt>
                <c:pt idx="62">
                  <c:v>116.703119481404</c:v>
                </c:pt>
                <c:pt idx="63">
                  <c:v>117.340531101387</c:v>
                </c:pt>
                <c:pt idx="64">
                  <c:v>117.915737210619</c:v>
                </c:pt>
                <c:pt idx="65">
                  <c:v>117.455408073867</c:v>
                </c:pt>
                <c:pt idx="66">
                  <c:v>117.766778742041</c:v>
                </c:pt>
                <c:pt idx="67">
                  <c:v>117.991698660375</c:v>
                </c:pt>
                <c:pt idx="68">
                  <c:v>117.729641298795</c:v>
                </c:pt>
                <c:pt idx="69">
                  <c:v>118.243385618793</c:v>
                </c:pt>
                <c:pt idx="70">
                  <c:v>118.589437510551</c:v>
                </c:pt>
                <c:pt idx="71">
                  <c:v>119.401385304228</c:v>
                </c:pt>
                <c:pt idx="72">
                  <c:v>119.859698824862</c:v>
                </c:pt>
                <c:pt idx="73">
                  <c:v>119.798409291618</c:v>
                </c:pt>
                <c:pt idx="74">
                  <c:v>120.578851559318</c:v>
                </c:pt>
                <c:pt idx="75">
                  <c:v>120.571491168283</c:v>
                </c:pt>
                <c:pt idx="76">
                  <c:v>120.722737122389</c:v>
                </c:pt>
                <c:pt idx="77">
                  <c:v>121.485481182138</c:v>
                </c:pt>
                <c:pt idx="78">
                  <c:v>122.328154720161</c:v>
                </c:pt>
                <c:pt idx="79">
                  <c:v>122.172703277051</c:v>
                </c:pt>
                <c:pt idx="80">
                  <c:v>123.267211744084</c:v>
                </c:pt>
                <c:pt idx="81">
                  <c:v>122.955042545456</c:v>
                </c:pt>
                <c:pt idx="82">
                  <c:v>122.770847731588</c:v>
                </c:pt>
                <c:pt idx="83">
                  <c:v>123.278880424859</c:v>
                </c:pt>
                <c:pt idx="84">
                  <c:v>123.906905740273</c:v>
                </c:pt>
                <c:pt idx="85">
                  <c:v>125.452081779735</c:v>
                </c:pt>
                <c:pt idx="86">
                  <c:v>124.943525997695</c:v>
                </c:pt>
                <c:pt idx="87">
                  <c:v>125.408811314094</c:v>
                </c:pt>
                <c:pt idx="88">
                  <c:v>125.294129126418</c:v>
                </c:pt>
                <c:pt idx="89">
                  <c:v>125.800633183425</c:v>
                </c:pt>
                <c:pt idx="90">
                  <c:v>125.975063322543</c:v>
                </c:pt>
                <c:pt idx="91">
                  <c:v>126.581581015874</c:v>
                </c:pt>
                <c:pt idx="92">
                  <c:v>126.183562348733</c:v>
                </c:pt>
                <c:pt idx="93">
                  <c:v>126.653738536398</c:v>
                </c:pt>
                <c:pt idx="94">
                  <c:v>126.877407540719</c:v>
                </c:pt>
                <c:pt idx="95">
                  <c:v>127.160697343573</c:v>
                </c:pt>
                <c:pt idx="96">
                  <c:v>127.896826649886</c:v>
                </c:pt>
                <c:pt idx="97">
                  <c:v>128.950582617212</c:v>
                </c:pt>
                <c:pt idx="98">
                  <c:v>128.907493756563</c:v>
                </c:pt>
                <c:pt idx="99">
                  <c:v>128.70871761478</c:v>
                </c:pt>
                <c:pt idx="100">
                  <c:v>128.823570810062</c:v>
                </c:pt>
                <c:pt idx="101">
                  <c:v>129.497553757337</c:v>
                </c:pt>
                <c:pt idx="102">
                  <c:v>130.249508819644</c:v>
                </c:pt>
                <c:pt idx="103">
                  <c:v>130.621257530429</c:v>
                </c:pt>
                <c:pt idx="104">
                  <c:v>131.168996861523</c:v>
                </c:pt>
                <c:pt idx="105">
                  <c:v>131.488094806568</c:v>
                </c:pt>
                <c:pt idx="106">
                  <c:v>131.230940675878</c:v>
                </c:pt>
                <c:pt idx="107">
                  <c:v>130.890672835947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688387"/>
        <c:axId val="32759482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0.0500000000000005</c:v>
                </c:pt>
                <c:pt idx="34">
                  <c:v>0.0399999999999998</c:v>
                </c:pt>
                <c:pt idx="38">
                  <c:v>0.0300000000000002</c:v>
                </c:pt>
                <c:pt idx="42">
                  <c:v>0.0299999999999987</c:v>
                </c:pt>
                <c:pt idx="46">
                  <c:v>0.0393683552580613</c:v>
                </c:pt>
                <c:pt idx="50">
                  <c:v>0.0308069545230909</c:v>
                </c:pt>
                <c:pt idx="54">
                  <c:v>0.0340812486355653</c:v>
                </c:pt>
                <c:pt idx="58">
                  <c:v>0.0257298070214997</c:v>
                </c:pt>
                <c:pt idx="62">
                  <c:v>0.0176991227550947</c:v>
                </c:pt>
                <c:pt idx="66">
                  <c:v>0.0140767422791808</c:v>
                </c:pt>
                <c:pt idx="70">
                  <c:v>0.00601581159193665</c:v>
                </c:pt>
                <c:pt idx="74">
                  <c:v>0.014441188110822</c:v>
                </c:pt>
                <c:pt idx="78">
                  <c:v>0.012272299805252</c:v>
                </c:pt>
                <c:pt idx="82">
                  <c:v>0.0114296330500305</c:v>
                </c:pt>
                <c:pt idx="86">
                  <c:v>0.0151122603989062</c:v>
                </c:pt>
                <c:pt idx="90">
                  <c:v>0.00788471587629136</c:v>
                </c:pt>
                <c:pt idx="94">
                  <c:v>0.00640125110067302</c:v>
                </c:pt>
                <c:pt idx="98">
                  <c:v>0.0149705722207989</c:v>
                </c:pt>
                <c:pt idx="102">
                  <c:v>0.00919067955313158</c:v>
                </c:pt>
                <c:pt idx="106">
                  <c:v>0.0107605961498556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071558"/>
        <c:axId val="81275694"/>
      </c:lineChart>
      <c:catAx>
        <c:axId val="916883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759482"/>
        <c:crosses val="autoZero"/>
        <c:auto val="1"/>
        <c:lblAlgn val="ctr"/>
        <c:lblOffset val="100"/>
      </c:catAx>
      <c:valAx>
        <c:axId val="32759482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1688387"/>
        <c:crossesAt val="1"/>
        <c:crossBetween val="midCat"/>
      </c:valAx>
      <c:catAx>
        <c:axId val="9207155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275694"/>
        <c:auto val="1"/>
        <c:lblAlgn val="ctr"/>
        <c:lblOffset val="100"/>
      </c:catAx>
      <c:valAx>
        <c:axId val="81275694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07155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97.2766461214228</c:v>
                </c:pt>
                <c:pt idx="15">
                  <c:v>97.9220249424191</c:v>
                </c:pt>
                <c:pt idx="16">
                  <c:v>98.8638127993054</c:v>
                </c:pt>
                <c:pt idx="17">
                  <c:v>99.9099999999999</c:v>
                </c:pt>
                <c:pt idx="18">
                  <c:v>101.167711966279</c:v>
                </c:pt>
                <c:pt idx="19">
                  <c:v>102.81812618954</c:v>
                </c:pt>
                <c:pt idx="20">
                  <c:v>104.764457481169</c:v>
                </c:pt>
                <c:pt idx="21">
                  <c:v>104.9055</c:v>
                </c:pt>
                <c:pt idx="22">
                  <c:v>105.214420444931</c:v>
                </c:pt>
                <c:pt idx="23">
                  <c:v>105.902669975226</c:v>
                </c:pt>
                <c:pt idx="24">
                  <c:v>106.940815564126</c:v>
                </c:pt>
                <c:pt idx="25">
                  <c:v>108.5771925</c:v>
                </c:pt>
                <c:pt idx="26">
                  <c:v>108.896925160503</c:v>
                </c:pt>
                <c:pt idx="27">
                  <c:v>109.609263424359</c:v>
                </c:pt>
                <c:pt idx="28">
                  <c:v>110.683744108871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98.9389247815913</c:v>
                </c:pt>
                <c:pt idx="12">
                  <c:v>99.6828233682139</c:v>
                </c:pt>
                <c:pt idx="13">
                  <c:v>101.185554390842</c:v>
                </c:pt>
                <c:pt idx="14">
                  <c:v>102.710939271479</c:v>
                </c:pt>
                <c:pt idx="15">
                  <c:v>104.259319519863</c:v>
                </c:pt>
                <c:pt idx="16">
                  <c:v>105.83104179404</c:v>
                </c:pt>
                <c:pt idx="17">
                  <c:v>106.626760593139</c:v>
                </c:pt>
                <c:pt idx="18">
                  <c:v>107.428462215392</c:v>
                </c:pt>
                <c:pt idx="19">
                  <c:v>108.236191644244</c:v>
                </c:pt>
                <c:pt idx="20">
                  <c:v>109.049994201359</c:v>
                </c:pt>
                <c:pt idx="21">
                  <c:v>109.521044434574</c:v>
                </c:pt>
                <c:pt idx="22">
                  <c:v>109.992094667789</c:v>
                </c:pt>
                <c:pt idx="23">
                  <c:v>110.463144901005</c:v>
                </c:pt>
                <c:pt idx="24">
                  <c:v>110.934195134219</c:v>
                </c:pt>
                <c:pt idx="25">
                  <c:v>111.405245367434</c:v>
                </c:pt>
                <c:pt idx="26">
                  <c:v>111.87629560065</c:v>
                </c:pt>
                <c:pt idx="27">
                  <c:v>112.347345833865</c:v>
                </c:pt>
                <c:pt idx="28">
                  <c:v>112.81839606708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327097"/>
        <c:axId val="36849976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113.732761645746</c:v>
                </c:pt>
                <c:pt idx="12">
                  <c:v>122.449519639079</c:v>
                </c:pt>
                <c:pt idx="13">
                  <c:v>131.327109812912</c:v>
                </c:pt>
                <c:pt idx="14">
                  <c:v>140.204699986745</c:v>
                </c:pt>
                <c:pt idx="15">
                  <c:v>149.082290160578</c:v>
                </c:pt>
                <c:pt idx="16">
                  <c:v>157.959880334412</c:v>
                </c:pt>
                <c:pt idx="17">
                  <c:v>167.437473154477</c:v>
                </c:pt>
                <c:pt idx="18">
                  <c:v>176.915065974541</c:v>
                </c:pt>
                <c:pt idx="19">
                  <c:v>186.392658794606</c:v>
                </c:pt>
                <c:pt idx="20">
                  <c:v>195.870251614671</c:v>
                </c:pt>
                <c:pt idx="21">
                  <c:v>205.663764195404</c:v>
                </c:pt>
                <c:pt idx="22">
                  <c:v>215.457276776138</c:v>
                </c:pt>
                <c:pt idx="23">
                  <c:v>225.250789356871</c:v>
                </c:pt>
                <c:pt idx="24">
                  <c:v>235.044301937605</c:v>
                </c:pt>
                <c:pt idx="25">
                  <c:v>243.858463260265</c:v>
                </c:pt>
                <c:pt idx="26">
                  <c:v>252.672624582925</c:v>
                </c:pt>
                <c:pt idx="27">
                  <c:v>261.486785905585</c:v>
                </c:pt>
                <c:pt idx="28">
                  <c:v>270.300947228246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952406"/>
        <c:axId val="88506476"/>
      </c:lineChart>
      <c:catAx>
        <c:axId val="9332709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6849976"/>
        <c:crosses val="autoZero"/>
        <c:auto val="1"/>
        <c:lblAlgn val="ctr"/>
        <c:lblOffset val="100"/>
      </c:catAx>
      <c:valAx>
        <c:axId val="36849976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3327097"/>
        <c:crossesAt val="1"/>
        <c:crossBetween val="midCat"/>
      </c:valAx>
      <c:catAx>
        <c:axId val="6395240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506476"/>
        <c:auto val="1"/>
        <c:lblAlgn val="ctr"/>
        <c:lblOffset val="100"/>
      </c:catAx>
      <c:valAx>
        <c:axId val="88506476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395240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96.0000000000003</c:v>
                </c:pt>
                <c:pt idx="14">
                  <c:v>96.8573502329684</c:v>
                </c:pt>
                <c:pt idx="15">
                  <c:v>97.6910767703851</c:v>
                </c:pt>
                <c:pt idx="16">
                  <c:v>98.6606801590204</c:v>
                </c:pt>
                <c:pt idx="17">
                  <c:v>99.8400000000003</c:v>
                </c:pt>
                <c:pt idx="18">
                  <c:v>101.215930993452</c:v>
                </c:pt>
                <c:pt idx="19">
                  <c:v>101.50102876443</c:v>
                </c:pt>
                <c:pt idx="20">
                  <c:v>102.220511690987</c:v>
                </c:pt>
                <c:pt idx="21">
                  <c:v>103.13472</c:v>
                </c:pt>
                <c:pt idx="22">
                  <c:v>104.353624854249</c:v>
                </c:pt>
                <c:pt idx="23">
                  <c:v>104.546059627363</c:v>
                </c:pt>
                <c:pt idx="24">
                  <c:v>104.886391110723</c:v>
                </c:pt>
                <c:pt idx="25">
                  <c:v>106.02249216</c:v>
                </c:pt>
                <c:pt idx="26">
                  <c:v>106.962465475605</c:v>
                </c:pt>
                <c:pt idx="27">
                  <c:v>107.682441416184</c:v>
                </c:pt>
                <c:pt idx="28">
                  <c:v>108.761020408316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98.9389247815917</c:v>
                </c:pt>
                <c:pt idx="12">
                  <c:v>98.9389247815913</c:v>
                </c:pt>
                <c:pt idx="13">
                  <c:v>99.6828233682135</c:v>
                </c:pt>
                <c:pt idx="14">
                  <c:v>100.432315153957</c:v>
                </c:pt>
                <c:pt idx="15">
                  <c:v>101.187442192777</c:v>
                </c:pt>
                <c:pt idx="16">
                  <c:v>101.948246854817</c:v>
                </c:pt>
                <c:pt idx="17">
                  <c:v>102.25439754207</c:v>
                </c:pt>
                <c:pt idx="18">
                  <c:v>102.561467600144</c:v>
                </c:pt>
                <c:pt idx="19">
                  <c:v>102.869459789908</c:v>
                </c:pt>
                <c:pt idx="20">
                  <c:v>103.178376880526</c:v>
                </c:pt>
                <c:pt idx="21">
                  <c:v>103.649427113741</c:v>
                </c:pt>
                <c:pt idx="22">
                  <c:v>104.120477346956</c:v>
                </c:pt>
                <c:pt idx="23">
                  <c:v>104.591527580171</c:v>
                </c:pt>
                <c:pt idx="24">
                  <c:v>105.062577813386</c:v>
                </c:pt>
                <c:pt idx="25">
                  <c:v>105.533628046602</c:v>
                </c:pt>
                <c:pt idx="26">
                  <c:v>106.004678279817</c:v>
                </c:pt>
                <c:pt idx="27">
                  <c:v>106.475728513032</c:v>
                </c:pt>
                <c:pt idx="28">
                  <c:v>106.946778746246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071937"/>
        <c:axId val="4563065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114.394639987039</c:v>
                </c:pt>
                <c:pt idx="12">
                  <c:v>124.304815391186</c:v>
                </c:pt>
                <c:pt idx="13">
                  <c:v>134.249200622481</c:v>
                </c:pt>
                <c:pt idx="14">
                  <c:v>144.193585853776</c:v>
                </c:pt>
                <c:pt idx="15">
                  <c:v>154.13797108507</c:v>
                </c:pt>
                <c:pt idx="16">
                  <c:v>164.082356316365</c:v>
                </c:pt>
                <c:pt idx="17">
                  <c:v>175.15791536772</c:v>
                </c:pt>
                <c:pt idx="18">
                  <c:v>186.233474419075</c:v>
                </c:pt>
                <c:pt idx="19">
                  <c:v>197.30903347043</c:v>
                </c:pt>
                <c:pt idx="20">
                  <c:v>208.384592521785</c:v>
                </c:pt>
                <c:pt idx="21">
                  <c:v>220.366706591787</c:v>
                </c:pt>
                <c:pt idx="22">
                  <c:v>232.34882066179</c:v>
                </c:pt>
                <c:pt idx="23">
                  <c:v>244.330934731792</c:v>
                </c:pt>
                <c:pt idx="24">
                  <c:v>256.313048801795</c:v>
                </c:pt>
                <c:pt idx="25">
                  <c:v>267.847135997875</c:v>
                </c:pt>
                <c:pt idx="26">
                  <c:v>279.381223193957</c:v>
                </c:pt>
                <c:pt idx="27">
                  <c:v>290.915310390037</c:v>
                </c:pt>
                <c:pt idx="28">
                  <c:v>302.449397586118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729146"/>
        <c:axId val="4044226"/>
      </c:lineChart>
      <c:catAx>
        <c:axId val="5207193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63065"/>
        <c:crosses val="autoZero"/>
        <c:auto val="1"/>
        <c:lblAlgn val="ctr"/>
        <c:lblOffset val="100"/>
      </c:catAx>
      <c:valAx>
        <c:axId val="4563065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071937"/>
        <c:crossesAt val="1"/>
        <c:crossBetween val="midCat"/>
      </c:valAx>
      <c:catAx>
        <c:axId val="9572914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44226"/>
        <c:auto val="1"/>
        <c:lblAlgn val="ctr"/>
        <c:lblOffset val="100"/>
      </c:catAx>
      <c:valAx>
        <c:axId val="4044226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72914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98.1152378983317</c:v>
                </c:pt>
                <c:pt idx="15">
                  <c:v>100.231506662759</c:v>
                </c:pt>
                <c:pt idx="16">
                  <c:v>97.5691160028294</c:v>
                </c:pt>
                <c:pt idx="17">
                  <c:v>99.9099999999999</c:v>
                </c:pt>
                <c:pt idx="18">
                  <c:v>102.039847414265</c:v>
                </c:pt>
                <c:pt idx="19">
                  <c:v>105.243081995897</c:v>
                </c:pt>
                <c:pt idx="20">
                  <c:v>105.368724181954</c:v>
                </c:pt>
                <c:pt idx="21">
                  <c:v>104.9055</c:v>
                </c:pt>
                <c:pt idx="22">
                  <c:v>106.121441310835</c:v>
                </c:pt>
                <c:pt idx="23">
                  <c:v>108.137266750784</c:v>
                </c:pt>
                <c:pt idx="24">
                  <c:v>109.899911674182</c:v>
                </c:pt>
                <c:pt idx="25">
                  <c:v>108.5771925</c:v>
                </c:pt>
                <c:pt idx="26">
                  <c:v>109.835691756714</c:v>
                </c:pt>
                <c:pt idx="27">
                  <c:v>111.922071087062</c:v>
                </c:pt>
                <c:pt idx="28">
                  <c:v>115.891729181457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98.9389247815915</c:v>
                </c:pt>
                <c:pt idx="12">
                  <c:v>100.430441440039</c:v>
                </c:pt>
                <c:pt idx="13">
                  <c:v>102.707116378525</c:v>
                </c:pt>
                <c:pt idx="14">
                  <c:v>105.035401652497</c:v>
                </c:pt>
                <c:pt idx="15">
                  <c:v>107.416467225517</c:v>
                </c:pt>
                <c:pt idx="16">
                  <c:v>109.851509583257</c:v>
                </c:pt>
                <c:pt idx="17">
                  <c:v>111.507534821664</c:v>
                </c:pt>
                <c:pt idx="18">
                  <c:v>113.188524847541</c:v>
                </c:pt>
                <c:pt idx="19">
                  <c:v>114.039562837309</c:v>
                </c:pt>
                <c:pt idx="20">
                  <c:v>114.89699958226</c:v>
                </c:pt>
                <c:pt idx="21">
                  <c:v>115.296868898226</c:v>
                </c:pt>
                <c:pt idx="22">
                  <c:v>115.696738214192</c:v>
                </c:pt>
                <c:pt idx="23">
                  <c:v>116.096607530158</c:v>
                </c:pt>
                <c:pt idx="24">
                  <c:v>116.496476846123</c:v>
                </c:pt>
                <c:pt idx="25">
                  <c:v>116.896346162089</c:v>
                </c:pt>
                <c:pt idx="26">
                  <c:v>117.296215478054</c:v>
                </c:pt>
                <c:pt idx="27">
                  <c:v>117.69608479402</c:v>
                </c:pt>
                <c:pt idx="28">
                  <c:v>118.095954109985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38881"/>
        <c:axId val="90441861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113.181196361333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136.271472992278</c:v>
                </c:pt>
                <c:pt idx="15">
                  <c:v>144.110097544931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207.299842839681</c:v>
                </c:pt>
                <c:pt idx="24">
                  <c:v>215.11380587355</c:v>
                </c:pt>
                <c:pt idx="25">
                  <c:v>221.567220049757</c:v>
                </c:pt>
                <c:pt idx="26">
                  <c:v>228.020634225963</c:v>
                </c:pt>
                <c:pt idx="27">
                  <c:v>234.474048402169</c:v>
                </c:pt>
                <c:pt idx="28">
                  <c:v>240.927462578376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812800"/>
        <c:axId val="4634452"/>
      </c:lineChart>
      <c:catAx>
        <c:axId val="503888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0441861"/>
        <c:crosses val="autoZero"/>
        <c:auto val="1"/>
        <c:lblAlgn val="ctr"/>
        <c:lblOffset val="100"/>
      </c:catAx>
      <c:valAx>
        <c:axId val="90441861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038881"/>
        <c:crossesAt val="1"/>
        <c:crossBetween val="midCat"/>
      </c:valAx>
      <c:catAx>
        <c:axId val="7981280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34452"/>
        <c:auto val="1"/>
        <c:lblAlgn val="ctr"/>
        <c:lblOffset val="100"/>
      </c:catAx>
      <c:valAx>
        <c:axId val="4634452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81280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-0.0379046896237167</c:v>
                </c:pt>
                <c:pt idx="6">
                  <c:v>-0.0469090078355711</c:v>
                </c:pt>
                <c:pt idx="7">
                  <c:v>-0.0394732004909306</c:v>
                </c:pt>
                <c:pt idx="8">
                  <c:v>-0.0424117574516713</c:v>
                </c:pt>
                <c:pt idx="9">
                  <c:v>-0.043073378265163</c:v>
                </c:pt>
                <c:pt idx="10">
                  <c:v>-0.0458812489945197</c:v>
                </c:pt>
                <c:pt idx="11">
                  <c:v>-0.0476913940007616</c:v>
                </c:pt>
                <c:pt idx="12">
                  <c:v>-0.0505628194357952</c:v>
                </c:pt>
                <c:pt idx="13">
                  <c:v>-0.0509364898478234</c:v>
                </c:pt>
                <c:pt idx="14">
                  <c:v>-0.0491470675803239</c:v>
                </c:pt>
                <c:pt idx="15">
                  <c:v>-0.0472402821570555</c:v>
                </c:pt>
                <c:pt idx="16">
                  <c:v>-0.0459041608984971</c:v>
                </c:pt>
                <c:pt idx="17">
                  <c:v>-0.044669830118903</c:v>
                </c:pt>
                <c:pt idx="18">
                  <c:v>-0.0433098676246601</c:v>
                </c:pt>
                <c:pt idx="19">
                  <c:v>-0.0414242980463932</c:v>
                </c:pt>
                <c:pt idx="20">
                  <c:v>-0.0403738704991079</c:v>
                </c:pt>
                <c:pt idx="21">
                  <c:v>-0.0392758952219374</c:v>
                </c:pt>
                <c:pt idx="22">
                  <c:v>-0.0378872511003033</c:v>
                </c:pt>
                <c:pt idx="23">
                  <c:v>-0.0353681513713084</c:v>
                </c:pt>
                <c:pt idx="24">
                  <c:v>-0.033340504071096</c:v>
                </c:pt>
                <c:pt idx="25">
                  <c:v>-0.0327611190660637</c:v>
                </c:pt>
                <c:pt idx="26">
                  <c:v>-0.0319987776849393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-0.0387698546571102</c:v>
                </c:pt>
                <c:pt idx="6">
                  <c:v>-0.0482840315127641</c:v>
                </c:pt>
                <c:pt idx="7">
                  <c:v>-0.041222388691097</c:v>
                </c:pt>
                <c:pt idx="8">
                  <c:v>-0.044622329997892</c:v>
                </c:pt>
                <c:pt idx="9">
                  <c:v>-0.0456430701071018</c:v>
                </c:pt>
                <c:pt idx="10">
                  <c:v>-0.0489384142728894</c:v>
                </c:pt>
                <c:pt idx="11">
                  <c:v>-0.0519815453450363</c:v>
                </c:pt>
                <c:pt idx="12">
                  <c:v>-0.0564616240987016</c:v>
                </c:pt>
                <c:pt idx="13">
                  <c:v>-0.0579909719790653</c:v>
                </c:pt>
                <c:pt idx="14">
                  <c:v>-0.0572443175172263</c:v>
                </c:pt>
                <c:pt idx="15">
                  <c:v>-0.0565354067552071</c:v>
                </c:pt>
                <c:pt idx="16">
                  <c:v>-0.0559906866917611</c:v>
                </c:pt>
                <c:pt idx="17">
                  <c:v>-0.0555595078255029</c:v>
                </c:pt>
                <c:pt idx="18">
                  <c:v>-0.0554252486783718</c:v>
                </c:pt>
                <c:pt idx="19">
                  <c:v>-0.0545223384790233</c:v>
                </c:pt>
                <c:pt idx="20">
                  <c:v>-0.0539713823288266</c:v>
                </c:pt>
                <c:pt idx="21">
                  <c:v>-0.0538127536962392</c:v>
                </c:pt>
                <c:pt idx="22">
                  <c:v>-0.0531999157621308</c:v>
                </c:pt>
                <c:pt idx="23">
                  <c:v>-0.0516533878968296</c:v>
                </c:pt>
                <c:pt idx="24">
                  <c:v>-0.0507663683830172</c:v>
                </c:pt>
                <c:pt idx="25">
                  <c:v>-0.0508931485737325</c:v>
                </c:pt>
                <c:pt idx="26">
                  <c:v>-0.050659480278872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-0.0378595109211102</c:v>
                </c:pt>
                <c:pt idx="6">
                  <c:v>-0.0466026987213428</c:v>
                </c:pt>
                <c:pt idx="7">
                  <c:v>-0.0381883994087507</c:v>
                </c:pt>
                <c:pt idx="8">
                  <c:v>-0.0405311714121355</c:v>
                </c:pt>
                <c:pt idx="9">
                  <c:v>-0.0417450547402454</c:v>
                </c:pt>
                <c:pt idx="10">
                  <c:v>-0.0452485323379751</c:v>
                </c:pt>
                <c:pt idx="11">
                  <c:v>-0.0472882972852073</c:v>
                </c:pt>
                <c:pt idx="12">
                  <c:v>-0.050027582494082</c:v>
                </c:pt>
                <c:pt idx="13">
                  <c:v>-0.0500154234176754</c:v>
                </c:pt>
                <c:pt idx="14">
                  <c:v>-0.0495396686207961</c:v>
                </c:pt>
                <c:pt idx="15">
                  <c:v>-0.0487468381869297</c:v>
                </c:pt>
                <c:pt idx="16">
                  <c:v>-0.047737589195058</c:v>
                </c:pt>
                <c:pt idx="17">
                  <c:v>-0.0477488473947123</c:v>
                </c:pt>
                <c:pt idx="18">
                  <c:v>-0.0468092650599224</c:v>
                </c:pt>
                <c:pt idx="19">
                  <c:v>-0.0456844289971522</c:v>
                </c:pt>
                <c:pt idx="20">
                  <c:v>-0.0445481136430654</c:v>
                </c:pt>
                <c:pt idx="21">
                  <c:v>-0.0425314513905753</c:v>
                </c:pt>
                <c:pt idx="22">
                  <c:v>-0.0414703549750735</c:v>
                </c:pt>
                <c:pt idx="23">
                  <c:v>-0.0411521202712746</c:v>
                </c:pt>
                <c:pt idx="24">
                  <c:v>-0.0397621864437705</c:v>
                </c:pt>
                <c:pt idx="25">
                  <c:v>-0.0391714847784075</c:v>
                </c:pt>
                <c:pt idx="26">
                  <c:v>-0.0382684851626041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-0.0387246759545038</c:v>
                </c:pt>
                <c:pt idx="6">
                  <c:v>-0.0479727542943235</c:v>
                </c:pt>
                <c:pt idx="7">
                  <c:v>-0.0398935218539058</c:v>
                </c:pt>
                <c:pt idx="8">
                  <c:v>-0.0426253969401129</c:v>
                </c:pt>
                <c:pt idx="9">
                  <c:v>-0.0441993889014412</c:v>
                </c:pt>
                <c:pt idx="10">
                  <c:v>-0.0481367233834861</c:v>
                </c:pt>
                <c:pt idx="11">
                  <c:v>-0.0513498631059456</c:v>
                </c:pt>
                <c:pt idx="12">
                  <c:v>-0.0557254525037408</c:v>
                </c:pt>
                <c:pt idx="13">
                  <c:v>-0.0568574209534565</c:v>
                </c:pt>
                <c:pt idx="14">
                  <c:v>-0.0573206481593083</c:v>
                </c:pt>
                <c:pt idx="15">
                  <c:v>-0.0575947351758867</c:v>
                </c:pt>
                <c:pt idx="16">
                  <c:v>-0.0575043620434062</c:v>
                </c:pt>
                <c:pt idx="17">
                  <c:v>-0.0583861207006589</c:v>
                </c:pt>
                <c:pt idx="18">
                  <c:v>-0.0585448215770763</c:v>
                </c:pt>
                <c:pt idx="19">
                  <c:v>-0.0587213421492673</c:v>
                </c:pt>
                <c:pt idx="20">
                  <c:v>-0.0585615821901962</c:v>
                </c:pt>
                <c:pt idx="21">
                  <c:v>-0.0573711119846991</c:v>
                </c:pt>
                <c:pt idx="22">
                  <c:v>-0.0573974921055894</c:v>
                </c:pt>
                <c:pt idx="23">
                  <c:v>-0.0585770803593717</c:v>
                </c:pt>
                <c:pt idx="24">
                  <c:v>-0.0579090988522176</c:v>
                </c:pt>
                <c:pt idx="25">
                  <c:v>-0.0584416762805041</c:v>
                </c:pt>
                <c:pt idx="26">
                  <c:v>-0.0584794191530923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-0.0378593662635754</c:v>
                </c:pt>
                <c:pt idx="6">
                  <c:v>-0.0472709302147546</c:v>
                </c:pt>
                <c:pt idx="7">
                  <c:v>-0.0404540479848508</c:v>
                </c:pt>
                <c:pt idx="8">
                  <c:v>-0.0440186470060482</c:v>
                </c:pt>
                <c:pt idx="9">
                  <c:v>-0.0450550780420727</c:v>
                </c:pt>
                <c:pt idx="10">
                  <c:v>-0.0469504253743226</c:v>
                </c:pt>
                <c:pt idx="11">
                  <c:v>-0.0482677525212564</c:v>
                </c:pt>
                <c:pt idx="12">
                  <c:v>-0.0499967482749803</c:v>
                </c:pt>
                <c:pt idx="13">
                  <c:v>-0.0480051414483177</c:v>
                </c:pt>
                <c:pt idx="14">
                  <c:v>-0.0458087452993688</c:v>
                </c:pt>
                <c:pt idx="15">
                  <c:v>-0.0428152724945521</c:v>
                </c:pt>
                <c:pt idx="16">
                  <c:v>-0.0405033295256804</c:v>
                </c:pt>
                <c:pt idx="17">
                  <c:v>-0.0380285120875345</c:v>
                </c:pt>
                <c:pt idx="18">
                  <c:v>-0.0357013881384481</c:v>
                </c:pt>
                <c:pt idx="19">
                  <c:v>-0.0338162075561382</c:v>
                </c:pt>
                <c:pt idx="20">
                  <c:v>-0.0308202281850387</c:v>
                </c:pt>
                <c:pt idx="21">
                  <c:v>-0.0292141608956934</c:v>
                </c:pt>
                <c:pt idx="22">
                  <c:v>-0.0276193868090764</c:v>
                </c:pt>
                <c:pt idx="23">
                  <c:v>-0.0265835719461714</c:v>
                </c:pt>
                <c:pt idx="24">
                  <c:v>-0.0257780425570024</c:v>
                </c:pt>
                <c:pt idx="25">
                  <c:v>-0.0243640418221802</c:v>
                </c:pt>
                <c:pt idx="26">
                  <c:v>-0.0223850353878035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-0.038724531296969</c:v>
                </c:pt>
                <c:pt idx="6">
                  <c:v>-0.048652765156163</c:v>
                </c:pt>
                <c:pt idx="7">
                  <c:v>-0.0422508628266423</c:v>
                </c:pt>
                <c:pt idx="8">
                  <c:v>-0.0463041868875372</c:v>
                </c:pt>
                <c:pt idx="9">
                  <c:v>-0.0477756975475659</c:v>
                </c:pt>
                <c:pt idx="10">
                  <c:v>-0.0501058488733252</c:v>
                </c:pt>
                <c:pt idx="11">
                  <c:v>-0.0525374694616878</c:v>
                </c:pt>
                <c:pt idx="12">
                  <c:v>-0.0558620005290678</c:v>
                </c:pt>
                <c:pt idx="13">
                  <c:v>-0.0548805476798366</c:v>
                </c:pt>
                <c:pt idx="14">
                  <c:v>-0.0536134299283266</c:v>
                </c:pt>
                <c:pt idx="15">
                  <c:v>-0.0518358584892287</c:v>
                </c:pt>
                <c:pt idx="16">
                  <c:v>-0.0502764652145966</c:v>
                </c:pt>
                <c:pt idx="17">
                  <c:v>-0.0486670240094003</c:v>
                </c:pt>
                <c:pt idx="18">
                  <c:v>-0.0475399470767718</c:v>
                </c:pt>
                <c:pt idx="19">
                  <c:v>-0.0467482907190815</c:v>
                </c:pt>
                <c:pt idx="20">
                  <c:v>-0.0444238273540065</c:v>
                </c:pt>
                <c:pt idx="21">
                  <c:v>-0.0435093330867733</c:v>
                </c:pt>
                <c:pt idx="22">
                  <c:v>-0.0427368356022464</c:v>
                </c:pt>
                <c:pt idx="23">
                  <c:v>-0.0426225537543034</c:v>
                </c:pt>
                <c:pt idx="24">
                  <c:v>-0.0423299575620197</c:v>
                </c:pt>
                <c:pt idx="25">
                  <c:v>-0.0416775773265998</c:v>
                </c:pt>
                <c:pt idx="26">
                  <c:v>-0.040421965282509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720452"/>
        <c:axId val="87321517"/>
      </c:lineChart>
      <c:catAx>
        <c:axId val="437204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321517"/>
        <c:crosses val="autoZero"/>
        <c:auto val="1"/>
        <c:lblAlgn val="ctr"/>
        <c:lblOffset val="100"/>
      </c:catAx>
      <c:valAx>
        <c:axId val="87321517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7204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-0.0328930718673194</c:v>
                </c:pt>
                <c:pt idx="24">
                  <c:v>-0.0327968849329026</c:v>
                </c:pt>
                <c:pt idx="25">
                  <c:v>-0.0365372181621095</c:v>
                </c:pt>
                <c:pt idx="26">
                  <c:v>-0.0368373483724276</c:v>
                </c:pt>
                <c:pt idx="27">
                  <c:v>-0.0379046896237167</c:v>
                </c:pt>
                <c:pt idx="28">
                  <c:v>-0.0469090078355711</c:v>
                </c:pt>
                <c:pt idx="29">
                  <c:v>-0.0394732004909306</c:v>
                </c:pt>
                <c:pt idx="30">
                  <c:v>-0.0424117574516713</c:v>
                </c:pt>
                <c:pt idx="31">
                  <c:v>-0.043073378265163</c:v>
                </c:pt>
                <c:pt idx="32">
                  <c:v>-0.0458812489945197</c:v>
                </c:pt>
                <c:pt idx="33">
                  <c:v>-0.0476913940007616</c:v>
                </c:pt>
                <c:pt idx="34">
                  <c:v>-0.0505628194357952</c:v>
                </c:pt>
                <c:pt idx="35">
                  <c:v>-0.0509364898478234</c:v>
                </c:pt>
                <c:pt idx="36">
                  <c:v>-0.0491470675803239</c:v>
                </c:pt>
                <c:pt idx="37">
                  <c:v>-0.0472402821570555</c:v>
                </c:pt>
                <c:pt idx="38">
                  <c:v>-0.0459041608984971</c:v>
                </c:pt>
                <c:pt idx="39">
                  <c:v>-0.044669830118903</c:v>
                </c:pt>
                <c:pt idx="40">
                  <c:v>-0.0433098676246601</c:v>
                </c:pt>
                <c:pt idx="41">
                  <c:v>-0.0414242980463932</c:v>
                </c:pt>
                <c:pt idx="42">
                  <c:v>-0.0403738704991079</c:v>
                </c:pt>
                <c:pt idx="43">
                  <c:v>-0.0392758952219374</c:v>
                </c:pt>
                <c:pt idx="44">
                  <c:v>-0.0378872511003033</c:v>
                </c:pt>
                <c:pt idx="45">
                  <c:v>-0.0353681513713084</c:v>
                </c:pt>
                <c:pt idx="46">
                  <c:v>-0.033340504071096</c:v>
                </c:pt>
                <c:pt idx="47">
                  <c:v>-0.0327611190660637</c:v>
                </c:pt>
                <c:pt idx="48">
                  <c:v>-0.0319987776849393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-0.0328368529053519</c:v>
                </c:pt>
                <c:pt idx="25">
                  <c:v>-0.0370800402140634</c:v>
                </c:pt>
                <c:pt idx="26">
                  <c:v>-0.0377885224575695</c:v>
                </c:pt>
                <c:pt idx="27">
                  <c:v>-0.0387698546571102</c:v>
                </c:pt>
                <c:pt idx="28">
                  <c:v>-0.0482840315127641</c:v>
                </c:pt>
                <c:pt idx="29">
                  <c:v>-0.041222388691097</c:v>
                </c:pt>
                <c:pt idx="30">
                  <c:v>-0.044622329997892</c:v>
                </c:pt>
                <c:pt idx="31">
                  <c:v>-0.0456430701071018</c:v>
                </c:pt>
                <c:pt idx="32">
                  <c:v>-0.0489384142728894</c:v>
                </c:pt>
                <c:pt idx="33">
                  <c:v>-0.0519815453450363</c:v>
                </c:pt>
                <c:pt idx="34">
                  <c:v>-0.0564616240987016</c:v>
                </c:pt>
                <c:pt idx="35">
                  <c:v>-0.0579909719790653</c:v>
                </c:pt>
                <c:pt idx="36">
                  <c:v>-0.0572443175172263</c:v>
                </c:pt>
                <c:pt idx="37">
                  <c:v>-0.0565354067552071</c:v>
                </c:pt>
                <c:pt idx="38">
                  <c:v>-0.0559906866917611</c:v>
                </c:pt>
                <c:pt idx="39">
                  <c:v>-0.0555595078255029</c:v>
                </c:pt>
                <c:pt idx="40">
                  <c:v>-0.0554252486783718</c:v>
                </c:pt>
                <c:pt idx="41">
                  <c:v>-0.0545223384790233</c:v>
                </c:pt>
                <c:pt idx="42">
                  <c:v>-0.0539713823288266</c:v>
                </c:pt>
                <c:pt idx="43">
                  <c:v>-0.0538127536962392</c:v>
                </c:pt>
                <c:pt idx="44">
                  <c:v>-0.0531999157621308</c:v>
                </c:pt>
                <c:pt idx="45">
                  <c:v>-0.0516533878968296</c:v>
                </c:pt>
                <c:pt idx="46">
                  <c:v>-0.0507663683830172</c:v>
                </c:pt>
                <c:pt idx="47">
                  <c:v>-0.0508931485737325</c:v>
                </c:pt>
                <c:pt idx="48">
                  <c:v>-0.050659480278872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-0.0378595109211102</c:v>
                </c:pt>
                <c:pt idx="28">
                  <c:v>-0.0466026987213428</c:v>
                </c:pt>
                <c:pt idx="29">
                  <c:v>-0.0381883994087507</c:v>
                </c:pt>
                <c:pt idx="30">
                  <c:v>-0.0405311714121355</c:v>
                </c:pt>
                <c:pt idx="31">
                  <c:v>-0.0417450547402454</c:v>
                </c:pt>
                <c:pt idx="32">
                  <c:v>-0.0452485323379751</c:v>
                </c:pt>
                <c:pt idx="33">
                  <c:v>-0.0472882972852073</c:v>
                </c:pt>
                <c:pt idx="34">
                  <c:v>-0.050027582494082</c:v>
                </c:pt>
                <c:pt idx="35">
                  <c:v>-0.0500154234176754</c:v>
                </c:pt>
                <c:pt idx="36">
                  <c:v>-0.0495396686207961</c:v>
                </c:pt>
                <c:pt idx="37">
                  <c:v>-0.0487468381869297</c:v>
                </c:pt>
                <c:pt idx="38">
                  <c:v>-0.047737589195058</c:v>
                </c:pt>
                <c:pt idx="39">
                  <c:v>-0.0477488473947123</c:v>
                </c:pt>
                <c:pt idx="40">
                  <c:v>-0.0468092650599224</c:v>
                </c:pt>
                <c:pt idx="41">
                  <c:v>-0.0456844289971522</c:v>
                </c:pt>
                <c:pt idx="42">
                  <c:v>-0.0445481136430654</c:v>
                </c:pt>
                <c:pt idx="43">
                  <c:v>-0.0425314513905753</c:v>
                </c:pt>
                <c:pt idx="44">
                  <c:v>-0.0414703549750735</c:v>
                </c:pt>
                <c:pt idx="45">
                  <c:v>-0.0411521202712746</c:v>
                </c:pt>
                <c:pt idx="46">
                  <c:v>-0.0397621864437705</c:v>
                </c:pt>
                <c:pt idx="47">
                  <c:v>-0.0391714847784075</c:v>
                </c:pt>
                <c:pt idx="48">
                  <c:v>-0.0382684851626041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-0.0377885224575695</c:v>
                </c:pt>
                <c:pt idx="27">
                  <c:v>-0.0387246759545038</c:v>
                </c:pt>
                <c:pt idx="28">
                  <c:v>-0.0479727542943235</c:v>
                </c:pt>
                <c:pt idx="29">
                  <c:v>-0.0398935218539058</c:v>
                </c:pt>
                <c:pt idx="30">
                  <c:v>-0.0426253969401129</c:v>
                </c:pt>
                <c:pt idx="31">
                  <c:v>-0.0441993889014412</c:v>
                </c:pt>
                <c:pt idx="32">
                  <c:v>-0.0481367233834861</c:v>
                </c:pt>
                <c:pt idx="33">
                  <c:v>-0.0513498631059456</c:v>
                </c:pt>
                <c:pt idx="34">
                  <c:v>-0.0557254525037408</c:v>
                </c:pt>
                <c:pt idx="35">
                  <c:v>-0.0568574209534565</c:v>
                </c:pt>
                <c:pt idx="36">
                  <c:v>-0.0573206481593083</c:v>
                </c:pt>
                <c:pt idx="37">
                  <c:v>-0.0575947351758867</c:v>
                </c:pt>
                <c:pt idx="38">
                  <c:v>-0.0575043620434062</c:v>
                </c:pt>
                <c:pt idx="39">
                  <c:v>-0.0583861207006589</c:v>
                </c:pt>
                <c:pt idx="40">
                  <c:v>-0.0585448215770763</c:v>
                </c:pt>
                <c:pt idx="41">
                  <c:v>-0.0587213421492673</c:v>
                </c:pt>
                <c:pt idx="42">
                  <c:v>-0.0585615821901962</c:v>
                </c:pt>
                <c:pt idx="43">
                  <c:v>-0.0573711119846991</c:v>
                </c:pt>
                <c:pt idx="44">
                  <c:v>-0.0573974921055894</c:v>
                </c:pt>
                <c:pt idx="45">
                  <c:v>-0.0585770803593717</c:v>
                </c:pt>
                <c:pt idx="46">
                  <c:v>-0.0579090988522176</c:v>
                </c:pt>
                <c:pt idx="47">
                  <c:v>-0.0584416762805041</c:v>
                </c:pt>
                <c:pt idx="48">
                  <c:v>-0.0584794191530923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-0.0378593662635754</c:v>
                </c:pt>
                <c:pt idx="28">
                  <c:v>-0.0472709302147546</c:v>
                </c:pt>
                <c:pt idx="29">
                  <c:v>-0.0404540479848508</c:v>
                </c:pt>
                <c:pt idx="30">
                  <c:v>-0.0440186470060482</c:v>
                </c:pt>
                <c:pt idx="31">
                  <c:v>-0.0450550780420727</c:v>
                </c:pt>
                <c:pt idx="32">
                  <c:v>-0.0469504253743226</c:v>
                </c:pt>
                <c:pt idx="33">
                  <c:v>-0.0482677525212564</c:v>
                </c:pt>
                <c:pt idx="34">
                  <c:v>-0.0499967482749803</c:v>
                </c:pt>
                <c:pt idx="35">
                  <c:v>-0.0480051414483177</c:v>
                </c:pt>
                <c:pt idx="36">
                  <c:v>-0.0458087452993688</c:v>
                </c:pt>
                <c:pt idx="37">
                  <c:v>-0.0428152724945521</c:v>
                </c:pt>
                <c:pt idx="38">
                  <c:v>-0.0405033295256804</c:v>
                </c:pt>
                <c:pt idx="39">
                  <c:v>-0.0380285120875345</c:v>
                </c:pt>
                <c:pt idx="40">
                  <c:v>-0.0357013881384481</c:v>
                </c:pt>
                <c:pt idx="41">
                  <c:v>-0.0338162075561382</c:v>
                </c:pt>
                <c:pt idx="42">
                  <c:v>-0.0308202281850387</c:v>
                </c:pt>
                <c:pt idx="43">
                  <c:v>-0.0292141608956934</c:v>
                </c:pt>
                <c:pt idx="44">
                  <c:v>-0.0276193868090764</c:v>
                </c:pt>
                <c:pt idx="45">
                  <c:v>-0.0265835719461714</c:v>
                </c:pt>
                <c:pt idx="46">
                  <c:v>-0.0257780425570024</c:v>
                </c:pt>
                <c:pt idx="47">
                  <c:v>-0.0243640418221802</c:v>
                </c:pt>
                <c:pt idx="48">
                  <c:v>-0.0223850353878035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-0.0377885224575695</c:v>
                </c:pt>
                <c:pt idx="27">
                  <c:v>-0.038724531296969</c:v>
                </c:pt>
                <c:pt idx="28">
                  <c:v>-0.048652765156163</c:v>
                </c:pt>
                <c:pt idx="29">
                  <c:v>-0.0422508628266423</c:v>
                </c:pt>
                <c:pt idx="30">
                  <c:v>-0.0463041868875372</c:v>
                </c:pt>
                <c:pt idx="31">
                  <c:v>-0.0477756975475659</c:v>
                </c:pt>
                <c:pt idx="32">
                  <c:v>-0.0501058488733252</c:v>
                </c:pt>
                <c:pt idx="33">
                  <c:v>-0.0525374694616878</c:v>
                </c:pt>
                <c:pt idx="34">
                  <c:v>-0.0558620005290678</c:v>
                </c:pt>
                <c:pt idx="35">
                  <c:v>-0.0548805476798366</c:v>
                </c:pt>
                <c:pt idx="36">
                  <c:v>-0.0536134299283266</c:v>
                </c:pt>
                <c:pt idx="37">
                  <c:v>-0.0518358584892287</c:v>
                </c:pt>
                <c:pt idx="38">
                  <c:v>-0.0502764652145966</c:v>
                </c:pt>
                <c:pt idx="39">
                  <c:v>-0.0486670240094003</c:v>
                </c:pt>
                <c:pt idx="40">
                  <c:v>-0.0475399470767718</c:v>
                </c:pt>
                <c:pt idx="41">
                  <c:v>-0.0467482907190815</c:v>
                </c:pt>
                <c:pt idx="42">
                  <c:v>-0.0444238273540065</c:v>
                </c:pt>
                <c:pt idx="43">
                  <c:v>-0.0435093330867733</c:v>
                </c:pt>
                <c:pt idx="44">
                  <c:v>-0.0427368356022464</c:v>
                </c:pt>
                <c:pt idx="45">
                  <c:v>-0.0426225537543034</c:v>
                </c:pt>
                <c:pt idx="46">
                  <c:v>-0.0423299575620197</c:v>
                </c:pt>
                <c:pt idx="47">
                  <c:v>-0.0416775773265998</c:v>
                </c:pt>
                <c:pt idx="48">
                  <c:v>-0.040421965282509</c:v>
                </c:pt>
              </c:numCache>
            </c:numRef>
          </c:yVal>
          <c:smooth val="0"/>
        </c:ser>
        <c:axId val="1099679"/>
        <c:axId val="72948846"/>
      </c:scatterChart>
      <c:valAx>
        <c:axId val="109967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948846"/>
        <c:crosses val="autoZero"/>
        <c:crossBetween val="midCat"/>
      </c:valAx>
      <c:valAx>
        <c:axId val="729488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99679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-0.0153813483661032</c:v>
                </c:pt>
                <c:pt idx="26">
                  <c:v>-0.0181552597891607</c:v>
                </c:pt>
                <c:pt idx="27">
                  <c:v>-0.00941408774439182</c:v>
                </c:pt>
                <c:pt idx="28">
                  <c:v>-0.0141750016179307</c:v>
                </c:pt>
                <c:pt idx="29">
                  <c:v>-0.023179319829785</c:v>
                </c:pt>
                <c:pt idx="30">
                  <c:v>-0.0157435124851446</c:v>
                </c:pt>
                <c:pt idx="31">
                  <c:v>-0.0186820694458853</c:v>
                </c:pt>
                <c:pt idx="32">
                  <c:v>-0.019343690259377</c:v>
                </c:pt>
                <c:pt idx="33">
                  <c:v>-0.0221515609887337</c:v>
                </c:pt>
                <c:pt idx="34">
                  <c:v>-0.0239617059949756</c:v>
                </c:pt>
                <c:pt idx="35">
                  <c:v>-0.0268331314300092</c:v>
                </c:pt>
                <c:pt idx="36">
                  <c:v>-0.0272068018420374</c:v>
                </c:pt>
                <c:pt idx="37">
                  <c:v>-0.0254173795745379</c:v>
                </c:pt>
                <c:pt idx="38">
                  <c:v>-0.0235105941512695</c:v>
                </c:pt>
                <c:pt idx="39">
                  <c:v>-0.0221744728927111</c:v>
                </c:pt>
                <c:pt idx="40">
                  <c:v>-0.020940142113117</c:v>
                </c:pt>
                <c:pt idx="41">
                  <c:v>-0.0195801796188741</c:v>
                </c:pt>
                <c:pt idx="42">
                  <c:v>-0.0176946100406072</c:v>
                </c:pt>
                <c:pt idx="43">
                  <c:v>-0.0166441824933218</c:v>
                </c:pt>
                <c:pt idx="44">
                  <c:v>-0.0155462072161514</c:v>
                </c:pt>
                <c:pt idx="45">
                  <c:v>-0.0141575630945173</c:v>
                </c:pt>
                <c:pt idx="46">
                  <c:v>-0.0116384633655224</c:v>
                </c:pt>
                <c:pt idx="47">
                  <c:v>-0.00961081606530999</c:v>
                </c:pt>
                <c:pt idx="48">
                  <c:v>-0.00903143106027769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-0.0192253939599371</c:v>
                </c:pt>
                <c:pt idx="26">
                  <c:v>-0.0260235820966923</c:v>
                </c:pt>
                <c:pt idx="27">
                  <c:v>-0.0219082556996054</c:v>
                </c:pt>
                <c:pt idx="28">
                  <c:v>-0.0274818946964399</c:v>
                </c:pt>
                <c:pt idx="29">
                  <c:v>-0.0326065035633727</c:v>
                </c:pt>
                <c:pt idx="30">
                  <c:v>-0.0255448607417056</c:v>
                </c:pt>
                <c:pt idx="31">
                  <c:v>-0.0289448020485006</c:v>
                </c:pt>
                <c:pt idx="32">
                  <c:v>-0.0299655421577104</c:v>
                </c:pt>
                <c:pt idx="33">
                  <c:v>-0.033260886323498</c:v>
                </c:pt>
                <c:pt idx="34">
                  <c:v>-0.0363040173956449</c:v>
                </c:pt>
                <c:pt idx="35">
                  <c:v>-0.0407840961493102</c:v>
                </c:pt>
                <c:pt idx="36">
                  <c:v>-0.0423134440296739</c:v>
                </c:pt>
                <c:pt idx="37">
                  <c:v>-0.0415667895678349</c:v>
                </c:pt>
                <c:pt idx="38">
                  <c:v>-0.0408578788058157</c:v>
                </c:pt>
                <c:pt idx="39">
                  <c:v>-0.0403131587423697</c:v>
                </c:pt>
                <c:pt idx="40">
                  <c:v>-0.0398819798761115</c:v>
                </c:pt>
                <c:pt idx="41">
                  <c:v>-0.0397477207289804</c:v>
                </c:pt>
                <c:pt idx="42">
                  <c:v>-0.0388448105296319</c:v>
                </c:pt>
                <c:pt idx="43">
                  <c:v>-0.0382938543794352</c:v>
                </c:pt>
                <c:pt idx="44">
                  <c:v>-0.0381352257468478</c:v>
                </c:pt>
                <c:pt idx="45">
                  <c:v>-0.0375223878127394</c:v>
                </c:pt>
                <c:pt idx="46">
                  <c:v>-0.0359758599474382</c:v>
                </c:pt>
                <c:pt idx="47">
                  <c:v>-0.0350888404336258</c:v>
                </c:pt>
                <c:pt idx="48">
                  <c:v>-0.0352156206243411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8">
                  <c:v>-0.0141298229153242</c:v>
                </c:pt>
                <c:pt idx="29">
                  <c:v>-0.0228730107155568</c:v>
                </c:pt>
                <c:pt idx="30">
                  <c:v>-0.0144587114029647</c:v>
                </c:pt>
                <c:pt idx="31">
                  <c:v>-0.0168014834063495</c:v>
                </c:pt>
                <c:pt idx="32">
                  <c:v>-0.0180153667344594</c:v>
                </c:pt>
                <c:pt idx="33">
                  <c:v>-0.0215188443321891</c:v>
                </c:pt>
                <c:pt idx="34">
                  <c:v>-0.0235586092794213</c:v>
                </c:pt>
                <c:pt idx="35">
                  <c:v>-0.026297894488296</c:v>
                </c:pt>
                <c:pt idx="36">
                  <c:v>-0.0262857354118893</c:v>
                </c:pt>
                <c:pt idx="37">
                  <c:v>-0.0258099806150101</c:v>
                </c:pt>
                <c:pt idx="38">
                  <c:v>-0.0250171501811437</c:v>
                </c:pt>
                <c:pt idx="39">
                  <c:v>-0.024007901189272</c:v>
                </c:pt>
                <c:pt idx="40">
                  <c:v>-0.0240191593889263</c:v>
                </c:pt>
                <c:pt idx="41">
                  <c:v>-0.0230795770541364</c:v>
                </c:pt>
                <c:pt idx="42">
                  <c:v>-0.0219547409913662</c:v>
                </c:pt>
                <c:pt idx="43">
                  <c:v>-0.0208184256372794</c:v>
                </c:pt>
                <c:pt idx="44">
                  <c:v>-0.0188017633847893</c:v>
                </c:pt>
                <c:pt idx="45">
                  <c:v>-0.0177406669692875</c:v>
                </c:pt>
                <c:pt idx="46">
                  <c:v>-0.0174224322654886</c:v>
                </c:pt>
                <c:pt idx="47">
                  <c:v>-0.0160324984379845</c:v>
                </c:pt>
                <c:pt idx="48">
                  <c:v>-0.0154417967726215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-0.0274367159938334</c:v>
                </c:pt>
                <c:pt idx="29">
                  <c:v>-0.0322952263449321</c:v>
                </c:pt>
                <c:pt idx="30">
                  <c:v>-0.0242159939045144</c:v>
                </c:pt>
                <c:pt idx="31">
                  <c:v>-0.0269478689907215</c:v>
                </c:pt>
                <c:pt idx="32">
                  <c:v>-0.0285218609520498</c:v>
                </c:pt>
                <c:pt idx="33">
                  <c:v>-0.0324591954340947</c:v>
                </c:pt>
                <c:pt idx="34">
                  <c:v>-0.0356723351565542</c:v>
                </c:pt>
                <c:pt idx="35">
                  <c:v>-0.0400479245543494</c:v>
                </c:pt>
                <c:pt idx="36">
                  <c:v>-0.0411798930040651</c:v>
                </c:pt>
                <c:pt idx="37">
                  <c:v>-0.0416431202099169</c:v>
                </c:pt>
                <c:pt idx="38">
                  <c:v>-0.0419172072264953</c:v>
                </c:pt>
                <c:pt idx="39">
                  <c:v>-0.0418268340940148</c:v>
                </c:pt>
                <c:pt idx="40">
                  <c:v>-0.0427085927512675</c:v>
                </c:pt>
                <c:pt idx="41">
                  <c:v>-0.0428672936276849</c:v>
                </c:pt>
                <c:pt idx="42">
                  <c:v>-0.0430438141998759</c:v>
                </c:pt>
                <c:pt idx="43">
                  <c:v>-0.0428840542408048</c:v>
                </c:pt>
                <c:pt idx="44">
                  <c:v>-0.0416935840353077</c:v>
                </c:pt>
                <c:pt idx="45">
                  <c:v>-0.041719964156198</c:v>
                </c:pt>
                <c:pt idx="46">
                  <c:v>-0.0428995524099803</c:v>
                </c:pt>
                <c:pt idx="47">
                  <c:v>-0.0422315709028262</c:v>
                </c:pt>
                <c:pt idx="48">
                  <c:v>-0.0427641483311127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8">
                  <c:v>-0.0141296782577894</c:v>
                </c:pt>
                <c:pt idx="29">
                  <c:v>-0.0235412422089686</c:v>
                </c:pt>
                <c:pt idx="30">
                  <c:v>-0.0167243599790648</c:v>
                </c:pt>
                <c:pt idx="31">
                  <c:v>-0.0202889590002622</c:v>
                </c:pt>
                <c:pt idx="32">
                  <c:v>-0.0213253900362867</c:v>
                </c:pt>
                <c:pt idx="33">
                  <c:v>-0.0232207373685366</c:v>
                </c:pt>
                <c:pt idx="34">
                  <c:v>-0.0245380645154703</c:v>
                </c:pt>
                <c:pt idx="35">
                  <c:v>-0.0262670602691943</c:v>
                </c:pt>
                <c:pt idx="36">
                  <c:v>-0.0242754534425316</c:v>
                </c:pt>
                <c:pt idx="37">
                  <c:v>-0.0220790572935828</c:v>
                </c:pt>
                <c:pt idx="38">
                  <c:v>-0.0190855844887661</c:v>
                </c:pt>
                <c:pt idx="39">
                  <c:v>-0.0167736415198944</c:v>
                </c:pt>
                <c:pt idx="40">
                  <c:v>-0.0142988240817485</c:v>
                </c:pt>
                <c:pt idx="41">
                  <c:v>-0.0119717001326621</c:v>
                </c:pt>
                <c:pt idx="42">
                  <c:v>-0.0100865195503522</c:v>
                </c:pt>
                <c:pt idx="43">
                  <c:v>-0.00709054017925274</c:v>
                </c:pt>
                <c:pt idx="44">
                  <c:v>-0.00548447288990741</c:v>
                </c:pt>
                <c:pt idx="45">
                  <c:v>-0.00388969880329044</c:v>
                </c:pt>
                <c:pt idx="46">
                  <c:v>-0.00285388394038539</c:v>
                </c:pt>
                <c:pt idx="47">
                  <c:v>-0.00204835455121636</c:v>
                </c:pt>
                <c:pt idx="48">
                  <c:v>-0.000634353816394196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-0.0274365713362986</c:v>
                </c:pt>
                <c:pt idx="29">
                  <c:v>-0.0329752372067716</c:v>
                </c:pt>
                <c:pt idx="30">
                  <c:v>-0.0265733348772509</c:v>
                </c:pt>
                <c:pt idx="31">
                  <c:v>-0.0306266589381458</c:v>
                </c:pt>
                <c:pt idx="32">
                  <c:v>-0.0320981695981745</c:v>
                </c:pt>
                <c:pt idx="33">
                  <c:v>-0.0344283209239338</c:v>
                </c:pt>
                <c:pt idx="34">
                  <c:v>-0.0368599415122964</c:v>
                </c:pt>
                <c:pt idx="35">
                  <c:v>-0.0401844725796764</c:v>
                </c:pt>
                <c:pt idx="36">
                  <c:v>-0.0392030197304452</c:v>
                </c:pt>
                <c:pt idx="37">
                  <c:v>-0.0379359019789352</c:v>
                </c:pt>
                <c:pt idx="38">
                  <c:v>-0.0361583305398373</c:v>
                </c:pt>
                <c:pt idx="39">
                  <c:v>-0.0345989372652052</c:v>
                </c:pt>
                <c:pt idx="40">
                  <c:v>-0.0329894960600089</c:v>
                </c:pt>
                <c:pt idx="41">
                  <c:v>-0.0318624191273804</c:v>
                </c:pt>
                <c:pt idx="42">
                  <c:v>-0.0310707627696901</c:v>
                </c:pt>
                <c:pt idx="43">
                  <c:v>-0.0287462994046151</c:v>
                </c:pt>
                <c:pt idx="44">
                  <c:v>-0.0278318051373819</c:v>
                </c:pt>
                <c:pt idx="45">
                  <c:v>-0.027059307652855</c:v>
                </c:pt>
                <c:pt idx="46">
                  <c:v>-0.026945025804912</c:v>
                </c:pt>
                <c:pt idx="47">
                  <c:v>-0.0266524296126283</c:v>
                </c:pt>
                <c:pt idx="48">
                  <c:v>-0.0260000493772084</c:v>
                </c:pt>
              </c:numCache>
            </c:numRef>
          </c:yVal>
          <c:smooth val="0"/>
        </c:ser>
        <c:axId val="36000946"/>
        <c:axId val="70137106"/>
      </c:scatterChart>
      <c:valAx>
        <c:axId val="360009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0137106"/>
        <c:crosses val="autoZero"/>
        <c:crossBetween val="midCat"/>
      </c:valAx>
      <c:valAx>
        <c:axId val="701371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6000946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1.17%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-0.0107339784194634</c:v>
                </c:pt>
                <c:pt idx="3">
                  <c:v>-0.0120915600774794</c:v>
                </c:pt>
                <c:pt idx="4">
                  <c:v>-0.0155187056640414</c:v>
                </c:pt>
                <c:pt idx="5">
                  <c:v>-0.0143643444472167</c:v>
                </c:pt>
                <c:pt idx="6">
                  <c:v>-0.0136307839254516</c:v>
                </c:pt>
                <c:pt idx="7">
                  <c:v>-0.0149158152378495</c:v>
                </c:pt>
                <c:pt idx="8">
                  <c:v>-0.0139244816714961</c:v>
                </c:pt>
                <c:pt idx="9">
                  <c:v>-0.0147328924301015</c:v>
                </c:pt>
                <c:pt idx="10">
                  <c:v>-0.0148244332004832</c:v>
                </c:pt>
                <c:pt idx="11">
                  <c:v>-0.0152341260873363</c:v>
                </c:pt>
                <c:pt idx="12">
                  <c:v>-0.0156226107210005</c:v>
                </c:pt>
                <c:pt idx="13">
                  <c:v>-0.0160340405477236</c:v>
                </c:pt>
                <c:pt idx="14">
                  <c:v>-0.0158902495465017</c:v>
                </c:pt>
                <c:pt idx="15">
                  <c:v>-0.0152512818253574</c:v>
                </c:pt>
                <c:pt idx="16">
                  <c:v>-0.0147109468016182</c:v>
                </c:pt>
                <c:pt idx="17">
                  <c:v>-0.0143701830914663</c:v>
                </c:pt>
                <c:pt idx="18">
                  <c:v>-0.0140705037887338</c:v>
                </c:pt>
                <c:pt idx="19">
                  <c:v>-0.013818755495362</c:v>
                </c:pt>
                <c:pt idx="20">
                  <c:v>-0.0132284802593792</c:v>
                </c:pt>
                <c:pt idx="21">
                  <c:v>-0.012842247695388</c:v>
                </c:pt>
                <c:pt idx="22">
                  <c:v>-0.0125918553981728</c:v>
                </c:pt>
                <c:pt idx="23">
                  <c:v>-0.0123998709743263</c:v>
                </c:pt>
                <c:pt idx="24">
                  <c:v>-0.0122127970514193</c:v>
                </c:pt>
                <c:pt idx="25">
                  <c:v>-0.0121173900103656</c:v>
                </c:pt>
                <c:pt idx="26">
                  <c:v>-0.0121027107994089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11.17%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-0.0829481034514563</c:v>
                </c:pt>
                <c:pt idx="3">
                  <c:v>-0.0821174703482336</c:v>
                </c:pt>
                <c:pt idx="4">
                  <c:v>-0.0847525809514075</c:v>
                </c:pt>
                <c:pt idx="5">
                  <c:v>-0.0820642873195171</c:v>
                </c:pt>
                <c:pt idx="6">
                  <c:v>-0.0767147566851233</c:v>
                </c:pt>
                <c:pt idx="7">
                  <c:v>-0.0942228888484453</c:v>
                </c:pt>
                <c:pt idx="8">
                  <c:v>-0.0892486424172544</c:v>
                </c:pt>
                <c:pt idx="9">
                  <c:v>-0.0941316601651766</c:v>
                </c:pt>
                <c:pt idx="10">
                  <c:v>-0.0969430180112863</c:v>
                </c:pt>
                <c:pt idx="11">
                  <c:v>-0.100764138956855</c:v>
                </c:pt>
                <c:pt idx="12">
                  <c:v>-0.104221619192453</c:v>
                </c:pt>
                <c:pt idx="13">
                  <c:v>-0.108672774512112</c:v>
                </c:pt>
                <c:pt idx="14">
                  <c:v>-0.110627847052998</c:v>
                </c:pt>
                <c:pt idx="15">
                  <c:v>-0.110942496144149</c:v>
                </c:pt>
                <c:pt idx="16">
                  <c:v>-0.111254091159909</c:v>
                </c:pt>
                <c:pt idx="17">
                  <c:v>-0.111222354243853</c:v>
                </c:pt>
                <c:pt idx="18">
                  <c:v>-0.11153785094555</c:v>
                </c:pt>
                <c:pt idx="19">
                  <c:v>-0.112085626560315</c:v>
                </c:pt>
                <c:pt idx="20">
                  <c:v>-0.111989983516745</c:v>
                </c:pt>
                <c:pt idx="21">
                  <c:v>-0.111968935199232</c:v>
                </c:pt>
                <c:pt idx="22">
                  <c:v>-0.112533030395971</c:v>
                </c:pt>
                <c:pt idx="23">
                  <c:v>-0.112062307154878</c:v>
                </c:pt>
                <c:pt idx="24">
                  <c:v>-0.111265045251015</c:v>
                </c:pt>
                <c:pt idx="25">
                  <c:v>-0.1110844201926</c:v>
                </c:pt>
                <c:pt idx="26">
                  <c:v>-0.111344318122402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7.27%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0.0607890100036002</c:v>
                </c:pt>
                <c:pt idx="3">
                  <c:v>0.0613721775203611</c:v>
                </c:pt>
                <c:pt idx="4">
                  <c:v>0.0631912464013855</c:v>
                </c:pt>
                <c:pt idx="5">
                  <c:v>0.0586401093091644</c:v>
                </c:pt>
                <c:pt idx="6">
                  <c:v>0.0515756859534648</c:v>
                </c:pt>
                <c:pt idx="7">
                  <c:v>0.0608546725735307</c:v>
                </c:pt>
                <c:pt idx="8">
                  <c:v>0.0619507353976535</c:v>
                </c:pt>
                <c:pt idx="9">
                  <c:v>0.0642422225973861</c:v>
                </c:pt>
                <c:pt idx="10">
                  <c:v>0.0661243811046677</c:v>
                </c:pt>
                <c:pt idx="11">
                  <c:v>0.067059850771302</c:v>
                </c:pt>
                <c:pt idx="12">
                  <c:v>0.0678626845684176</c:v>
                </c:pt>
                <c:pt idx="13">
                  <c:v>0.0682451909611343</c:v>
                </c:pt>
                <c:pt idx="14">
                  <c:v>0.0685271246204341</c:v>
                </c:pt>
                <c:pt idx="15">
                  <c:v>0.0689494604522797</c:v>
                </c:pt>
                <c:pt idx="16">
                  <c:v>0.0694296312063198</c:v>
                </c:pt>
                <c:pt idx="17">
                  <c:v>0.0696018506435581</c:v>
                </c:pt>
                <c:pt idx="18">
                  <c:v>0.070048846908781</c:v>
                </c:pt>
                <c:pt idx="19">
                  <c:v>0.0704791333773048</c:v>
                </c:pt>
                <c:pt idx="20">
                  <c:v>0.0706961252971013</c:v>
                </c:pt>
                <c:pt idx="21">
                  <c:v>0.0708398005657935</c:v>
                </c:pt>
                <c:pt idx="22">
                  <c:v>0.0713121320979043</c:v>
                </c:pt>
                <c:pt idx="23">
                  <c:v>0.0712622623670734</c:v>
                </c:pt>
                <c:pt idx="24">
                  <c:v>0.0718244544056043</c:v>
                </c:pt>
                <c:pt idx="25">
                  <c:v>0.0724354418199485</c:v>
                </c:pt>
                <c:pt idx="26">
                  <c:v>0.0725538803480785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1.57%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0.0112879599606704</c:v>
                </c:pt>
                <c:pt idx="7">
                  <c:v>0.0156775279493914</c:v>
                </c:pt>
                <c:pt idx="8">
                  <c:v>0.0156775279493914</c:v>
                </c:pt>
                <c:pt idx="9">
                  <c:v>0.0156775279493914</c:v>
                </c:pt>
                <c:pt idx="10">
                  <c:v>0.0156775279493914</c:v>
                </c:pt>
                <c:pt idx="11">
                  <c:v>0.0156775279493914</c:v>
                </c:pt>
                <c:pt idx="12">
                  <c:v>0.0156775279493914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39776413"/>
        <c:axId val="63676207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-3.50%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1">
                  <c:v>0.00115825366281497</c:v>
                </c:pt>
                <c:pt idx="2">
                  <c:v>-0.0116513100764572</c:v>
                </c:pt>
                <c:pt idx="3">
                  <c:v>-0.0192253939599371</c:v>
                </c:pt>
                <c:pt idx="4">
                  <c:v>-0.0260235820966923</c:v>
                </c:pt>
                <c:pt idx="5">
                  <c:v>-0.0219082556996055</c:v>
                </c:pt>
                <c:pt idx="6">
                  <c:v>-0.0274818946964398</c:v>
                </c:pt>
                <c:pt idx="7">
                  <c:v>-0.0326065035633727</c:v>
                </c:pt>
                <c:pt idx="8">
                  <c:v>-0.0255448607417056</c:v>
                </c:pt>
                <c:pt idx="9">
                  <c:v>-0.0289448020485007</c:v>
                </c:pt>
                <c:pt idx="10">
                  <c:v>-0.0299655421577104</c:v>
                </c:pt>
                <c:pt idx="11">
                  <c:v>-0.033260886323498</c:v>
                </c:pt>
                <c:pt idx="12">
                  <c:v>-0.0363040173956449</c:v>
                </c:pt>
                <c:pt idx="13">
                  <c:v>-0.0407840961493102</c:v>
                </c:pt>
                <c:pt idx="14">
                  <c:v>-0.0423134440296739</c:v>
                </c:pt>
                <c:pt idx="15">
                  <c:v>-0.0415667895678349</c:v>
                </c:pt>
                <c:pt idx="16">
                  <c:v>-0.0408578788058157</c:v>
                </c:pt>
                <c:pt idx="17">
                  <c:v>-0.0403131587423697</c:v>
                </c:pt>
                <c:pt idx="18">
                  <c:v>-0.0398819798761115</c:v>
                </c:pt>
                <c:pt idx="19">
                  <c:v>-0.0397477207289805</c:v>
                </c:pt>
                <c:pt idx="20">
                  <c:v>-0.038844810529632</c:v>
                </c:pt>
                <c:pt idx="21">
                  <c:v>-0.0382938543794352</c:v>
                </c:pt>
                <c:pt idx="22">
                  <c:v>-0.0381352257468478</c:v>
                </c:pt>
                <c:pt idx="23">
                  <c:v>-0.0375223878127394</c:v>
                </c:pt>
                <c:pt idx="24">
                  <c:v>-0.0359758599474382</c:v>
                </c:pt>
                <c:pt idx="25">
                  <c:v>-0.0350888404336258</c:v>
                </c:pt>
                <c:pt idx="26">
                  <c:v>-0.0352156206243411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776413"/>
        <c:axId val="63676207"/>
      </c:lineChart>
      <c:catAx>
        <c:axId val="397764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3676207"/>
        <c:crosses val="autoZero"/>
        <c:auto val="1"/>
        <c:lblAlgn val="ctr"/>
        <c:lblOffset val="100"/>
      </c:catAx>
      <c:valAx>
        <c:axId val="636762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9776413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-0.0192253939599371</c:v>
                </c:pt>
                <c:pt idx="26">
                  <c:v>-0.0260235820966923</c:v>
                </c:pt>
                <c:pt idx="27">
                  <c:v>-0.0219082556996054</c:v>
                </c:pt>
                <c:pt idx="28">
                  <c:v>-0.0274818946964399</c:v>
                </c:pt>
                <c:pt idx="29">
                  <c:v>-0.0326065035633727</c:v>
                </c:pt>
                <c:pt idx="30">
                  <c:v>-0.0255448607417056</c:v>
                </c:pt>
                <c:pt idx="31">
                  <c:v>-0.0289448020485006</c:v>
                </c:pt>
                <c:pt idx="32">
                  <c:v>-0.0299655421577104</c:v>
                </c:pt>
                <c:pt idx="33">
                  <c:v>-0.033260886323498</c:v>
                </c:pt>
                <c:pt idx="34">
                  <c:v>-0.0363040173956449</c:v>
                </c:pt>
                <c:pt idx="35">
                  <c:v>-0.0407840961493102</c:v>
                </c:pt>
                <c:pt idx="36">
                  <c:v>-0.0423134440296739</c:v>
                </c:pt>
                <c:pt idx="37">
                  <c:v>-0.0415667895678349</c:v>
                </c:pt>
                <c:pt idx="38">
                  <c:v>-0.0408578788058157</c:v>
                </c:pt>
                <c:pt idx="39">
                  <c:v>-0.0403131587423697</c:v>
                </c:pt>
                <c:pt idx="40">
                  <c:v>-0.0398819798761115</c:v>
                </c:pt>
                <c:pt idx="41">
                  <c:v>-0.0397477207289804</c:v>
                </c:pt>
                <c:pt idx="42">
                  <c:v>-0.0388448105296319</c:v>
                </c:pt>
                <c:pt idx="43">
                  <c:v>-0.0382938543794352</c:v>
                </c:pt>
                <c:pt idx="44">
                  <c:v>-0.0381352257468478</c:v>
                </c:pt>
                <c:pt idx="45">
                  <c:v>-0.0375223878127394</c:v>
                </c:pt>
                <c:pt idx="46">
                  <c:v>-0.0359758599474382</c:v>
                </c:pt>
                <c:pt idx="47">
                  <c:v>-0.0350888404336258</c:v>
                </c:pt>
                <c:pt idx="48">
                  <c:v>-0.0352156206243411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-0.0274367159938334</c:v>
                </c:pt>
                <c:pt idx="29">
                  <c:v>-0.0322952263449321</c:v>
                </c:pt>
                <c:pt idx="30">
                  <c:v>-0.0242159939045144</c:v>
                </c:pt>
                <c:pt idx="31">
                  <c:v>-0.0269478689907215</c:v>
                </c:pt>
                <c:pt idx="32">
                  <c:v>-0.0285218609520498</c:v>
                </c:pt>
                <c:pt idx="33">
                  <c:v>-0.0324591954340947</c:v>
                </c:pt>
                <c:pt idx="34">
                  <c:v>-0.0356723351565542</c:v>
                </c:pt>
                <c:pt idx="35">
                  <c:v>-0.0400479245543494</c:v>
                </c:pt>
                <c:pt idx="36">
                  <c:v>-0.0411798930040651</c:v>
                </c:pt>
                <c:pt idx="37">
                  <c:v>-0.0416431202099169</c:v>
                </c:pt>
                <c:pt idx="38">
                  <c:v>-0.0419172072264953</c:v>
                </c:pt>
                <c:pt idx="39">
                  <c:v>-0.0418268340940148</c:v>
                </c:pt>
                <c:pt idx="40">
                  <c:v>-0.0427085927512675</c:v>
                </c:pt>
                <c:pt idx="41">
                  <c:v>-0.0428672936276849</c:v>
                </c:pt>
                <c:pt idx="42">
                  <c:v>-0.0430438141998759</c:v>
                </c:pt>
                <c:pt idx="43">
                  <c:v>-0.0428840542408048</c:v>
                </c:pt>
                <c:pt idx="44">
                  <c:v>-0.0416935840353077</c:v>
                </c:pt>
                <c:pt idx="45">
                  <c:v>-0.041719964156198</c:v>
                </c:pt>
                <c:pt idx="46">
                  <c:v>-0.0428995524099803</c:v>
                </c:pt>
                <c:pt idx="47">
                  <c:v>-0.0422315709028262</c:v>
                </c:pt>
                <c:pt idx="48">
                  <c:v>-0.0427641483311127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-0.0274365713362986</c:v>
                </c:pt>
                <c:pt idx="29">
                  <c:v>-0.0329752372067716</c:v>
                </c:pt>
                <c:pt idx="30">
                  <c:v>-0.0265733348772509</c:v>
                </c:pt>
                <c:pt idx="31">
                  <c:v>-0.0306266589381458</c:v>
                </c:pt>
                <c:pt idx="32">
                  <c:v>-0.0320981695981745</c:v>
                </c:pt>
                <c:pt idx="33">
                  <c:v>-0.0344283209239338</c:v>
                </c:pt>
                <c:pt idx="34">
                  <c:v>-0.0368599415122964</c:v>
                </c:pt>
                <c:pt idx="35">
                  <c:v>-0.0401844725796764</c:v>
                </c:pt>
                <c:pt idx="36">
                  <c:v>-0.0392030197304452</c:v>
                </c:pt>
                <c:pt idx="37">
                  <c:v>-0.0379359019789352</c:v>
                </c:pt>
                <c:pt idx="38">
                  <c:v>-0.0361583305398373</c:v>
                </c:pt>
                <c:pt idx="39">
                  <c:v>-0.0345989372652052</c:v>
                </c:pt>
                <c:pt idx="40">
                  <c:v>-0.0329894960600089</c:v>
                </c:pt>
                <c:pt idx="41">
                  <c:v>-0.0318624191273804</c:v>
                </c:pt>
                <c:pt idx="42">
                  <c:v>-0.0310707627696901</c:v>
                </c:pt>
                <c:pt idx="43">
                  <c:v>-0.0287462994046151</c:v>
                </c:pt>
                <c:pt idx="44">
                  <c:v>-0.0278318051373819</c:v>
                </c:pt>
                <c:pt idx="45">
                  <c:v>-0.027059307652855</c:v>
                </c:pt>
                <c:pt idx="46">
                  <c:v>-0.026945025804912</c:v>
                </c:pt>
                <c:pt idx="47">
                  <c:v>-0.0266524296126283</c:v>
                </c:pt>
                <c:pt idx="48">
                  <c:v>-0.0260000493772084</c:v>
                </c:pt>
              </c:numCache>
            </c:numRef>
          </c:yVal>
          <c:smooth val="0"/>
        </c:ser>
        <c:axId val="25076215"/>
        <c:axId val="64360355"/>
      </c:scatterChart>
      <c:valAx>
        <c:axId val="2507621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4360355"/>
        <c:crosses val="autoZero"/>
        <c:crossBetween val="midCat"/>
      </c:valAx>
      <c:valAx>
        <c:axId val="643603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076215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-0.0136307839254516</c:v>
                </c:pt>
                <c:pt idx="6">
                  <c:v>-0.0149158152378495</c:v>
                </c:pt>
                <c:pt idx="7">
                  <c:v>-0.0139244816714961</c:v>
                </c:pt>
                <c:pt idx="8">
                  <c:v>-0.0147328924301015</c:v>
                </c:pt>
                <c:pt idx="9">
                  <c:v>-0.0148244332004832</c:v>
                </c:pt>
                <c:pt idx="10">
                  <c:v>-0.0152341260873363</c:v>
                </c:pt>
                <c:pt idx="11">
                  <c:v>-0.0156226107210005</c:v>
                </c:pt>
                <c:pt idx="12">
                  <c:v>-0.0160340405477236</c:v>
                </c:pt>
                <c:pt idx="13">
                  <c:v>-0.0158902495465017</c:v>
                </c:pt>
                <c:pt idx="14">
                  <c:v>-0.0152512818253574</c:v>
                </c:pt>
                <c:pt idx="15">
                  <c:v>-0.0147109468016182</c:v>
                </c:pt>
                <c:pt idx="16">
                  <c:v>-0.0143701830914663</c:v>
                </c:pt>
                <c:pt idx="17">
                  <c:v>-0.0140705037887338</c:v>
                </c:pt>
                <c:pt idx="18">
                  <c:v>-0.013818755495362</c:v>
                </c:pt>
                <c:pt idx="19">
                  <c:v>-0.0132284802593792</c:v>
                </c:pt>
                <c:pt idx="20">
                  <c:v>-0.012842247695388</c:v>
                </c:pt>
                <c:pt idx="21">
                  <c:v>-0.0125918553981728</c:v>
                </c:pt>
                <c:pt idx="22">
                  <c:v>-0.0123998709743263</c:v>
                </c:pt>
                <c:pt idx="23">
                  <c:v>-0.0122127970514193</c:v>
                </c:pt>
                <c:pt idx="24">
                  <c:v>-0.0121173900103656</c:v>
                </c:pt>
                <c:pt idx="25">
                  <c:v>-0.0121027107994089</c:v>
                </c:pt>
                <c:pt idx="26">
                  <c:v>-0.0116620889222556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-0.0767147566851233</c:v>
                </c:pt>
                <c:pt idx="6">
                  <c:v>-0.0942228888484453</c:v>
                </c:pt>
                <c:pt idx="7">
                  <c:v>-0.0892486424172544</c:v>
                </c:pt>
                <c:pt idx="8">
                  <c:v>-0.0941316601651766</c:v>
                </c:pt>
                <c:pt idx="9">
                  <c:v>-0.0969430180112863</c:v>
                </c:pt>
                <c:pt idx="10">
                  <c:v>-0.100764138956855</c:v>
                </c:pt>
                <c:pt idx="11">
                  <c:v>-0.104221619192453</c:v>
                </c:pt>
                <c:pt idx="12">
                  <c:v>-0.108672774512112</c:v>
                </c:pt>
                <c:pt idx="13">
                  <c:v>-0.110627847052998</c:v>
                </c:pt>
                <c:pt idx="14">
                  <c:v>-0.110942496144149</c:v>
                </c:pt>
                <c:pt idx="15">
                  <c:v>-0.111254091159909</c:v>
                </c:pt>
                <c:pt idx="16">
                  <c:v>-0.111222354243853</c:v>
                </c:pt>
                <c:pt idx="17">
                  <c:v>-0.11153785094555</c:v>
                </c:pt>
                <c:pt idx="18">
                  <c:v>-0.112085626560315</c:v>
                </c:pt>
                <c:pt idx="19">
                  <c:v>-0.111989983516745</c:v>
                </c:pt>
                <c:pt idx="20">
                  <c:v>-0.111968935199232</c:v>
                </c:pt>
                <c:pt idx="21">
                  <c:v>-0.112533030395971</c:v>
                </c:pt>
                <c:pt idx="22">
                  <c:v>-0.112062307154878</c:v>
                </c:pt>
                <c:pt idx="23">
                  <c:v>-0.111265045251015</c:v>
                </c:pt>
                <c:pt idx="24">
                  <c:v>-0.1110844201926</c:v>
                </c:pt>
                <c:pt idx="25">
                  <c:v>-0.111344318122402</c:v>
                </c:pt>
                <c:pt idx="26">
                  <c:v>-0.111689929747659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0.0607890100036002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0.0586401093091644</c:v>
                </c:pt>
                <c:pt idx="5">
                  <c:v>0.0515756859534648</c:v>
                </c:pt>
                <c:pt idx="6">
                  <c:v>0.0608546725735307</c:v>
                </c:pt>
                <c:pt idx="7">
                  <c:v>0.0619507353976535</c:v>
                </c:pt>
                <c:pt idx="8">
                  <c:v>0.0642422225973861</c:v>
                </c:pt>
                <c:pt idx="9">
                  <c:v>0.0661243811046677</c:v>
                </c:pt>
                <c:pt idx="10">
                  <c:v>0.067059850771302</c:v>
                </c:pt>
                <c:pt idx="11">
                  <c:v>0.0678626845684176</c:v>
                </c:pt>
                <c:pt idx="12">
                  <c:v>0.0682451909611343</c:v>
                </c:pt>
                <c:pt idx="13">
                  <c:v>0.0685271246204341</c:v>
                </c:pt>
                <c:pt idx="14">
                  <c:v>0.0689494604522797</c:v>
                </c:pt>
                <c:pt idx="15">
                  <c:v>0.0694296312063198</c:v>
                </c:pt>
                <c:pt idx="16">
                  <c:v>0.0696018506435581</c:v>
                </c:pt>
                <c:pt idx="17">
                  <c:v>0.070048846908781</c:v>
                </c:pt>
                <c:pt idx="18">
                  <c:v>0.0704791333773048</c:v>
                </c:pt>
                <c:pt idx="19">
                  <c:v>0.0706961252971013</c:v>
                </c:pt>
                <c:pt idx="20">
                  <c:v>0.0708398005657935</c:v>
                </c:pt>
                <c:pt idx="21">
                  <c:v>0.0713121320979043</c:v>
                </c:pt>
                <c:pt idx="22">
                  <c:v>0.0712622623670734</c:v>
                </c:pt>
                <c:pt idx="23">
                  <c:v>0.0718244544056043</c:v>
                </c:pt>
                <c:pt idx="24">
                  <c:v>0.0724354418199485</c:v>
                </c:pt>
                <c:pt idx="25">
                  <c:v>0.0725538803480785</c:v>
                </c:pt>
                <c:pt idx="26">
                  <c:v>0.0726925383910429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0.0156775279493914</c:v>
                </c:pt>
                <c:pt idx="7">
                  <c:v>0.0156775279493914</c:v>
                </c:pt>
                <c:pt idx="8">
                  <c:v>0.0156775279493914</c:v>
                </c:pt>
                <c:pt idx="9">
                  <c:v>0.0156775279493914</c:v>
                </c:pt>
                <c:pt idx="10">
                  <c:v>0.0156775279493914</c:v>
                </c:pt>
                <c:pt idx="11">
                  <c:v>0.0156775279493914</c:v>
                </c:pt>
                <c:pt idx="12">
                  <c:v>0.0156775279493914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42717377"/>
        <c:axId val="70523484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0">
                  <c:v>0.00115825366281497</c:v>
                </c:pt>
                <c:pt idx="1">
                  <c:v>-0.0116513100764572</c:v>
                </c:pt>
                <c:pt idx="2">
                  <c:v>-0.0192253939599371</c:v>
                </c:pt>
                <c:pt idx="3">
                  <c:v>-0.0260235820966923</c:v>
                </c:pt>
                <c:pt idx="4">
                  <c:v>-0.0219082556996055</c:v>
                </c:pt>
                <c:pt idx="5">
                  <c:v>-0.0274818946964398</c:v>
                </c:pt>
                <c:pt idx="6">
                  <c:v>-0.0326065035633727</c:v>
                </c:pt>
                <c:pt idx="7">
                  <c:v>-0.0255448607417056</c:v>
                </c:pt>
                <c:pt idx="8">
                  <c:v>-0.0289448020485007</c:v>
                </c:pt>
                <c:pt idx="9">
                  <c:v>-0.0299655421577104</c:v>
                </c:pt>
                <c:pt idx="10">
                  <c:v>-0.033260886323498</c:v>
                </c:pt>
                <c:pt idx="11">
                  <c:v>-0.0363040173956449</c:v>
                </c:pt>
                <c:pt idx="12">
                  <c:v>-0.0407840961493102</c:v>
                </c:pt>
                <c:pt idx="13">
                  <c:v>-0.0423134440296739</c:v>
                </c:pt>
                <c:pt idx="14">
                  <c:v>-0.0415667895678349</c:v>
                </c:pt>
                <c:pt idx="15">
                  <c:v>-0.0408578788058157</c:v>
                </c:pt>
                <c:pt idx="16">
                  <c:v>-0.0403131587423697</c:v>
                </c:pt>
                <c:pt idx="17">
                  <c:v>-0.0398819798761115</c:v>
                </c:pt>
                <c:pt idx="18">
                  <c:v>-0.0397477207289805</c:v>
                </c:pt>
                <c:pt idx="19">
                  <c:v>-0.038844810529632</c:v>
                </c:pt>
                <c:pt idx="20">
                  <c:v>-0.0382938543794352</c:v>
                </c:pt>
                <c:pt idx="21">
                  <c:v>-0.0381352257468478</c:v>
                </c:pt>
                <c:pt idx="22">
                  <c:v>-0.0375223878127394</c:v>
                </c:pt>
                <c:pt idx="23">
                  <c:v>-0.0359758599474382</c:v>
                </c:pt>
                <c:pt idx="24">
                  <c:v>-0.0350888404336258</c:v>
                </c:pt>
                <c:pt idx="25">
                  <c:v>-0.0352156206243411</c:v>
                </c:pt>
                <c:pt idx="26">
                  <c:v>-0.0349819523294805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717377"/>
        <c:axId val="70523484"/>
      </c:lineChart>
      <c:catAx>
        <c:axId val="427173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70523484"/>
        <c:crosses val="autoZero"/>
        <c:auto val="1"/>
        <c:lblAlgn val="ctr"/>
        <c:lblOffset val="100"/>
      </c:catAx>
      <c:valAx>
        <c:axId val="705234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42717377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0.00115825366281497</c:v>
                </c:pt>
                <c:pt idx="22">
                  <c:v>-0.0116513100764572</c:v>
                </c:pt>
                <c:pt idx="23">
                  <c:v>-0.0192253939599371</c:v>
                </c:pt>
                <c:pt idx="24">
                  <c:v>-0.0260235820966923</c:v>
                </c:pt>
                <c:pt idx="25">
                  <c:v>-0.0219082556996054</c:v>
                </c:pt>
                <c:pt idx="26">
                  <c:v>-0.0274818946964399</c:v>
                </c:pt>
                <c:pt idx="27">
                  <c:v>-0.0326065035633727</c:v>
                </c:pt>
                <c:pt idx="28">
                  <c:v>-0.0255448607417056</c:v>
                </c:pt>
                <c:pt idx="29">
                  <c:v>-0.0289448020485006</c:v>
                </c:pt>
                <c:pt idx="30">
                  <c:v>-0.0299655421577104</c:v>
                </c:pt>
                <c:pt idx="31">
                  <c:v>-0.033260886323498</c:v>
                </c:pt>
                <c:pt idx="32">
                  <c:v>-0.0363040173956449</c:v>
                </c:pt>
                <c:pt idx="33">
                  <c:v>-0.0407840961493102</c:v>
                </c:pt>
                <c:pt idx="34">
                  <c:v>-0.0423134440296739</c:v>
                </c:pt>
                <c:pt idx="35">
                  <c:v>-0.0415667895678349</c:v>
                </c:pt>
                <c:pt idx="36">
                  <c:v>-0.0408578788058157</c:v>
                </c:pt>
                <c:pt idx="37">
                  <c:v>-0.0403131587423697</c:v>
                </c:pt>
                <c:pt idx="38">
                  <c:v>-0.0398819798761115</c:v>
                </c:pt>
                <c:pt idx="39">
                  <c:v>-0.0397477207289804</c:v>
                </c:pt>
                <c:pt idx="40">
                  <c:v>-0.0388448105296319</c:v>
                </c:pt>
                <c:pt idx="41">
                  <c:v>-0.0382938543794352</c:v>
                </c:pt>
                <c:pt idx="42">
                  <c:v>-0.0381352257468478</c:v>
                </c:pt>
                <c:pt idx="43">
                  <c:v>-0.0375223878127394</c:v>
                </c:pt>
                <c:pt idx="44">
                  <c:v>-0.0359758599474382</c:v>
                </c:pt>
                <c:pt idx="45">
                  <c:v>-0.0350888404336258</c:v>
                </c:pt>
                <c:pt idx="46">
                  <c:v>-0.0352156206243411</c:v>
                </c:pt>
                <c:pt idx="47">
                  <c:v>-0.0349819523294806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-0.0274367159938334</c:v>
                </c:pt>
                <c:pt idx="27">
                  <c:v>-0.0322952263449321</c:v>
                </c:pt>
                <c:pt idx="28">
                  <c:v>-0.0242159939045144</c:v>
                </c:pt>
                <c:pt idx="29">
                  <c:v>-0.0269478689907215</c:v>
                </c:pt>
                <c:pt idx="30">
                  <c:v>-0.0285218609520498</c:v>
                </c:pt>
                <c:pt idx="31">
                  <c:v>-0.0324591954340947</c:v>
                </c:pt>
                <c:pt idx="32">
                  <c:v>-0.0356723351565542</c:v>
                </c:pt>
                <c:pt idx="33">
                  <c:v>-0.0400479245543494</c:v>
                </c:pt>
                <c:pt idx="34">
                  <c:v>-0.0411798930040651</c:v>
                </c:pt>
                <c:pt idx="35">
                  <c:v>-0.0416431202099169</c:v>
                </c:pt>
                <c:pt idx="36">
                  <c:v>-0.0419172072264953</c:v>
                </c:pt>
                <c:pt idx="37">
                  <c:v>-0.0418268340940148</c:v>
                </c:pt>
                <c:pt idx="38">
                  <c:v>-0.0427085927512675</c:v>
                </c:pt>
                <c:pt idx="39">
                  <c:v>-0.0428672936276849</c:v>
                </c:pt>
                <c:pt idx="40">
                  <c:v>-0.0430438141998759</c:v>
                </c:pt>
                <c:pt idx="41">
                  <c:v>-0.0428840542408048</c:v>
                </c:pt>
                <c:pt idx="42">
                  <c:v>-0.0416935840353077</c:v>
                </c:pt>
                <c:pt idx="43">
                  <c:v>-0.041719964156198</c:v>
                </c:pt>
                <c:pt idx="44">
                  <c:v>-0.0428995524099803</c:v>
                </c:pt>
                <c:pt idx="45">
                  <c:v>-0.0422315709028262</c:v>
                </c:pt>
                <c:pt idx="46">
                  <c:v>-0.0427641483311127</c:v>
                </c:pt>
                <c:pt idx="47">
                  <c:v>-0.0428018912037009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-0.0274365713362986</c:v>
                </c:pt>
                <c:pt idx="27">
                  <c:v>-0.0329752372067716</c:v>
                </c:pt>
                <c:pt idx="28">
                  <c:v>-0.0265733348772509</c:v>
                </c:pt>
                <c:pt idx="29">
                  <c:v>-0.0306266589381458</c:v>
                </c:pt>
                <c:pt idx="30">
                  <c:v>-0.0320981695981745</c:v>
                </c:pt>
                <c:pt idx="31">
                  <c:v>-0.0344283209239338</c:v>
                </c:pt>
                <c:pt idx="32">
                  <c:v>-0.0368599415122964</c:v>
                </c:pt>
                <c:pt idx="33">
                  <c:v>-0.0401844725796764</c:v>
                </c:pt>
                <c:pt idx="34">
                  <c:v>-0.0392030197304452</c:v>
                </c:pt>
                <c:pt idx="35">
                  <c:v>-0.0379359019789352</c:v>
                </c:pt>
                <c:pt idx="36">
                  <c:v>-0.0361583305398373</c:v>
                </c:pt>
                <c:pt idx="37">
                  <c:v>-0.0345989372652052</c:v>
                </c:pt>
                <c:pt idx="38">
                  <c:v>-0.0329894960600089</c:v>
                </c:pt>
                <c:pt idx="39">
                  <c:v>-0.0318624191273804</c:v>
                </c:pt>
                <c:pt idx="40">
                  <c:v>-0.0310707627696901</c:v>
                </c:pt>
                <c:pt idx="41">
                  <c:v>-0.0287462994046151</c:v>
                </c:pt>
                <c:pt idx="42">
                  <c:v>-0.0278318051373819</c:v>
                </c:pt>
                <c:pt idx="43">
                  <c:v>-0.027059307652855</c:v>
                </c:pt>
                <c:pt idx="44">
                  <c:v>-0.026945025804912</c:v>
                </c:pt>
                <c:pt idx="45">
                  <c:v>-0.0266524296126283</c:v>
                </c:pt>
                <c:pt idx="46">
                  <c:v>-0.0260000493772084</c:v>
                </c:pt>
                <c:pt idx="47">
                  <c:v>-0.0247444373331176</c:v>
                </c:pt>
              </c:numCache>
            </c:numRef>
          </c:yVal>
          <c:smooth val="0"/>
        </c:ser>
        <c:axId val="30137414"/>
        <c:axId val="57052348"/>
      </c:scatterChart>
      <c:valAx>
        <c:axId val="30137414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052348"/>
        <c:crosses val="autoZero"/>
        <c:crossBetween val="midCat"/>
        <c:majorUnit val="2"/>
      </c:valAx>
      <c:valAx>
        <c:axId val="57052348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13741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5.xml"/><Relationship Id="rId2" Type="http://schemas.openxmlformats.org/officeDocument/2006/relationships/chart" Target="../charts/chart206.xml"/><Relationship Id="rId3" Type="http://schemas.openxmlformats.org/officeDocument/2006/relationships/chart" Target="../charts/chart20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0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0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1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1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22.wmf"/><Relationship Id="rId2" Type="http://schemas.openxmlformats.org/officeDocument/2006/relationships/image" Target="../media/image23.wmf"/><Relationship Id="rId3" Type="http://schemas.openxmlformats.org/officeDocument/2006/relationships/chart" Target="../charts/chart21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13.xml"/><Relationship Id="rId2" Type="http://schemas.openxmlformats.org/officeDocument/2006/relationships/chart" Target="../charts/chart214.xml"/><Relationship Id="rId3" Type="http://schemas.openxmlformats.org/officeDocument/2006/relationships/chart" Target="../charts/chart215.xml"/><Relationship Id="rId4" Type="http://schemas.openxmlformats.org/officeDocument/2006/relationships/chart" Target="../charts/chart216.xml"/><Relationship Id="rId5" Type="http://schemas.openxmlformats.org/officeDocument/2006/relationships/chart" Target="../charts/chart2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110520</xdr:colOff>
      <xdr:row>142</xdr:row>
      <xdr:rowOff>143280</xdr:rowOff>
    </xdr:to>
    <xdr:graphicFrame>
      <xdr:nvGraphicFramePr>
        <xdr:cNvPr id="0" name=""/>
        <xdr:cNvGraphicFramePr/>
      </xdr:nvGraphicFramePr>
      <xdr:xfrm>
        <a:off x="2800440" y="19997280"/>
        <a:ext cx="5921640" cy="322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754200</xdr:colOff>
      <xdr:row>123</xdr:row>
      <xdr:rowOff>140400</xdr:rowOff>
    </xdr:from>
    <xdr:to>
      <xdr:col>20</xdr:col>
      <xdr:colOff>257400</xdr:colOff>
      <xdr:row>143</xdr:row>
      <xdr:rowOff>117720</xdr:rowOff>
    </xdr:to>
    <xdr:graphicFrame>
      <xdr:nvGraphicFramePr>
        <xdr:cNvPr id="1" name=""/>
        <xdr:cNvGraphicFramePr/>
      </xdr:nvGraphicFramePr>
      <xdr:xfrm>
        <a:off x="11979720" y="20135160"/>
        <a:ext cx="5910120" cy="322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378000</xdr:colOff>
      <xdr:row>142</xdr:row>
      <xdr:rowOff>103320</xdr:rowOff>
    </xdr:to>
    <xdr:graphicFrame>
      <xdr:nvGraphicFramePr>
        <xdr:cNvPr id="2" name=""/>
        <xdr:cNvGraphicFramePr/>
      </xdr:nvGraphicFramePr>
      <xdr:xfrm>
        <a:off x="17960760" y="19958040"/>
        <a:ext cx="5934960" cy="322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770040</xdr:colOff>
      <xdr:row>21</xdr:row>
      <xdr:rowOff>137880</xdr:rowOff>
    </xdr:to>
    <xdr:graphicFrame>
      <xdr:nvGraphicFramePr>
        <xdr:cNvPr id="3" name=""/>
        <xdr:cNvGraphicFramePr/>
      </xdr:nvGraphicFramePr>
      <xdr:xfrm>
        <a:off x="11987280" y="460800"/>
        <a:ext cx="3686040" cy="359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173880</xdr:rowOff>
    </xdr:from>
    <xdr:to>
      <xdr:col>16</xdr:col>
      <xdr:colOff>765360</xdr:colOff>
      <xdr:row>26</xdr:row>
      <xdr:rowOff>60480</xdr:rowOff>
    </xdr:to>
    <xdr:graphicFrame>
      <xdr:nvGraphicFramePr>
        <xdr:cNvPr id="4" name=""/>
        <xdr:cNvGraphicFramePr/>
      </xdr:nvGraphicFramePr>
      <xdr:xfrm>
        <a:off x="11148480" y="1212480"/>
        <a:ext cx="3684600" cy="357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772560</xdr:colOff>
      <xdr:row>26</xdr:row>
      <xdr:rowOff>16920</xdr:rowOff>
    </xdr:to>
    <xdr:graphicFrame>
      <xdr:nvGraphicFramePr>
        <xdr:cNvPr id="5" name=""/>
        <xdr:cNvGraphicFramePr/>
      </xdr:nvGraphicFramePr>
      <xdr:xfrm>
        <a:off x="11155680" y="1168920"/>
        <a:ext cx="3684600" cy="357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572400</xdr:colOff>
      <xdr:row>35</xdr:row>
      <xdr:rowOff>45720</xdr:rowOff>
    </xdr:to>
    <xdr:graphicFrame>
      <xdr:nvGraphicFramePr>
        <xdr:cNvPr id="6" name="Chart 1"/>
        <xdr:cNvGraphicFramePr/>
      </xdr:nvGraphicFramePr>
      <xdr:xfrm>
        <a:off x="6112800" y="46080"/>
        <a:ext cx="7337160" cy="684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247320</xdr:colOff>
      <xdr:row>83</xdr:row>
      <xdr:rowOff>156600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422120" y="13689000"/>
          <a:ext cx="10080360" cy="1258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426240</xdr:colOff>
      <xdr:row>73</xdr:row>
      <xdr:rowOff>115560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566200" y="7844400"/>
          <a:ext cx="13223880" cy="543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719280</xdr:colOff>
      <xdr:row>36</xdr:row>
      <xdr:rowOff>145440</xdr:rowOff>
    </xdr:to>
    <xdr:graphicFrame>
      <xdr:nvGraphicFramePr>
        <xdr:cNvPr id="9" name="Chart 1"/>
        <xdr:cNvGraphicFramePr/>
      </xdr:nvGraphicFramePr>
      <xdr:xfrm>
        <a:off x="6678360" y="327960"/>
        <a:ext cx="13761360" cy="696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645120</xdr:colOff>
      <xdr:row>41</xdr:row>
      <xdr:rowOff>90000</xdr:rowOff>
    </xdr:to>
    <xdr:graphicFrame>
      <xdr:nvGraphicFramePr>
        <xdr:cNvPr id="10" name="Chart 1"/>
        <xdr:cNvGraphicFramePr/>
      </xdr:nvGraphicFramePr>
      <xdr:xfrm>
        <a:off x="10713240" y="1496520"/>
        <a:ext cx="13760640" cy="707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139</xdr:row>
      <xdr:rowOff>360</xdr:rowOff>
    </xdr:from>
    <xdr:to>
      <xdr:col>15</xdr:col>
      <xdr:colOff>641160</xdr:colOff>
      <xdr:row>192</xdr:row>
      <xdr:rowOff>83880</xdr:rowOff>
    </xdr:to>
    <xdr:graphicFrame>
      <xdr:nvGraphicFramePr>
        <xdr:cNvPr id="11" name=""/>
        <xdr:cNvGraphicFramePr/>
      </xdr:nvGraphicFramePr>
      <xdr:xfrm>
        <a:off x="6600960" y="24466680"/>
        <a:ext cx="6365520" cy="869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641520</xdr:colOff>
      <xdr:row>41</xdr:row>
      <xdr:rowOff>95040</xdr:rowOff>
    </xdr:to>
    <xdr:graphicFrame>
      <xdr:nvGraphicFramePr>
        <xdr:cNvPr id="12" name="Chart 1"/>
        <xdr:cNvGraphicFramePr/>
      </xdr:nvGraphicFramePr>
      <xdr:xfrm>
        <a:off x="26321760" y="1501560"/>
        <a:ext cx="13760640" cy="707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538200</xdr:colOff>
      <xdr:row>102</xdr:row>
      <xdr:rowOff>38160</xdr:rowOff>
    </xdr:from>
    <xdr:to>
      <xdr:col>23</xdr:col>
      <xdr:colOff>376200</xdr:colOff>
      <xdr:row>159</xdr:row>
      <xdr:rowOff>129960</xdr:rowOff>
    </xdr:to>
    <xdr:graphicFrame>
      <xdr:nvGraphicFramePr>
        <xdr:cNvPr id="13" name=""/>
        <xdr:cNvGraphicFramePr/>
      </xdr:nvGraphicFramePr>
      <xdr:xfrm>
        <a:off x="12041640" y="18489960"/>
        <a:ext cx="7233120" cy="935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610560</xdr:colOff>
      <xdr:row>92</xdr:row>
      <xdr:rowOff>51840</xdr:rowOff>
    </xdr:from>
    <xdr:to>
      <xdr:col>32</xdr:col>
      <xdr:colOff>436680</xdr:colOff>
      <xdr:row>149</xdr:row>
      <xdr:rowOff>144720</xdr:rowOff>
    </xdr:to>
    <xdr:graphicFrame>
      <xdr:nvGraphicFramePr>
        <xdr:cNvPr id="14" name="Chart 1"/>
        <xdr:cNvGraphicFramePr/>
      </xdr:nvGraphicFramePr>
      <xdr:xfrm>
        <a:off x="19509120" y="16877880"/>
        <a:ext cx="7221600" cy="935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Q116" colorId="64" zoomScale="85" zoomScaleNormal="85" zoomScalePageLayoutView="100" workbookViewId="0">
      <selection pane="topLeft" activeCell="AD141" activeCellId="0" sqref="AD141"/>
    </sheetView>
  </sheetViews>
  <sheetFormatPr defaultColWidth="11.92968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0.0273115983906476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0.0273115983906476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0.0273115983906476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4428376308.28263</v>
      </c>
      <c r="F33" s="9" t="n">
        <f aca="false">E33/$B$14*100</f>
        <v>86.4170542419057</v>
      </c>
      <c r="G33" s="10" t="n">
        <f aca="false">AVERAGE(E31:E34)/AVERAGE(E27:E30)-1</f>
        <v>-0.121451087990598</v>
      </c>
      <c r="H33" s="12" t="n">
        <f aca="false">'Central scenario'!BB36</f>
        <v>46.4144673290806</v>
      </c>
      <c r="K33" s="9" t="n">
        <f aca="false">'High scenario'!AG36</f>
        <v>4428376308.28263</v>
      </c>
      <c r="L33" s="9" t="n">
        <f aca="false">K33/$B$14*100</f>
        <v>86.4170542419057</v>
      </c>
      <c r="M33" s="10" t="n">
        <f aca="false">AVERAGE(K31:K34)/AVERAGE(K27:K30)-1</f>
        <v>-0.121451087990598</v>
      </c>
      <c r="O33" s="7" t="n">
        <f aca="false">O29+1</f>
        <v>2020</v>
      </c>
      <c r="P33" s="9" t="n">
        <f aca="false">'Low scenario'!AG36</f>
        <v>4428376308.28263</v>
      </c>
      <c r="Q33" s="9" t="n">
        <f aca="false">P33/$B$14*100</f>
        <v>86.4170542419057</v>
      </c>
      <c r="R33" s="10" t="n">
        <f aca="false">AVERAGE(P31:P34)/AVERAGE(P27:P30)-1</f>
        <v>-0.121451087990598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4527012476.27306</v>
      </c>
      <c r="F34" s="9" t="n">
        <f aca="false">E34/$B$14*100</f>
        <v>88.3418787116555</v>
      </c>
      <c r="G34" s="7"/>
      <c r="H34" s="12" t="n">
        <f aca="false">'Central scenario'!BB37</f>
        <v>47</v>
      </c>
      <c r="K34" s="9" t="n">
        <f aca="false">'High scenario'!AG37</f>
        <v>4527012476.27306</v>
      </c>
      <c r="L34" s="9" t="n">
        <f aca="false">K34/$B$14*100</f>
        <v>88.3418787116555</v>
      </c>
      <c r="M34" s="7"/>
      <c r="O34" s="7" t="n">
        <f aca="false">O30+1</f>
        <v>2020</v>
      </c>
      <c r="P34" s="9" t="n">
        <f aca="false">'Low scenario'!AG37</f>
        <v>4527012476.27306</v>
      </c>
      <c r="Q34" s="9" t="n">
        <f aca="false">P34/$B$14*100</f>
        <v>88.3418787116555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4649879863.95668</v>
      </c>
      <c r="F35" s="6" t="n">
        <f aca="false">E35/$B$14*100</f>
        <v>90.7395606083266</v>
      </c>
      <c r="G35" s="7"/>
      <c r="H35" s="11" t="n">
        <f aca="false">'Central scenario'!BB38</f>
        <v>48</v>
      </c>
      <c r="K35" s="6" t="n">
        <f aca="false">'High scenario'!AG38</f>
        <v>4649879863.95668</v>
      </c>
      <c r="L35" s="6" t="n">
        <f aca="false">K35/$B$14*100</f>
        <v>90.7395606083266</v>
      </c>
      <c r="M35" s="7"/>
      <c r="O35" s="5" t="n">
        <f aca="false">O31+1</f>
        <v>2021</v>
      </c>
      <c r="P35" s="6" t="n">
        <f aca="false">'Low scenario'!AG38</f>
        <v>4601942958.14272</v>
      </c>
      <c r="Q35" s="6" t="n">
        <f aca="false">P35/$B$14*100</f>
        <v>89.8041012206124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4663141423.02314</v>
      </c>
      <c r="F36" s="9" t="n">
        <f aca="false">E36/$B$14*100</f>
        <v>90.9983518196866</v>
      </c>
      <c r="G36" s="7"/>
      <c r="H36" s="12" t="n">
        <f aca="false">'Central scenario'!BB39</f>
        <v>49</v>
      </c>
      <c r="K36" s="9" t="n">
        <f aca="false">'High scenario'!AG39</f>
        <v>4703340918.04921</v>
      </c>
      <c r="L36" s="9" t="n">
        <f aca="false">K36/$B$14*100</f>
        <v>91.7828203698565</v>
      </c>
      <c r="M36" s="7"/>
      <c r="O36" s="7" t="n">
        <f aca="false">O32+1</f>
        <v>2021</v>
      </c>
      <c r="P36" s="9" t="n">
        <f aca="false">'Low scenario'!AG39</f>
        <v>4643041675.51011</v>
      </c>
      <c r="Q36" s="9" t="n">
        <f aca="false">P36/$B$14*100</f>
        <v>90.6061175446018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4694078886.77959</v>
      </c>
      <c r="F37" s="9" t="n">
        <f aca="false">E37/$B$14*100</f>
        <v>91.60207749642</v>
      </c>
      <c r="G37" s="10" t="n">
        <f aca="false">AVERAGE(E35:E38)/AVERAGE(E31:E34)-1</f>
        <v>0.0549999999999999</v>
      </c>
      <c r="H37" s="12" t="n">
        <f aca="false">'Central scenario'!BB40</f>
        <v>50</v>
      </c>
      <c r="K37" s="9" t="n">
        <f aca="false">'High scenario'!AG40</f>
        <v>4804788294.48665</v>
      </c>
      <c r="L37" s="9" t="n">
        <f aca="false">K37/$B$14*100</f>
        <v>93.7625038524676</v>
      </c>
      <c r="M37" s="10" t="n">
        <f aca="false">AVERAGE(K35:K38)/AVERAGE(K31:K34)-1</f>
        <v>0.0599999999999992</v>
      </c>
      <c r="O37" s="7" t="n">
        <f aca="false">O33+1</f>
        <v>2021</v>
      </c>
      <c r="P37" s="9" t="n">
        <f aca="false">'Low scenario'!AG40</f>
        <v>4683007946.00888</v>
      </c>
      <c r="Q37" s="9" t="n">
        <f aca="false">P37/$B$14*100</f>
        <v>91.3860348608152</v>
      </c>
      <c r="R37" s="10" t="n">
        <f aca="false">AVERAGE(P35:P38)/AVERAGE(P31:P34)-1</f>
        <v>0.0500000000000005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4739225282.5719</v>
      </c>
      <c r="F38" s="9" t="n">
        <f aca="false">E38/$B$14*100</f>
        <v>92.48308178838</v>
      </c>
      <c r="G38" s="7"/>
      <c r="H38" s="12" t="n">
        <f aca="false">'Central scenario'!BB41</f>
        <v>51</v>
      </c>
      <c r="K38" s="9" t="n">
        <f aca="false">'High scenario'!AG41</f>
        <v>4677161524.18156</v>
      </c>
      <c r="L38" s="9" t="n">
        <f aca="false">K38/$B$14*100</f>
        <v>91.2719455158723</v>
      </c>
      <c r="M38" s="7"/>
      <c r="O38" s="7" t="n">
        <f aca="false">O34+1</f>
        <v>2021</v>
      </c>
      <c r="P38" s="9" t="n">
        <f aca="false">'Low scenario'!AG41</f>
        <v>4729487732.32681</v>
      </c>
      <c r="Q38" s="9" t="n">
        <f aca="false">P38/$B$14*100</f>
        <v>92.2930594530741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4789376259.87539</v>
      </c>
      <c r="F39" s="6" t="n">
        <f aca="false">E39/$B$14*100</f>
        <v>93.4617474265766</v>
      </c>
      <c r="G39" s="7"/>
      <c r="H39" s="11" t="n">
        <f aca="false">'Central scenario'!BB42</f>
        <v>51.125</v>
      </c>
      <c r="K39" s="6" t="n">
        <f aca="false">'High scenario'!AG42</f>
        <v>4789376259.87539</v>
      </c>
      <c r="L39" s="6" t="n">
        <f aca="false">K39/$B$14*100</f>
        <v>93.4617474265766</v>
      </c>
      <c r="M39" s="7"/>
      <c r="O39" s="5" t="n">
        <f aca="false">O35+1</f>
        <v>2022</v>
      </c>
      <c r="P39" s="6" t="n">
        <f aca="false">'Low scenario'!AG42</f>
        <v>4786020676.46843</v>
      </c>
      <c r="Q39" s="6" t="n">
        <f aca="false">P39/$B$14*100</f>
        <v>93.3962652694369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4849667079.94405</v>
      </c>
      <c r="F40" s="9" t="n">
        <f aca="false">E40/$B$14*100</f>
        <v>94.6382858924738</v>
      </c>
      <c r="G40" s="7"/>
      <c r="H40" s="12" t="n">
        <f aca="false">'Central scenario'!BB43</f>
        <v>51.25</v>
      </c>
      <c r="K40" s="9" t="n">
        <f aca="false">'High scenario'!AG43</f>
        <v>4891474554.77117</v>
      </c>
      <c r="L40" s="9" t="n">
        <f aca="false">K40/$B$14*100</f>
        <v>95.4541331846506</v>
      </c>
      <c r="M40" s="7"/>
      <c r="O40" s="7" t="n">
        <f aca="false">O36+1</f>
        <v>2022</v>
      </c>
      <c r="P40" s="9" t="n">
        <f aca="false">'Low scenario'!AG43</f>
        <v>4851978550.90806</v>
      </c>
      <c r="Q40" s="9" t="n">
        <f aca="false">P40/$B$14*100</f>
        <v>94.6833928341088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4928782831.11857</v>
      </c>
      <c r="F41" s="9" t="n">
        <f aca="false">E41/$B$14*100</f>
        <v>96.1821813712411</v>
      </c>
      <c r="G41" s="10" t="n">
        <f aca="false">AVERAGE(E39:E42)/AVERAGE(E35:E38)-1</f>
        <v>0.044999999999999</v>
      </c>
      <c r="H41" s="12" t="n">
        <f aca="false">'Central scenario'!BB44</f>
        <v>51.375</v>
      </c>
      <c r="K41" s="9" t="n">
        <f aca="false">'High scenario'!AG44</f>
        <v>5045027709.21098</v>
      </c>
      <c r="L41" s="9" t="n">
        <f aca="false">K41/$B$14*100</f>
        <v>98.4506290450909</v>
      </c>
      <c r="M41" s="10" t="n">
        <f aca="false">AVERAGE(K39:K42)/AVERAGE(K35:K38)-1</f>
        <v>0.05</v>
      </c>
      <c r="O41" s="7" t="n">
        <f aca="false">O37+1</f>
        <v>2022</v>
      </c>
      <c r="P41" s="9" t="n">
        <f aca="false">'Low scenario'!AG44</f>
        <v>4865645255.90322</v>
      </c>
      <c r="Q41" s="9" t="n">
        <f aca="false">P41/$B$14*100</f>
        <v>94.9500902203869</v>
      </c>
      <c r="R41" s="10" t="n">
        <f aca="false">AVERAGE(P39:P42)/AVERAGE(P35:P38)-1</f>
        <v>0.0399999999999998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5022083930.9282</v>
      </c>
      <c r="F42" s="9" t="n">
        <f aca="false">E42/$B$14*100</f>
        <v>98.0028952495982</v>
      </c>
      <c r="G42" s="7"/>
      <c r="H42" s="12" t="n">
        <f aca="false">'Central scenario'!BB45</f>
        <v>51.5</v>
      </c>
      <c r="K42" s="9" t="n">
        <f aca="false">'High scenario'!AG45</f>
        <v>5051050606.85026</v>
      </c>
      <c r="L42" s="9" t="n">
        <f aca="false">K42/$B$14*100</f>
        <v>98.568162207531</v>
      </c>
      <c r="M42" s="7"/>
      <c r="O42" s="7" t="n">
        <f aca="false">O38+1</f>
        <v>2022</v>
      </c>
      <c r="P42" s="9" t="n">
        <f aca="false">'Low scenario'!AG45</f>
        <v>4900135041.18834</v>
      </c>
      <c r="Q42" s="9" t="n">
        <f aca="false">P42/$B$14*100</f>
        <v>95.6231372783348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5028845072.86917</v>
      </c>
      <c r="F43" s="6" t="n">
        <f aca="false">E43/$B$14*100</f>
        <v>98.1348347979056</v>
      </c>
      <c r="G43" s="7"/>
      <c r="H43" s="11" t="n">
        <f aca="false">'Central scenario'!BB46</f>
        <v>51.625</v>
      </c>
      <c r="K43" s="6" t="n">
        <f aca="false">'High scenario'!AG46</f>
        <v>5028845072.86917</v>
      </c>
      <c r="L43" s="6" t="n">
        <f aca="false">K43/$B$14*100</f>
        <v>98.1348347979056</v>
      </c>
      <c r="M43" s="7"/>
      <c r="O43" s="5" t="n">
        <f aca="false">O39+1</f>
        <v>2023</v>
      </c>
      <c r="P43" s="6" t="n">
        <f aca="false">'Low scenario'!AG46</f>
        <v>4943959358.79188</v>
      </c>
      <c r="Q43" s="6" t="n">
        <f aca="false">P43/$B$14*100</f>
        <v>96.4783420233282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5043653763.14183</v>
      </c>
      <c r="F44" s="9" t="n">
        <f aca="false">E44/$B$14*100</f>
        <v>98.4238173281731</v>
      </c>
      <c r="G44" s="7"/>
      <c r="H44" s="12" t="n">
        <f aca="false">'Central scenario'!BB47</f>
        <v>51.75</v>
      </c>
      <c r="K44" s="9" t="n">
        <f aca="false">'High scenario'!AG47</f>
        <v>5087133536.962</v>
      </c>
      <c r="L44" s="9" t="n">
        <f aca="false">K44/$B$14*100</f>
        <v>99.2722985120363</v>
      </c>
      <c r="M44" s="7"/>
      <c r="O44" s="7" t="n">
        <f aca="false">O40+1</f>
        <v>2023</v>
      </c>
      <c r="P44" s="9" t="n">
        <f aca="false">'Low scenario'!AG47</f>
        <v>5002389885.9862</v>
      </c>
      <c r="Q44" s="9" t="n">
        <f aca="false">P44/$B$14*100</f>
        <v>97.618578011966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5076646316.05212</v>
      </c>
      <c r="F45" s="9" t="n">
        <f aca="false">E45/$B$14*100</f>
        <v>99.0676468123782</v>
      </c>
      <c r="G45" s="10" t="n">
        <f aca="false">AVERAGE(E43:E46)/AVERAGE(E39:E42)-1</f>
        <v>0.035000000000001</v>
      </c>
      <c r="H45" s="12" t="n">
        <f aca="false">'Central scenario'!BB48</f>
        <v>51.875</v>
      </c>
      <c r="K45" s="9" t="n">
        <f aca="false">'High scenario'!AG48</f>
        <v>5183765971.21429</v>
      </c>
      <c r="L45" s="9" t="n">
        <f aca="false">K45/$B$14*100</f>
        <v>101.158021343831</v>
      </c>
      <c r="M45" s="10" t="n">
        <f aca="false">AVERAGE(K43:K46)/AVERAGE(K39:K42)-1</f>
        <v>0.0400000000000016</v>
      </c>
      <c r="O45" s="7" t="n">
        <f aca="false">O41+1</f>
        <v>2023</v>
      </c>
      <c r="P45" s="9" t="n">
        <f aca="false">'Low scenario'!AG48</f>
        <v>5011614613.58032</v>
      </c>
      <c r="Q45" s="9" t="n">
        <f aca="false">P45/$B$14*100</f>
        <v>97.7985929269986</v>
      </c>
      <c r="R45" s="10" t="n">
        <f aca="false">AVERAGE(P43:P46)/AVERAGE(P39:P42)-1</f>
        <v>0.0300000000000002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5126411803.36842</v>
      </c>
      <c r="F46" s="9" t="n">
        <f aca="false">E46/$B$14*100</f>
        <v>100.038789849329</v>
      </c>
      <c r="G46" s="7"/>
      <c r="H46" s="12" t="n">
        <f aca="false">'Central scenario'!BB49</f>
        <v>52</v>
      </c>
      <c r="K46" s="9" t="n">
        <f aca="false">'High scenario'!AG49</f>
        <v>5268261714.89069</v>
      </c>
      <c r="L46" s="9" t="n">
        <f aca="false">K46/$B$14*100</f>
        <v>102.806904084631</v>
      </c>
      <c r="M46" s="7"/>
      <c r="O46" s="7" t="n">
        <f aca="false">O42+1</f>
        <v>2023</v>
      </c>
      <c r="P46" s="9" t="n">
        <f aca="false">'Low scenario'!AG49</f>
        <v>5027929051.8437</v>
      </c>
      <c r="Q46" s="9" t="n">
        <f aca="false">P46/$B$14*100</f>
        <v>98.1169592080429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5204854650.41959</v>
      </c>
      <c r="F47" s="6" t="n">
        <f aca="false">E47/$B$14*100</f>
        <v>101.569554015832</v>
      </c>
      <c r="G47" s="7"/>
      <c r="H47" s="11" t="n">
        <f aca="false">'Central scenario'!BB50</f>
        <v>52</v>
      </c>
      <c r="K47" s="6" t="n">
        <f aca="false">'High scenario'!AG50</f>
        <v>5204854650.41958</v>
      </c>
      <c r="L47" s="6" t="n">
        <f aca="false">K47/$B$14*100</f>
        <v>101.569554015832</v>
      </c>
      <c r="M47" s="7"/>
      <c r="O47" s="5" t="n">
        <f aca="false">O43+1</f>
        <v>2024</v>
      </c>
      <c r="P47" s="6" t="n">
        <f aca="false">'Low scenario'!AG50</f>
        <v>5082390220.83803</v>
      </c>
      <c r="Q47" s="6" t="n">
        <f aca="false">P47/$B$14*100</f>
        <v>99.1797355999809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5220181644.85177</v>
      </c>
      <c r="F48" s="9" t="n">
        <f aca="false">E48/$B$14*100</f>
        <v>101.868650934659</v>
      </c>
      <c r="G48" s="7"/>
      <c r="H48" s="12" t="n">
        <f aca="false">'Central scenario'!BB51</f>
        <v>52</v>
      </c>
      <c r="K48" s="9" t="n">
        <f aca="false">'High scenario'!AG51</f>
        <v>5265183210.75567</v>
      </c>
      <c r="L48" s="9" t="n">
        <f aca="false">K48/$B$14*100</f>
        <v>102.746828959958</v>
      </c>
      <c r="M48" s="7"/>
      <c r="O48" s="7" t="n">
        <f aca="false">O44+1</f>
        <v>2024</v>
      </c>
      <c r="P48" s="9" t="n">
        <f aca="false">'Low scenario'!AG51</f>
        <v>5127449633.13587</v>
      </c>
      <c r="Q48" s="9" t="n">
        <f aca="false">P48/$B$14*100</f>
        <v>100.059042462265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5254328937.11395</v>
      </c>
      <c r="F49" s="9" t="n">
        <f aca="false">E49/$B$14*100</f>
        <v>102.535014450811</v>
      </c>
      <c r="G49" s="10" t="n">
        <f aca="false">AVERAGE(E47:E50)/AVERAGE(E43:E46)-1</f>
        <v>0.034999999999999</v>
      </c>
      <c r="H49" s="12" t="n">
        <f aca="false">'Central scenario'!BB52</f>
        <v>52</v>
      </c>
      <c r="K49" s="9" t="n">
        <f aca="false">'High scenario'!AG52</f>
        <v>5365197780.20679</v>
      </c>
      <c r="L49" s="9" t="n">
        <f aca="false">K49/$B$14*100</f>
        <v>104.698552090865</v>
      </c>
      <c r="M49" s="10" t="n">
        <f aca="false">AVERAGE(K47:K50)/AVERAGE(K43:K46)-1</f>
        <v>0.0399999999999978</v>
      </c>
      <c r="O49" s="7" t="n">
        <f aca="false">O45+1</f>
        <v>2024</v>
      </c>
      <c r="P49" s="9" t="n">
        <f aca="false">'Low scenario'!AG52</f>
        <v>5161963051.98773</v>
      </c>
      <c r="Q49" s="9" t="n">
        <f aca="false">P49/$B$14*100</f>
        <v>100.732550714809</v>
      </c>
      <c r="R49" s="10" t="n">
        <f aca="false">AVERAGE(P47:P50)/AVERAGE(P43:P46)-1</f>
        <v>0.0299999999999987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5305836216.48632</v>
      </c>
      <c r="F50" s="9" t="n">
        <f aca="false">E50/$B$14*100</f>
        <v>103.540147494056</v>
      </c>
      <c r="G50" s="7"/>
      <c r="H50" s="7" t="n">
        <v>52</v>
      </c>
      <c r="K50" s="9" t="n">
        <f aca="false">'High scenario'!AG53</f>
        <v>5555490906.39151</v>
      </c>
      <c r="L50" s="9" t="n">
        <f aca="false">K50/$B$14*100</f>
        <v>108.412006021284</v>
      </c>
      <c r="M50" s="7"/>
      <c r="O50" s="7" t="n">
        <f aca="false">O46+1</f>
        <v>2024</v>
      </c>
      <c r="P50" s="9" t="n">
        <f aca="false">'Low scenario'!AG53</f>
        <v>5213666791.54651</v>
      </c>
      <c r="Q50" s="9" t="n">
        <f aca="false">P50/$B$14*100</f>
        <v>101.74151755839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5330519857.27974</v>
      </c>
      <c r="F51" s="6" t="n">
        <f aca="false">E51/$B$14*100</f>
        <v>104.021833641943</v>
      </c>
      <c r="G51" s="7"/>
      <c r="H51" s="2" t="n">
        <f aca="false">H50</f>
        <v>52</v>
      </c>
      <c r="K51" s="6" t="n">
        <f aca="false">'High scenario'!AG54</f>
        <v>5619278015.80012</v>
      </c>
      <c r="L51" s="6" t="n">
        <f aca="false">K51/$B$14*100</f>
        <v>109.656772434515</v>
      </c>
      <c r="M51" s="7"/>
      <c r="O51" s="5" t="n">
        <f aca="false">O47+1</f>
        <v>2025</v>
      </c>
      <c r="P51" s="6" t="n">
        <f aca="false">'Low scenario'!AG54</f>
        <v>5275613417.24915</v>
      </c>
      <c r="Q51" s="6" t="n">
        <f aca="false">P51/$B$14*100</f>
        <v>102.950368058163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5404225716.66934</v>
      </c>
      <c r="F52" s="9" t="n">
        <f aca="false">E52/$B$14*100</f>
        <v>105.460158392463</v>
      </c>
      <c r="G52" s="7"/>
      <c r="H52" s="2" t="n">
        <f aca="false">H51</f>
        <v>52</v>
      </c>
      <c r="K52" s="9" t="n">
        <f aca="false">'High scenario'!AG55</f>
        <v>5651218011.75098</v>
      </c>
      <c r="L52" s="9" t="n">
        <f aca="false">K52/$B$14*100</f>
        <v>110.280061913643</v>
      </c>
      <c r="M52" s="7"/>
      <c r="O52" s="7" t="n">
        <f aca="false">O48+1</f>
        <v>2025</v>
      </c>
      <c r="P52" s="9" t="n">
        <f aca="false">'Low scenario'!AG55</f>
        <v>5332902121.42</v>
      </c>
      <c r="Q52" s="9" t="n">
        <f aca="false">P52/$B$14*100</f>
        <v>104.068322069099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5483061215.4588</v>
      </c>
      <c r="F53" s="9" t="n">
        <f aca="false">E53/$B$14*100</f>
        <v>106.998584917403</v>
      </c>
      <c r="G53" s="10" t="n">
        <f aca="false">AVERAGE(E51:E54)/AVERAGE(E47:E50)-1</f>
        <v>0.0370872432580049</v>
      </c>
      <c r="H53" s="2" t="n">
        <f aca="false">H52</f>
        <v>52</v>
      </c>
      <c r="K53" s="9" t="n">
        <f aca="false">'High scenario'!AG56</f>
        <v>5700237846.8408</v>
      </c>
      <c r="L53" s="9" t="n">
        <f aca="false">K53/$B$14*100</f>
        <v>111.236654003607</v>
      </c>
      <c r="M53" s="10" t="n">
        <f aca="false">AVERAGE(K51:K54)/AVERAGE(K47:K50)-1</f>
        <v>0.0616630044062703</v>
      </c>
      <c r="O53" s="7" t="n">
        <f aca="false">O49+1</f>
        <v>2025</v>
      </c>
      <c r="P53" s="9" t="n">
        <f aca="false">'Low scenario'!AG56</f>
        <v>5378938937.02966</v>
      </c>
      <c r="Q53" s="9" t="n">
        <f aca="false">P53/$B$14*100</f>
        <v>104.966702359009</v>
      </c>
      <c r="R53" s="10" t="n">
        <f aca="false">AVERAGE(P51:P54)/AVERAGE(P47:P50)-1</f>
        <v>0.0393683552580613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5545677930.41629</v>
      </c>
      <c r="F54" s="9" t="n">
        <f aca="false">E54/$B$14*100</f>
        <v>108.220511799003</v>
      </c>
      <c r="G54" s="7"/>
      <c r="H54" s="2" t="n">
        <f aca="false">H53</f>
        <v>52</v>
      </c>
      <c r="K54" s="9" t="n">
        <f aca="false">'High scenario'!AG57</f>
        <v>5739009138.75034</v>
      </c>
      <c r="L54" s="9" t="n">
        <f aca="false">K54/$B$14*100</f>
        <v>111.993252043775</v>
      </c>
      <c r="M54" s="7"/>
      <c r="O54" s="7" t="n">
        <f aca="false">O50+1</f>
        <v>2025</v>
      </c>
      <c r="P54" s="9" t="n">
        <f aca="false">'Low scenario'!AG57</f>
        <v>5408431306.01489</v>
      </c>
      <c r="Q54" s="9" t="n">
        <f aca="false">P54/$B$14*100</f>
        <v>105.542227895435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5566328879.6494</v>
      </c>
      <c r="F55" s="6" t="n">
        <f aca="false">E55/$B$14*100</f>
        <v>108.623502438413</v>
      </c>
      <c r="G55" s="7"/>
      <c r="H55" s="2" t="n">
        <f aca="false">H54</f>
        <v>52</v>
      </c>
      <c r="K55" s="6" t="n">
        <f aca="false">'High scenario'!AG58</f>
        <v>5805427981.7018</v>
      </c>
      <c r="L55" s="6" t="n">
        <f aca="false">K55/$B$14*100</f>
        <v>113.289375126921</v>
      </c>
      <c r="M55" s="7"/>
      <c r="O55" s="5" t="n">
        <f aca="false">O51+1</f>
        <v>2026</v>
      </c>
      <c r="P55" s="6" t="n">
        <f aca="false">'Low scenario'!AG58</f>
        <v>5430773672.44468</v>
      </c>
      <c r="Q55" s="6" t="n">
        <f aca="false">P55/$B$14*100</f>
        <v>105.978225506578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5614242010.54977</v>
      </c>
      <c r="F56" s="9" t="n">
        <f aca="false">E56/$B$14*100</f>
        <v>109.558497873235</v>
      </c>
      <c r="G56" s="7"/>
      <c r="H56" s="2" t="n">
        <f aca="false">H55</f>
        <v>52</v>
      </c>
      <c r="K56" s="9" t="n">
        <f aca="false">'High scenario'!AG59</f>
        <v>5868423226.64363</v>
      </c>
      <c r="L56" s="9" t="n">
        <f aca="false">K56/$B$14*100</f>
        <v>114.51868878957</v>
      </c>
      <c r="M56" s="7"/>
      <c r="O56" s="7" t="n">
        <f aca="false">O52+1</f>
        <v>2026</v>
      </c>
      <c r="P56" s="9" t="n">
        <f aca="false">'Low scenario'!AG59</f>
        <v>5485158435.8119</v>
      </c>
      <c r="Q56" s="9" t="n">
        <f aca="false">P56/$B$14*100</f>
        <v>107.039510889451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5643222657.89207</v>
      </c>
      <c r="F57" s="9" t="n">
        <f aca="false">E57/$B$14*100</f>
        <v>110.124037474885</v>
      </c>
      <c r="G57" s="10" t="n">
        <f aca="false">AVERAGE(E55:E58)/AVERAGE(E51:E54)-1</f>
        <v>0.0338661270254634</v>
      </c>
      <c r="H57" s="2" t="n">
        <f aca="false">H56</f>
        <v>52</v>
      </c>
      <c r="K57" s="9" t="n">
        <f aca="false">'High scenario'!AG60</f>
        <v>5967468741.8165</v>
      </c>
      <c r="L57" s="9" t="n">
        <f aca="false">K57/$B$14*100</f>
        <v>116.451501419134</v>
      </c>
      <c r="M57" s="10" t="n">
        <f aca="false">AVERAGE(K55:K58)/AVERAGE(K51:K54)-1</f>
        <v>0.0421158716495194</v>
      </c>
      <c r="O57" s="7" t="n">
        <f aca="false">O53+1</f>
        <v>2026</v>
      </c>
      <c r="P57" s="9" t="n">
        <f aca="false">'Low scenario'!AG60</f>
        <v>5544326812.31204</v>
      </c>
      <c r="Q57" s="9" t="n">
        <f aca="false">P57/$B$14*100</f>
        <v>108.194145555853</v>
      </c>
      <c r="R57" s="10" t="n">
        <f aca="false">AVERAGE(P55:P58)/AVERAGE(P51:P54)-1</f>
        <v>0.0308069545230909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5676736109.77123</v>
      </c>
      <c r="F58" s="9" t="n">
        <f aca="false">E58/$B$14*100</f>
        <v>110.778031983766</v>
      </c>
      <c r="G58" s="7"/>
      <c r="H58" s="2" t="n">
        <f aca="false">H57</f>
        <v>52</v>
      </c>
      <c r="K58" s="9" t="n">
        <f aca="false">'High scenario'!AG61</f>
        <v>6024863684.91538</v>
      </c>
      <c r="L58" s="9" t="n">
        <f aca="false">K58/$B$14*100</f>
        <v>117.571528617751</v>
      </c>
      <c r="M58" s="7"/>
      <c r="O58" s="7" t="n">
        <f aca="false">O54+1</f>
        <v>2026</v>
      </c>
      <c r="P58" s="9" t="n">
        <f aca="false">'Low scenario'!AG61</f>
        <v>5594768941.40357</v>
      </c>
      <c r="Q58" s="9" t="n">
        <f aca="false">P58/$B$14*100</f>
        <v>109.178492843058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5701492649.16415</v>
      </c>
      <c r="F59" s="6" t="n">
        <f aca="false">E59/$B$14*100</f>
        <v>111.261140703221</v>
      </c>
      <c r="G59" s="7"/>
      <c r="H59" s="2" t="n">
        <f aca="false">H58</f>
        <v>52</v>
      </c>
      <c r="K59" s="6" t="n">
        <f aca="false">'High scenario'!AG62</f>
        <v>6094580802.51962</v>
      </c>
      <c r="L59" s="6" t="n">
        <f aca="false">K59/$B$14*100</f>
        <v>118.932015512761</v>
      </c>
      <c r="M59" s="7"/>
      <c r="O59" s="5" t="n">
        <f aca="false">O55+1</f>
        <v>2027</v>
      </c>
      <c r="P59" s="6" t="n">
        <f aca="false">'Low scenario'!AG62</f>
        <v>5625146534.75934</v>
      </c>
      <c r="Q59" s="6" t="n">
        <f aca="false">P59/$B$14*100</f>
        <v>109.771292991468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5728668260.91449</v>
      </c>
      <c r="F60" s="9" t="n">
        <f aca="false">E60/$B$14*100</f>
        <v>111.79145613967</v>
      </c>
      <c r="G60" s="7"/>
      <c r="H60" s="2" t="n">
        <f aca="false">H59</f>
        <v>52</v>
      </c>
      <c r="K60" s="9" t="n">
        <f aca="false">'High scenario'!AG63</f>
        <v>6127370778.08315</v>
      </c>
      <c r="L60" s="9" t="n">
        <f aca="false">K60/$B$14*100</f>
        <v>119.571891823987</v>
      </c>
      <c r="M60" s="7"/>
      <c r="O60" s="7" t="n">
        <f aca="false">O56+1</f>
        <v>2027</v>
      </c>
      <c r="P60" s="9" t="n">
        <f aca="false">'Low scenario'!AG63</f>
        <v>5663255918.50086</v>
      </c>
      <c r="Q60" s="9" t="n">
        <f aca="false">P60/$B$14*100</f>
        <v>110.514974298712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5760991716.78883</v>
      </c>
      <c r="F61" s="9" t="n">
        <f aca="false">E61/$B$14*100</f>
        <v>112.422228604592</v>
      </c>
      <c r="G61" s="10" t="n">
        <f aca="false">AVERAGE(E59:E62)/AVERAGE(E55:E58)-1</f>
        <v>0.0219661378701712</v>
      </c>
      <c r="H61" s="2" t="n">
        <f aca="false">H60</f>
        <v>52</v>
      </c>
      <c r="K61" s="9" t="n">
        <f aca="false">'High scenario'!AG64</f>
        <v>6188484617.03557</v>
      </c>
      <c r="L61" s="9" t="n">
        <f aca="false">K61/$B$14*100</f>
        <v>120.764490999853</v>
      </c>
      <c r="M61" s="10" t="n">
        <f aca="false">AVERAGE(K59:K62)/AVERAGE(K55:K58)-1</f>
        <v>0.0423383772387411</v>
      </c>
      <c r="O61" s="7" t="n">
        <f aca="false">O57+1</f>
        <v>2027</v>
      </c>
      <c r="P61" s="9" t="n">
        <f aca="false">'Low scenario'!AG64</f>
        <v>5723405610.93701</v>
      </c>
      <c r="Q61" s="9" t="n">
        <f aca="false">P61/$B$14*100</f>
        <v>111.688758745207</v>
      </c>
      <c r="R61" s="10" t="n">
        <f aca="false">AVERAGE(P59:P62)/AVERAGE(P55:P58)-1</f>
        <v>0.0340812486355653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5803626767.61149</v>
      </c>
      <c r="F62" s="9" t="n">
        <f aca="false">E62/$B$14*100</f>
        <v>113.254225535986</v>
      </c>
      <c r="G62" s="7"/>
      <c r="H62" s="2" t="n">
        <f aca="false">H61</f>
        <v>52</v>
      </c>
      <c r="K62" s="9" t="n">
        <f aca="false">'High scenario'!AG65</f>
        <v>6257735247.98218</v>
      </c>
      <c r="L62" s="9" t="n">
        <f aca="false">K62/$B$14*100</f>
        <v>122.115874693151</v>
      </c>
      <c r="M62" s="7"/>
      <c r="O62" s="7" t="n">
        <f aca="false">O58+1</f>
        <v>2027</v>
      </c>
      <c r="P62" s="9" t="n">
        <f aca="false">'Low scenario'!AG65</f>
        <v>5794882686.00318</v>
      </c>
      <c r="Q62" s="9" t="n">
        <f aca="false">P62/$B$14*100</f>
        <v>113.083590133293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5862241169.25447</v>
      </c>
      <c r="F63" s="6" t="n">
        <f aca="false">E63/$B$14*100</f>
        <v>114.398049721989</v>
      </c>
      <c r="G63" s="7"/>
      <c r="H63" s="2" t="n">
        <f aca="false">H62</f>
        <v>52</v>
      </c>
      <c r="K63" s="6" t="n">
        <f aca="false">'High scenario'!AG66</f>
        <v>6327361851.56405</v>
      </c>
      <c r="L63" s="6" t="n">
        <f aca="false">K63/$B$14*100</f>
        <v>123.474595262395</v>
      </c>
      <c r="M63" s="7"/>
      <c r="O63" s="5" t="n">
        <f aca="false">O59+1</f>
        <v>2028</v>
      </c>
      <c r="P63" s="6" t="n">
        <f aca="false">'Low scenario'!AG66</f>
        <v>5831623532.89767</v>
      </c>
      <c r="Q63" s="6" t="n">
        <f aca="false">P63/$B$14*100</f>
        <v>113.80056528128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5911493204.3175</v>
      </c>
      <c r="F64" s="9" t="n">
        <f aca="false">E64/$B$14*100</f>
        <v>115.359173052363</v>
      </c>
      <c r="G64" s="7"/>
      <c r="H64" s="2" t="n">
        <f aca="false">H63</f>
        <v>52</v>
      </c>
      <c r="K64" s="9" t="n">
        <f aca="false">'High scenario'!AG67</f>
        <v>6353330598.30816</v>
      </c>
      <c r="L64" s="9" t="n">
        <f aca="false">K64/$B$14*100</f>
        <v>123.981359466643</v>
      </c>
      <c r="M64" s="7"/>
      <c r="O64" s="7" t="n">
        <f aca="false">O60+1</f>
        <v>2028</v>
      </c>
      <c r="P64" s="9" t="n">
        <f aca="false">'Low scenario'!AG67</f>
        <v>5852309380.87387</v>
      </c>
      <c r="Q64" s="9" t="n">
        <f aca="false">P64/$B$14*100</f>
        <v>114.20423694831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5967856042.93544</v>
      </c>
      <c r="F65" s="9" t="n">
        <f aca="false">E65/$B$14*100</f>
        <v>116.459059363507</v>
      </c>
      <c r="G65" s="10" t="n">
        <f aca="false">AVERAGE(E63:E66)/AVERAGE(E59:E62)-1</f>
        <v>0.033204436872424</v>
      </c>
      <c r="H65" s="2" t="n">
        <f aca="false">H64</f>
        <v>52</v>
      </c>
      <c r="K65" s="9" t="n">
        <f aca="false">'High scenario'!AG68</f>
        <v>6400637439.40647</v>
      </c>
      <c r="L65" s="9" t="n">
        <f aca="false">K65/$B$14*100</f>
        <v>124.904523526924</v>
      </c>
      <c r="M65" s="10" t="n">
        <f aca="false">AVERAGE(K63:K66)/AVERAGE(K59:K62)-1</f>
        <v>0.0358197731677563</v>
      </c>
      <c r="O65" s="7" t="n">
        <f aca="false">O61+1</f>
        <v>2028</v>
      </c>
      <c r="P65" s="9" t="n">
        <f aca="false">'Low scenario'!AG68</f>
        <v>5853572629.40503</v>
      </c>
      <c r="Q65" s="9" t="n">
        <f aca="false">P65/$B$14*100</f>
        <v>114.228888470502</v>
      </c>
      <c r="R65" s="10" t="n">
        <f aca="false">AVERAGE(P63:P66)/AVERAGE(P59:P62)-1</f>
        <v>0.0257298070214997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6016717678.77085</v>
      </c>
      <c r="F66" s="9" t="n">
        <f aca="false">E66/$B$14*100</f>
        <v>117.412564291812</v>
      </c>
      <c r="G66" s="7"/>
      <c r="H66" s="2" t="n">
        <f aca="false">H65</f>
        <v>52</v>
      </c>
      <c r="K66" s="9" t="n">
        <f aca="false">'High scenario'!AG69</f>
        <v>6470449861.9873</v>
      </c>
      <c r="L66" s="9" t="n">
        <f aca="false">K66/$B$14*100</f>
        <v>126.266870240243</v>
      </c>
      <c r="M66" s="7"/>
      <c r="O66" s="7" t="n">
        <f aca="false">O62+1</f>
        <v>2028</v>
      </c>
      <c r="P66" s="9" t="n">
        <f aca="false">'Low scenario'!AG69</f>
        <v>5855996958.8255</v>
      </c>
      <c r="Q66" s="9" t="n">
        <f aca="false">P66/$B$14*100</f>
        <v>114.276197775864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6042240269.48596</v>
      </c>
      <c r="F67" s="6" t="n">
        <f aca="false">E67/$B$14*100</f>
        <v>117.910622034127</v>
      </c>
      <c r="G67" s="7"/>
      <c r="H67" s="2" t="n">
        <f aca="false">H66</f>
        <v>52</v>
      </c>
      <c r="K67" s="6" t="n">
        <f aca="false">'High scenario'!AG70</f>
        <v>6539674038.11664</v>
      </c>
      <c r="L67" s="6" t="n">
        <f aca="false">K67/$B$14*100</f>
        <v>127.617737683967</v>
      </c>
      <c r="M67" s="7"/>
      <c r="O67" s="5" t="n">
        <f aca="false">O63+1</f>
        <v>2029</v>
      </c>
      <c r="P67" s="6" t="n">
        <f aca="false">'Low scenario'!AG70</f>
        <v>5897748451.5837</v>
      </c>
      <c r="Q67" s="6" t="n">
        <f aca="false">P67/$B$14*100</f>
        <v>115.090952612218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6092443199.47732</v>
      </c>
      <c r="F68" s="9" t="n">
        <f aca="false">E68/$B$14*100</f>
        <v>118.890301497241</v>
      </c>
      <c r="G68" s="7"/>
      <c r="H68" s="2" t="n">
        <f aca="false">H67</f>
        <v>52</v>
      </c>
      <c r="K68" s="9" t="n">
        <f aca="false">'High scenario'!AG71</f>
        <v>6578348307.95626</v>
      </c>
      <c r="L68" s="9" t="n">
        <f aca="false">K68/$B$14*100</f>
        <v>128.372442397802</v>
      </c>
      <c r="M68" s="7"/>
      <c r="O68" s="7" t="n">
        <f aca="false">O64+1</f>
        <v>2029</v>
      </c>
      <c r="P68" s="9" t="n">
        <f aca="false">'Low scenario'!AG71</f>
        <v>5916409411.928</v>
      </c>
      <c r="Q68" s="9" t="n">
        <f aca="false">P68/$B$14*100</f>
        <v>115.455109835998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6115588452.23717</v>
      </c>
      <c r="F69" s="9" t="n">
        <f aca="false">E69/$B$14*100</f>
        <v>119.341966943885</v>
      </c>
      <c r="G69" s="10" t="n">
        <f aca="false">AVERAGE(E67:E70)/AVERAGE(E63:E66)-1</f>
        <v>0.0285264885225849</v>
      </c>
      <c r="H69" s="2" t="n">
        <f aca="false">H68</f>
        <v>52</v>
      </c>
      <c r="K69" s="9" t="n">
        <f aca="false">'High scenario'!AG72</f>
        <v>6624932161.30935</v>
      </c>
      <c r="L69" s="9" t="n">
        <f aca="false">K69/$B$14*100</f>
        <v>129.281497794581</v>
      </c>
      <c r="M69" s="10" t="n">
        <f aca="false">AVERAGE(K67:K70)/AVERAGE(K63:K66)-1</f>
        <v>0.0341966738077073</v>
      </c>
      <c r="O69" s="7" t="n">
        <f aca="false">O65+1</f>
        <v>2029</v>
      </c>
      <c r="P69" s="9" t="n">
        <f aca="false">'Low scenario'!AG72</f>
        <v>5980362718.30607</v>
      </c>
      <c r="Q69" s="9" t="n">
        <f aca="false">P69/$B$14*100</f>
        <v>116.703119481404</v>
      </c>
      <c r="R69" s="10" t="n">
        <f aca="false">AVERAGE(P67:P70)/AVERAGE(P63:P66)-1</f>
        <v>0.0176991227550947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6185777277.2738</v>
      </c>
      <c r="F70" s="9" t="n">
        <f aca="false">E70/$B$14*100</f>
        <v>120.711658920835</v>
      </c>
      <c r="G70" s="7"/>
      <c r="H70" s="2" t="n">
        <f aca="false">H69</f>
        <v>52</v>
      </c>
      <c r="K70" s="9" t="n">
        <f aca="false">'High scenario'!AG73</f>
        <v>6682611121.24415</v>
      </c>
      <c r="L70" s="9" t="n">
        <f aca="false">K70/$B$14*100</f>
        <v>130.407067407981</v>
      </c>
      <c r="M70" s="7"/>
      <c r="O70" s="7" t="n">
        <f aca="false">O66+1</f>
        <v>2029</v>
      </c>
      <c r="P70" s="9" t="n">
        <f aca="false">'Low scenario'!AG73</f>
        <v>6013026392.63884</v>
      </c>
      <c r="Q70" s="9" t="n">
        <f aca="false">P70/$B$14*100</f>
        <v>117.340531101387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6224948924.38794</v>
      </c>
      <c r="F71" s="6" t="n">
        <f aca="false">E71/$B$14*100</f>
        <v>121.476069647871</v>
      </c>
      <c r="G71" s="7"/>
      <c r="H71" s="2" t="n">
        <f aca="false">H70</f>
        <v>52</v>
      </c>
      <c r="K71" s="6" t="n">
        <f aca="false">'High scenario'!AG74</f>
        <v>6722168389.2382</v>
      </c>
      <c r="L71" s="6" t="n">
        <f aca="false">K71/$B$14*100</f>
        <v>131.179003290555</v>
      </c>
      <c r="M71" s="7"/>
      <c r="O71" s="5" t="n">
        <f aca="false">O67+1</f>
        <v>2030</v>
      </c>
      <c r="P71" s="6" t="n">
        <f aca="false">'Low scenario'!AG74</f>
        <v>6042502392.82018</v>
      </c>
      <c r="Q71" s="6" t="n">
        <f aca="false">P71/$B$14*100</f>
        <v>117.915737210619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6274817128.40818</v>
      </c>
      <c r="F72" s="9" t="n">
        <f aca="false">E72/$B$14*100</f>
        <v>122.449217138455</v>
      </c>
      <c r="G72" s="7"/>
      <c r="H72" s="2" t="n">
        <f aca="false">H71</f>
        <v>52</v>
      </c>
      <c r="K72" s="9" t="n">
        <f aca="false">'High scenario'!AG75</f>
        <v>6791191655.58135</v>
      </c>
      <c r="L72" s="9" t="n">
        <f aca="false">K72/$B$14*100</f>
        <v>132.525950102724</v>
      </c>
      <c r="M72" s="7"/>
      <c r="O72" s="7" t="n">
        <f aca="false">O68+1</f>
        <v>2030</v>
      </c>
      <c r="P72" s="9" t="n">
        <f aca="false">'Low scenario'!AG75</f>
        <v>6018913175.84111</v>
      </c>
      <c r="Q72" s="9" t="n">
        <f aca="false">P72/$B$14*100</f>
        <v>117.455408073867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6273771930.63699</v>
      </c>
      <c r="F73" s="9" t="n">
        <f aca="false">E73/$B$14*100</f>
        <v>122.428820743434</v>
      </c>
      <c r="G73" s="10" t="n">
        <f aca="false">AVERAGE(E71:E74)/AVERAGE(E67:E70)-1</f>
        <v>0.0284275614151224</v>
      </c>
      <c r="H73" s="2" t="n">
        <f aca="false">H72</f>
        <v>52</v>
      </c>
      <c r="K73" s="9" t="n">
        <f aca="false">'High scenario'!AG76</f>
        <v>6846814141.02131</v>
      </c>
      <c r="L73" s="9" t="n">
        <f aca="false">K73/$B$14*100</f>
        <v>133.61138887457</v>
      </c>
      <c r="M73" s="10" t="n">
        <f aca="false">AVERAGE(K71:K74)/AVERAGE(K67:K70)-1</f>
        <v>0.032543955326684</v>
      </c>
      <c r="O73" s="7" t="n">
        <f aca="false">O69+1</f>
        <v>2030</v>
      </c>
      <c r="P73" s="9" t="n">
        <f aca="false">'Low scenario'!AG76</f>
        <v>6034869129.2363</v>
      </c>
      <c r="Q73" s="9" t="n">
        <f aca="false">P73/$B$14*100</f>
        <v>117.766778742041</v>
      </c>
      <c r="R73" s="10" t="n">
        <f aca="false">AVERAGE(P71:P74)/AVERAGE(P67:P70)-1</f>
        <v>0.0140767422791808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6357168504.37372</v>
      </c>
      <c r="F74" s="9" t="n">
        <f aca="false">E74/$B$14*100</f>
        <v>124.056253855366</v>
      </c>
      <c r="G74" s="7"/>
      <c r="H74" s="2" t="n">
        <f aca="false">H73</f>
        <v>52</v>
      </c>
      <c r="K74" s="9" t="n">
        <f aca="false">'High scenario'!AG77</f>
        <v>6925383870.08591</v>
      </c>
      <c r="L74" s="9" t="n">
        <f aca="false">K74/$B$14*100</f>
        <v>135.144629065935</v>
      </c>
      <c r="M74" s="7"/>
      <c r="O74" s="7" t="n">
        <f aca="false">O70+1</f>
        <v>2030</v>
      </c>
      <c r="P74" s="9" t="n">
        <f aca="false">'Low scenario'!AG77</f>
        <v>6046394979.61794</v>
      </c>
      <c r="Q74" s="9" t="n">
        <f aca="false">P74/$B$14*100</f>
        <v>117.991698660375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6399568506.6145</v>
      </c>
      <c r="F75" s="6" t="n">
        <f aca="false">E75/$B$14*100</f>
        <v>124.883663957494</v>
      </c>
      <c r="G75" s="7"/>
      <c r="H75" s="2" t="n">
        <f aca="false">H74</f>
        <v>52</v>
      </c>
      <c r="K75" s="6" t="n">
        <f aca="false">'High scenario'!AG78</f>
        <v>6954557082.58203</v>
      </c>
      <c r="L75" s="6" t="n">
        <f aca="false">K75/$B$14*100</f>
        <v>135.713926458746</v>
      </c>
      <c r="M75" s="7"/>
      <c r="O75" s="5" t="n">
        <f aca="false">O71+1</f>
        <v>2031</v>
      </c>
      <c r="P75" s="6" t="n">
        <f aca="false">'Low scenario'!AG78</f>
        <v>6032966049.16417</v>
      </c>
      <c r="Q75" s="6" t="n">
        <f aca="false">P75/$B$14*100</f>
        <v>117.729641298795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6421405148.41989</v>
      </c>
      <c r="F76" s="9" t="n">
        <f aca="false">E76/$B$14*100</f>
        <v>125.30979266201</v>
      </c>
      <c r="G76" s="7"/>
      <c r="H76" s="2" t="n">
        <f aca="false">H75</f>
        <v>52</v>
      </c>
      <c r="K76" s="9" t="n">
        <f aca="false">'High scenario'!AG79</f>
        <v>7009007691.26161</v>
      </c>
      <c r="L76" s="9" t="n">
        <f aca="false">K76/$B$14*100</f>
        <v>136.776496772603</v>
      </c>
      <c r="M76" s="7"/>
      <c r="O76" s="7" t="n">
        <f aca="false">O72+1</f>
        <v>2031</v>
      </c>
      <c r="P76" s="9" t="n">
        <f aca="false">'Low scenario'!AG79</f>
        <v>6059292486.63828</v>
      </c>
      <c r="Q76" s="9" t="n">
        <f aca="false">P76/$B$14*100</f>
        <v>118.243385618793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6448728403.49374</v>
      </c>
      <c r="F77" s="9" t="n">
        <f aca="false">E77/$B$14*100</f>
        <v>125.842989267585</v>
      </c>
      <c r="G77" s="10" t="n">
        <f aca="false">AVERAGE(E75:E78)/AVERAGE(E71:E74)-1</f>
        <v>0.024219513788218</v>
      </c>
      <c r="H77" s="2" t="n">
        <f aca="false">H76</f>
        <v>52</v>
      </c>
      <c r="K77" s="9" t="n">
        <f aca="false">'High scenario'!AG80</f>
        <v>7060150323.10074</v>
      </c>
      <c r="L77" s="9" t="n">
        <f aca="false">K77/$B$14*100</f>
        <v>137.774513942338</v>
      </c>
      <c r="M77" s="10" t="n">
        <f aca="false">AVERAGE(K75:K78)/AVERAGE(K71:K74)-1</f>
        <v>0.0316220493755612</v>
      </c>
      <c r="O77" s="7" t="n">
        <f aca="false">O73+1</f>
        <v>2031</v>
      </c>
      <c r="P77" s="9" t="n">
        <f aca="false">'Low scenario'!AG80</f>
        <v>6077025652.99459</v>
      </c>
      <c r="Q77" s="9" t="n">
        <f aca="false">P77/$B$14*100</f>
        <v>118.589437510551</v>
      </c>
      <c r="R77" s="10" t="n">
        <f aca="false">AVERAGE(P75:P78)/AVERAGE(P71:P74)-1</f>
        <v>0.00601581159193665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6469657921.5678</v>
      </c>
      <c r="F78" s="9" t="n">
        <f aca="false">E78/$B$14*100</f>
        <v>126.251416007489</v>
      </c>
      <c r="G78" s="7"/>
      <c r="H78" s="2" t="n">
        <f aca="false">H77</f>
        <v>52</v>
      </c>
      <c r="K78" s="9" t="n">
        <f aca="false">'High scenario'!AG81</f>
        <v>7124668223.06665</v>
      </c>
      <c r="L78" s="9" t="n">
        <f aca="false">K78/$B$14*100</f>
        <v>139.033541286175</v>
      </c>
      <c r="M78" s="7"/>
      <c r="O78" s="7" t="n">
        <f aca="false">O74+1</f>
        <v>2031</v>
      </c>
      <c r="P78" s="9" t="n">
        <f aca="false">'Low scenario'!AG81</f>
        <v>6118633300.98291</v>
      </c>
      <c r="Q78" s="9" t="n">
        <f aca="false">P78/$B$14*100</f>
        <v>119.401385304228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6511837601.3116</v>
      </c>
      <c r="F79" s="6" t="n">
        <f aca="false">E79/$B$14*100</f>
        <v>127.074526650889</v>
      </c>
      <c r="G79" s="7"/>
      <c r="H79" s="2" t="n">
        <f aca="false">H78</f>
        <v>52</v>
      </c>
      <c r="K79" s="6" t="n">
        <f aca="false">'High scenario'!AG82</f>
        <v>7206336759.61028</v>
      </c>
      <c r="L79" s="6" t="n">
        <f aca="false">K79/$B$14*100</f>
        <v>140.627252809549</v>
      </c>
      <c r="M79" s="7"/>
      <c r="O79" s="5" t="n">
        <f aca="false">O75+1</f>
        <v>2032</v>
      </c>
      <c r="P79" s="6" t="n">
        <f aca="false">'Low scenario'!AG82</f>
        <v>6142119229.24495</v>
      </c>
      <c r="Q79" s="6" t="n">
        <f aca="false">P79/$B$14*100</f>
        <v>119.859698824862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6574180643.92539</v>
      </c>
      <c r="F80" s="9" t="n">
        <f aca="false">E80/$B$14*100</f>
        <v>128.291112984143</v>
      </c>
      <c r="G80" s="7"/>
      <c r="H80" s="2" t="n">
        <f aca="false">H79</f>
        <v>52</v>
      </c>
      <c r="K80" s="9" t="n">
        <f aca="false">'High scenario'!AG83</f>
        <v>7246861922.40802</v>
      </c>
      <c r="L80" s="9" t="n">
        <f aca="false">K80/$B$14*100</f>
        <v>141.41807656703</v>
      </c>
      <c r="M80" s="7"/>
      <c r="O80" s="7" t="n">
        <f aca="false">O76+1</f>
        <v>2032</v>
      </c>
      <c r="P80" s="9" t="n">
        <f aca="false">'Low scenario'!AG83</f>
        <v>6138978493.66505</v>
      </c>
      <c r="Q80" s="9" t="n">
        <f aca="false">P80/$B$14*100</f>
        <v>119.798409291618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6599224181.31921</v>
      </c>
      <c r="F81" s="9" t="n">
        <f aca="false">E81/$B$14*100</f>
        <v>128.779822293991</v>
      </c>
      <c r="G81" s="10" t="n">
        <f aca="false">AVERAGE(E79:E82)/AVERAGE(E75:E78)-1</f>
        <v>0.0227155864237707</v>
      </c>
      <c r="H81" s="2" t="n">
        <f aca="false">H80</f>
        <v>52</v>
      </c>
      <c r="K81" s="9" t="n">
        <f aca="false">'High scenario'!AG84</f>
        <v>7290679025.3119</v>
      </c>
      <c r="L81" s="9" t="n">
        <f aca="false">K81/$B$14*100</f>
        <v>142.273140521574</v>
      </c>
      <c r="M81" s="10" t="n">
        <f aca="false">AVERAGE(K79:K82)/AVERAGE(K75:K78)-1</f>
        <v>0.0327046175926997</v>
      </c>
      <c r="O81" s="7" t="n">
        <f aca="false">O77+1</f>
        <v>2032</v>
      </c>
      <c r="P81" s="9" t="n">
        <f aca="false">'Low scenario'!AG84</f>
        <v>6178971664.90406</v>
      </c>
      <c r="Q81" s="9" t="n">
        <f aca="false">P81/$B$14*100</f>
        <v>120.578851559318</v>
      </c>
      <c r="R81" s="10" t="n">
        <f aca="false">AVERAGE(P79:P82)/AVERAGE(P75:P78)-1</f>
        <v>0.014441188110822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6638802209.66013</v>
      </c>
      <c r="F82" s="9" t="n">
        <f aca="false">E82/$B$14*100</f>
        <v>129.552163302032</v>
      </c>
      <c r="G82" s="7"/>
      <c r="H82" s="2" t="n">
        <f aca="false">H81</f>
        <v>52</v>
      </c>
      <c r="K82" s="9" t="n">
        <f aca="false">'High scenario'!AG85</f>
        <v>7325087725.01452</v>
      </c>
      <c r="L82" s="9" t="n">
        <f aca="false">K82/$B$14*100</f>
        <v>142.94460524399</v>
      </c>
      <c r="M82" s="7"/>
      <c r="O82" s="7" t="n">
        <f aca="false">O78+1</f>
        <v>2032</v>
      </c>
      <c r="P82" s="9" t="n">
        <f aca="false">'Low scenario'!AG85</f>
        <v>6178594487.25593</v>
      </c>
      <c r="Q82" s="9" t="n">
        <f aca="false">P82/$B$14*100</f>
        <v>120.571491168283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6710610546.00033</v>
      </c>
      <c r="F83" s="6" t="n">
        <f aca="false">E83/$B$14*100</f>
        <v>130.953459051205</v>
      </c>
      <c r="G83" s="7"/>
      <c r="H83" s="2" t="n">
        <f aca="false">H82</f>
        <v>52</v>
      </c>
      <c r="K83" s="6" t="n">
        <f aca="false">'High scenario'!AG86</f>
        <v>7403074612.94179</v>
      </c>
      <c r="L83" s="6" t="n">
        <f aca="false">K83/$B$14*100</f>
        <v>144.46647164716</v>
      </c>
      <c r="M83" s="7"/>
      <c r="O83" s="5" t="n">
        <f aca="false">O79+1</f>
        <v>2033</v>
      </c>
      <c r="P83" s="6" t="n">
        <f aca="false">'Low scenario'!AG86</f>
        <v>6186344971.29823</v>
      </c>
      <c r="Q83" s="6" t="n">
        <f aca="false">P83/$B$14*100</f>
        <v>120.722737122389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6731718891.6333</v>
      </c>
      <c r="F84" s="9" t="n">
        <f aca="false">E84/$B$14*100</f>
        <v>131.36537550151</v>
      </c>
      <c r="G84" s="7"/>
      <c r="H84" s="2" t="n">
        <f aca="false">H83</f>
        <v>52</v>
      </c>
      <c r="K84" s="9" t="n">
        <f aca="false">'High scenario'!AG87</f>
        <v>7436148289.84421</v>
      </c>
      <c r="L84" s="9" t="n">
        <f aca="false">K84/$B$14*100</f>
        <v>145.111884216437</v>
      </c>
      <c r="M84" s="7"/>
      <c r="O84" s="7" t="n">
        <f aca="false">O80+1</f>
        <v>2033</v>
      </c>
      <c r="P84" s="9" t="n">
        <f aca="false">'Low scenario'!AG87</f>
        <v>6225431211.31309</v>
      </c>
      <c r="Q84" s="9" t="n">
        <f aca="false">P84/$B$14*100</f>
        <v>121.485481182138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6724969715.03123</v>
      </c>
      <c r="F85" s="9" t="n">
        <f aca="false">E85/$B$14*100</f>
        <v>131.23366944947</v>
      </c>
      <c r="G85" s="10" t="n">
        <f aca="false">AVERAGE(E83:E86)/AVERAGE(E79:E82)-1</f>
        <v>0.0237052633559653</v>
      </c>
      <c r="H85" s="2" t="n">
        <f aca="false">H84</f>
        <v>52</v>
      </c>
      <c r="K85" s="9" t="n">
        <f aca="false">'High scenario'!AG88</f>
        <v>7449555852.52444</v>
      </c>
      <c r="L85" s="9" t="n">
        <f aca="false">K85/$B$14*100</f>
        <v>145.37352459899</v>
      </c>
      <c r="M85" s="10" t="n">
        <f aca="false">AVERAGE(K83:K86)/AVERAGE(K79:K82)-1</f>
        <v>0.0257074301415008</v>
      </c>
      <c r="O85" s="7" t="n">
        <f aca="false">O81+1</f>
        <v>2033</v>
      </c>
      <c r="P85" s="9" t="n">
        <f aca="false">'Low scenario'!AG88</f>
        <v>6268613376.73324</v>
      </c>
      <c r="Q85" s="9" t="n">
        <f aca="false">P85/$B$14*100</f>
        <v>122.328154720161</v>
      </c>
      <c r="R85" s="10" t="n">
        <f aca="false">AVERAGE(P83:P86)/AVERAGE(P79:P82)-1</f>
        <v>0.012272299805252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6780763894.24717</v>
      </c>
      <c r="F86" s="9" t="n">
        <f aca="false">E86/$B$14*100</f>
        <v>132.322458720307</v>
      </c>
      <c r="G86" s="7"/>
      <c r="H86" s="2" t="n">
        <f aca="false">H85</f>
        <v>52</v>
      </c>
      <c r="K86" s="9" t="n">
        <f aca="false">'High scenario'!AG89</f>
        <v>7527475075.17197</v>
      </c>
      <c r="L86" s="9" t="n">
        <f aca="false">K86/$B$14*100</f>
        <v>146.894070555626</v>
      </c>
      <c r="M86" s="7"/>
      <c r="O86" s="7" t="n">
        <f aca="false">O82+1</f>
        <v>2033</v>
      </c>
      <c r="P86" s="9" t="n">
        <f aca="false">'Low scenario'!AG89</f>
        <v>6260647385.60112</v>
      </c>
      <c r="Q86" s="9" t="n">
        <f aca="false">P86/$B$14*100</f>
        <v>122.172703277051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6814460422.28636</v>
      </c>
      <c r="F87" s="6" t="n">
        <f aca="false">E87/$B$14*100</f>
        <v>132.980025848439</v>
      </c>
      <c r="G87" s="7"/>
      <c r="H87" s="2" t="n">
        <f aca="false">H86</f>
        <v>52</v>
      </c>
      <c r="K87" s="6" t="n">
        <f aca="false">'High scenario'!AG90</f>
        <v>7622773031.04777</v>
      </c>
      <c r="L87" s="6" t="n">
        <f aca="false">K87/$B$14*100</f>
        <v>148.753751858377</v>
      </c>
      <c r="M87" s="7"/>
      <c r="O87" s="5" t="n">
        <f aca="false">O83+1</f>
        <v>2034</v>
      </c>
      <c r="P87" s="6" t="n">
        <f aca="false">'Low scenario'!AG90</f>
        <v>6316734640.68223</v>
      </c>
      <c r="Q87" s="6" t="n">
        <f aca="false">P87/$B$14*100</f>
        <v>123.267211744084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6841715311.92606</v>
      </c>
      <c r="F88" s="9" t="n">
        <f aca="false">E88/$B$14*100</f>
        <v>133.511888344394</v>
      </c>
      <c r="G88" s="7"/>
      <c r="H88" s="2" t="n">
        <f aca="false">H87</f>
        <v>52</v>
      </c>
      <c r="K88" s="9" t="n">
        <f aca="false">'High scenario'!AG91</f>
        <v>7684691117.73159</v>
      </c>
      <c r="L88" s="9" t="n">
        <f aca="false">K88/$B$14*100</f>
        <v>149.962045436658</v>
      </c>
      <c r="M88" s="7"/>
      <c r="O88" s="7" t="n">
        <f aca="false">O84+1</f>
        <v>2034</v>
      </c>
      <c r="P88" s="9" t="n">
        <f aca="false">'Low scenario'!AG91</f>
        <v>6300737767.20039</v>
      </c>
      <c r="Q88" s="9" t="n">
        <f aca="false">P88/$B$14*100</f>
        <v>122.955042545456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6895504228.4452</v>
      </c>
      <c r="F89" s="9" t="n">
        <f aca="false">E89/$B$14*100</f>
        <v>134.561546140583</v>
      </c>
      <c r="G89" s="10" t="n">
        <f aca="false">AVERAGE(E87:E90)/AVERAGE(E83:E86)-1</f>
        <v>0.0202935599927561</v>
      </c>
      <c r="H89" s="2" t="n">
        <f aca="false">H88</f>
        <v>52</v>
      </c>
      <c r="K89" s="9" t="n">
        <f aca="false">'High scenario'!AG92</f>
        <v>7725129330.84017</v>
      </c>
      <c r="L89" s="9" t="n">
        <f aca="false">K89/$B$14*100</f>
        <v>150.751172424154</v>
      </c>
      <c r="M89" s="10" t="n">
        <f aca="false">AVERAGE(K87:K90)/AVERAGE(K83:K86)-1</f>
        <v>0.0337208985170643</v>
      </c>
      <c r="O89" s="7" t="n">
        <f aca="false">O85+1</f>
        <v>2034</v>
      </c>
      <c r="P89" s="9" t="n">
        <f aca="false">'Low scenario'!AG92</f>
        <v>6291298843.86523</v>
      </c>
      <c r="Q89" s="9" t="n">
        <f aca="false">P89/$B$14*100</f>
        <v>122.770847731588</v>
      </c>
      <c r="R89" s="10" t="n">
        <f aca="false">AVERAGE(P87:P90)/AVERAGE(P83:P86)-1</f>
        <v>0.0114296330500305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6943255218.38549</v>
      </c>
      <c r="F90" s="9" t="n">
        <f aca="false">E90/$B$14*100</f>
        <v>135.493377493772</v>
      </c>
      <c r="G90" s="7"/>
      <c r="H90" s="2" t="n">
        <f aca="false">H89</f>
        <v>52</v>
      </c>
      <c r="K90" s="9" t="n">
        <f aca="false">'High scenario'!AG93</f>
        <v>7789091220.43963</v>
      </c>
      <c r="L90" s="9" t="n">
        <f aca="false">K90/$B$14*100</f>
        <v>151.999349565873</v>
      </c>
      <c r="M90" s="7"/>
      <c r="O90" s="7" t="n">
        <f aca="false">O86+1</f>
        <v>2034</v>
      </c>
      <c r="P90" s="9" t="n">
        <f aca="false">'Low scenario'!AG93</f>
        <v>6317332593.36581</v>
      </c>
      <c r="Q90" s="9" t="n">
        <f aca="false">P90/$B$14*100</f>
        <v>123.278880424859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6961000103.67637</v>
      </c>
      <c r="F91" s="6" t="n">
        <f aca="false">E91/$B$14*100</f>
        <v>135.839658073367</v>
      </c>
      <c r="G91" s="7"/>
      <c r="H91" s="2" t="n">
        <f aca="false">H90</f>
        <v>52</v>
      </c>
      <c r="K91" s="6" t="n">
        <f aca="false">'High scenario'!AG94</f>
        <v>7845095791.4479</v>
      </c>
      <c r="L91" s="6" t="n">
        <f aca="false">K91/$B$14*100</f>
        <v>153.092244503813</v>
      </c>
      <c r="M91" s="7"/>
      <c r="O91" s="5" t="n">
        <f aca="false">O87+1</f>
        <v>2035</v>
      </c>
      <c r="P91" s="6" t="n">
        <f aca="false">'Low scenario'!AG94</f>
        <v>6349515273.65016</v>
      </c>
      <c r="Q91" s="6" t="n">
        <f aca="false">P91/$B$14*100</f>
        <v>123.906905740273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7000182109.62645</v>
      </c>
      <c r="F92" s="9" t="n">
        <f aca="false">E92/$B$14*100</f>
        <v>136.604270946749</v>
      </c>
      <c r="G92" s="7"/>
      <c r="H92" s="2" t="n">
        <f aca="false">H91</f>
        <v>52</v>
      </c>
      <c r="K92" s="9" t="n">
        <f aca="false">'High scenario'!AG95</f>
        <v>7885115829.36076</v>
      </c>
      <c r="L92" s="9" t="n">
        <f aca="false">K92/$B$14*100</f>
        <v>153.873211058216</v>
      </c>
      <c r="M92" s="7"/>
      <c r="O92" s="7" t="n">
        <f aca="false">O88+1</f>
        <v>2035</v>
      </c>
      <c r="P92" s="9" t="n">
        <f aca="false">'Low scenario'!AG95</f>
        <v>6428696646.18483</v>
      </c>
      <c r="Q92" s="9" t="n">
        <f aca="false">P92/$B$14*100</f>
        <v>125.452081779735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6999802741.3238</v>
      </c>
      <c r="F93" s="9" t="n">
        <f aca="false">E93/$B$14*100</f>
        <v>136.596867806432</v>
      </c>
      <c r="G93" s="10" t="n">
        <f aca="false">AVERAGE(E91:E94)/AVERAGE(E87:E90)-1</f>
        <v>0.0188565315945066</v>
      </c>
      <c r="H93" s="2" t="n">
        <f aca="false">H92</f>
        <v>52</v>
      </c>
      <c r="K93" s="9" t="n">
        <f aca="false">'High scenario'!AG96</f>
        <v>7980077350.26508</v>
      </c>
      <c r="L93" s="9" t="n">
        <f aca="false">K93/$B$14*100</f>
        <v>155.726327038341</v>
      </c>
      <c r="M93" s="10" t="n">
        <f aca="false">AVERAGE(K91:K94)/AVERAGE(K87:K90)-1</f>
        <v>0.029063833009197</v>
      </c>
      <c r="O93" s="7" t="n">
        <f aca="false">O89+1</f>
        <v>2035</v>
      </c>
      <c r="P93" s="9" t="n">
        <f aca="false">'Low scenario'!AG96</f>
        <v>6402636091.3976</v>
      </c>
      <c r="Q93" s="9" t="n">
        <f aca="false">P93/$B$14*100</f>
        <v>124.943525997695</v>
      </c>
      <c r="R93" s="10" t="n">
        <f aca="false">AVERAGE(P91:P94)/AVERAGE(P87:P90)-1</f>
        <v>0.0151122603989062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7052409340.34675</v>
      </c>
      <c r="F94" s="9" t="n">
        <f aca="false">E94/$B$14*100</f>
        <v>137.623453400061</v>
      </c>
      <c r="G94" s="7"/>
      <c r="H94" s="2" t="n">
        <f aca="false">H93</f>
        <v>52</v>
      </c>
      <c r="K94" s="9" t="n">
        <f aca="false">'High scenario'!AG97</f>
        <v>8007192026.17005</v>
      </c>
      <c r="L94" s="9" t="n">
        <f aca="false">K94/$B$14*100</f>
        <v>156.255453349049</v>
      </c>
      <c r="M94" s="7"/>
      <c r="O94" s="7" t="n">
        <f aca="false">O90+1</f>
        <v>2035</v>
      </c>
      <c r="P94" s="9" t="n">
        <f aca="false">'Low scenario'!AG97</f>
        <v>6426479284.03828</v>
      </c>
      <c r="Q94" s="9" t="n">
        <f aca="false">P94/$B$14*100</f>
        <v>125.408811314094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7088543774.56237</v>
      </c>
      <c r="F95" s="6" t="n">
        <f aca="false">E95/$B$14*100</f>
        <v>138.328594775641</v>
      </c>
      <c r="G95" s="7"/>
      <c r="H95" s="2" t="n">
        <f aca="false">H94</f>
        <v>52</v>
      </c>
      <c r="K95" s="6" t="n">
        <f aca="false">'High scenario'!AG98</f>
        <v>8054542997.78097</v>
      </c>
      <c r="L95" s="6" t="n">
        <f aca="false">K95/$B$14*100</f>
        <v>157.179478589283</v>
      </c>
      <c r="M95" s="7"/>
      <c r="O95" s="5" t="n">
        <f aca="false">O91+1</f>
        <v>2036</v>
      </c>
      <c r="P95" s="6" t="n">
        <f aca="false">'Low scenario'!AG98</f>
        <v>6420602482.43541</v>
      </c>
      <c r="Q95" s="6" t="n">
        <f aca="false">P95/$B$14*100</f>
        <v>125.294129126418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7121658242.16496</v>
      </c>
      <c r="F96" s="9" t="n">
        <f aca="false">E96/$B$14*100</f>
        <v>138.974803350476</v>
      </c>
      <c r="G96" s="7"/>
      <c r="H96" s="2" t="n">
        <f aca="false">H95</f>
        <v>52</v>
      </c>
      <c r="K96" s="9" t="n">
        <f aca="false">'High scenario'!AG99</f>
        <v>8105554762.12523</v>
      </c>
      <c r="L96" s="9" t="n">
        <f aca="false">K96/$B$14*100</f>
        <v>158.174941959925</v>
      </c>
      <c r="M96" s="7"/>
      <c r="O96" s="7" t="n">
        <f aca="false">O92+1</f>
        <v>2036</v>
      </c>
      <c r="P96" s="9" t="n">
        <f aca="false">'Low scenario'!AG99</f>
        <v>6446557898.13172</v>
      </c>
      <c r="Q96" s="9" t="n">
        <f aca="false">P96/$B$14*100</f>
        <v>125.800633183425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7139425775.95516</v>
      </c>
      <c r="F97" s="9" t="n">
        <f aca="false">E97/$B$14*100</f>
        <v>139.321525901678</v>
      </c>
      <c r="G97" s="10" t="n">
        <f aca="false">AVERAGE(E95:E98)/AVERAGE(E91:E94)-1</f>
        <v>0.0197704822023035</v>
      </c>
      <c r="H97" s="2" t="n">
        <f aca="false">H96</f>
        <v>52</v>
      </c>
      <c r="K97" s="9" t="n">
        <f aca="false">'High scenario'!AG100</f>
        <v>8150068797.05831</v>
      </c>
      <c r="L97" s="9" t="n">
        <f aca="false">K97/$B$14*100</f>
        <v>159.043606116615</v>
      </c>
      <c r="M97" s="10" t="n">
        <f aca="false">AVERAGE(K95:K98)/AVERAGE(K91:K94)-1</f>
        <v>0.0261605922336385</v>
      </c>
      <c r="O97" s="7" t="n">
        <f aca="false">O93+1</f>
        <v>2036</v>
      </c>
      <c r="P97" s="9" t="n">
        <f aca="false">'Low scenario'!AG100</f>
        <v>6455496438.12589</v>
      </c>
      <c r="Q97" s="9" t="n">
        <f aca="false">P97/$B$14*100</f>
        <v>125.975063322543</v>
      </c>
      <c r="R97" s="10" t="n">
        <f aca="false">AVERAGE(P95:P98)/AVERAGE(P91:P94)-1</f>
        <v>0.00788471587629136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7217604815.62575</v>
      </c>
      <c r="F98" s="9" t="n">
        <f aca="false">E98/$B$14*100</f>
        <v>140.847142028555</v>
      </c>
      <c r="G98" s="7"/>
      <c r="H98" s="2" t="n">
        <f aca="false">H97</f>
        <v>52</v>
      </c>
      <c r="K98" s="9" t="n">
        <f aca="false">'High scenario'!AG101</f>
        <v>8237062527.32635</v>
      </c>
      <c r="L98" s="9" t="n">
        <f aca="false">K98/$B$14*100</f>
        <v>160.741235537407</v>
      </c>
      <c r="M98" s="7"/>
      <c r="O98" s="7" t="n">
        <f aca="false">O94+1</f>
        <v>2036</v>
      </c>
      <c r="P98" s="9" t="n">
        <f aca="false">'Low scenario'!AG101</f>
        <v>6486576976.65225</v>
      </c>
      <c r="Q98" s="9" t="n">
        <f aca="false">P98/$B$14*100</f>
        <v>126.581581015874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7246526267.62819</v>
      </c>
      <c r="F99" s="6" t="n">
        <f aca="false">E99/$B$14*100</f>
        <v>141.411526469365</v>
      </c>
      <c r="G99" s="7"/>
      <c r="H99" s="2" t="n">
        <f aca="false">H98</f>
        <v>52</v>
      </c>
      <c r="K99" s="6" t="n">
        <f aca="false">'High scenario'!AG102</f>
        <v>8249587909.54261</v>
      </c>
      <c r="L99" s="6" t="n">
        <f aca="false">K99/$B$14*100</f>
        <v>160.98566070795</v>
      </c>
      <c r="M99" s="7"/>
      <c r="O99" s="5" t="n">
        <f aca="false">O95+1</f>
        <v>2037</v>
      </c>
      <c r="P99" s="6" t="n">
        <f aca="false">'Low scenario'!AG102</f>
        <v>6466180812.36174</v>
      </c>
      <c r="Q99" s="6" t="n">
        <f aca="false">P99/$B$14*100</f>
        <v>126.183562348733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7316638630.99826</v>
      </c>
      <c r="F100" s="9" t="n">
        <f aca="false">E100/$B$14*100</f>
        <v>142.779726343673</v>
      </c>
      <c r="G100" s="7"/>
      <c r="H100" s="2" t="n">
        <f aca="false">H99</f>
        <v>52</v>
      </c>
      <c r="K100" s="9" t="n">
        <f aca="false">'High scenario'!AG103</f>
        <v>8308799622.77561</v>
      </c>
      <c r="L100" s="9" t="n">
        <f aca="false">K100/$B$14*100</f>
        <v>162.14114106418</v>
      </c>
      <c r="M100" s="7"/>
      <c r="O100" s="7" t="n">
        <f aca="false">O96+1</f>
        <v>2037</v>
      </c>
      <c r="P100" s="9" t="n">
        <f aca="false">'Low scenario'!AG103</f>
        <v>6490274633.98572</v>
      </c>
      <c r="Q100" s="9" t="n">
        <f aca="false">P100/$B$14*100</f>
        <v>126.653738536398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7370671033.47818</v>
      </c>
      <c r="F101" s="9" t="n">
        <f aca="false">E101/$B$14*100</f>
        <v>143.834135619415</v>
      </c>
      <c r="G101" s="10" t="n">
        <f aca="false">AVERAGE(E99:E102)/AVERAGE(E95:E98)-1</f>
        <v>0.0265322895197555</v>
      </c>
      <c r="H101" s="2" t="n">
        <f aca="false">H100</f>
        <v>52</v>
      </c>
      <c r="K101" s="9" t="n">
        <f aca="false">'High scenario'!AG104</f>
        <v>8350096739.02425</v>
      </c>
      <c r="L101" s="9" t="n">
        <f aca="false">K101/$B$14*100</f>
        <v>162.94702902095</v>
      </c>
      <c r="M101" s="10" t="n">
        <f aca="false">AVERAGE(K99:K102)/AVERAGE(K95:K98)-1</f>
        <v>0.0227668960300791</v>
      </c>
      <c r="O101" s="7" t="n">
        <f aca="false">O97+1</f>
        <v>2037</v>
      </c>
      <c r="P101" s="9" t="n">
        <f aca="false">'Low scenario'!AG104</f>
        <v>6501736382.22882</v>
      </c>
      <c r="Q101" s="9" t="n">
        <f aca="false">P101/$B$14*100</f>
        <v>126.877407540719</v>
      </c>
      <c r="R101" s="10" t="n">
        <f aca="false">AVERAGE(P99:P102)/AVERAGE(P95:P98)-1</f>
        <v>0.00640125110067302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7391350762.54545</v>
      </c>
      <c r="F102" s="9" t="n">
        <f aca="false">E102/$B$14*100</f>
        <v>144.23768787968</v>
      </c>
      <c r="G102" s="7"/>
      <c r="H102" s="2" t="n">
        <f aca="false">H101</f>
        <v>52</v>
      </c>
      <c r="K102" s="9" t="n">
        <f aca="false">'High scenario'!AG105</f>
        <v>8379744193.57761</v>
      </c>
      <c r="L102" s="9" t="n">
        <f aca="false">K102/$B$14*100</f>
        <v>163.525580957352</v>
      </c>
      <c r="M102" s="7"/>
      <c r="O102" s="7" t="n">
        <f aca="false">O98+1</f>
        <v>2037</v>
      </c>
      <c r="P102" s="9" t="n">
        <f aca="false">'Low scenario'!AG105</f>
        <v>6516253353.00898</v>
      </c>
      <c r="Q102" s="9" t="n">
        <f aca="false">P102/$B$14*100</f>
        <v>127.160697343573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7422515873.90943</v>
      </c>
      <c r="F103" s="6" t="n">
        <f aca="false">E103/$B$14*100</f>
        <v>144.845855960193</v>
      </c>
      <c r="G103" s="7"/>
      <c r="H103" s="2" t="n">
        <f aca="false">H102</f>
        <v>52</v>
      </c>
      <c r="K103" s="6" t="n">
        <f aca="false">'High scenario'!AG106</f>
        <v>8427610156.86467</v>
      </c>
      <c r="L103" s="6" t="n">
        <f aca="false">K103/$B$14*100</f>
        <v>164.459655945058</v>
      </c>
      <c r="M103" s="7"/>
      <c r="O103" s="5" t="n">
        <f aca="false">O99+1</f>
        <v>2038</v>
      </c>
      <c r="P103" s="6" t="n">
        <f aca="false">'Low scenario'!AG106</f>
        <v>6553975740.19871</v>
      </c>
      <c r="Q103" s="6" t="n">
        <f aca="false">P103/$B$14*100</f>
        <v>127.896826649886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7486213736.44551</v>
      </c>
      <c r="F104" s="9" t="n">
        <f aca="false">E104/$B$14*100</f>
        <v>146.088880775311</v>
      </c>
      <c r="G104" s="7"/>
      <c r="H104" s="2" t="n">
        <f aca="false">H103</f>
        <v>52</v>
      </c>
      <c r="K104" s="9" t="n">
        <f aca="false">'High scenario'!AG107</f>
        <v>8489826103.22403</v>
      </c>
      <c r="L104" s="9" t="n">
        <f aca="false">K104/$B$14*100</f>
        <v>165.673762072668</v>
      </c>
      <c r="M104" s="7"/>
      <c r="O104" s="7" t="n">
        <f aca="false">O100+1</f>
        <v>2038</v>
      </c>
      <c r="P104" s="9" t="n">
        <f aca="false">'Low scenario'!AG107</f>
        <v>6607974664.38506</v>
      </c>
      <c r="Q104" s="9" t="n">
        <f aca="false">P104/$B$14*100</f>
        <v>128.950582617212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7534147035.70664</v>
      </c>
      <c r="F105" s="9" t="n">
        <f aca="false">E105/$B$14*100</f>
        <v>147.024269783353</v>
      </c>
      <c r="G105" s="10" t="n">
        <f aca="false">AVERAGE(E103:E106)/AVERAGE(E99:E102)-1</f>
        <v>0.0230693670750173</v>
      </c>
      <c r="H105" s="2" t="n">
        <f aca="false">H104</f>
        <v>52</v>
      </c>
      <c r="K105" s="9" t="n">
        <f aca="false">'High scenario'!AG108</f>
        <v>8529209213.51237</v>
      </c>
      <c r="L105" s="9" t="n">
        <f aca="false">K105/$B$14*100</f>
        <v>166.44229937417</v>
      </c>
      <c r="M105" s="10" t="n">
        <f aca="false">AVERAGE(K103:K106)/AVERAGE(K99:K102)-1</f>
        <v>0.0230823257074879</v>
      </c>
      <c r="O105" s="7" t="n">
        <f aca="false">O101+1</f>
        <v>2038</v>
      </c>
      <c r="P105" s="9" t="n">
        <f aca="false">'Low scenario'!AG108</f>
        <v>6605766608.44842</v>
      </c>
      <c r="Q105" s="9" t="n">
        <f aca="false">P105/$B$14*100</f>
        <v>128.907493756563</v>
      </c>
      <c r="R105" s="10" t="n">
        <f aca="false">AVERAGE(P103:P106)/AVERAGE(P99:P102)-1</f>
        <v>0.0149705722207989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7558823544.9908</v>
      </c>
      <c r="F106" s="9" t="n">
        <f aca="false">E106/$B$14*100</f>
        <v>147.5058167642</v>
      </c>
      <c r="G106" s="7"/>
      <c r="H106" s="2" t="n">
        <f aca="false">H105</f>
        <v>52</v>
      </c>
      <c r="K106" s="9" t="n">
        <f aca="false">'High scenario'!AG109</f>
        <v>8609952722.97157</v>
      </c>
      <c r="L106" s="9" t="n">
        <f aca="false">K106/$B$14*100</f>
        <v>168.017959559951</v>
      </c>
      <c r="M106" s="7"/>
      <c r="O106" s="7" t="n">
        <f aca="false">O102+1</f>
        <v>2038</v>
      </c>
      <c r="P106" s="9" t="n">
        <f aca="false">'Low scenario'!AG109</f>
        <v>6595580476.03919</v>
      </c>
      <c r="Q106" s="9" t="n">
        <f aca="false">P106/$B$14*100</f>
        <v>128.70871761478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7565721730.5954</v>
      </c>
      <c r="F107" s="6" t="n">
        <f aca="false">E107/$B$14*100</f>
        <v>147.640430635756</v>
      </c>
      <c r="G107" s="7"/>
      <c r="H107" s="2" t="n">
        <f aca="false">H106</f>
        <v>52</v>
      </c>
      <c r="K107" s="6" t="n">
        <f aca="false">'High scenario'!AG110</f>
        <v>8627553080.13751</v>
      </c>
      <c r="L107" s="6" t="n">
        <f aca="false">K107/$B$14*100</f>
        <v>168.361419761615</v>
      </c>
      <c r="M107" s="7"/>
      <c r="O107" s="5" t="n">
        <f aca="false">O103+1</f>
        <v>2039</v>
      </c>
      <c r="P107" s="6" t="n">
        <f aca="false">'Low scenario'!AG110</f>
        <v>6601466040.79695</v>
      </c>
      <c r="Q107" s="6" t="n">
        <f aca="false">P107/$B$14*100</f>
        <v>128.823570810062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7620177934.50842</v>
      </c>
      <c r="F108" s="9" t="n">
        <f aca="false">E108/$B$14*100</f>
        <v>148.70311013717</v>
      </c>
      <c r="G108" s="7"/>
      <c r="H108" s="2" t="n">
        <f aca="false">H107</f>
        <v>52</v>
      </c>
      <c r="K108" s="9" t="n">
        <f aca="false">'High scenario'!AG111</f>
        <v>8687490980.43914</v>
      </c>
      <c r="L108" s="9" t="n">
        <f aca="false">K108/$B$14*100</f>
        <v>169.531071214186</v>
      </c>
      <c r="M108" s="7"/>
      <c r="O108" s="7" t="n">
        <f aca="false">O104+1</f>
        <v>2039</v>
      </c>
      <c r="P108" s="9" t="n">
        <f aca="false">'Low scenario'!AG111</f>
        <v>6636003785.01983</v>
      </c>
      <c r="Q108" s="9" t="n">
        <f aca="false">P108/$B$14*100</f>
        <v>129.497553757337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7662687915.65277</v>
      </c>
      <c r="F109" s="9" t="n">
        <f aca="false">E109/$B$14*100</f>
        <v>149.532666410313</v>
      </c>
      <c r="G109" s="10" t="n">
        <f aca="false">AVERAGE(E107:E110)/AVERAGE(E103:E106)-1</f>
        <v>0.0186017269580721</v>
      </c>
      <c r="H109" s="2" t="n">
        <f aca="false">H108</f>
        <v>52</v>
      </c>
      <c r="K109" s="9" t="n">
        <f aca="false">'High scenario'!AG112</f>
        <v>8762241147.2136</v>
      </c>
      <c r="L109" s="9" t="n">
        <f aca="false">K109/$B$14*100</f>
        <v>170.989774984382</v>
      </c>
      <c r="M109" s="10" t="n">
        <f aca="false">AVERAGE(K107:K110)/AVERAGE(K103:K106)-1</f>
        <v>0.0251286220536231</v>
      </c>
      <c r="O109" s="7" t="n">
        <f aca="false">O105+1</f>
        <v>2039</v>
      </c>
      <c r="P109" s="9" t="n">
        <f aca="false">'Low scenario'!AG112</f>
        <v>6674537151.05533</v>
      </c>
      <c r="Q109" s="9" t="n">
        <f aca="false">P109/$B$14*100</f>
        <v>130.249508819644</v>
      </c>
      <c r="R109" s="10" t="n">
        <f aca="false">AVERAGE(P107:P110)/AVERAGE(P103:P106)-1</f>
        <v>0.00919067955313158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7711196045.52768</v>
      </c>
      <c r="F110" s="9" t="n">
        <f aca="false">E110/$B$14*100</f>
        <v>150.479272886085</v>
      </c>
      <c r="G110" s="7"/>
      <c r="H110" s="2" t="n">
        <f aca="false">H109</f>
        <v>52</v>
      </c>
      <c r="K110" s="9" t="n">
        <f aca="false">'High scenario'!AG113</f>
        <v>8835108373.29617</v>
      </c>
      <c r="L110" s="9" t="n">
        <f aca="false">K110/$B$14*100</f>
        <v>172.411734319016</v>
      </c>
      <c r="M110" s="7"/>
      <c r="O110" s="7" t="n">
        <f aca="false">O106+1</f>
        <v>2039</v>
      </c>
      <c r="P110" s="9" t="n">
        <f aca="false">'Low scenario'!AG113</f>
        <v>6693587131.3852</v>
      </c>
      <c r="Q110" s="9" t="n">
        <f aca="false">P110/$B$14*100</f>
        <v>130.621257530429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7723984645.0034</v>
      </c>
      <c r="F111" s="6" t="n">
        <f aca="false">E111/$B$14*100</f>
        <v>150.728834580402</v>
      </c>
      <c r="G111" s="7"/>
      <c r="H111" s="2" t="n">
        <f aca="false">H110</f>
        <v>52</v>
      </c>
      <c r="K111" s="6" t="n">
        <f aca="false">'High scenario'!AG114</f>
        <v>8918350369.55787</v>
      </c>
      <c r="L111" s="6" t="n">
        <f aca="false">K111/$B$14*100</f>
        <v>174.036150946099</v>
      </c>
      <c r="M111" s="7"/>
      <c r="O111" s="5" t="n">
        <f aca="false">O107+1</f>
        <v>2040</v>
      </c>
      <c r="P111" s="6" t="n">
        <f aca="false">'Low scenario'!AG114</f>
        <v>6721655617.38267</v>
      </c>
      <c r="Q111" s="6" t="n">
        <f aca="false">P111/$B$14*100</f>
        <v>131.168996861523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7791670100.92084</v>
      </c>
      <c r="F112" s="9" t="n">
        <f aca="false">E112/$B$14*100</f>
        <v>152.049674840627</v>
      </c>
      <c r="G112" s="7"/>
      <c r="H112" s="2" t="n">
        <f aca="false">H111</f>
        <v>52</v>
      </c>
      <c r="K112" s="9" t="n">
        <f aca="false">'High scenario'!AG115</f>
        <v>8968617636.98734</v>
      </c>
      <c r="L112" s="9" t="n">
        <f aca="false">K112/$B$14*100</f>
        <v>175.017085914954</v>
      </c>
      <c r="M112" s="7"/>
      <c r="O112" s="7" t="n">
        <f aca="false">O108+1</f>
        <v>2040</v>
      </c>
      <c r="P112" s="9" t="n">
        <f aca="false">'Low scenario'!AG115</f>
        <v>6738007549.21203</v>
      </c>
      <c r="Q112" s="9" t="n">
        <f aca="false">P112/$B$14*100</f>
        <v>131.488094806568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7788132936.68321</v>
      </c>
      <c r="F113" s="9" t="n">
        <f aca="false">E113/$B$14*100</f>
        <v>151.980649244674</v>
      </c>
      <c r="G113" s="10" t="n">
        <f aca="false">AVERAGE(E111:E114)/AVERAGE(E107:E110)-1</f>
        <v>0.0173955973563293</v>
      </c>
      <c r="H113" s="2" t="n">
        <f aca="false">H112</f>
        <v>52</v>
      </c>
      <c r="K113" s="9" t="n">
        <f aca="false">'High scenario'!AG116</f>
        <v>8945942048.68872</v>
      </c>
      <c r="L113" s="9" t="n">
        <f aca="false">K113/$B$14*100</f>
        <v>174.574585682915</v>
      </c>
      <c r="M113" s="10" t="n">
        <f aca="false">AVERAGE(K111:K114)/AVERAGE(K107:K110)-1</f>
        <v>0.026553480073048</v>
      </c>
      <c r="O113" s="7" t="n">
        <f aca="false">O109+1</f>
        <v>2040</v>
      </c>
      <c r="P113" s="9" t="n">
        <f aca="false">'Low scenario'!AG116</f>
        <v>6724829881.10107</v>
      </c>
      <c r="Q113" s="9" t="n">
        <f aca="false">P113/$B$14*100</f>
        <v>131.230940675878</v>
      </c>
      <c r="R113" s="10" t="n">
        <f aca="false">AVERAGE(P111:P114)/AVERAGE(P107:P110)-1</f>
        <v>0.0107605961498556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7787601634.9362</v>
      </c>
      <c r="F114" s="9" t="n">
        <f aca="false">E114/$B$14*100</f>
        <v>151.970281216147</v>
      </c>
      <c r="G114" s="7"/>
      <c r="H114" s="2" t="n">
        <f aca="false">H113</f>
        <v>52</v>
      </c>
      <c r="K114" s="9" t="n">
        <f aca="false">'High scenario'!AG117</f>
        <v>9006529073.11027</v>
      </c>
      <c r="L114" s="9" t="n">
        <f aca="false">K114/$B$14*100</f>
        <v>175.756904395532</v>
      </c>
      <c r="M114" s="7"/>
      <c r="O114" s="7" t="n">
        <f aca="false">O110+1</f>
        <v>2040</v>
      </c>
      <c r="P114" s="9" t="n">
        <f aca="false">'Low scenario'!AG117</f>
        <v>6707393114.08746</v>
      </c>
      <c r="Q114" s="9" t="n">
        <f aca="false">P114/$B$14*100</f>
        <v>130.890672835947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4"/>
  <sheetViews>
    <sheetView showFormulas="false" showGridLines="true" showRowColHeaders="true" showZeros="true" rightToLeft="false" tabSelected="true" showOutlineSymbols="true" defaultGridColor="true" view="normal" topLeftCell="Q91" colorId="64" zoomScale="85" zoomScaleNormal="85" zoomScalePageLayoutView="100" workbookViewId="0">
      <selection pane="topLeft" activeCell="V92" activeCellId="0" sqref="V92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94"/>
      <c r="B1" s="0" t="s">
        <v>129</v>
      </c>
      <c r="D1" s="0" t="s">
        <v>130</v>
      </c>
      <c r="F1" s="0" t="s">
        <v>131</v>
      </c>
      <c r="H1" s="0" t="s">
        <v>132</v>
      </c>
      <c r="I1" s="96"/>
    </row>
    <row r="2" customFormat="false" ht="91.7" hidden="false" customHeight="false" outlineLevel="0" collapsed="false">
      <c r="A2" s="94"/>
      <c r="B2" s="95" t="s">
        <v>123</v>
      </c>
      <c r="C2" s="96" t="s">
        <v>0</v>
      </c>
      <c r="D2" s="96" t="s">
        <v>133</v>
      </c>
      <c r="E2" s="96" t="s">
        <v>125</v>
      </c>
      <c r="F2" s="96" t="s">
        <v>134</v>
      </c>
      <c r="G2" s="96" t="s">
        <v>127</v>
      </c>
      <c r="H2" s="96" t="s">
        <v>135</v>
      </c>
      <c r="I2" s="96"/>
    </row>
    <row r="3" customFormat="false" ht="12.8" hidden="false" customHeight="false" outlineLevel="0" collapsed="false">
      <c r="A3" s="94"/>
      <c r="B3" s="95"/>
      <c r="C3" s="94"/>
      <c r="D3" s="94"/>
      <c r="E3" s="94"/>
      <c r="F3" s="94"/>
      <c r="G3" s="94"/>
      <c r="H3" s="94"/>
      <c r="I3" s="94"/>
    </row>
    <row r="4" customFormat="false" ht="15" hidden="false" customHeight="false" outlineLevel="0" collapsed="false">
      <c r="A4" s="97" t="n">
        <v>1993</v>
      </c>
      <c r="B4" s="98" t="n">
        <v>-0.000446069275463893</v>
      </c>
      <c r="C4" s="94"/>
      <c r="D4" s="94"/>
      <c r="E4" s="94"/>
      <c r="F4" s="94"/>
      <c r="G4" s="94"/>
      <c r="H4" s="94"/>
      <c r="I4" s="94"/>
    </row>
    <row r="5" customFormat="false" ht="15" hidden="false" customHeight="false" outlineLevel="0" collapsed="false">
      <c r="A5" s="97" t="n">
        <v>1994</v>
      </c>
      <c r="B5" s="99" t="n">
        <v>-0.0130853294610615</v>
      </c>
      <c r="C5" s="94"/>
      <c r="D5" s="94"/>
      <c r="E5" s="94"/>
      <c r="F5" s="94"/>
      <c r="G5" s="94"/>
      <c r="H5" s="94"/>
      <c r="I5" s="94"/>
    </row>
    <row r="6" customFormat="false" ht="15" hidden="false" customHeight="false" outlineLevel="0" collapsed="false">
      <c r="A6" s="97" t="n">
        <v>1995</v>
      </c>
      <c r="B6" s="98" t="n">
        <v>-0.00637934959758819</v>
      </c>
      <c r="C6" s="94"/>
      <c r="D6" s="94"/>
      <c r="E6" s="94"/>
      <c r="F6" s="94"/>
      <c r="G6" s="94"/>
      <c r="H6" s="94"/>
      <c r="I6" s="94"/>
    </row>
    <row r="7" customFormat="false" ht="15" hidden="false" customHeight="false" outlineLevel="0" collapsed="false">
      <c r="A7" s="97" t="n">
        <v>1996</v>
      </c>
      <c r="B7" s="99" t="n">
        <v>-0.00528730473079139</v>
      </c>
      <c r="C7" s="94"/>
      <c r="D7" s="94"/>
      <c r="E7" s="94"/>
      <c r="F7" s="94"/>
      <c r="G7" s="94"/>
      <c r="H7" s="94"/>
      <c r="I7" s="94"/>
    </row>
    <row r="8" customFormat="false" ht="15" hidden="false" customHeight="false" outlineLevel="0" collapsed="false">
      <c r="A8" s="97" t="n">
        <v>1997</v>
      </c>
      <c r="B8" s="98" t="n">
        <v>-0.00315594528811225</v>
      </c>
      <c r="C8" s="94"/>
      <c r="D8" s="94"/>
      <c r="E8" s="94"/>
      <c r="F8" s="94"/>
      <c r="G8" s="94"/>
      <c r="H8" s="94"/>
      <c r="I8" s="94"/>
    </row>
    <row r="9" customFormat="false" ht="15" hidden="false" customHeight="false" outlineLevel="0" collapsed="false">
      <c r="A9" s="97" t="n">
        <v>1998</v>
      </c>
      <c r="B9" s="99" t="n">
        <v>-0.00266006212398561</v>
      </c>
      <c r="C9" s="94"/>
      <c r="D9" s="94"/>
      <c r="E9" s="94"/>
      <c r="F9" s="94"/>
      <c r="G9" s="94"/>
      <c r="H9" s="94"/>
      <c r="I9" s="94"/>
    </row>
    <row r="10" customFormat="false" ht="15" hidden="false" customHeight="false" outlineLevel="0" collapsed="false">
      <c r="A10" s="97" t="n">
        <v>1999</v>
      </c>
      <c r="B10" s="98" t="n">
        <v>-0.0077596880146275</v>
      </c>
      <c r="C10" s="94"/>
      <c r="D10" s="94"/>
      <c r="E10" s="94"/>
      <c r="F10" s="94"/>
      <c r="G10" s="94"/>
      <c r="H10" s="94"/>
      <c r="I10" s="94"/>
    </row>
    <row r="11" customFormat="false" ht="15" hidden="false" customHeight="false" outlineLevel="0" collapsed="false">
      <c r="A11" s="97" t="n">
        <v>2000</v>
      </c>
      <c r="B11" s="99" t="n">
        <v>-0.00673854445377408</v>
      </c>
      <c r="C11" s="94"/>
      <c r="D11" s="94"/>
      <c r="E11" s="94"/>
      <c r="F11" s="94"/>
      <c r="G11" s="94"/>
      <c r="H11" s="94"/>
      <c r="I11" s="94"/>
    </row>
    <row r="12" customFormat="false" ht="15" hidden="false" customHeight="false" outlineLevel="0" collapsed="false">
      <c r="A12" s="97" t="n">
        <v>2001</v>
      </c>
      <c r="B12" s="98" t="n">
        <v>-0.0101649287372602</v>
      </c>
      <c r="C12" s="94"/>
      <c r="D12" s="94"/>
      <c r="E12" s="94"/>
      <c r="F12" s="94"/>
      <c r="G12" s="94"/>
      <c r="H12" s="94"/>
      <c r="I12" s="94"/>
    </row>
    <row r="13" customFormat="false" ht="15" hidden="false" customHeight="false" outlineLevel="0" collapsed="false">
      <c r="A13" s="97" t="n">
        <v>2002</v>
      </c>
      <c r="B13" s="99" t="n">
        <v>-0.0114398617982835</v>
      </c>
      <c r="C13" s="94"/>
      <c r="D13" s="94"/>
      <c r="E13" s="94"/>
      <c r="F13" s="94"/>
      <c r="G13" s="94"/>
      <c r="H13" s="94"/>
      <c r="I13" s="94"/>
    </row>
    <row r="14" customFormat="false" ht="15" hidden="false" customHeight="false" outlineLevel="0" collapsed="false">
      <c r="A14" s="97" t="n">
        <v>2003</v>
      </c>
      <c r="B14" s="98" t="n">
        <v>-0.00492707399415027</v>
      </c>
      <c r="C14" s="94"/>
      <c r="D14" s="94"/>
      <c r="E14" s="94"/>
      <c r="F14" s="94"/>
      <c r="G14" s="94"/>
      <c r="H14" s="94"/>
      <c r="I14" s="94"/>
    </row>
    <row r="15" customFormat="false" ht="15" hidden="false" customHeight="false" outlineLevel="0" collapsed="false">
      <c r="A15" s="97" t="n">
        <v>2004</v>
      </c>
      <c r="B15" s="99" t="n">
        <v>0.00382133245719463</v>
      </c>
      <c r="C15" s="94"/>
      <c r="D15" s="94"/>
      <c r="E15" s="94"/>
      <c r="F15" s="94"/>
      <c r="G15" s="94"/>
      <c r="H15" s="94"/>
      <c r="I15" s="94"/>
    </row>
    <row r="16" customFormat="false" ht="15" hidden="false" customHeight="false" outlineLevel="0" collapsed="false">
      <c r="A16" s="97" t="n">
        <v>2005</v>
      </c>
      <c r="B16" s="98" t="n">
        <v>0.00757769102751198</v>
      </c>
      <c r="C16" s="94"/>
      <c r="D16" s="94"/>
      <c r="E16" s="94"/>
      <c r="F16" s="94"/>
      <c r="G16" s="94"/>
      <c r="H16" s="94"/>
      <c r="I16" s="94"/>
    </row>
    <row r="17" customFormat="false" ht="15" hidden="false" customHeight="false" outlineLevel="0" collapsed="false">
      <c r="A17" s="97" t="n">
        <v>2006</v>
      </c>
      <c r="B17" s="99" t="n">
        <v>0.00917791831736937</v>
      </c>
      <c r="C17" s="94"/>
      <c r="D17" s="94"/>
      <c r="E17" s="94"/>
      <c r="F17" s="94"/>
      <c r="G17" s="94"/>
      <c r="H17" s="94"/>
      <c r="I17" s="94"/>
    </row>
    <row r="18" customFormat="false" ht="15" hidden="false" customHeight="false" outlineLevel="0" collapsed="false">
      <c r="A18" s="97" t="n">
        <v>2007</v>
      </c>
      <c r="B18" s="98" t="n">
        <v>0.0108470293692913</v>
      </c>
      <c r="C18" s="94"/>
      <c r="D18" s="94"/>
      <c r="E18" s="94"/>
      <c r="F18" s="94"/>
      <c r="G18" s="94"/>
      <c r="H18" s="94"/>
      <c r="I18" s="94"/>
    </row>
    <row r="19" customFormat="false" ht="15" hidden="false" customHeight="false" outlineLevel="0" collapsed="false">
      <c r="A19" s="97" t="n">
        <v>2008</v>
      </c>
      <c r="B19" s="99" t="n">
        <v>0.00473047402209589</v>
      </c>
      <c r="C19" s="94"/>
      <c r="D19" s="94"/>
      <c r="E19" s="94"/>
      <c r="F19" s="94"/>
      <c r="G19" s="94"/>
      <c r="H19" s="94"/>
      <c r="I19" s="94"/>
    </row>
    <row r="20" customFormat="false" ht="15" hidden="false" customHeight="false" outlineLevel="0" collapsed="false">
      <c r="A20" s="97" t="n">
        <v>2009</v>
      </c>
      <c r="B20" s="98" t="n">
        <v>0.00347884656778641</v>
      </c>
      <c r="C20" s="94"/>
      <c r="D20" s="94"/>
      <c r="E20" s="94"/>
      <c r="F20" s="94"/>
      <c r="G20" s="94"/>
      <c r="H20" s="94"/>
      <c r="I20" s="94"/>
    </row>
    <row r="21" customFormat="false" ht="15" hidden="false" customHeight="false" outlineLevel="0" collapsed="false">
      <c r="A21" s="97" t="n">
        <v>2010</v>
      </c>
      <c r="B21" s="99" t="n">
        <v>0.00411235591593429</v>
      </c>
      <c r="C21" s="94"/>
      <c r="D21" s="94"/>
      <c r="E21" s="94"/>
      <c r="F21" s="94"/>
      <c r="G21" s="94"/>
      <c r="H21" s="94"/>
      <c r="I21" s="94"/>
    </row>
    <row r="22" customFormat="false" ht="15" hidden="false" customHeight="false" outlineLevel="0" collapsed="false">
      <c r="A22" s="97" t="n">
        <v>2011</v>
      </c>
      <c r="B22" s="98" t="n">
        <v>0.00326307905881009</v>
      </c>
      <c r="C22" s="94"/>
      <c r="D22" s="94"/>
      <c r="E22" s="94"/>
      <c r="F22" s="94"/>
      <c r="G22" s="94"/>
      <c r="H22" s="94"/>
      <c r="I22" s="94"/>
    </row>
    <row r="23" customFormat="false" ht="15" hidden="false" customHeight="false" outlineLevel="0" collapsed="false">
      <c r="A23" s="97" t="n">
        <v>2012</v>
      </c>
      <c r="B23" s="99" t="n">
        <v>0.00105161751029002</v>
      </c>
      <c r="C23" s="94"/>
      <c r="D23" s="94"/>
      <c r="E23" s="94"/>
      <c r="F23" s="94"/>
      <c r="G23" s="94"/>
      <c r="H23" s="94"/>
      <c r="I23" s="94"/>
    </row>
    <row r="24" customFormat="false" ht="15" hidden="false" customHeight="false" outlineLevel="0" collapsed="false">
      <c r="A24" s="97" t="n">
        <v>2013</v>
      </c>
      <c r="B24" s="98" t="n">
        <v>-0.000951668558161176</v>
      </c>
      <c r="C24" s="94"/>
      <c r="D24" s="94"/>
      <c r="E24" s="94"/>
      <c r="F24" s="94"/>
      <c r="G24" s="94"/>
      <c r="H24" s="94"/>
      <c r="I24" s="94"/>
    </row>
    <row r="25" customFormat="false" ht="15" hidden="false" customHeight="false" outlineLevel="0" collapsed="false">
      <c r="A25" s="97" t="n">
        <v>2014</v>
      </c>
      <c r="B25" s="99" t="n">
        <v>-0.00129286375596846</v>
      </c>
      <c r="C25" s="100" t="n">
        <f aca="false">'Central scenario'!AL3+SUM($C105:$J105)-$H105-$F105-SUM($K105:$Q105)</f>
        <v>0.00115825366281497</v>
      </c>
      <c r="D25" s="108" t="n">
        <f aca="false">C25</f>
        <v>0.00115825366281497</v>
      </c>
      <c r="E25" s="94"/>
      <c r="F25" s="94"/>
      <c r="G25" s="106"/>
      <c r="H25" s="94"/>
      <c r="I25" s="94"/>
    </row>
    <row r="26" customFormat="false" ht="15" hidden="false" customHeight="false" outlineLevel="0" collapsed="false">
      <c r="A26" s="97" t="n">
        <v>2015</v>
      </c>
      <c r="B26" s="98" t="n">
        <v>-0.00750733306177321</v>
      </c>
      <c r="C26" s="100" t="n">
        <f aca="false">'Central scenario'!AL4+SUM($C106:$J106)-$H106-$F106-SUM($K106:$Q106)</f>
        <v>-0.0116513100764572</v>
      </c>
      <c r="D26" s="108" t="n">
        <f aca="false">C26</f>
        <v>-0.0116513100764572</v>
      </c>
      <c r="E26" s="94"/>
      <c r="F26" s="94"/>
      <c r="G26" s="94"/>
      <c r="H26" s="94"/>
      <c r="I26" s="94"/>
    </row>
    <row r="27" customFormat="false" ht="15" hidden="false" customHeight="false" outlineLevel="0" collapsed="false">
      <c r="A27" s="97" t="n">
        <v>2016</v>
      </c>
      <c r="B27" s="99" t="n">
        <v>-0.0203467996958489</v>
      </c>
      <c r="C27" s="100" t="n">
        <f aca="false">'Central scenario'!AL5+SUM($C107:$J107)-$H107-$F107-SUM($K107:$Q107)</f>
        <v>-0.0153813483661032</v>
      </c>
      <c r="D27" s="100" t="n">
        <f aca="false">'Central scenario'!BO5+SUM($C107:$J107)-$H107-$F107-SUM($K107:$R107)</f>
        <v>-0.0192253939599371</v>
      </c>
      <c r="E27" s="94"/>
      <c r="F27" s="94"/>
      <c r="G27" s="94"/>
      <c r="H27" s="94"/>
      <c r="I27" s="94"/>
    </row>
    <row r="28" customFormat="false" ht="15" hidden="false" customHeight="false" outlineLevel="0" collapsed="false">
      <c r="A28" s="97" t="n">
        <v>2017</v>
      </c>
      <c r="B28" s="98" t="n">
        <v>-0.0241047020081896</v>
      </c>
      <c r="C28" s="100" t="n">
        <f aca="false">'Central scenario'!AL6+SUM($C108:$J108)-$H108-$F108-SUM($K108:$Q108)</f>
        <v>-0.0181552597891607</v>
      </c>
      <c r="D28" s="100" t="n">
        <f aca="false">'Central scenario'!BO6+SUM($C108:$J108)-$H108-$F108-SUM($K108:$R108)</f>
        <v>-0.0260235820966923</v>
      </c>
      <c r="E28" s="103"/>
      <c r="F28" s="102"/>
      <c r="G28" s="102"/>
      <c r="H28" s="102"/>
      <c r="I28" s="102"/>
    </row>
    <row r="29" customFormat="false" ht="15" hidden="false" customHeight="false" outlineLevel="0" collapsed="false">
      <c r="A29" s="97" t="n">
        <v>2018</v>
      </c>
      <c r="B29" s="99" t="n">
        <v>-0.0182717978002125</v>
      </c>
      <c r="C29" s="100" t="n">
        <f aca="false">'Central scenario'!$AL7+SUM($C109:$J109)-$F109-SUM($K109:$Q109)</f>
        <v>-0.00941408774439182</v>
      </c>
      <c r="D29" s="100" t="n">
        <f aca="false">'Central scenario'!BO7+SUM($C109:$J109)-$F109-SUM($K109:$R109)</f>
        <v>-0.0219082556996054</v>
      </c>
      <c r="E29" s="102"/>
      <c r="F29" s="102"/>
      <c r="G29" s="102"/>
      <c r="H29" s="102"/>
      <c r="I29" s="102"/>
    </row>
    <row r="30" customFormat="false" ht="15" hidden="false" customHeight="false" outlineLevel="0" collapsed="false">
      <c r="A30" s="97" t="n">
        <v>2019</v>
      </c>
      <c r="B30" s="98" t="n">
        <v>-0.0261904790563603</v>
      </c>
      <c r="C30" s="100" t="n">
        <f aca="false">'Central scenario'!$AL8+SUM($D$113:$J$113)-SUM($K$113:$Q$113)</f>
        <v>-0.0141750016179307</v>
      </c>
      <c r="D30" s="100" t="n">
        <f aca="false">'Central scenario'!$BO8+SUM($D$113:$J$113)-SUM($K$113:$Q$113)-$I$113*12/15</f>
        <v>-0.0274818946964399</v>
      </c>
      <c r="E30" s="102" t="n">
        <f aca="false">'Low scenario'!$AL8+SUM($D$113:$J$113)-SUM($K$113:$Q$113)</f>
        <v>-0.0141298229153242</v>
      </c>
      <c r="F30" s="102" t="n">
        <f aca="false">'Low scenario'!$BO8+SUM($D$113:$J$113)-SUM($K$113:$Q$113)-$I$113*12/15</f>
        <v>-0.0274367159938334</v>
      </c>
      <c r="G30" s="102" t="n">
        <f aca="false">'High scenario'!$AL8+SUM($D$113:$J$113)-SUM($K$113:$Q$113)</f>
        <v>-0.0141296782577894</v>
      </c>
      <c r="H30" s="102" t="n">
        <f aca="false">'High scenario'!$BO8+SUM($D$113:$J$113)-SUM($K$113:$Q$113)-$I$113*12/15</f>
        <v>-0.0274365713362986</v>
      </c>
      <c r="I30" s="102"/>
    </row>
    <row r="31" customFormat="false" ht="12.8" hidden="false" customHeight="false" outlineLevel="0" collapsed="false">
      <c r="A31" s="97" t="n">
        <v>2020</v>
      </c>
      <c r="B31" s="94"/>
      <c r="C31" s="100" t="n">
        <f aca="false">'Central scenario'!$AL9+SUM($D$113:$J$113)-SUM($K$113:$Q$113)</f>
        <v>-0.023179319829785</v>
      </c>
      <c r="D31" s="100" t="n">
        <f aca="false">'Central scenario'!$BO9+SUM($D$113:$J$113)-SUM($K$113:$Q$113)-$I$113+$I$115</f>
        <v>-0.0326065035633727</v>
      </c>
      <c r="E31" s="102" t="n">
        <f aca="false">'Low scenario'!$AL9+SUM($D$113:$J$113)-SUM($K$113:$Q$113)</f>
        <v>-0.0228730107155568</v>
      </c>
      <c r="F31" s="102" t="n">
        <f aca="false">'Low scenario'!$BO9+SUM($D$113:$J$113)-SUM($K$113:$Q$113)-$I$113+$I$115</f>
        <v>-0.0322952263449321</v>
      </c>
      <c r="G31" s="102" t="n">
        <f aca="false">'High scenario'!$AL9+SUM($D$113:$J$113)-SUM($K$113:$Q$113)</f>
        <v>-0.0235412422089686</v>
      </c>
      <c r="H31" s="102" t="n">
        <f aca="false">'High scenario'!$BO9+SUM($D$113:$J$113)-SUM($K$113:$Q$113)-$I$113+$I$115</f>
        <v>-0.0329752372067716</v>
      </c>
      <c r="I31" s="102"/>
    </row>
    <row r="32" customFormat="false" ht="13.25" hidden="false" customHeight="false" outlineLevel="0" collapsed="false">
      <c r="A32" s="97" t="n">
        <v>2021</v>
      </c>
      <c r="B32" s="94"/>
      <c r="C32" s="100" t="n">
        <f aca="false">'Central scenario'!$AL10+SUM($D$113:$J$113)-SUM($K$113:$Q$113)</f>
        <v>-0.0157435124851446</v>
      </c>
      <c r="D32" s="100" t="n">
        <f aca="false">'Central scenario'!$BO10+SUM($D$113:$J$113)-SUM($K$113:$Q$113)-$I$113+$I$115</f>
        <v>-0.0255448607417056</v>
      </c>
      <c r="E32" s="102" t="n">
        <f aca="false">'Low scenario'!$AL10+SUM($D$113:$J$113)-SUM($K$113:$Q$113)</f>
        <v>-0.0144587114029647</v>
      </c>
      <c r="F32" s="102" t="n">
        <f aca="false">'Low scenario'!$BO10+SUM($D$113:$J$113)-SUM($K$113:$Q$113)-$I$113+$I$115</f>
        <v>-0.0242159939045144</v>
      </c>
      <c r="G32" s="102" t="n">
        <f aca="false">'High scenario'!$AL10+SUM($D$113:$J$113)-SUM($K$113:$Q$113)</f>
        <v>-0.0167243599790648</v>
      </c>
      <c r="H32" s="102" t="n">
        <f aca="false">'High scenario'!$BO10+SUM($D$113:$J$113)-SUM($K$113:$Q$113)-$I$113+$I$115</f>
        <v>-0.0265733348772509</v>
      </c>
      <c r="I32" s="102"/>
    </row>
    <row r="33" customFormat="false" ht="13.25" hidden="false" customHeight="false" outlineLevel="0" collapsed="false">
      <c r="A33" s="97" t="n">
        <v>2022</v>
      </c>
      <c r="B33" s="94"/>
      <c r="C33" s="100" t="n">
        <f aca="false">'Central scenario'!$AL11+SUM($D$113:$J$113)-SUM($K$113:$Q$113)</f>
        <v>-0.0186820694458853</v>
      </c>
      <c r="D33" s="100" t="n">
        <f aca="false">'Central scenario'!$BO11+SUM($D$113:$J$113)-SUM($K$113:$Q$113)-$I$113+$I$115</f>
        <v>-0.0289448020485006</v>
      </c>
      <c r="E33" s="102" t="n">
        <f aca="false">'Low scenario'!$AL11+SUM($D$113:$J$113)-SUM($K$113:$Q$113)</f>
        <v>-0.0168014834063495</v>
      </c>
      <c r="F33" s="102" t="n">
        <f aca="false">'Low scenario'!$BO11+SUM($D$113:$J$113)-SUM($K$113:$Q$113)-$I$113+$I$115</f>
        <v>-0.0269478689907215</v>
      </c>
      <c r="G33" s="102" t="n">
        <f aca="false">'High scenario'!$AL11+SUM($D$113:$J$113)-SUM($K$113:$Q$113)</f>
        <v>-0.0202889590002622</v>
      </c>
      <c r="H33" s="102" t="n">
        <f aca="false">'High scenario'!$BO11+SUM($D$113:$J$113)-SUM($K$113:$Q$113)-$I$113+$I$115</f>
        <v>-0.0306266589381458</v>
      </c>
      <c r="I33" s="102"/>
    </row>
    <row r="34" customFormat="false" ht="13.25" hidden="false" customHeight="false" outlineLevel="0" collapsed="false">
      <c r="A34" s="97" t="n">
        <v>2023</v>
      </c>
      <c r="B34" s="94"/>
      <c r="C34" s="100" t="n">
        <f aca="false">'Central scenario'!$AL12+SUM($D$113:$J$113)-SUM($K$113:$Q$113)</f>
        <v>-0.019343690259377</v>
      </c>
      <c r="D34" s="100" t="n">
        <f aca="false">'Central scenario'!$BO12+SUM($D$113:$J$113)-SUM($K$113:$Q$113)-$I$113+$I$115</f>
        <v>-0.0299655421577104</v>
      </c>
      <c r="E34" s="102" t="n">
        <f aca="false">'Low scenario'!$AL12+SUM($D$113:$J$113)-SUM($K$113:$Q$113)</f>
        <v>-0.0180153667344594</v>
      </c>
      <c r="F34" s="102" t="n">
        <f aca="false">'Low scenario'!$BO12+SUM($D$113:$J$113)-SUM($K$113:$Q$113)-$I$113+$I$115</f>
        <v>-0.0285218609520498</v>
      </c>
      <c r="G34" s="102" t="n">
        <f aca="false">'High scenario'!$AL12+SUM($D$113:$J$113)-SUM($K$113:$Q$113)</f>
        <v>-0.0213253900362867</v>
      </c>
      <c r="H34" s="102" t="n">
        <f aca="false">'High scenario'!$BO12+SUM($D$113:$J$113)-SUM($K$113:$Q$113)-$I$113+$I$115</f>
        <v>-0.0320981695981745</v>
      </c>
      <c r="I34" s="102"/>
    </row>
    <row r="35" customFormat="false" ht="13.25" hidden="false" customHeight="false" outlineLevel="0" collapsed="false">
      <c r="A35" s="97" t="n">
        <v>2024</v>
      </c>
      <c r="B35" s="94"/>
      <c r="C35" s="103" t="n">
        <f aca="false">'Central scenario'!$AL13+SUM($D$113:$J$113)-SUM($K$113:$Q$113)</f>
        <v>-0.0221515609887337</v>
      </c>
      <c r="D35" s="103" t="n">
        <f aca="false">'Central scenario'!$BO13+SUM($D$113:$J$113)-SUM($K$113:$Q$113)-$I$113+$I$115</f>
        <v>-0.033260886323498</v>
      </c>
      <c r="E35" s="102" t="n">
        <f aca="false">'Low scenario'!$AL13+SUM($D$113:$J$113)-SUM($K$113:$Q$113)</f>
        <v>-0.0215188443321891</v>
      </c>
      <c r="F35" s="102" t="n">
        <f aca="false">'Low scenario'!$BO13+SUM($D$113:$J$113)-SUM($K$113:$Q$113)-$I$113+$I$115</f>
        <v>-0.0324591954340947</v>
      </c>
      <c r="G35" s="102" t="n">
        <f aca="false">'High scenario'!$AL13+SUM($D$113:$J$113)-SUM($K$113:$Q$113)</f>
        <v>-0.0232207373685366</v>
      </c>
      <c r="H35" s="102" t="n">
        <f aca="false">'High scenario'!$BO13+SUM($D$113:$J$113)-SUM($K$113:$Q$113)-$I$113+$I$115</f>
        <v>-0.0344283209239338</v>
      </c>
      <c r="I35" s="102"/>
    </row>
    <row r="36" customFormat="false" ht="13.25" hidden="false" customHeight="false" outlineLevel="0" collapsed="false">
      <c r="A36" s="97" t="n">
        <v>2025</v>
      </c>
      <c r="B36" s="94"/>
      <c r="C36" s="104" t="n">
        <f aca="false">'Central scenario'!$AL14+SUM($D$113:$J$113)-SUM($K$113:$Q$113)</f>
        <v>-0.0239617059949756</v>
      </c>
      <c r="D36" s="104" t="n">
        <f aca="false">'Central scenario'!$BO14+SUM($D$113:$J$113)-SUM($K$113:$Q$113)-$I$113+$I$115</f>
        <v>-0.0363040173956449</v>
      </c>
      <c r="E36" s="102" t="n">
        <f aca="false">'Low scenario'!$AL14+SUM($D$113:$J$113)-SUM($K$113:$Q$113)</f>
        <v>-0.0235586092794213</v>
      </c>
      <c r="F36" s="102" t="n">
        <f aca="false">'Low scenario'!$BO14+SUM($D$113:$J$113)-SUM($K$113:$Q$113)-$I$113+$I$115</f>
        <v>-0.0356723351565542</v>
      </c>
      <c r="G36" s="102" t="n">
        <f aca="false">'High scenario'!$AL14+SUM($D$113:$J$113)-SUM($K$113:$Q$113)</f>
        <v>-0.0245380645154703</v>
      </c>
      <c r="H36" s="102" t="n">
        <f aca="false">'High scenario'!$BO14+SUM($D$113:$J$113)-SUM($K$113:$Q$113)-$I$113+$I$115</f>
        <v>-0.0368599415122964</v>
      </c>
      <c r="I36" s="102"/>
    </row>
    <row r="37" customFormat="false" ht="13.25" hidden="false" customHeight="false" outlineLevel="0" collapsed="false">
      <c r="A37" s="97" t="n">
        <v>2026</v>
      </c>
      <c r="B37" s="94"/>
      <c r="C37" s="105" t="n">
        <f aca="false">'Central scenario'!$AL15+SUM($D$113:$J$113)-SUM($K$113:$Q$113)</f>
        <v>-0.0268331314300092</v>
      </c>
      <c r="D37" s="105" t="n">
        <f aca="false">'Central scenario'!$BO15+SUM($D$113:$J$113)-SUM($K$113:$Q$113)-$I$113+$I$115</f>
        <v>-0.0407840961493102</v>
      </c>
      <c r="E37" s="102" t="n">
        <f aca="false">'Low scenario'!$AL15+SUM($D$113:$J$113)-SUM($K$113:$Q$113)</f>
        <v>-0.026297894488296</v>
      </c>
      <c r="F37" s="102" t="n">
        <f aca="false">'Low scenario'!$BO15+SUM($D$113:$J$113)-SUM($K$113:$Q$113)-$I$113+$I$115</f>
        <v>-0.0400479245543494</v>
      </c>
      <c r="G37" s="102" t="n">
        <f aca="false">'High scenario'!$AL15+SUM($D$113:$J$113)-SUM($K$113:$Q$113)</f>
        <v>-0.0262670602691943</v>
      </c>
      <c r="H37" s="102" t="n">
        <f aca="false">'High scenario'!$BO15+SUM($D$113:$J$113)-SUM($K$113:$Q$113)-$I$113+$I$115</f>
        <v>-0.0401844725796764</v>
      </c>
      <c r="I37" s="102"/>
    </row>
    <row r="38" customFormat="false" ht="13.25" hidden="false" customHeight="false" outlineLevel="0" collapsed="false">
      <c r="A38" s="97" t="n">
        <v>2027</v>
      </c>
      <c r="B38" s="94"/>
      <c r="C38" s="105" t="n">
        <f aca="false">'Central scenario'!$AL16+SUM($D$113:$J$113)-SUM($K$113:$Q$113)</f>
        <v>-0.0272068018420374</v>
      </c>
      <c r="D38" s="105" t="n">
        <f aca="false">'Central scenario'!$BO16+SUM($D$113:$J$113)-SUM($K$113:$Q$113)-$I$113+$I$115</f>
        <v>-0.0423134440296739</v>
      </c>
      <c r="E38" s="102" t="n">
        <f aca="false">'Low scenario'!$AL16+SUM($D$113:$J$113)-SUM($K$113:$Q$113)</f>
        <v>-0.0262857354118893</v>
      </c>
      <c r="F38" s="102" t="n">
        <f aca="false">'Low scenario'!$BO16+SUM($D$113:$J$113)-SUM($K$113:$Q$113)-$I$113+$I$115</f>
        <v>-0.0411798930040651</v>
      </c>
      <c r="G38" s="102" t="n">
        <f aca="false">'High scenario'!$AL16+SUM($D$113:$J$113)-SUM($K$113:$Q$113)</f>
        <v>-0.0242754534425316</v>
      </c>
      <c r="H38" s="102" t="n">
        <f aca="false">'High scenario'!$BO16+SUM($D$113:$J$113)-SUM($K$113:$Q$113)-$I$113+$I$115</f>
        <v>-0.0392030197304452</v>
      </c>
      <c r="I38" s="102"/>
    </row>
    <row r="39" customFormat="false" ht="13.25" hidden="false" customHeight="false" outlineLevel="0" collapsed="false">
      <c r="A39" s="97" t="n">
        <v>2028</v>
      </c>
      <c r="B39" s="101"/>
      <c r="C39" s="105" t="n">
        <f aca="false">'Central scenario'!$AL17+SUM($D$113:$J$113)-SUM($K$113:$Q$113)</f>
        <v>-0.0254173795745379</v>
      </c>
      <c r="D39" s="105" t="n">
        <f aca="false">'Central scenario'!$BO17+SUM($D$113:$J$113)-SUM($K$113:$Q$113)-$I$113+$I$115</f>
        <v>-0.0415667895678349</v>
      </c>
      <c r="E39" s="102" t="n">
        <f aca="false">'Low scenario'!$AL17+SUM($D$113:$J$113)-SUM($K$113:$Q$113)</f>
        <v>-0.0258099806150101</v>
      </c>
      <c r="F39" s="102" t="n">
        <f aca="false">'Low scenario'!$BO17+SUM($D$113:$J$113)-SUM($K$113:$Q$113)-$I$113+$I$115</f>
        <v>-0.0416431202099169</v>
      </c>
      <c r="G39" s="102" t="n">
        <f aca="false">'High scenario'!$AL17+SUM($D$113:$J$113)-SUM($K$113:$Q$113)</f>
        <v>-0.0220790572935828</v>
      </c>
      <c r="H39" s="102" t="n">
        <f aca="false">'High scenario'!$BO17+SUM($D$113:$J$113)-SUM($K$113:$Q$113)-$I$113+$I$115</f>
        <v>-0.0379359019789352</v>
      </c>
      <c r="I39" s="102"/>
    </row>
    <row r="40" customFormat="false" ht="13.25" hidden="false" customHeight="false" outlineLevel="0" collapsed="false">
      <c r="A40" s="97" t="n">
        <v>2029</v>
      </c>
      <c r="B40" s="101"/>
      <c r="C40" s="104" t="n">
        <f aca="false">'Central scenario'!$AL18+SUM($D$113:$J$113)-SUM($K$113:$Q$113)</f>
        <v>-0.0235105941512695</v>
      </c>
      <c r="D40" s="104" t="n">
        <f aca="false">'Central scenario'!$BO18+SUM($D$113:$J$113)-SUM($K$113:$Q$113)-$I$113+$I$115</f>
        <v>-0.0408578788058157</v>
      </c>
      <c r="E40" s="102" t="n">
        <f aca="false">'Low scenario'!$AL18+SUM($D$113:$J$113)-SUM($K$113:$Q$113)</f>
        <v>-0.0250171501811437</v>
      </c>
      <c r="F40" s="102" t="n">
        <f aca="false">'Low scenario'!$BO18+SUM($D$113:$J$113)-SUM($K$113:$Q$113)-$I$113+$I$115</f>
        <v>-0.0419172072264953</v>
      </c>
      <c r="G40" s="102" t="n">
        <f aca="false">'High scenario'!$AL18+SUM($D$113:$J$113)-SUM($K$113:$Q$113)</f>
        <v>-0.0190855844887661</v>
      </c>
      <c r="H40" s="102" t="n">
        <f aca="false">'High scenario'!$BO18+SUM($D$113:$J$113)-SUM($K$113:$Q$113)-$I$113+$I$115</f>
        <v>-0.0361583305398373</v>
      </c>
      <c r="I40" s="102"/>
    </row>
    <row r="41" customFormat="false" ht="13.25" hidden="false" customHeight="false" outlineLevel="0" collapsed="false">
      <c r="A41" s="97" t="n">
        <v>2030</v>
      </c>
      <c r="B41" s="101"/>
      <c r="C41" s="105" t="n">
        <f aca="false">'Central scenario'!$AL19+SUM($D$113:$J$113)-SUM($K$113:$Q$113)</f>
        <v>-0.0221744728927111</v>
      </c>
      <c r="D41" s="105" t="n">
        <f aca="false">'Central scenario'!$BO19+SUM($D$113:$J$113)-SUM($K$113:$Q$113)-$I$113+$I$115</f>
        <v>-0.0403131587423697</v>
      </c>
      <c r="E41" s="102" t="n">
        <f aca="false">'Low scenario'!$AL19+SUM($D$113:$J$113)-SUM($K$113:$Q$113)</f>
        <v>-0.024007901189272</v>
      </c>
      <c r="F41" s="102" t="n">
        <f aca="false">'Low scenario'!$BO19+SUM($D$113:$J$113)-SUM($K$113:$Q$113)-$I$113+$I$115</f>
        <v>-0.0418268340940148</v>
      </c>
      <c r="G41" s="102" t="n">
        <f aca="false">'High scenario'!$AL19+SUM($D$113:$J$113)-SUM($K$113:$Q$113)</f>
        <v>-0.0167736415198944</v>
      </c>
      <c r="H41" s="102" t="n">
        <f aca="false">'High scenario'!$BO19+SUM($D$113:$J$113)-SUM($K$113:$Q$113)-$I$113+$I$115</f>
        <v>-0.0345989372652052</v>
      </c>
      <c r="I41" s="102"/>
    </row>
    <row r="42" customFormat="false" ht="13.25" hidden="false" customHeight="false" outlineLevel="0" collapsed="false">
      <c r="A42" s="97" t="n">
        <v>2031</v>
      </c>
      <c r="B42" s="101"/>
      <c r="C42" s="105" t="n">
        <f aca="false">'Central scenario'!$AL20+SUM($D$113:$J$113)-SUM($K$113:$Q$113)</f>
        <v>-0.020940142113117</v>
      </c>
      <c r="D42" s="105" t="n">
        <f aca="false">'Central scenario'!$BO20+SUM($D$113:$J$113)-SUM($K$113:$Q$113)-$I$113+$I$115</f>
        <v>-0.0398819798761115</v>
      </c>
      <c r="E42" s="102" t="n">
        <f aca="false">'Low scenario'!$AL20+SUM($D$113:$J$113)-SUM($K$113:$Q$113)</f>
        <v>-0.0240191593889263</v>
      </c>
      <c r="F42" s="102" t="n">
        <f aca="false">'Low scenario'!$BO20+SUM($D$113:$J$113)-SUM($K$113:$Q$113)-$I$113+$I$115</f>
        <v>-0.0427085927512675</v>
      </c>
      <c r="G42" s="102" t="n">
        <f aca="false">'High scenario'!$AL20+SUM($D$113:$J$113)-SUM($K$113:$Q$113)</f>
        <v>-0.0142988240817485</v>
      </c>
      <c r="H42" s="102" t="n">
        <f aca="false">'High scenario'!$BO20+SUM($D$113:$J$113)-SUM($K$113:$Q$113)-$I$113+$I$115</f>
        <v>-0.0329894960600089</v>
      </c>
      <c r="I42" s="102"/>
    </row>
    <row r="43" customFormat="false" ht="13.25" hidden="false" customHeight="false" outlineLevel="0" collapsed="false">
      <c r="A43" s="97" t="n">
        <v>2032</v>
      </c>
      <c r="B43" s="101"/>
      <c r="C43" s="105" t="n">
        <f aca="false">'Central scenario'!$AL21+SUM($D$113:$J$113)-SUM($K$113:$Q$113)</f>
        <v>-0.0195801796188741</v>
      </c>
      <c r="D43" s="105" t="n">
        <f aca="false">'Central scenario'!$BO21+SUM($D$113:$J$113)-SUM($K$113:$Q$113)-$I$113+$I$115</f>
        <v>-0.0397477207289804</v>
      </c>
      <c r="E43" s="102" t="n">
        <f aca="false">'Low scenario'!$AL21+SUM($D$113:$J$113)-SUM($K$113:$Q$113)</f>
        <v>-0.0230795770541364</v>
      </c>
      <c r="F43" s="102" t="n">
        <f aca="false">'Low scenario'!$BO21+SUM($D$113:$J$113)-SUM($K$113:$Q$113)-$I$113+$I$115</f>
        <v>-0.0428672936276849</v>
      </c>
      <c r="G43" s="102" t="n">
        <f aca="false">'High scenario'!$AL21+SUM($D$113:$J$113)-SUM($K$113:$Q$113)</f>
        <v>-0.0119717001326621</v>
      </c>
      <c r="H43" s="102" t="n">
        <f aca="false">'High scenario'!$BO21+SUM($D$113:$J$113)-SUM($K$113:$Q$113)-$I$113+$I$115</f>
        <v>-0.0318624191273804</v>
      </c>
      <c r="I43" s="102"/>
    </row>
    <row r="44" customFormat="false" ht="13.25" hidden="false" customHeight="false" outlineLevel="0" collapsed="false">
      <c r="A44" s="97" t="n">
        <v>2033</v>
      </c>
      <c r="B44" s="101"/>
      <c r="C44" s="104" t="n">
        <f aca="false">'Central scenario'!$AL22+SUM($D$113:$J$113)-SUM($K$113:$Q$113)</f>
        <v>-0.0176946100406072</v>
      </c>
      <c r="D44" s="104" t="n">
        <f aca="false">'Central scenario'!$BO22+SUM($D$113:$J$113)-SUM($K$113:$Q$113)-$I$113+$I$115</f>
        <v>-0.0388448105296319</v>
      </c>
      <c r="E44" s="102" t="n">
        <f aca="false">'Low scenario'!$AL22+SUM($D$113:$J$113)-SUM($K$113:$Q$113)</f>
        <v>-0.0219547409913662</v>
      </c>
      <c r="F44" s="102" t="n">
        <f aca="false">'Low scenario'!$BO22+SUM($D$113:$J$113)-SUM($K$113:$Q$113)-$I$113+$I$115</f>
        <v>-0.0430438141998759</v>
      </c>
      <c r="G44" s="102" t="n">
        <f aca="false">'High scenario'!$AL22+SUM($D$113:$J$113)-SUM($K$113:$Q$113)</f>
        <v>-0.0100865195503522</v>
      </c>
      <c r="H44" s="102" t="n">
        <f aca="false">'High scenario'!$BO22+SUM($D$113:$J$113)-SUM($K$113:$Q$113)-$I$113+$I$115</f>
        <v>-0.0310707627696901</v>
      </c>
      <c r="I44" s="102"/>
    </row>
    <row r="45" customFormat="false" ht="13.25" hidden="false" customHeight="false" outlineLevel="0" collapsed="false">
      <c r="A45" s="97" t="n">
        <v>2034</v>
      </c>
      <c r="B45" s="101"/>
      <c r="C45" s="105" t="n">
        <f aca="false">'Central scenario'!$AL23+SUM($D$113:$J$113)-SUM($K$113:$Q$113)</f>
        <v>-0.0166441824933218</v>
      </c>
      <c r="D45" s="105" t="n">
        <f aca="false">'Central scenario'!$BO23+SUM($D$113:$J$113)-SUM($K$113:$Q$113)-$I$113+$I$115</f>
        <v>-0.0382938543794352</v>
      </c>
      <c r="E45" s="102" t="n">
        <f aca="false">'Low scenario'!$AL23+SUM($D$113:$J$113)-SUM($K$113:$Q$113)</f>
        <v>-0.0208184256372794</v>
      </c>
      <c r="F45" s="102" t="n">
        <f aca="false">'Low scenario'!$BO23+SUM($D$113:$J$113)-SUM($K$113:$Q$113)-$I$113+$I$115</f>
        <v>-0.0428840542408048</v>
      </c>
      <c r="G45" s="102" t="n">
        <f aca="false">'High scenario'!$AL23+SUM($D$113:$J$113)-SUM($K$113:$Q$113)</f>
        <v>-0.00709054017925274</v>
      </c>
      <c r="H45" s="102" t="n">
        <f aca="false">'High scenario'!$BO23+SUM($D$113:$J$113)-SUM($K$113:$Q$113)-$I$113+$I$115</f>
        <v>-0.0287462994046151</v>
      </c>
      <c r="I45" s="102"/>
    </row>
    <row r="46" customFormat="false" ht="13.25" hidden="false" customHeight="false" outlineLevel="0" collapsed="false">
      <c r="A46" s="97" t="n">
        <v>2035</v>
      </c>
      <c r="B46" s="101"/>
      <c r="C46" s="105" t="n">
        <f aca="false">'Central scenario'!$AL24+SUM($D$113:$J$113)-SUM($K$113:$Q$113)</f>
        <v>-0.0155462072161514</v>
      </c>
      <c r="D46" s="105" t="n">
        <f aca="false">'Central scenario'!$BO24+SUM($D$113:$J$113)-SUM($K$113:$Q$113)-$I$113+$I$115</f>
        <v>-0.0381352257468478</v>
      </c>
      <c r="E46" s="102" t="n">
        <f aca="false">'Low scenario'!$AL24+SUM($D$113:$J$113)-SUM($K$113:$Q$113)</f>
        <v>-0.0188017633847893</v>
      </c>
      <c r="F46" s="102" t="n">
        <f aca="false">'Low scenario'!$BO24+SUM($D$113:$J$113)-SUM($K$113:$Q$113)-$I$113+$I$115</f>
        <v>-0.0416935840353077</v>
      </c>
      <c r="G46" s="102" t="n">
        <f aca="false">'High scenario'!$AL24+SUM($D$113:$J$113)-SUM($K$113:$Q$113)</f>
        <v>-0.00548447288990741</v>
      </c>
      <c r="H46" s="102" t="n">
        <f aca="false">'High scenario'!$BO24+SUM($D$113:$J$113)-SUM($K$113:$Q$113)-$I$113+$I$115</f>
        <v>-0.0278318051373819</v>
      </c>
      <c r="I46" s="102"/>
    </row>
    <row r="47" customFormat="false" ht="13.25" hidden="false" customHeight="false" outlineLevel="0" collapsed="false">
      <c r="A47" s="97" t="n">
        <v>2036</v>
      </c>
      <c r="B47" s="101"/>
      <c r="C47" s="105" t="n">
        <f aca="false">'Central scenario'!$AL25+SUM($D$113:$J$113)-SUM($K$113:$Q$113)</f>
        <v>-0.0141575630945173</v>
      </c>
      <c r="D47" s="105" t="n">
        <f aca="false">'Central scenario'!$BO25+SUM($D$113:$J$113)-SUM($K$113:$Q$113)-$I$113+$I$115</f>
        <v>-0.0375223878127394</v>
      </c>
      <c r="E47" s="102" t="n">
        <f aca="false">'Low scenario'!$AL25+SUM($D$113:$J$113)-SUM($K$113:$Q$113)</f>
        <v>-0.0177406669692875</v>
      </c>
      <c r="F47" s="102" t="n">
        <f aca="false">'Low scenario'!$BO25+SUM($D$113:$J$113)-SUM($K$113:$Q$113)-$I$113+$I$115</f>
        <v>-0.041719964156198</v>
      </c>
      <c r="G47" s="102" t="n">
        <f aca="false">'High scenario'!$AL25+SUM($D$113:$J$113)-SUM($K$113:$Q$113)</f>
        <v>-0.00388969880329044</v>
      </c>
      <c r="H47" s="102" t="n">
        <f aca="false">'High scenario'!$BO25+SUM($D$113:$J$113)-SUM($K$113:$Q$113)-$I$113+$I$115</f>
        <v>-0.027059307652855</v>
      </c>
      <c r="I47" s="102"/>
    </row>
    <row r="48" customFormat="false" ht="13.25" hidden="false" customHeight="false" outlineLevel="0" collapsed="false">
      <c r="A48" s="97" t="n">
        <v>2037</v>
      </c>
      <c r="B48" s="101"/>
      <c r="C48" s="104" t="n">
        <f aca="false">'Central scenario'!$AL26+SUM($D$113:$J$113)-SUM($K$113:$Q$113)</f>
        <v>-0.0116384633655224</v>
      </c>
      <c r="D48" s="104" t="n">
        <f aca="false">'Central scenario'!$BO26+SUM($D$113:$J$113)-SUM($K$113:$Q$113)-$I$113+$I$115</f>
        <v>-0.0359758599474382</v>
      </c>
      <c r="E48" s="102" t="n">
        <f aca="false">'Low scenario'!$AL26+SUM($D$113:$J$113)-SUM($K$113:$Q$113)</f>
        <v>-0.0174224322654886</v>
      </c>
      <c r="F48" s="102" t="n">
        <f aca="false">'Low scenario'!$BO26+SUM($D$113:$J$113)-SUM($K$113:$Q$113)-$I$113+$I$115</f>
        <v>-0.0428995524099803</v>
      </c>
      <c r="G48" s="102" t="n">
        <f aca="false">'High scenario'!$AL26+SUM($D$113:$J$113)-SUM($K$113:$Q$113)</f>
        <v>-0.00285388394038539</v>
      </c>
      <c r="H48" s="102" t="n">
        <f aca="false">'High scenario'!$BO26+SUM($D$113:$J$113)-SUM($K$113:$Q$113)-$I$113+$I$115</f>
        <v>-0.026945025804912</v>
      </c>
      <c r="I48" s="102"/>
    </row>
    <row r="49" customFormat="false" ht="13.25" hidden="false" customHeight="false" outlineLevel="0" collapsed="false">
      <c r="A49" s="97" t="n">
        <v>2038</v>
      </c>
      <c r="B49" s="101"/>
      <c r="C49" s="105" t="n">
        <f aca="false">'Central scenario'!$AL27+SUM($D$113:$J$113)-SUM($K$113:$Q$113)</f>
        <v>-0.00961081606530999</v>
      </c>
      <c r="D49" s="105" t="n">
        <f aca="false">'Central scenario'!$BO27+SUM($D$113:$J$113)-SUM($K$113:$Q$113)-$I$113+$I$115</f>
        <v>-0.0350888404336258</v>
      </c>
      <c r="E49" s="102" t="n">
        <f aca="false">'Low scenario'!$AL27+SUM($D$113:$J$113)-SUM($K$113:$Q$113)</f>
        <v>-0.0160324984379845</v>
      </c>
      <c r="F49" s="102" t="n">
        <f aca="false">'Low scenario'!$BO27+SUM($D$113:$J$113)-SUM($K$113:$Q$113)-$I$113+$I$115</f>
        <v>-0.0422315709028262</v>
      </c>
      <c r="G49" s="102" t="n">
        <f aca="false">'High scenario'!$AL27+SUM($D$113:$J$113)-SUM($K$113:$Q$113)</f>
        <v>-0.00204835455121636</v>
      </c>
      <c r="H49" s="102" t="n">
        <f aca="false">'High scenario'!$BO27+SUM($D$113:$J$113)-SUM($K$113:$Q$113)-$I$113+$I$115</f>
        <v>-0.0266524296126283</v>
      </c>
      <c r="I49" s="102"/>
    </row>
    <row r="50" customFormat="false" ht="13.25" hidden="false" customHeight="false" outlineLevel="0" collapsed="false">
      <c r="A50" s="97" t="n">
        <v>2039</v>
      </c>
      <c r="B50" s="106"/>
      <c r="C50" s="105" t="n">
        <f aca="false">'Central scenario'!$AL28+SUM($D$113:$J$113)-SUM($K$113:$Q$113)</f>
        <v>-0.00903143106027769</v>
      </c>
      <c r="D50" s="105" t="n">
        <f aca="false">'Central scenario'!$BO28+SUM($D$113:$J$113)-SUM($K$113:$Q$113)-$I$113+$I$115</f>
        <v>-0.0352156206243411</v>
      </c>
      <c r="E50" s="102" t="n">
        <f aca="false">'Low scenario'!$AL28+SUM($D$113:$J$113)-SUM($K$113:$Q$113)</f>
        <v>-0.0154417967726215</v>
      </c>
      <c r="F50" s="102" t="n">
        <f aca="false">'Low scenario'!$BO28+SUM($D$113:$J$113)-SUM($K$113:$Q$113)-$I$113+$I$115</f>
        <v>-0.0427641483311127</v>
      </c>
      <c r="G50" s="102" t="n">
        <f aca="false">'High scenario'!$AL28+SUM($D$113:$J$113)-SUM($K$113:$Q$113)</f>
        <v>-0.000634353816394196</v>
      </c>
      <c r="H50" s="102" t="n">
        <f aca="false">'High scenario'!$BO28+SUM($D$113:$J$113)-SUM($K$113:$Q$113)-$I$113+$I$115</f>
        <v>-0.0260000493772084</v>
      </c>
      <c r="I50" s="102"/>
    </row>
    <row r="51" customFormat="false" ht="13.25" hidden="false" customHeight="false" outlineLevel="0" collapsed="false">
      <c r="A51" s="97" t="n">
        <v>2040</v>
      </c>
      <c r="B51" s="107"/>
      <c r="C51" s="105" t="n">
        <f aca="false">'Central scenario'!$AL29+SUM($D$113:$J$113)-SUM($K$113:$Q$113)</f>
        <v>-0.00826908967915328</v>
      </c>
      <c r="D51" s="105" t="n">
        <f aca="false">'Central scenario'!$BO29+SUM($D$113:$J$113)-SUM($K$113:$Q$113)-$I$113+$I$115</f>
        <v>-0.0349819523294806</v>
      </c>
      <c r="E51" s="102" t="n">
        <f aca="false">'Low scenario'!$AL29+SUM($D$113:$J$113)-SUM($K$113:$Q$113)</f>
        <v>-0.0145387971568181</v>
      </c>
      <c r="F51" s="102" t="n">
        <f aca="false">'Low scenario'!$BO29+SUM($D$113:$J$113)-SUM($K$113:$Q$113)-$I$113+$I$115</f>
        <v>-0.0428018912037009</v>
      </c>
      <c r="G51" s="102" t="n">
        <f aca="false">'High scenario'!$AL29+SUM($D$113:$J$113)-SUM($K$113:$Q$113)</f>
        <v>0.00134465261798255</v>
      </c>
      <c r="H51" s="102" t="n">
        <f aca="false">'High scenario'!$BO29+SUM($D$113:$J$113)-SUM($K$113:$Q$113)-$I$113+$I$115</f>
        <v>-0.0247444373331176</v>
      </c>
      <c r="I51" s="102"/>
    </row>
    <row r="54" customFormat="false" ht="12.8" hidden="false" customHeight="false" outlineLevel="0" collapsed="false">
      <c r="C54" s="109"/>
      <c r="D54" s="109"/>
      <c r="E54" s="109"/>
      <c r="F54" s="109" t="s">
        <v>136</v>
      </c>
      <c r="G54" s="109"/>
      <c r="H54" s="109"/>
      <c r="I54" s="109"/>
      <c r="J54" s="109"/>
    </row>
    <row r="55" customFormat="false" ht="12.8" hidden="false" customHeight="false" outlineLevel="0" collapsed="false">
      <c r="C55" s="110" t="s">
        <v>137</v>
      </c>
      <c r="D55" s="110"/>
      <c r="E55" s="110"/>
      <c r="F55" s="110"/>
      <c r="G55" s="110"/>
      <c r="H55" s="110"/>
      <c r="I55" s="109"/>
      <c r="J55" s="110" t="s">
        <v>138</v>
      </c>
      <c r="K55" s="110"/>
      <c r="L55" s="110"/>
      <c r="M55" s="110"/>
      <c r="N55" s="110"/>
      <c r="O55" s="110"/>
      <c r="P55" s="110"/>
    </row>
    <row r="56" customFormat="false" ht="12.8" hidden="false" customHeight="false" outlineLevel="0" collapsed="false">
      <c r="B56" s="111"/>
      <c r="C56" s="112" t="s">
        <v>139</v>
      </c>
      <c r="D56" s="112"/>
      <c r="E56" s="112"/>
      <c r="F56" s="112"/>
      <c r="G56" s="112"/>
      <c r="H56" s="112"/>
      <c r="I56" s="112"/>
      <c r="J56" s="112"/>
      <c r="K56" s="113"/>
      <c r="L56" s="113" t="s">
        <v>140</v>
      </c>
      <c r="M56" s="113"/>
      <c r="N56" s="113"/>
      <c r="O56" s="113"/>
      <c r="P56" s="113"/>
      <c r="Q56" s="113"/>
      <c r="R56" s="113"/>
    </row>
    <row r="57" customFormat="false" ht="12.8" hidden="false" customHeight="false" outlineLevel="0" collapsed="false">
      <c r="B57" s="111"/>
      <c r="C57" s="114" t="s">
        <v>141</v>
      </c>
      <c r="D57" s="115" t="s">
        <v>142</v>
      </c>
      <c r="E57" s="114" t="s">
        <v>143</v>
      </c>
      <c r="F57" s="115" t="s">
        <v>144</v>
      </c>
      <c r="G57" s="114" t="s">
        <v>145</v>
      </c>
      <c r="H57" s="115" t="s">
        <v>146</v>
      </c>
      <c r="I57" s="114" t="s">
        <v>147</v>
      </c>
      <c r="J57" s="115" t="s">
        <v>148</v>
      </c>
      <c r="K57" s="115" t="s">
        <v>149</v>
      </c>
      <c r="L57" s="116" t="s">
        <v>150</v>
      </c>
      <c r="M57" s="115" t="s">
        <v>151</v>
      </c>
      <c r="N57" s="116" t="s">
        <v>152</v>
      </c>
      <c r="O57" s="115" t="s">
        <v>153</v>
      </c>
      <c r="P57" s="116" t="s">
        <v>154</v>
      </c>
      <c r="Q57" s="115" t="s">
        <v>155</v>
      </c>
      <c r="R57" s="116" t="s">
        <v>156</v>
      </c>
    </row>
    <row r="58" customFormat="false" ht="12.8" hidden="false" customHeight="false" outlineLevel="0" collapsed="false">
      <c r="B58" s="115" t="n">
        <v>1993</v>
      </c>
      <c r="C58" s="117" t="n">
        <v>853307.6</v>
      </c>
      <c r="D58" s="115"/>
      <c r="E58" s="115"/>
      <c r="F58" s="118"/>
      <c r="G58" s="115"/>
      <c r="H58" s="117"/>
      <c r="I58" s="117" t="n">
        <v>3015865.81949566</v>
      </c>
      <c r="J58" s="117"/>
      <c r="K58" s="119" t="n">
        <v>352371.13373</v>
      </c>
      <c r="L58" s="119"/>
      <c r="M58" s="119" t="n">
        <v>1036245.35282</v>
      </c>
      <c r="N58" s="119" t="n">
        <v>214541.63623</v>
      </c>
      <c r="O58" s="119" t="n">
        <v>0</v>
      </c>
      <c r="P58" s="119"/>
      <c r="Q58" s="119"/>
      <c r="R58" s="119"/>
    </row>
    <row r="59" customFormat="false" ht="12.8" hidden="false" customHeight="false" outlineLevel="0" collapsed="false">
      <c r="B59" s="111" t="n">
        <v>1994</v>
      </c>
      <c r="C59" s="120" t="n">
        <v>1164662.22</v>
      </c>
      <c r="D59" s="121"/>
      <c r="E59" s="121"/>
      <c r="F59" s="121"/>
      <c r="G59" s="121"/>
      <c r="H59" s="120"/>
      <c r="I59" s="120" t="n">
        <v>3226509.52498154</v>
      </c>
      <c r="J59" s="120"/>
      <c r="K59" s="117" t="n">
        <v>293763.12069</v>
      </c>
      <c r="L59" s="117"/>
      <c r="M59" s="117" t="n">
        <v>1287640.9398</v>
      </c>
      <c r="N59" s="117" t="n">
        <v>456594.30016</v>
      </c>
      <c r="O59" s="117" t="n">
        <v>0</v>
      </c>
      <c r="P59" s="117"/>
      <c r="Q59" s="117"/>
      <c r="R59" s="117"/>
    </row>
    <row r="60" customFormat="false" ht="12.8" hidden="false" customHeight="false" outlineLevel="0" collapsed="false">
      <c r="B60" s="111" t="n">
        <v>1995</v>
      </c>
      <c r="C60" s="117" t="n">
        <v>1243225.6</v>
      </c>
      <c r="D60" s="115"/>
      <c r="E60" s="115"/>
      <c r="F60" s="115"/>
      <c r="G60" s="115"/>
      <c r="H60" s="117"/>
      <c r="I60" s="117" t="n">
        <v>2990988.48141767</v>
      </c>
      <c r="J60" s="117"/>
      <c r="K60" s="119" t="n">
        <v>296927.9492</v>
      </c>
      <c r="L60" s="119"/>
      <c r="M60" s="119" t="n">
        <v>1187925.9343</v>
      </c>
      <c r="N60" s="119" t="n">
        <v>524982.07006</v>
      </c>
      <c r="O60" s="119" t="n">
        <v>0</v>
      </c>
      <c r="P60" s="119"/>
      <c r="Q60" s="119"/>
      <c r="R60" s="119"/>
    </row>
    <row r="61" customFormat="false" ht="12.8" hidden="false" customHeight="false" outlineLevel="0" collapsed="false">
      <c r="B61" s="111" t="n">
        <v>1996</v>
      </c>
      <c r="C61" s="120" t="n">
        <v>1456325.4</v>
      </c>
      <c r="D61" s="120"/>
      <c r="E61" s="121" t="n">
        <v>1903838.651715</v>
      </c>
      <c r="F61" s="120" t="n">
        <v>2338287</v>
      </c>
      <c r="G61" s="121" t="n">
        <v>172304</v>
      </c>
      <c r="H61" s="120"/>
      <c r="I61" s="120" t="n">
        <v>3231346.71425055</v>
      </c>
      <c r="J61" s="120" t="n">
        <v>516954.41</v>
      </c>
      <c r="K61" s="117" t="n">
        <v>330883.704</v>
      </c>
      <c r="L61" s="117"/>
      <c r="M61" s="117" t="n">
        <v>1011324.76855</v>
      </c>
      <c r="N61" s="117" t="n">
        <v>1019118.98165</v>
      </c>
      <c r="O61" s="117" t="n">
        <v>0</v>
      </c>
      <c r="P61" s="117"/>
      <c r="Q61" s="117"/>
      <c r="R61" s="117"/>
    </row>
    <row r="62" customFormat="false" ht="12.8" hidden="false" customHeight="false" outlineLevel="0" collapsed="false">
      <c r="B62" s="111" t="n">
        <v>1997</v>
      </c>
      <c r="C62" s="117" t="n">
        <v>1669177.74063</v>
      </c>
      <c r="D62" s="117"/>
      <c r="E62" s="115" t="n">
        <v>2043538.989492</v>
      </c>
      <c r="F62" s="117" t="n">
        <v>3917421</v>
      </c>
      <c r="G62" s="115" t="n">
        <v>193825</v>
      </c>
      <c r="H62" s="117"/>
      <c r="I62" s="117" t="n">
        <v>3598188.08761998</v>
      </c>
      <c r="J62" s="117" t="n">
        <v>1986806.99</v>
      </c>
      <c r="K62" s="119" t="n">
        <v>246102.79437</v>
      </c>
      <c r="L62" s="119"/>
      <c r="M62" s="119" t="n">
        <v>1102667.44057</v>
      </c>
      <c r="N62" s="119" t="n">
        <v>1011029.82583</v>
      </c>
      <c r="O62" s="119" t="n">
        <v>0</v>
      </c>
      <c r="P62" s="119"/>
      <c r="Q62" s="119"/>
      <c r="R62" s="119"/>
    </row>
    <row r="63" customFormat="false" ht="12.8" hidden="false" customHeight="false" outlineLevel="0" collapsed="false">
      <c r="B63" s="111" t="n">
        <v>1998</v>
      </c>
      <c r="C63" s="120" t="n">
        <v>1902253.64072</v>
      </c>
      <c r="D63" s="120" t="n">
        <v>43509.9</v>
      </c>
      <c r="E63" s="121" t="n">
        <v>2097707.449838</v>
      </c>
      <c r="F63" s="120" t="n">
        <v>3692434</v>
      </c>
      <c r="G63" s="121" t="n">
        <v>197766</v>
      </c>
      <c r="H63" s="120"/>
      <c r="I63" s="120" t="n">
        <v>3797640.46271228</v>
      </c>
      <c r="J63" s="120" t="n">
        <v>1855405.55</v>
      </c>
      <c r="K63" s="117" t="n">
        <v>231684.89787</v>
      </c>
      <c r="L63" s="117"/>
      <c r="M63" s="117" t="n">
        <v>1323795.24164</v>
      </c>
      <c r="N63" s="117" t="n">
        <v>1121821.99199</v>
      </c>
      <c r="O63" s="117" t="n">
        <v>0</v>
      </c>
      <c r="P63" s="117"/>
      <c r="Q63" s="117"/>
      <c r="R63" s="117"/>
    </row>
    <row r="64" customFormat="false" ht="12.8" hidden="false" customHeight="false" outlineLevel="0" collapsed="false">
      <c r="B64" s="111" t="n">
        <v>1999</v>
      </c>
      <c r="C64" s="117" t="n">
        <v>1850960.88511</v>
      </c>
      <c r="D64" s="117" t="n">
        <v>193381.3</v>
      </c>
      <c r="E64" s="115" t="n">
        <v>1876157.764481</v>
      </c>
      <c r="F64" s="117" t="n">
        <v>3587875</v>
      </c>
      <c r="G64" s="115" t="n">
        <v>196994</v>
      </c>
      <c r="H64" s="117"/>
      <c r="I64" s="117" t="n">
        <v>3702544.47452621</v>
      </c>
      <c r="J64" s="117" t="n">
        <v>1868434.31</v>
      </c>
      <c r="K64" s="119" t="n">
        <v>239526.32367</v>
      </c>
      <c r="L64" s="119"/>
      <c r="M64" s="119" t="n">
        <v>1408351.81663</v>
      </c>
      <c r="N64" s="119" t="n">
        <v>1053075.5174</v>
      </c>
      <c r="O64" s="119" t="n">
        <v>0</v>
      </c>
      <c r="P64" s="119"/>
      <c r="Q64" s="119"/>
      <c r="R64" s="119"/>
    </row>
    <row r="65" customFormat="false" ht="12.8" hidden="false" customHeight="false" outlineLevel="0" collapsed="false">
      <c r="B65" s="111" t="n">
        <v>2000</v>
      </c>
      <c r="C65" s="120" t="n">
        <v>2095954.20594</v>
      </c>
      <c r="D65" s="120" t="n">
        <v>225126.798267</v>
      </c>
      <c r="E65" s="121" t="n">
        <v>1959837.85384788</v>
      </c>
      <c r="F65" s="120" t="n">
        <v>3478201</v>
      </c>
      <c r="G65" s="121" t="n">
        <v>487254.75526</v>
      </c>
      <c r="H65" s="120"/>
      <c r="I65" s="120" t="n">
        <v>3765213.6844696</v>
      </c>
      <c r="J65" s="120" t="n">
        <v>1776845.4022295</v>
      </c>
      <c r="K65" s="117" t="n">
        <v>215402.99416</v>
      </c>
      <c r="L65" s="117"/>
      <c r="M65" s="117" t="n">
        <v>1300825.33734</v>
      </c>
      <c r="N65" s="117" t="n">
        <v>1093248.25442</v>
      </c>
      <c r="O65" s="117" t="n">
        <v>0</v>
      </c>
      <c r="P65" s="117"/>
      <c r="Q65" s="117"/>
      <c r="R65" s="117"/>
    </row>
    <row r="66" customFormat="false" ht="12.8" hidden="false" customHeight="false" outlineLevel="0" collapsed="false">
      <c r="B66" s="111" t="n">
        <v>2001</v>
      </c>
      <c r="C66" s="117" t="n">
        <v>1994592.07047</v>
      </c>
      <c r="D66" s="117" t="n">
        <v>213002.63159</v>
      </c>
      <c r="E66" s="115" t="n">
        <v>1582734.84789566</v>
      </c>
      <c r="F66" s="117" t="n">
        <v>3419627</v>
      </c>
      <c r="G66" s="115" t="n">
        <v>225853.29969</v>
      </c>
      <c r="H66" s="117" t="n">
        <v>2933082</v>
      </c>
      <c r="I66" s="117" t="n">
        <v>3343942.45631307</v>
      </c>
      <c r="J66" s="117" t="n">
        <v>1739519.1815753</v>
      </c>
      <c r="K66" s="119" t="n">
        <v>184976.21637</v>
      </c>
      <c r="L66" s="119"/>
      <c r="M66" s="119" t="n">
        <v>1232567.64749</v>
      </c>
      <c r="N66" s="119" t="n">
        <v>1053013.16575</v>
      </c>
      <c r="O66" s="119" t="n">
        <v>0</v>
      </c>
      <c r="P66" s="119"/>
      <c r="Q66" s="119"/>
      <c r="R66" s="119"/>
    </row>
    <row r="67" customFormat="false" ht="12.8" hidden="false" customHeight="false" outlineLevel="0" collapsed="false">
      <c r="B67" s="111" t="n">
        <v>2002</v>
      </c>
      <c r="C67" s="120" t="n">
        <v>1721480.99196</v>
      </c>
      <c r="D67" s="120" t="n">
        <v>161900.70904</v>
      </c>
      <c r="E67" s="121" t="n">
        <v>1571513.88819431</v>
      </c>
      <c r="F67" s="120" t="n">
        <v>4483171</v>
      </c>
      <c r="G67" s="121" t="n">
        <v>217634.09198</v>
      </c>
      <c r="H67" s="120" t="n">
        <v>4857335</v>
      </c>
      <c r="I67" s="120" t="n">
        <v>3012321.73270982</v>
      </c>
      <c r="J67" s="120" t="n">
        <v>1808967.1664198</v>
      </c>
      <c r="K67" s="117" t="n">
        <v>210715.14495</v>
      </c>
      <c r="L67" s="117"/>
      <c r="M67" s="117" t="n">
        <v>1228490.33447</v>
      </c>
      <c r="N67" s="117" t="n">
        <v>896657.02276</v>
      </c>
      <c r="O67" s="117" t="n">
        <v>0</v>
      </c>
      <c r="P67" s="117"/>
      <c r="Q67" s="117"/>
      <c r="R67" s="117"/>
    </row>
    <row r="68" customFormat="false" ht="12.8" hidden="false" customHeight="false" outlineLevel="0" collapsed="false">
      <c r="B68" s="111" t="n">
        <v>2003</v>
      </c>
      <c r="C68" s="117" t="n">
        <v>2926862.80533</v>
      </c>
      <c r="D68" s="117" t="n">
        <v>206266.978848</v>
      </c>
      <c r="E68" s="115" t="n">
        <v>2159757.59570741</v>
      </c>
      <c r="F68" s="117" t="n">
        <v>4973177</v>
      </c>
      <c r="G68" s="115" t="n">
        <v>256304.73254</v>
      </c>
      <c r="H68" s="117" t="n">
        <v>5900237</v>
      </c>
      <c r="I68" s="117" t="n">
        <v>4436735.16197493</v>
      </c>
      <c r="J68" s="117" t="n">
        <v>1866693.826383</v>
      </c>
      <c r="K68" s="119" t="n">
        <v>256579.96757</v>
      </c>
      <c r="L68" s="119"/>
      <c r="M68" s="119" t="n">
        <v>1474636.94382</v>
      </c>
      <c r="N68" s="119" t="n">
        <v>1080109.03364</v>
      </c>
      <c r="O68" s="119" t="n">
        <v>0</v>
      </c>
      <c r="P68" s="119"/>
      <c r="Q68" s="119"/>
      <c r="R68" s="119"/>
    </row>
    <row r="69" customFormat="false" ht="12.8" hidden="false" customHeight="false" outlineLevel="0" collapsed="false">
      <c r="B69" s="111" t="n">
        <v>2004</v>
      </c>
      <c r="C69" s="120" t="n">
        <v>4445674.9968</v>
      </c>
      <c r="D69" s="120" t="n">
        <v>319188.208521</v>
      </c>
      <c r="E69" s="121" t="n">
        <v>3193816.385506</v>
      </c>
      <c r="F69" s="120" t="n">
        <v>5378515</v>
      </c>
      <c r="G69" s="121" t="n">
        <v>343399.86403</v>
      </c>
      <c r="H69" s="120" t="n">
        <v>7681862</v>
      </c>
      <c r="I69" s="120" t="n">
        <v>6613425.98806711</v>
      </c>
      <c r="J69" s="120" t="n">
        <v>2024594.8909331</v>
      </c>
      <c r="K69" s="117" t="n">
        <v>292385.97512</v>
      </c>
      <c r="L69" s="117"/>
      <c r="M69" s="117" t="n">
        <v>1469347.76251</v>
      </c>
      <c r="N69" s="117" t="n">
        <v>1558850.89528</v>
      </c>
      <c r="O69" s="117" t="n">
        <v>0</v>
      </c>
      <c r="P69" s="117"/>
      <c r="Q69" s="117"/>
      <c r="R69" s="117"/>
    </row>
    <row r="70" customFormat="false" ht="12.8" hidden="false" customHeight="false" outlineLevel="0" collapsed="false">
      <c r="B70" s="111" t="n">
        <v>2005</v>
      </c>
      <c r="C70" s="117" t="n">
        <v>5603319.4768</v>
      </c>
      <c r="D70" s="117" t="n">
        <v>414100.619296</v>
      </c>
      <c r="E70" s="115" t="n">
        <v>3799668.14863337</v>
      </c>
      <c r="F70" s="117" t="n">
        <v>6017379</v>
      </c>
      <c r="G70" s="115" t="n">
        <v>392086.011</v>
      </c>
      <c r="H70" s="117" t="n">
        <v>9434291</v>
      </c>
      <c r="I70" s="117" t="n">
        <v>8146311.50442478</v>
      </c>
      <c r="J70" s="117" t="n">
        <v>2283146.7197573</v>
      </c>
      <c r="K70" s="119" t="n">
        <v>443286.29688</v>
      </c>
      <c r="L70" s="119"/>
      <c r="M70" s="119" t="n">
        <v>1538056.66477</v>
      </c>
      <c r="N70" s="119" t="n">
        <v>1940345.98108</v>
      </c>
      <c r="O70" s="119" t="n">
        <v>0</v>
      </c>
      <c r="P70" s="119"/>
      <c r="Q70" s="119"/>
      <c r="R70" s="119"/>
    </row>
    <row r="71" customFormat="false" ht="12.8" hidden="false" customHeight="false" outlineLevel="0" collapsed="false">
      <c r="B71" s="111" t="n">
        <v>2006</v>
      </c>
      <c r="C71" s="120" t="n">
        <v>6733513.05459</v>
      </c>
      <c r="D71" s="120" t="n">
        <v>463050.868035</v>
      </c>
      <c r="E71" s="121" t="n">
        <v>4856595.57018673</v>
      </c>
      <c r="F71" s="120" t="n">
        <v>6572626</v>
      </c>
      <c r="G71" s="121" t="n">
        <v>398243.52609</v>
      </c>
      <c r="H71" s="120" t="n">
        <v>11685685</v>
      </c>
      <c r="I71" s="120" t="n">
        <v>10103645.4250591</v>
      </c>
      <c r="J71" s="120" t="n">
        <v>2437923.9389405</v>
      </c>
      <c r="K71" s="117" t="n">
        <v>596706.40429</v>
      </c>
      <c r="L71" s="117"/>
      <c r="M71" s="117" t="n">
        <v>1685933.6627</v>
      </c>
      <c r="N71" s="117" t="n">
        <v>2798293.27906</v>
      </c>
      <c r="O71" s="117" t="n">
        <v>0</v>
      </c>
      <c r="P71" s="117"/>
      <c r="Q71" s="117"/>
      <c r="R71" s="117"/>
    </row>
    <row r="72" customFormat="false" ht="12.8" hidden="false" customHeight="false" outlineLevel="0" collapsed="false">
      <c r="B72" s="111" t="n">
        <v>2007</v>
      </c>
      <c r="C72" s="117" t="n">
        <v>8488745.60076</v>
      </c>
      <c r="D72" s="117" t="n">
        <v>525160.252624</v>
      </c>
      <c r="E72" s="115" t="n">
        <v>6461394.65383149</v>
      </c>
      <c r="F72" s="117" t="n">
        <v>7465676</v>
      </c>
      <c r="G72" s="115" t="n">
        <v>447075.21997</v>
      </c>
      <c r="H72" s="117" t="n">
        <v>15064961</v>
      </c>
      <c r="I72" s="117" t="n">
        <v>13371549.19129</v>
      </c>
      <c r="J72" s="117" t="n">
        <v>2704319.9941651</v>
      </c>
      <c r="K72" s="119" t="n">
        <v>838168.47267</v>
      </c>
      <c r="L72" s="119"/>
      <c r="M72" s="119" t="n">
        <v>2059936.26201</v>
      </c>
      <c r="N72" s="119" t="n">
        <v>4169261.10058</v>
      </c>
      <c r="O72" s="119" t="n">
        <v>0</v>
      </c>
      <c r="P72" s="119"/>
      <c r="Q72" s="119"/>
      <c r="R72" s="119"/>
    </row>
    <row r="73" customFormat="false" ht="12.8" hidden="false" customHeight="false" outlineLevel="0" collapsed="false">
      <c r="B73" s="111" t="n">
        <v>2008</v>
      </c>
      <c r="C73" s="120" t="n">
        <v>10735671.1304</v>
      </c>
      <c r="D73" s="120" t="n">
        <v>710091.538779</v>
      </c>
      <c r="E73" s="121" t="n">
        <v>8271840.77363275</v>
      </c>
      <c r="F73" s="120" t="n">
        <v>9693850</v>
      </c>
      <c r="G73" s="121" t="n">
        <v>555098.17588</v>
      </c>
      <c r="H73" s="120" t="n">
        <v>19495157</v>
      </c>
      <c r="I73" s="120" t="n">
        <v>16753835.7595</v>
      </c>
      <c r="J73" s="120" t="n">
        <v>3269922.0771961</v>
      </c>
      <c r="K73" s="117" t="n">
        <v>1265908.80827</v>
      </c>
      <c r="L73" s="117"/>
      <c r="M73" s="117" t="n">
        <v>2527385.48547</v>
      </c>
      <c r="N73" s="117" t="n">
        <v>6157865.94606</v>
      </c>
      <c r="O73" s="117" t="n">
        <v>1341518.04191</v>
      </c>
      <c r="P73" s="117"/>
      <c r="Q73" s="117"/>
      <c r="R73" s="117"/>
    </row>
    <row r="74" customFormat="false" ht="12.8" hidden="false" customHeight="false" outlineLevel="0" collapsed="false">
      <c r="B74" s="111" t="n">
        <v>2009</v>
      </c>
      <c r="C74" s="117" t="n">
        <v>11102856.8612</v>
      </c>
      <c r="D74" s="117" t="n">
        <v>900098.5</v>
      </c>
      <c r="E74" s="115" t="n">
        <v>9009731.229499</v>
      </c>
      <c r="F74" s="117" t="n">
        <v>11593279</v>
      </c>
      <c r="G74" s="115" t="n">
        <v>658385</v>
      </c>
      <c r="H74" s="117" t="n">
        <v>20561471</v>
      </c>
      <c r="I74" s="117" t="n">
        <v>18241431.1264</v>
      </c>
      <c r="J74" s="117" t="n">
        <v>3806449.67</v>
      </c>
      <c r="K74" s="119" t="n">
        <v>2218502.32568</v>
      </c>
      <c r="L74" s="119"/>
      <c r="M74" s="119" t="n">
        <v>3449309.24374</v>
      </c>
      <c r="N74" s="119" t="n">
        <v>8571574.85123</v>
      </c>
      <c r="O74" s="119" t="n">
        <v>2090315.13795</v>
      </c>
      <c r="P74" s="119"/>
      <c r="Q74" s="119"/>
      <c r="R74" s="119"/>
    </row>
    <row r="75" customFormat="false" ht="12.8" hidden="false" customHeight="false" outlineLevel="0" collapsed="false">
      <c r="B75" s="111" t="n">
        <v>2010</v>
      </c>
      <c r="C75" s="120" t="n">
        <v>15263717.30188</v>
      </c>
      <c r="D75" s="120" t="n">
        <v>1463000</v>
      </c>
      <c r="E75" s="121" t="n">
        <v>11741500</v>
      </c>
      <c r="F75" s="120" t="n">
        <v>15269008</v>
      </c>
      <c r="G75" s="121" t="n">
        <v>771500</v>
      </c>
      <c r="H75" s="120" t="n">
        <v>26884733</v>
      </c>
      <c r="I75" s="120" t="n">
        <v>24500782.05837</v>
      </c>
      <c r="J75" s="120" t="n">
        <v>4960800</v>
      </c>
      <c r="K75" s="117" t="n">
        <v>3204177.57701</v>
      </c>
      <c r="L75" s="117"/>
      <c r="M75" s="117" t="n">
        <v>4575635.74562</v>
      </c>
      <c r="N75" s="117" t="n">
        <v>11981071.62296</v>
      </c>
      <c r="O75" s="117" t="n">
        <v>2146300</v>
      </c>
      <c r="P75" s="117"/>
      <c r="Q75" s="117"/>
      <c r="R75" s="117"/>
    </row>
    <row r="76" customFormat="false" ht="12.8" hidden="false" customHeight="false" outlineLevel="0" collapsed="false">
      <c r="B76" s="111" t="n">
        <v>2011</v>
      </c>
      <c r="C76" s="117" t="n">
        <v>21562243.17099</v>
      </c>
      <c r="D76" s="117" t="n">
        <v>2085600</v>
      </c>
      <c r="E76" s="115" t="n">
        <v>15229500</v>
      </c>
      <c r="F76" s="117" t="n">
        <v>18131477</v>
      </c>
      <c r="G76" s="115" t="n">
        <v>1013100</v>
      </c>
      <c r="H76" s="117" t="n">
        <v>36179425</v>
      </c>
      <c r="I76" s="117" t="n">
        <v>32436095.45798</v>
      </c>
      <c r="J76" s="117" t="n">
        <v>5715000</v>
      </c>
      <c r="K76" s="119" t="n">
        <v>4769282.46596</v>
      </c>
      <c r="L76" s="119" t="n">
        <v>729678.74661</v>
      </c>
      <c r="M76" s="119" t="n">
        <v>5370180.45524</v>
      </c>
      <c r="N76" s="119" t="n">
        <v>17562855.03792</v>
      </c>
      <c r="O76" s="119" t="n">
        <v>2247300</v>
      </c>
      <c r="P76" s="119"/>
      <c r="Q76" s="119" t="n">
        <v>716700</v>
      </c>
      <c r="R76" s="119"/>
    </row>
    <row r="77" customFormat="false" ht="12.8" hidden="false" customHeight="false" outlineLevel="0" collapsed="false">
      <c r="B77" s="111" t="n">
        <v>2012</v>
      </c>
      <c r="C77" s="120" t="n">
        <v>27594331.3664</v>
      </c>
      <c r="D77" s="120" t="n">
        <v>2672800</v>
      </c>
      <c r="E77" s="121" t="n">
        <v>19313800</v>
      </c>
      <c r="F77" s="120" t="n">
        <v>25785407</v>
      </c>
      <c r="G77" s="121" t="n">
        <v>1229100</v>
      </c>
      <c r="H77" s="120" t="n">
        <v>43931228</v>
      </c>
      <c r="I77" s="120" t="n">
        <v>41041468.20529</v>
      </c>
      <c r="J77" s="120" t="n">
        <v>8238600</v>
      </c>
      <c r="K77" s="117" t="n">
        <v>6238307.1858</v>
      </c>
      <c r="L77" s="117" t="n">
        <v>953762.92164</v>
      </c>
      <c r="M77" s="117" t="n">
        <v>6683313.77334</v>
      </c>
      <c r="N77" s="117" t="n">
        <v>26606758.85089</v>
      </c>
      <c r="O77" s="117" t="n">
        <v>3258800</v>
      </c>
      <c r="P77" s="117"/>
      <c r="Q77" s="117" t="n">
        <v>0</v>
      </c>
      <c r="R77" s="117"/>
    </row>
    <row r="78" customFormat="false" ht="12.8" hidden="false" customHeight="false" outlineLevel="0" collapsed="false">
      <c r="B78" s="111" t="n">
        <v>2013</v>
      </c>
      <c r="C78" s="117" t="n">
        <v>36576358.35</v>
      </c>
      <c r="D78" s="117" t="n">
        <v>3099000</v>
      </c>
      <c r="E78" s="115" t="n">
        <v>24906800</v>
      </c>
      <c r="F78" s="117" t="n">
        <v>31010317</v>
      </c>
      <c r="G78" s="115" t="n">
        <v>1332400</v>
      </c>
      <c r="H78" s="117" t="n">
        <v>56514839</v>
      </c>
      <c r="I78" s="117" t="n">
        <v>53287660.80492</v>
      </c>
      <c r="J78" s="117" t="n">
        <v>8682000</v>
      </c>
      <c r="K78" s="119" t="n">
        <v>7042799.31211</v>
      </c>
      <c r="L78" s="119" t="n">
        <v>1253574.1296</v>
      </c>
      <c r="M78" s="119" t="n">
        <v>8856389.21015</v>
      </c>
      <c r="N78" s="119" t="n">
        <v>36122011.13802</v>
      </c>
      <c r="O78" s="119" t="n">
        <v>5590600</v>
      </c>
      <c r="P78" s="119"/>
      <c r="Q78" s="119" t="n">
        <v>0</v>
      </c>
      <c r="R78" s="119"/>
    </row>
    <row r="79" customFormat="false" ht="12.8" hidden="false" customHeight="false" outlineLevel="0" collapsed="false">
      <c r="B79" s="111" t="n">
        <v>2014</v>
      </c>
      <c r="C79" s="120" t="n">
        <v>53294684.66403</v>
      </c>
      <c r="D79" s="120" t="n">
        <v>2940800</v>
      </c>
      <c r="E79" s="121" t="n">
        <v>32721600</v>
      </c>
      <c r="F79" s="120" t="n">
        <v>44490091</v>
      </c>
      <c r="G79" s="121" t="n">
        <v>1984900</v>
      </c>
      <c r="H79" s="120" t="n">
        <v>76739818</v>
      </c>
      <c r="I79" s="120" t="n">
        <v>72676066.20744</v>
      </c>
      <c r="J79" s="120" t="n">
        <v>12167700</v>
      </c>
      <c r="K79" s="117" t="n">
        <v>9516808.09741</v>
      </c>
      <c r="L79" s="117" t="n">
        <v>1610245.75254</v>
      </c>
      <c r="M79" s="117" t="n">
        <v>11872462.07607</v>
      </c>
      <c r="N79" s="117" t="n">
        <v>49042610.26827</v>
      </c>
      <c r="O79" s="117" t="n">
        <v>8266200</v>
      </c>
      <c r="P79" s="117"/>
      <c r="Q79" s="117" t="n">
        <v>0</v>
      </c>
      <c r="R79" s="117"/>
    </row>
    <row r="80" customFormat="false" ht="12.8" hidden="false" customHeight="false" outlineLevel="0" collapsed="false">
      <c r="B80" s="111" t="n">
        <v>2015</v>
      </c>
      <c r="C80" s="117" t="n">
        <v>75797809.1</v>
      </c>
      <c r="D80" s="117" t="n">
        <v>3969300</v>
      </c>
      <c r="E80" s="122" t="n">
        <v>43272400</v>
      </c>
      <c r="F80" s="117" t="n">
        <v>56478261</v>
      </c>
      <c r="G80" s="115" t="n">
        <v>2916400</v>
      </c>
      <c r="H80" s="117" t="n">
        <v>97479599</v>
      </c>
      <c r="I80" s="117" t="n">
        <v>95600316.12798</v>
      </c>
      <c r="J80" s="117" t="n">
        <v>14199800</v>
      </c>
      <c r="K80" s="119" t="n">
        <v>12485483.44174</v>
      </c>
      <c r="L80" s="119" t="n">
        <v>2178603.64548</v>
      </c>
      <c r="M80" s="119" t="n">
        <v>16038444.76165</v>
      </c>
      <c r="N80" s="119" t="n">
        <v>68361691.35172</v>
      </c>
      <c r="O80" s="119" t="n">
        <v>10207500</v>
      </c>
      <c r="P80" s="119"/>
      <c r="Q80" s="119" t="n">
        <v>0</v>
      </c>
      <c r="R80" s="119"/>
    </row>
    <row r="81" customFormat="false" ht="12.8" hidden="false" customHeight="false" outlineLevel="0" collapsed="false">
      <c r="B81" s="111" t="n">
        <v>2016</v>
      </c>
      <c r="C81" s="120" t="n">
        <v>86485940.4164</v>
      </c>
      <c r="D81" s="120" t="n">
        <v>4810100</v>
      </c>
      <c r="E81" s="120" t="n">
        <v>58259500</v>
      </c>
      <c r="F81" s="120" t="n">
        <v>75663968</v>
      </c>
      <c r="G81" s="121" t="n">
        <v>4187600</v>
      </c>
      <c r="H81" s="120" t="n">
        <v>131669079</v>
      </c>
      <c r="I81" s="120" t="n">
        <v>126199197.124</v>
      </c>
      <c r="J81" s="120" t="n">
        <v>19962000</v>
      </c>
      <c r="K81" s="117" t="n">
        <v>14554479.38537</v>
      </c>
      <c r="L81" s="117" t="n">
        <v>2916910.09244</v>
      </c>
      <c r="M81" s="117" t="n">
        <v>22415518.30814</v>
      </c>
      <c r="N81" s="117" t="n">
        <v>88401916.12013</v>
      </c>
      <c r="O81" s="117" t="n">
        <v>16218300</v>
      </c>
      <c r="P81" s="117"/>
      <c r="Q81" s="117" t="n">
        <v>12099400</v>
      </c>
      <c r="R81" s="117" t="n">
        <v>31300557.6342019</v>
      </c>
    </row>
    <row r="82" customFormat="false" ht="12.8" hidden="false" customHeight="false" outlineLevel="0" collapsed="false">
      <c r="B82" s="123" t="n">
        <v>2017</v>
      </c>
      <c r="C82" s="124" t="n">
        <v>109245834.21693</v>
      </c>
      <c r="D82" s="124" t="n">
        <v>7282225.6</v>
      </c>
      <c r="E82" s="124" t="n">
        <v>74727533.13788</v>
      </c>
      <c r="F82" s="124" t="n">
        <v>102845595</v>
      </c>
      <c r="G82" s="125" t="n">
        <v>5625587</v>
      </c>
      <c r="H82" s="124" t="n">
        <v>172838482</v>
      </c>
      <c r="I82" s="124" t="n">
        <v>166461992.04945</v>
      </c>
      <c r="J82" s="124" t="n">
        <v>29455686.93297</v>
      </c>
      <c r="K82" s="126" t="n">
        <v>18322852.72915</v>
      </c>
      <c r="L82" s="126" t="n">
        <v>5017571.50117</v>
      </c>
      <c r="M82" s="126" t="n">
        <v>30933083.00808</v>
      </c>
      <c r="N82" s="126" t="n">
        <v>104611186.68281</v>
      </c>
      <c r="O82" s="126" t="n">
        <v>18023556.12808</v>
      </c>
      <c r="P82" s="126" t="n">
        <v>9373728.112</v>
      </c>
      <c r="Q82" s="126" t="n">
        <v>10845000</v>
      </c>
      <c r="R82" s="126" t="n">
        <v>77978329.8140266</v>
      </c>
    </row>
    <row r="83" customFormat="false" ht="12.8" hidden="false" customHeight="false" outlineLevel="0" collapsed="false">
      <c r="B83" s="111" t="n">
        <v>2018</v>
      </c>
      <c r="C83" s="127"/>
      <c r="D83" s="127" t="n">
        <v>11016890.5</v>
      </c>
      <c r="E83" s="127" t="n">
        <v>106984441.63282</v>
      </c>
      <c r="F83" s="127" t="n">
        <v>116408746.14157</v>
      </c>
      <c r="G83" s="127" t="n">
        <v>6845924</v>
      </c>
      <c r="H83" s="127" t="n">
        <v>232591321.05233</v>
      </c>
      <c r="I83" s="127" t="n">
        <v>260430300</v>
      </c>
      <c r="J83" s="127" t="n">
        <v>30341077.9158</v>
      </c>
      <c r="K83" s="117" t="n">
        <v>21525462.73405</v>
      </c>
      <c r="L83" s="117" t="n">
        <v>6263843.69233</v>
      </c>
      <c r="M83" s="117" t="n">
        <v>39299818.62715</v>
      </c>
      <c r="N83" s="117" t="n">
        <v>101267287.8766</v>
      </c>
      <c r="O83" s="117" t="n">
        <v>22662949.94606</v>
      </c>
      <c r="P83" s="117" t="n">
        <v>38198551.272</v>
      </c>
      <c r="Q83" s="117" t="n">
        <v>19529500</v>
      </c>
      <c r="R83" s="117" t="n">
        <v>168141700</v>
      </c>
    </row>
    <row r="84" customFormat="false" ht="12.8" hidden="false" customHeight="false" outlineLevel="0" collapsed="false">
      <c r="B84" s="111" t="n">
        <v>1993</v>
      </c>
      <c r="C84" s="128" t="n">
        <v>0.00360798997870177</v>
      </c>
      <c r="D84" s="128"/>
      <c r="E84" s="128"/>
      <c r="F84" s="128"/>
      <c r="G84" s="128"/>
      <c r="H84" s="128"/>
      <c r="I84" s="128" t="n">
        <v>0.0127518067972787</v>
      </c>
      <c r="J84" s="128" t="n">
        <v>0</v>
      </c>
      <c r="K84" s="129" t="n">
        <v>0.00148990999175634</v>
      </c>
      <c r="L84" s="129"/>
      <c r="M84" s="129" t="n">
        <v>0.00438149484248217</v>
      </c>
      <c r="N84" s="129" t="n">
        <v>0.000907133691920851</v>
      </c>
      <c r="O84" s="129"/>
      <c r="P84" s="129"/>
      <c r="Q84" s="129"/>
      <c r="R84" s="129"/>
    </row>
    <row r="85" customFormat="false" ht="12.8" hidden="false" customHeight="false" outlineLevel="0" collapsed="false">
      <c r="B85" s="111" t="n">
        <v>1994</v>
      </c>
      <c r="C85" s="130" t="n">
        <v>0.00452401493112597</v>
      </c>
      <c r="D85" s="130"/>
      <c r="E85" s="130"/>
      <c r="F85" s="130"/>
      <c r="G85" s="130"/>
      <c r="H85" s="130"/>
      <c r="I85" s="130" t="n">
        <v>0.0125330563795884</v>
      </c>
      <c r="J85" s="130" t="n">
        <v>0</v>
      </c>
      <c r="K85" s="128" t="n">
        <v>0.00114109371918643</v>
      </c>
      <c r="L85" s="128"/>
      <c r="M85" s="128" t="n">
        <v>0.00500171357630564</v>
      </c>
      <c r="N85" s="128" t="n">
        <v>0.00177359529305488</v>
      </c>
      <c r="O85" s="128"/>
      <c r="P85" s="128"/>
      <c r="Q85" s="128"/>
      <c r="R85" s="128"/>
    </row>
    <row r="86" customFormat="false" ht="12.8" hidden="false" customHeight="false" outlineLevel="0" collapsed="false">
      <c r="B86" s="111" t="n">
        <v>1995</v>
      </c>
      <c r="C86" s="128" t="n">
        <v>0.00481810842810914</v>
      </c>
      <c r="D86" s="128"/>
      <c r="E86" s="128"/>
      <c r="F86" s="128"/>
      <c r="G86" s="128"/>
      <c r="H86" s="128"/>
      <c r="I86" s="128" t="n">
        <v>0.011591546064283</v>
      </c>
      <c r="J86" s="128" t="n">
        <v>0</v>
      </c>
      <c r="K86" s="129" t="n">
        <v>0.00115074130920541</v>
      </c>
      <c r="L86" s="129"/>
      <c r="M86" s="129" t="n">
        <v>0.00460379512456971</v>
      </c>
      <c r="N86" s="129" t="n">
        <v>0.00203456278278236</v>
      </c>
      <c r="O86" s="129"/>
      <c r="P86" s="129"/>
      <c r="Q86" s="129"/>
      <c r="R86" s="129"/>
    </row>
    <row r="87" customFormat="false" ht="12.8" hidden="false" customHeight="false" outlineLevel="0" collapsed="false">
      <c r="B87" s="111" t="n">
        <v>1996</v>
      </c>
      <c r="C87" s="130" t="n">
        <v>0.00535119124011765</v>
      </c>
      <c r="D87" s="130"/>
      <c r="E87" s="130" t="n">
        <v>0.00699555519367766</v>
      </c>
      <c r="F87" s="130" t="n">
        <v>0.00859191284535789</v>
      </c>
      <c r="G87" s="130" t="n">
        <v>0.000633122003803018</v>
      </c>
      <c r="H87" s="130"/>
      <c r="I87" s="130" t="n">
        <v>0.0118734138888743</v>
      </c>
      <c r="J87" s="130" t="n">
        <v>0.00189952184472796</v>
      </c>
      <c r="K87" s="128" t="n">
        <v>0.00121581480233915</v>
      </c>
      <c r="L87" s="128"/>
      <c r="M87" s="128" t="n">
        <v>0.00371605977783452</v>
      </c>
      <c r="N87" s="128" t="n">
        <v>0.00374469920475403</v>
      </c>
      <c r="O87" s="128"/>
      <c r="P87" s="128"/>
      <c r="Q87" s="128"/>
      <c r="R87" s="128"/>
    </row>
    <row r="88" customFormat="false" ht="12.8" hidden="false" customHeight="false" outlineLevel="0" collapsed="false">
      <c r="B88" s="111" t="n">
        <v>1997</v>
      </c>
      <c r="C88" s="128" t="n">
        <v>0.00569959755309632</v>
      </c>
      <c r="D88" s="128"/>
      <c r="E88" s="128" t="n">
        <v>0.00697789668568757</v>
      </c>
      <c r="F88" s="128" t="n">
        <v>0.0133764802888043</v>
      </c>
      <c r="G88" s="128" t="n">
        <v>0.000661837543623088</v>
      </c>
      <c r="H88" s="128"/>
      <c r="I88" s="128" t="n">
        <v>0.0122864231415156</v>
      </c>
      <c r="J88" s="128" t="n">
        <v>0.00678417881034325</v>
      </c>
      <c r="K88" s="129" t="n">
        <v>0.000840346028141977</v>
      </c>
      <c r="L88" s="129"/>
      <c r="M88" s="129" t="n">
        <v>0.00376518359499552</v>
      </c>
      <c r="N88" s="129" t="n">
        <v>0.00345227651983493</v>
      </c>
      <c r="O88" s="129"/>
      <c r="P88" s="129"/>
      <c r="Q88" s="129"/>
      <c r="R88" s="129"/>
    </row>
    <row r="89" customFormat="false" ht="12.8" hidden="false" customHeight="false" outlineLevel="0" collapsed="false">
      <c r="B89" s="111" t="n">
        <v>1998</v>
      </c>
      <c r="C89" s="130" t="n">
        <v>0.00636315131456079</v>
      </c>
      <c r="D89" s="130" t="n">
        <v>0.000145543197528915</v>
      </c>
      <c r="E89" s="130" t="n">
        <v>0.00701695590496987</v>
      </c>
      <c r="F89" s="130" t="n">
        <v>0.0123514108518862</v>
      </c>
      <c r="G89" s="130" t="n">
        <v>0.000661539006122823</v>
      </c>
      <c r="H89" s="130"/>
      <c r="I89" s="130" t="n">
        <v>0.0127033327129764</v>
      </c>
      <c r="J89" s="130" t="n">
        <v>0.00620644167097362</v>
      </c>
      <c r="K89" s="128" t="n">
        <v>0.000774999732363437</v>
      </c>
      <c r="L89" s="128"/>
      <c r="M89" s="128" t="n">
        <v>0.0044281736419033</v>
      </c>
      <c r="N89" s="128" t="n">
        <v>0.00375256113602839</v>
      </c>
      <c r="O89" s="128"/>
      <c r="P89" s="128"/>
      <c r="Q89" s="128"/>
      <c r="R89" s="128"/>
    </row>
    <row r="90" customFormat="false" ht="12.8" hidden="false" customHeight="false" outlineLevel="0" collapsed="false">
      <c r="B90" s="111" t="n">
        <v>1999</v>
      </c>
      <c r="C90" s="128" t="n">
        <v>0.00652843236193813</v>
      </c>
      <c r="D90" s="128" t="n">
        <v>0.000682065594832189</v>
      </c>
      <c r="E90" s="128" t="n">
        <v>0.00661730302583426</v>
      </c>
      <c r="F90" s="128" t="n">
        <v>0.0126546160153983</v>
      </c>
      <c r="G90" s="128" t="n">
        <v>0.000694807769874193</v>
      </c>
      <c r="H90" s="128"/>
      <c r="I90" s="128" t="n">
        <v>0.0130590610333592</v>
      </c>
      <c r="J90" s="128" t="n">
        <v>0.00659006201248528</v>
      </c>
      <c r="K90" s="129" t="n">
        <v>0.000844821419816424</v>
      </c>
      <c r="L90" s="129"/>
      <c r="M90" s="129" t="n">
        <v>0.00496732786232554</v>
      </c>
      <c r="N90" s="129" t="n">
        <v>0.00371425044292621</v>
      </c>
      <c r="O90" s="129"/>
      <c r="P90" s="129"/>
      <c r="Q90" s="129"/>
      <c r="R90" s="129"/>
    </row>
    <row r="91" customFormat="false" ht="12.8" hidden="false" customHeight="false" outlineLevel="0" collapsed="false">
      <c r="B91" s="111" t="n">
        <v>2000</v>
      </c>
      <c r="C91" s="130" t="n">
        <v>0.00737482979989829</v>
      </c>
      <c r="D91" s="130" t="n">
        <v>0.000792131724972759</v>
      </c>
      <c r="E91" s="130" t="n">
        <v>0.00689589045722683</v>
      </c>
      <c r="F91" s="130" t="n">
        <v>0.0122384068851027</v>
      </c>
      <c r="G91" s="130" t="n">
        <v>0.00171445582114806</v>
      </c>
      <c r="H91" s="130"/>
      <c r="I91" s="130" t="n">
        <v>0.0132482904466693</v>
      </c>
      <c r="J91" s="130" t="n">
        <v>0.00625201275153695</v>
      </c>
      <c r="K91" s="128" t="n">
        <v>0.000757917523110217</v>
      </c>
      <c r="L91" s="128"/>
      <c r="M91" s="128" t="n">
        <v>0.00457708734050099</v>
      </c>
      <c r="N91" s="128" t="n">
        <v>0.00384670608858436</v>
      </c>
      <c r="O91" s="128"/>
      <c r="P91" s="128"/>
      <c r="Q91" s="128"/>
      <c r="R91" s="128"/>
    </row>
    <row r="92" customFormat="false" ht="12.8" hidden="false" customHeight="false" outlineLevel="0" collapsed="false">
      <c r="B92" s="111" t="n">
        <v>2001</v>
      </c>
      <c r="C92" s="128" t="n">
        <v>0.00742320990503864</v>
      </c>
      <c r="D92" s="128" t="n">
        <v>0.000792725123110313</v>
      </c>
      <c r="E92" s="128" t="n">
        <v>0.00589041397180548</v>
      </c>
      <c r="F92" s="128" t="n">
        <v>0.012726717103591</v>
      </c>
      <c r="G92" s="128" t="n">
        <v>0.000840551046084029</v>
      </c>
      <c r="H92" s="128" t="n">
        <v>0.0109159580432705</v>
      </c>
      <c r="I92" s="128" t="n">
        <v>0.0124450443431941</v>
      </c>
      <c r="J92" s="128" t="n">
        <v>0.006473913242637</v>
      </c>
      <c r="K92" s="129" t="n">
        <v>0.000688420104483218</v>
      </c>
      <c r="L92" s="129"/>
      <c r="M92" s="129" t="n">
        <v>0.00458720783308938</v>
      </c>
      <c r="N92" s="129" t="n">
        <v>0.00391896562603379</v>
      </c>
      <c r="O92" s="129"/>
      <c r="P92" s="129"/>
      <c r="Q92" s="129"/>
      <c r="R92" s="129"/>
    </row>
    <row r="93" customFormat="false" ht="12.8" hidden="false" customHeight="false" outlineLevel="0" collapsed="false">
      <c r="B93" s="111" t="n">
        <v>2002</v>
      </c>
      <c r="C93" s="130" t="n">
        <v>0.00550732676330524</v>
      </c>
      <c r="D93" s="130" t="n">
        <v>0.000517949435432862</v>
      </c>
      <c r="E93" s="130" t="n">
        <v>0.005027555073672</v>
      </c>
      <c r="F93" s="130" t="n">
        <v>0.014342468925354</v>
      </c>
      <c r="G93" s="130" t="n">
        <v>0.000696250533678235</v>
      </c>
      <c r="H93" s="130" t="n">
        <v>0.0155394867377431</v>
      </c>
      <c r="I93" s="130" t="n">
        <v>0.00963695804700716</v>
      </c>
      <c r="J93" s="130" t="n">
        <v>0.00578721074243246</v>
      </c>
      <c r="K93" s="128" t="n">
        <v>0.000674115579920293</v>
      </c>
      <c r="L93" s="128"/>
      <c r="M93" s="128" t="n">
        <v>0.00393016113979006</v>
      </c>
      <c r="N93" s="128" t="n">
        <v>0.00286856679917758</v>
      </c>
      <c r="O93" s="128"/>
      <c r="P93" s="128"/>
      <c r="Q93" s="128"/>
      <c r="R93" s="128"/>
    </row>
    <row r="94" customFormat="false" ht="12.8" hidden="false" customHeight="false" outlineLevel="0" collapsed="false">
      <c r="B94" s="111" t="n">
        <v>2003</v>
      </c>
      <c r="C94" s="128" t="n">
        <v>0.00778608650355386</v>
      </c>
      <c r="D94" s="128" t="n">
        <v>0.000548714663773305</v>
      </c>
      <c r="E94" s="128" t="n">
        <v>0.00574542115068131</v>
      </c>
      <c r="F94" s="128" t="n">
        <v>0.0132297237331965</v>
      </c>
      <c r="G94" s="128" t="n">
        <v>0.000681825883738911</v>
      </c>
      <c r="H94" s="128" t="n">
        <v>0.0156959033371192</v>
      </c>
      <c r="I94" s="128" t="n">
        <v>0.0118026727120887</v>
      </c>
      <c r="J94" s="128" t="n">
        <v>0.00496580829870134</v>
      </c>
      <c r="K94" s="129" t="n">
        <v>0.000682558068297916</v>
      </c>
      <c r="L94" s="129"/>
      <c r="M94" s="129" t="n">
        <v>0.00392285240873266</v>
      </c>
      <c r="N94" s="129" t="n">
        <v>0.00287332305220327</v>
      </c>
      <c r="O94" s="129"/>
      <c r="P94" s="129"/>
      <c r="Q94" s="129"/>
      <c r="R94" s="129"/>
    </row>
    <row r="95" customFormat="false" ht="12.8" hidden="false" customHeight="false" outlineLevel="0" collapsed="false">
      <c r="B95" s="111" t="n">
        <v>2004</v>
      </c>
      <c r="C95" s="130" t="n">
        <v>0.0091641635742257</v>
      </c>
      <c r="D95" s="130" t="n">
        <v>0.000657963741379203</v>
      </c>
      <c r="E95" s="130" t="n">
        <v>0.00658362471478164</v>
      </c>
      <c r="F95" s="130" t="n">
        <v>0.0110870883008554</v>
      </c>
      <c r="G95" s="130" t="n">
        <v>0.000707872826421854</v>
      </c>
      <c r="H95" s="130" t="n">
        <v>0.015835129642473</v>
      </c>
      <c r="I95" s="130" t="n">
        <v>0.0136326919048979</v>
      </c>
      <c r="J95" s="130" t="n">
        <v>0.00417343120345224</v>
      </c>
      <c r="K95" s="128" t="n">
        <v>0.000602714526981359</v>
      </c>
      <c r="L95" s="128"/>
      <c r="M95" s="128" t="n">
        <v>0.00302886361525675</v>
      </c>
      <c r="N95" s="128" t="n">
        <v>0.00321336233585605</v>
      </c>
      <c r="O95" s="128"/>
      <c r="P95" s="128"/>
      <c r="Q95" s="128"/>
      <c r="R95" s="128"/>
    </row>
    <row r="96" customFormat="false" ht="12.8" hidden="false" customHeight="false" outlineLevel="0" collapsed="false">
      <c r="B96" s="111" t="n">
        <v>2005</v>
      </c>
      <c r="C96" s="128" t="n">
        <v>0.00961880222981258</v>
      </c>
      <c r="D96" s="128" t="n">
        <v>0.000710855766254805</v>
      </c>
      <c r="E96" s="128" t="n">
        <v>0.00652260800262184</v>
      </c>
      <c r="F96" s="128" t="n">
        <v>0.0103295874494527</v>
      </c>
      <c r="G96" s="128" t="n">
        <v>0.000673064923836705</v>
      </c>
      <c r="H96" s="128" t="n">
        <v>0.0161951464097716</v>
      </c>
      <c r="I96" s="128" t="n">
        <v>0.0139841677041514</v>
      </c>
      <c r="J96" s="128" t="n">
        <v>0.00391930834033625</v>
      </c>
      <c r="K96" s="129" t="n">
        <v>0.000760956650522766</v>
      </c>
      <c r="L96" s="129"/>
      <c r="M96" s="129" t="n">
        <v>0.00264026760171751</v>
      </c>
      <c r="N96" s="129" t="n">
        <v>0.00333084778169367</v>
      </c>
      <c r="O96" s="129"/>
      <c r="P96" s="129"/>
      <c r="Q96" s="129"/>
      <c r="R96" s="129"/>
    </row>
    <row r="97" customFormat="false" ht="12.8" hidden="false" customHeight="false" outlineLevel="0" collapsed="false">
      <c r="B97" s="111" t="n">
        <v>2006</v>
      </c>
      <c r="C97" s="130" t="n">
        <v>0.00940560535877528</v>
      </c>
      <c r="D97" s="130" t="n">
        <v>0.000646805566494996</v>
      </c>
      <c r="E97" s="130" t="n">
        <v>0.00678386170042615</v>
      </c>
      <c r="F97" s="130" t="n">
        <v>0.00918087272210537</v>
      </c>
      <c r="G97" s="130" t="n">
        <v>0.000556280415991225</v>
      </c>
      <c r="H97" s="130" t="n">
        <v>0.0163229714661409</v>
      </c>
      <c r="I97" s="130" t="n">
        <v>0.0141131235333868</v>
      </c>
      <c r="J97" s="130" t="n">
        <v>0.00340537699689386</v>
      </c>
      <c r="K97" s="128" t="n">
        <v>0.000833500270706357</v>
      </c>
      <c r="L97" s="128"/>
      <c r="M97" s="128" t="n">
        <v>0.00235497081001743</v>
      </c>
      <c r="N97" s="128" t="n">
        <v>0.0039087534319118</v>
      </c>
      <c r="O97" s="128"/>
      <c r="P97" s="128"/>
      <c r="Q97" s="128"/>
      <c r="R97" s="128"/>
    </row>
    <row r="98" customFormat="false" ht="12.8" hidden="false" customHeight="false" outlineLevel="0" collapsed="false">
      <c r="B98" s="111" t="n">
        <v>2007</v>
      </c>
      <c r="C98" s="128" t="n">
        <v>0.00946369367588668</v>
      </c>
      <c r="D98" s="128" t="n">
        <v>0.000585475875391982</v>
      </c>
      <c r="E98" s="128" t="n">
        <v>0.00720349773674433</v>
      </c>
      <c r="F98" s="128" t="n">
        <v>0.00832312264618854</v>
      </c>
      <c r="G98" s="128" t="n">
        <v>0.000498422632844237</v>
      </c>
      <c r="H98" s="128" t="n">
        <v>0.0167951995322389</v>
      </c>
      <c r="I98" s="128" t="n">
        <v>0.0149072962567154</v>
      </c>
      <c r="J98" s="128" t="n">
        <v>0.00301491612895818</v>
      </c>
      <c r="K98" s="129" t="n">
        <v>0.000934433666315139</v>
      </c>
      <c r="L98" s="129"/>
      <c r="M98" s="129" t="n">
        <v>0.00229652373770847</v>
      </c>
      <c r="N98" s="129" t="n">
        <v>0.00464810842100707</v>
      </c>
      <c r="O98" s="129"/>
      <c r="P98" s="129"/>
      <c r="Q98" s="129"/>
      <c r="R98" s="129"/>
    </row>
    <row r="99" customFormat="false" ht="12.8" hidden="false" customHeight="false" outlineLevel="0" collapsed="false">
      <c r="B99" s="111" t="n">
        <v>2008</v>
      </c>
      <c r="C99" s="130" t="n">
        <v>0.00933824001867382</v>
      </c>
      <c r="D99" s="130" t="n">
        <v>0.000617660986798567</v>
      </c>
      <c r="E99" s="130" t="n">
        <v>0.00719511929922144</v>
      </c>
      <c r="F99" s="130" t="n">
        <v>0.00843202971714432</v>
      </c>
      <c r="G99" s="130" t="n">
        <v>0.00048284265951637</v>
      </c>
      <c r="H99" s="130" t="n">
        <v>0.0169575290688833</v>
      </c>
      <c r="I99" s="130" t="n">
        <v>0.0145730376476074</v>
      </c>
      <c r="J99" s="130" t="n">
        <v>0.00284428582324504</v>
      </c>
      <c r="K99" s="128" t="n">
        <v>0.00110112913760037</v>
      </c>
      <c r="L99" s="128"/>
      <c r="M99" s="128" t="n">
        <v>0.00219840306175176</v>
      </c>
      <c r="N99" s="128" t="n">
        <v>0.00535631443145592</v>
      </c>
      <c r="O99" s="128" t="n">
        <v>0.00116689653702816</v>
      </c>
      <c r="P99" s="128"/>
      <c r="Q99" s="128"/>
      <c r="R99" s="128"/>
    </row>
    <row r="100" customFormat="false" ht="12.8" hidden="false" customHeight="false" outlineLevel="0" collapsed="false">
      <c r="B100" s="111" t="n">
        <v>2009</v>
      </c>
      <c r="C100" s="128" t="n">
        <v>0.0088970241644898</v>
      </c>
      <c r="D100" s="128" t="n">
        <v>0.000721273651010169</v>
      </c>
      <c r="E100" s="128" t="n">
        <v>0.00721974510403148</v>
      </c>
      <c r="F100" s="128" t="n">
        <v>0.00929001289471043</v>
      </c>
      <c r="G100" s="128" t="n">
        <v>0.000527581984327637</v>
      </c>
      <c r="H100" s="128" t="n">
        <v>0.0164764714731884</v>
      </c>
      <c r="I100" s="128" t="n">
        <v>0.0146173597980544</v>
      </c>
      <c r="J100" s="128" t="n">
        <v>0.00305021267213239</v>
      </c>
      <c r="K100" s="129" t="n">
        <v>0.00177774684905904</v>
      </c>
      <c r="L100" s="129"/>
      <c r="M100" s="129" t="n">
        <v>0.00276402623901215</v>
      </c>
      <c r="N100" s="129" t="n">
        <v>0.00686863836330536</v>
      </c>
      <c r="O100" s="129" t="n">
        <v>0.00167502693461996</v>
      </c>
      <c r="P100" s="129"/>
      <c r="Q100" s="129"/>
      <c r="R100" s="129"/>
    </row>
    <row r="101" customFormat="false" ht="12.8" hidden="false" customHeight="false" outlineLevel="0" collapsed="false">
      <c r="B101" s="111" t="n">
        <v>2010</v>
      </c>
      <c r="C101" s="130" t="n">
        <v>0.00918548780578398</v>
      </c>
      <c r="D101" s="130" t="n">
        <v>0.000880412575395823</v>
      </c>
      <c r="E101" s="130" t="n">
        <v>0.00706586756938487</v>
      </c>
      <c r="F101" s="130" t="n">
        <v>0.00918867167260385</v>
      </c>
      <c r="G101" s="130" t="n">
        <v>0.000464277718330744</v>
      </c>
      <c r="H101" s="130" t="n">
        <v>0.0161788496372926</v>
      </c>
      <c r="I101" s="130" t="n">
        <v>0.0147442218942046</v>
      </c>
      <c r="J101" s="130" t="n">
        <v>0.0029853388270838</v>
      </c>
      <c r="K101" s="128" t="n">
        <v>0.00192822845700678</v>
      </c>
      <c r="L101" s="128"/>
      <c r="M101" s="128" t="n">
        <v>0.00275355246129494</v>
      </c>
      <c r="N101" s="128" t="n">
        <v>0.00721003836197678</v>
      </c>
      <c r="O101" s="128" t="n">
        <v>0.00129161278918117</v>
      </c>
      <c r="P101" s="128"/>
      <c r="Q101" s="128"/>
      <c r="R101" s="128"/>
    </row>
    <row r="102" customFormat="false" ht="12.8" hidden="false" customHeight="false" outlineLevel="0" collapsed="false">
      <c r="B102" s="111" t="n">
        <v>2011</v>
      </c>
      <c r="C102" s="128" t="n">
        <v>0.00989536698334916</v>
      </c>
      <c r="D102" s="128" t="n">
        <v>0.000957125713536113</v>
      </c>
      <c r="E102" s="128" t="n">
        <v>0.00698913792400184</v>
      </c>
      <c r="F102" s="128" t="n">
        <v>0.00832091621647902</v>
      </c>
      <c r="G102" s="128" t="n">
        <v>0.000464932901986689</v>
      </c>
      <c r="H102" s="128" t="n">
        <v>0.0166034992177078</v>
      </c>
      <c r="I102" s="128" t="n">
        <v>0.0148856065446608</v>
      </c>
      <c r="J102" s="128" t="n">
        <v>0.00262273372308155</v>
      </c>
      <c r="K102" s="129" t="n">
        <v>0.00218872405220907</v>
      </c>
      <c r="L102" s="129" t="n">
        <v>0.000334864926640407</v>
      </c>
      <c r="M102" s="129" t="n">
        <v>0.00246448878022597</v>
      </c>
      <c r="N102" s="129" t="n">
        <v>0.00805996363631593</v>
      </c>
      <c r="O102" s="129" t="n">
        <v>0.00103133324512357</v>
      </c>
      <c r="P102" s="129"/>
      <c r="Q102" s="129" t="n">
        <v>0.000328908706794847</v>
      </c>
      <c r="R102" s="129"/>
    </row>
    <row r="103" customFormat="false" ht="12.8" hidden="false" customHeight="false" outlineLevel="0" collapsed="false">
      <c r="B103" s="111" t="n">
        <v>2012</v>
      </c>
      <c r="C103" s="130" t="n">
        <v>0.0104606643560655</v>
      </c>
      <c r="D103" s="130" t="n">
        <v>0.00101322490187011</v>
      </c>
      <c r="E103" s="130" t="n">
        <v>0.00732161894258414</v>
      </c>
      <c r="F103" s="130" t="n">
        <v>0.00977492385410648</v>
      </c>
      <c r="G103" s="130" t="n">
        <v>0.000465936368934656</v>
      </c>
      <c r="H103" s="130" t="n">
        <v>0.0166537766309987</v>
      </c>
      <c r="I103" s="130" t="n">
        <v>0.0155583049965991</v>
      </c>
      <c r="J103" s="130" t="n">
        <v>0.00312314975925886</v>
      </c>
      <c r="K103" s="128" t="n">
        <v>0.00236486388288229</v>
      </c>
      <c r="L103" s="128" t="n">
        <v>0.000361559541561672</v>
      </c>
      <c r="M103" s="128" t="n">
        <v>0.00253356028964366</v>
      </c>
      <c r="N103" s="128" t="n">
        <v>0.0100862880222144</v>
      </c>
      <c r="O103" s="128" t="n">
        <v>0.00123537014000835</v>
      </c>
      <c r="P103" s="128"/>
      <c r="Q103" s="128" t="n">
        <v>0</v>
      </c>
      <c r="R103" s="128"/>
    </row>
    <row r="104" customFormat="false" ht="12.8" hidden="false" customHeight="false" outlineLevel="0" collapsed="false">
      <c r="B104" s="111" t="n">
        <v>2013</v>
      </c>
      <c r="C104" s="128" t="n">
        <v>0.0109238316835513</v>
      </c>
      <c r="D104" s="128" t="n">
        <v>0.000925541959737644</v>
      </c>
      <c r="E104" s="128" t="n">
        <v>0.0074386216465936</v>
      </c>
      <c r="F104" s="128" t="n">
        <v>0.00926148743732353</v>
      </c>
      <c r="G104" s="128" t="n">
        <v>0.000397932270782329</v>
      </c>
      <c r="H104" s="128" t="n">
        <v>0.0168786236987149</v>
      </c>
      <c r="I104" s="128" t="n">
        <v>0.0159148002617685</v>
      </c>
      <c r="J104" s="128" t="n">
        <v>0.00259295104693199</v>
      </c>
      <c r="K104" s="129" t="n">
        <v>0.00210339021534986</v>
      </c>
      <c r="L104" s="129" t="n">
        <v>0.000374390273180508</v>
      </c>
      <c r="M104" s="129" t="n">
        <v>0.0026450338256733</v>
      </c>
      <c r="N104" s="129" t="n">
        <v>0.0107881371340265</v>
      </c>
      <c r="O104" s="129" t="n">
        <v>0.00166967888999977</v>
      </c>
      <c r="P104" s="129"/>
      <c r="Q104" s="129" t="n">
        <v>0</v>
      </c>
      <c r="R104" s="129"/>
    </row>
    <row r="105" customFormat="false" ht="12.8" hidden="false" customHeight="false" outlineLevel="0" collapsed="false">
      <c r="B105" s="111" t="n">
        <v>2014</v>
      </c>
      <c r="C105" s="130" t="n">
        <v>0.0116387156111073</v>
      </c>
      <c r="D105" s="130" t="n">
        <v>0.000642224174604135</v>
      </c>
      <c r="E105" s="130" t="n">
        <v>0.00714587954016821</v>
      </c>
      <c r="F105" s="130" t="n">
        <v>0.00971593170924165</v>
      </c>
      <c r="G105" s="130" t="n">
        <v>0.000433470744073636</v>
      </c>
      <c r="H105" s="130" t="n">
        <v>0.0167587616547611</v>
      </c>
      <c r="I105" s="130" t="n">
        <v>0.015871302582137</v>
      </c>
      <c r="J105" s="130" t="n">
        <v>0.00265723309620876</v>
      </c>
      <c r="K105" s="128" t="n">
        <v>0.00207832026157001</v>
      </c>
      <c r="L105" s="128" t="n">
        <v>0.000351652186253678</v>
      </c>
      <c r="M105" s="128" t="n">
        <v>0.00259275780648903</v>
      </c>
      <c r="N105" s="128" t="n">
        <v>0.0107101298626129</v>
      </c>
      <c r="O105" s="128" t="n">
        <v>0.00180520724704594</v>
      </c>
      <c r="P105" s="128"/>
      <c r="Q105" s="128" t="n">
        <v>0</v>
      </c>
      <c r="R105" s="128"/>
    </row>
    <row r="106" customFormat="false" ht="12.8" hidden="false" customHeight="false" outlineLevel="0" collapsed="false">
      <c r="B106" s="111" t="n">
        <v>2015</v>
      </c>
      <c r="C106" s="128" t="n">
        <v>0.0127294769340055</v>
      </c>
      <c r="D106" s="128" t="n">
        <v>0.000666603868820108</v>
      </c>
      <c r="E106" s="128" t="n">
        <v>0.00726716278767824</v>
      </c>
      <c r="F106" s="128" t="n">
        <v>0.00948495384244874</v>
      </c>
      <c r="G106" s="128" t="n">
        <v>0.000489779941810133</v>
      </c>
      <c r="H106" s="128" t="n">
        <v>0.0163707146913644</v>
      </c>
      <c r="I106" s="128" t="n">
        <v>0.0160551081025211</v>
      </c>
      <c r="J106" s="128" t="n">
        <v>0.00238471307698379</v>
      </c>
      <c r="K106" s="129" t="n">
        <v>0.00209681091536374</v>
      </c>
      <c r="L106" s="129" t="n">
        <v>0.000365874491397112</v>
      </c>
      <c r="M106" s="129" t="n">
        <v>0.00269349490539226</v>
      </c>
      <c r="N106" s="129" t="n">
        <v>0.0114806560184775</v>
      </c>
      <c r="O106" s="129" t="n">
        <v>0.00171424659032607</v>
      </c>
      <c r="P106" s="129"/>
      <c r="Q106" s="129" t="n">
        <v>0</v>
      </c>
      <c r="R106" s="129" t="n">
        <v>0</v>
      </c>
    </row>
    <row r="107" customFormat="false" ht="12.8" hidden="false" customHeight="false" outlineLevel="0" collapsed="false">
      <c r="B107" s="111" t="n">
        <v>2016</v>
      </c>
      <c r="C107" s="130" t="n">
        <v>0.0105109702628087</v>
      </c>
      <c r="D107" s="130" t="n">
        <v>0.000584590024895527</v>
      </c>
      <c r="E107" s="130" t="n">
        <v>0.00708050197613375</v>
      </c>
      <c r="F107" s="130" t="n">
        <v>0.00919573417118446</v>
      </c>
      <c r="G107" s="130" t="n">
        <v>0.00050893519641016</v>
      </c>
      <c r="H107" s="130" t="n">
        <v>0.0160022515479057</v>
      </c>
      <c r="I107" s="130" t="n">
        <v>0.0153374756841884</v>
      </c>
      <c r="J107" s="130" t="n">
        <v>0.00242605893369462</v>
      </c>
      <c r="K107" s="128" t="n">
        <v>0.00176886207484977</v>
      </c>
      <c r="L107" s="128" t="n">
        <v>0.000354503345784394</v>
      </c>
      <c r="M107" s="128" t="n">
        <v>0.00272424448676778</v>
      </c>
      <c r="N107" s="128" t="n">
        <v>0.0107438261877048</v>
      </c>
      <c r="O107" s="128" t="n">
        <v>0.00197107261819154</v>
      </c>
      <c r="P107" s="128"/>
      <c r="Q107" s="128" t="n">
        <v>0.0014704867980335</v>
      </c>
      <c r="R107" s="128" t="n">
        <v>0.00380407762138458</v>
      </c>
    </row>
    <row r="108" customFormat="false" ht="12.8" hidden="false" customHeight="false" outlineLevel="0" collapsed="false">
      <c r="B108" s="111" t="n">
        <v>2017</v>
      </c>
      <c r="C108" s="128" t="n">
        <v>0.0102628562112773</v>
      </c>
      <c r="D108" s="128" t="n">
        <v>0.000684112440227956</v>
      </c>
      <c r="E108" s="128" t="n">
        <v>0.00702011141307824</v>
      </c>
      <c r="F108" s="128" t="n">
        <v>0.00966160001444418</v>
      </c>
      <c r="G108" s="128" t="n">
        <v>0.000528483222256211</v>
      </c>
      <c r="H108" s="128" t="n">
        <v>0.0162369256572215</v>
      </c>
      <c r="I108" s="128" t="n">
        <v>0.0156379005322433</v>
      </c>
      <c r="J108" s="128" t="n">
        <v>0.00276714880493469</v>
      </c>
      <c r="K108" s="129" t="n">
        <v>0.00172129952860513</v>
      </c>
      <c r="L108" s="129" t="n">
        <v>0.000471364562460638</v>
      </c>
      <c r="M108" s="129" t="n">
        <v>0.00290593948372479</v>
      </c>
      <c r="N108" s="129" t="n">
        <v>0.00982746458674933</v>
      </c>
      <c r="O108" s="129" t="n">
        <v>0.00169318277702992</v>
      </c>
      <c r="P108" s="129" t="n">
        <v>0.000880593978403211</v>
      </c>
      <c r="Q108" s="129" t="n">
        <v>0.00101880933409591</v>
      </c>
      <c r="R108" s="129" t="n">
        <v>0.00732550025557765</v>
      </c>
    </row>
    <row r="109" customFormat="false" ht="12.8" hidden="false" customHeight="false" outlineLevel="0" collapsed="false">
      <c r="B109" s="111" t="n">
        <v>2018</v>
      </c>
      <c r="C109" s="131" t="n">
        <v>0</v>
      </c>
      <c r="D109" s="131" t="n">
        <v>0.00075631386805743</v>
      </c>
      <c r="E109" s="131" t="n">
        <v>0.00734452401730619</v>
      </c>
      <c r="F109" s="131" t="n">
        <v>0.00799150623036929</v>
      </c>
      <c r="G109" s="131" t="n">
        <v>0.000469975376524546</v>
      </c>
      <c r="H109" s="131" t="n">
        <v>0.0159674857167433</v>
      </c>
      <c r="I109" s="131" t="n">
        <v>0.0178786425763565</v>
      </c>
      <c r="J109" s="131" t="n">
        <v>0.00208292693837073</v>
      </c>
      <c r="K109" s="128" t="n">
        <v>0.00147773148713019</v>
      </c>
      <c r="L109" s="128" t="n">
        <v>0.000430015334349855</v>
      </c>
      <c r="M109" s="128" t="n">
        <v>0.00269794801353933</v>
      </c>
      <c r="N109" s="128" t="n">
        <v>0.00695203916219705</v>
      </c>
      <c r="O109" s="128" t="n">
        <v>0.00155582043184477</v>
      </c>
      <c r="P109" s="128" t="n">
        <v>0.00262234557625097</v>
      </c>
      <c r="Q109" s="128" t="n">
        <v>0.00134070786001073</v>
      </c>
      <c r="R109" s="128" t="n">
        <v>0.0115429938700718</v>
      </c>
    </row>
    <row r="110" customFormat="false" ht="12.8" hidden="false" customHeight="false" outlineLevel="0" collapsed="false">
      <c r="Q110" s="0" t="s">
        <v>157</v>
      </c>
    </row>
    <row r="113" customFormat="false" ht="12.8" hidden="false" customHeight="false" outlineLevel="0" collapsed="false">
      <c r="B113" s="132" t="s">
        <v>158</v>
      </c>
      <c r="C113" s="132"/>
      <c r="D113" s="133" t="n">
        <f aca="false">AVERAGE(D99:D109)</f>
        <v>0.000768098560450326</v>
      </c>
      <c r="E113" s="133" t="n">
        <f aca="false">AVERAGE(E99:E109)*0.2869</f>
        <v>0.00206276640583366</v>
      </c>
      <c r="F113" s="133" t="n">
        <f aca="false">AVERAGE(F99:F109)/3</f>
        <v>0.00303993235636533</v>
      </c>
      <c r="G113" s="133" t="n">
        <f aca="false">AVERAGE(G99:G109)</f>
        <v>0.000475831671359374</v>
      </c>
      <c r="H113" s="133" t="n">
        <f aca="false">AVERAGE(H99:H109)</f>
        <v>0.0164622626358892</v>
      </c>
      <c r="I113" s="133" t="n">
        <f aca="false">AVERAGE(I99:I109)</f>
        <v>0.0155521600563946</v>
      </c>
      <c r="J113" s="133" t="n">
        <f aca="false">AVERAGE(J99:J109)</f>
        <v>0.00268515933653875</v>
      </c>
      <c r="K113" s="134" t="n">
        <f aca="false">AVERAGE(K99:K109)</f>
        <v>0.00187337335105693</v>
      </c>
      <c r="L113" s="134" t="n">
        <f aca="false">L109</f>
        <v>0.000430015334349855</v>
      </c>
      <c r="M113" s="134" t="n">
        <f aca="false">AVERAGE(M99:M109)</f>
        <v>0.00263394994122863</v>
      </c>
      <c r="N113" s="134" t="n">
        <f aca="false">N109</f>
        <v>0.00695203916219705</v>
      </c>
      <c r="O113" s="134" t="n">
        <f aca="false">AVERAGE(O99:O109)</f>
        <v>0.00152813165458175</v>
      </c>
      <c r="P113" s="134" t="n">
        <f aca="false">P109</f>
        <v>0.00262234557625097</v>
      </c>
      <c r="Q113" s="134" t="n">
        <f aca="false">AVERAGE(Q107:Q109)</f>
        <v>0.00127666799738005</v>
      </c>
    </row>
    <row r="115" customFormat="false" ht="12.8" hidden="false" customHeight="false" outlineLevel="0" collapsed="false">
      <c r="D115" s="133" t="n">
        <f aca="false">SUM(D113:J113)-E113</f>
        <v>0.0389834446169977</v>
      </c>
      <c r="F115" s="109" t="s">
        <v>159</v>
      </c>
      <c r="G115" s="109"/>
      <c r="H115" s="109"/>
      <c r="I115" s="133" t="n">
        <v>0.0075</v>
      </c>
      <c r="K115" s="134" t="n">
        <f aca="false">SUM(K113:Q113)</f>
        <v>0.0173165230170452</v>
      </c>
    </row>
    <row r="117" customFormat="false" ht="12.8" hidden="false" customHeight="false" outlineLevel="0" collapsed="false">
      <c r="I117" s="32"/>
    </row>
    <row r="118" customFormat="false" ht="12.8" hidden="false" customHeight="false" outlineLevel="0" collapsed="false">
      <c r="C118" s="0" t="s">
        <v>160</v>
      </c>
      <c r="D118" s="0" t="s">
        <v>161</v>
      </c>
      <c r="E118" s="0" t="s">
        <v>162</v>
      </c>
      <c r="F118" s="2" t="s">
        <v>163</v>
      </c>
      <c r="G118" s="0" t="s">
        <v>164</v>
      </c>
    </row>
    <row r="120" customFormat="false" ht="12.8" hidden="false" customHeight="false" outlineLevel="0" collapsed="false">
      <c r="B120" s="5" t="n">
        <v>2014</v>
      </c>
      <c r="C120" s="61" t="n">
        <f aca="false">(SUM('Central pensions'!Y4:Y7)/AVERAGE('Central scenario'!AG3:AG6))</f>
        <v>0.0100080003976103</v>
      </c>
      <c r="D120" s="61" t="n">
        <f aca="false">'Central scenario'!BM3+'Central scenario'!BN3+'Central scenario'!BL3-C120</f>
        <v>0.0636642641339578</v>
      </c>
      <c r="E120" s="61" t="n">
        <f aca="false">'Central scenario'!BK3</f>
        <v>0.0539797598100557</v>
      </c>
      <c r="F120" s="61" t="n">
        <f aca="false">SUM($C105:$J105)-$H105-$F105-SUM($K105:$Q105)</f>
        <v>0.0208507583843275</v>
      </c>
      <c r="G120" s="61" t="n">
        <f aca="false">E120+F120-D120-C120</f>
        <v>0.00115825366281497</v>
      </c>
    </row>
    <row r="121" customFormat="false" ht="12.8" hidden="false" customHeight="false" outlineLevel="0" collapsed="false">
      <c r="B121" s="0" t="n">
        <v>2015</v>
      </c>
      <c r="C121" s="32" t="n">
        <f aca="false">SUM('Central pensions'!Y14:Y17)/AVERAGE('Central scenario'!AG14:AG17)</f>
        <v>0.0107339784194634</v>
      </c>
      <c r="D121" s="32" t="n">
        <f aca="false">'Central scenario'!BM4+'Central scenario'!BN4+'Central scenario'!BL4-C121</f>
        <v>0.0829481034514563</v>
      </c>
      <c r="E121" s="32" t="n">
        <f aca="false">'Central scenario'!BK4</f>
        <v>0.0607890100036002</v>
      </c>
      <c r="F121" s="32" t="n">
        <f aca="false">SUM($C106:$J106)-$H106-$F106-SUM($K106:$Q106)</f>
        <v>0.0212417617908622</v>
      </c>
      <c r="G121" s="32" t="n">
        <f aca="false">E121+F121-D121-C121</f>
        <v>-0.0116513100764572</v>
      </c>
    </row>
    <row r="122" customFormat="false" ht="12.8" hidden="false" customHeight="false" outlineLevel="0" collapsed="false">
      <c r="B122" s="5" t="n">
        <v>2016</v>
      </c>
      <c r="C122" s="61" t="n">
        <f aca="false">SUM('Central pensions'!Y18:Y21)/AVERAGE('Central scenario'!AG18:AG21)</f>
        <v>0.0120915600774794</v>
      </c>
      <c r="D122" s="61" t="n">
        <f aca="false">'Central scenario'!BM5+'Central scenario'!BN5+'Central scenario'!BL5-C122</f>
        <v>0.0821174703482336</v>
      </c>
      <c r="E122" s="61" t="n">
        <f aca="false">'Central scenario'!BK5</f>
        <v>0.0613721775203611</v>
      </c>
      <c r="F122" s="61" t="n">
        <f aca="false">SUM($C107:$J107)-$H107-$F107-SUM($K107:$R107)</f>
        <v>0.0136114589454148</v>
      </c>
      <c r="G122" s="61" t="n">
        <f aca="false">E122+F122-D122-C122</f>
        <v>-0.0192253939599371</v>
      </c>
    </row>
    <row r="123" customFormat="false" ht="12.8" hidden="false" customHeight="false" outlineLevel="0" collapsed="false">
      <c r="B123" s="0" t="n">
        <v>2017</v>
      </c>
      <c r="C123" s="32" t="n">
        <f aca="false">SUM('Central pensions'!Y22:Y25)/AVERAGE('Central scenario'!AG22:AG25)</f>
        <v>0.0155187056640414</v>
      </c>
      <c r="D123" s="32" t="n">
        <f aca="false">'Central scenario'!BM6+'Central scenario'!BN6+'Central scenario'!BL6-C123</f>
        <v>0.0847525809514075</v>
      </c>
      <c r="E123" s="32" t="n">
        <f aca="false">'Central scenario'!BK6</f>
        <v>0.0631912464013855</v>
      </c>
      <c r="F123" s="32" t="n">
        <f aca="false">SUM($C108:$J108)-$H108-$F108-SUM($K108:$R108)</f>
        <v>0.0110564581173711</v>
      </c>
      <c r="G123" s="32" t="n">
        <f aca="false">E123+F123-D123-C123</f>
        <v>-0.0260235820966923</v>
      </c>
    </row>
    <row r="124" customFormat="false" ht="12.8" hidden="false" customHeight="false" outlineLevel="0" collapsed="false">
      <c r="B124" s="5" t="n">
        <f aca="false">B123+1</f>
        <v>2018</v>
      </c>
      <c r="C124" s="61" t="n">
        <f aca="false">SUM('Central pensions'!Y26:Y29)/AVERAGE('Central scenario'!AG26:AG29)</f>
        <v>0.0143643444472167</v>
      </c>
      <c r="D124" s="61" t="n">
        <f aca="false">'Central scenario'!BM7+'Central scenario'!BN7+'Central scenario'!BL7-C124</f>
        <v>0.0820642873195171</v>
      </c>
      <c r="E124" s="61" t="n">
        <f aca="false">'Central scenario'!BK7</f>
        <v>0.0586401093091644</v>
      </c>
      <c r="F124" s="61" t="n">
        <f aca="false">SUM($C109:$J109)-$F109-SUM($K109:$R109)</f>
        <v>0.015880266757964</v>
      </c>
      <c r="G124" s="61" t="n">
        <f aca="false">E124+F124-D124-C124</f>
        <v>-0.0219082556996055</v>
      </c>
    </row>
    <row r="125" customFormat="false" ht="12.8" hidden="false" customHeight="false" outlineLevel="0" collapsed="false">
      <c r="B125" s="0" t="n">
        <f aca="false">B124+1</f>
        <v>2019</v>
      </c>
      <c r="C125" s="32" t="n">
        <f aca="false">SUM('Central pensions'!Y30:Y33)/AVERAGE('Central scenario'!AG30:AG33)</f>
        <v>0.0136307839254516</v>
      </c>
      <c r="D125" s="32" t="n">
        <f aca="false">'Central scenario'!BM8+'Central scenario'!BN8+'Central scenario'!BL8-C125</f>
        <v>0.0767147566851233</v>
      </c>
      <c r="E125" s="32" t="n">
        <f aca="false">'Central scenario'!BK8</f>
        <v>0.0515756859534648</v>
      </c>
      <c r="F125" s="32" t="n">
        <f aca="false">SUM($D$113:$J$113)-SUM($K$113:$Q$113)-$I$113*12/15</f>
        <v>0.0112879599606704</v>
      </c>
      <c r="G125" s="32" t="n">
        <f aca="false">E125+F125-D125-C125</f>
        <v>-0.0274818946964398</v>
      </c>
    </row>
    <row r="126" customFormat="false" ht="12.8" hidden="false" customHeight="false" outlineLevel="0" collapsed="false">
      <c r="B126" s="5" t="n">
        <f aca="false">B125+1</f>
        <v>2020</v>
      </c>
      <c r="C126" s="61" t="n">
        <f aca="false">SUM('Central pensions'!Y34:Y37)/AVERAGE('Central scenario'!AG34:AG37)</f>
        <v>0.0149158152378495</v>
      </c>
      <c r="D126" s="61" t="n">
        <f aca="false">'Central scenario'!BM9+'Central scenario'!BN9+'Central scenario'!BL9-C126</f>
        <v>0.0942228888484453</v>
      </c>
      <c r="E126" s="61" t="n">
        <f aca="false">'Central scenario'!BK9</f>
        <v>0.0608546725735307</v>
      </c>
      <c r="F126" s="61" t="n">
        <f aca="false">SUM($D$113:$J$113)-SUM($K$113:$Q$113)-$I$113+$I$115</f>
        <v>0.0156775279493914</v>
      </c>
      <c r="G126" s="61" t="n">
        <f aca="false">E126+F126-D126-C126</f>
        <v>-0.0326065035633727</v>
      </c>
      <c r="I126" s="32"/>
    </row>
    <row r="127" customFormat="false" ht="12.8" hidden="false" customHeight="false" outlineLevel="0" collapsed="false">
      <c r="B127" s="0" t="n">
        <f aca="false">B126+1</f>
        <v>2021</v>
      </c>
      <c r="C127" s="32" t="n">
        <f aca="false">SUM('Central pensions'!Y38:Y41)/AVERAGE('Central scenario'!AG38:AG41)</f>
        <v>0.0139244816714961</v>
      </c>
      <c r="D127" s="32" t="n">
        <f aca="false">'Central scenario'!BM10+'Central scenario'!BN10+'Central scenario'!BL10-C127</f>
        <v>0.0892486424172544</v>
      </c>
      <c r="E127" s="32" t="n">
        <f aca="false">'Central scenario'!BK10</f>
        <v>0.0619507353976535</v>
      </c>
      <c r="F127" s="32" t="n">
        <f aca="false">SUM($D$113:$J$113)-SUM($K$113:$Q$113)-$I$113+$I$115</f>
        <v>0.0156775279493914</v>
      </c>
      <c r="G127" s="32" t="n">
        <f aca="false">E127+F127-D127-C127</f>
        <v>-0.0255448607417056</v>
      </c>
    </row>
    <row r="128" customFormat="false" ht="12.8" hidden="false" customHeight="false" outlineLevel="0" collapsed="false">
      <c r="B128" s="5" t="n">
        <f aca="false">B127+1</f>
        <v>2022</v>
      </c>
      <c r="C128" s="61" t="n">
        <f aca="false">SUM('Central pensions'!Y42:Y45)/AVERAGE('Central scenario'!AG42:AG45)</f>
        <v>0.0147328924301015</v>
      </c>
      <c r="D128" s="61" t="n">
        <f aca="false">'Central scenario'!BM11+'Central scenario'!BN11+'Central scenario'!BL11-C128</f>
        <v>0.0941316601651766</v>
      </c>
      <c r="E128" s="61" t="n">
        <f aca="false">'Central scenario'!BK11</f>
        <v>0.0642422225973861</v>
      </c>
      <c r="F128" s="61" t="n">
        <f aca="false">SUM($D$113:$J$113)-SUM($K$113:$Q$113)-$I$113+$I$115</f>
        <v>0.0156775279493914</v>
      </c>
      <c r="G128" s="61" t="n">
        <f aca="false">E128+F128-D128-C128</f>
        <v>-0.0289448020485007</v>
      </c>
    </row>
    <row r="129" customFormat="false" ht="12.8" hidden="false" customHeight="false" outlineLevel="0" collapsed="false">
      <c r="B129" s="0" t="n">
        <f aca="false">B128+1</f>
        <v>2023</v>
      </c>
      <c r="C129" s="32" t="n">
        <f aca="false">SUM('Central pensions'!Y46:Y49)/AVERAGE('Central scenario'!AG46:AG49)</f>
        <v>0.0148244332004832</v>
      </c>
      <c r="D129" s="32" t="n">
        <f aca="false">'Central scenario'!BM12+'Central scenario'!BN12+'Central scenario'!BL12-C129</f>
        <v>0.0969430180112863</v>
      </c>
      <c r="E129" s="32" t="n">
        <f aca="false">'Central scenario'!BK12</f>
        <v>0.0661243811046677</v>
      </c>
      <c r="F129" s="32" t="n">
        <f aca="false">SUM($D$113:$J$113)-SUM($K$113:$Q$113)-$I$113+$I$115</f>
        <v>0.0156775279493914</v>
      </c>
      <c r="G129" s="32" t="n">
        <f aca="false">E129+F129-D129-C129</f>
        <v>-0.0299655421577104</v>
      </c>
    </row>
    <row r="130" customFormat="false" ht="12.8" hidden="false" customHeight="false" outlineLevel="0" collapsed="false">
      <c r="B130" s="5" t="n">
        <f aca="false">B129+1</f>
        <v>2024</v>
      </c>
      <c r="C130" s="61" t="n">
        <f aca="false">SUM('Central pensions'!Y50:Y53)/AVERAGE('Central scenario'!AG50:AG53)</f>
        <v>0.0152341260873363</v>
      </c>
      <c r="D130" s="61" t="n">
        <f aca="false">'Central scenario'!BM13+'Central scenario'!BN13+'Central scenario'!BL13-C130</f>
        <v>0.100764138956855</v>
      </c>
      <c r="E130" s="61" t="n">
        <f aca="false">'Central scenario'!BK13</f>
        <v>0.067059850771302</v>
      </c>
      <c r="F130" s="61" t="n">
        <f aca="false">SUM($D$113:$J$113)-SUM($K$113:$Q$113)-$I$113+$I$115</f>
        <v>0.0156775279493914</v>
      </c>
      <c r="G130" s="61" t="n">
        <f aca="false">E130+F130-D130-C130</f>
        <v>-0.033260886323498</v>
      </c>
    </row>
    <row r="131" customFormat="false" ht="12.8" hidden="false" customHeight="false" outlineLevel="0" collapsed="false">
      <c r="B131" s="0" t="n">
        <f aca="false">B130+1</f>
        <v>2025</v>
      </c>
      <c r="C131" s="32" t="n">
        <f aca="false">SUM('Central pensions'!Y54:Y57)/AVERAGE('Central scenario'!AG54:AG57)</f>
        <v>0.0156226107210005</v>
      </c>
      <c r="D131" s="32" t="n">
        <f aca="false">'Central scenario'!BM14+'Central scenario'!BN14+'Central scenario'!BL14-C131</f>
        <v>0.104221619192453</v>
      </c>
      <c r="E131" s="32" t="n">
        <f aca="false">'Central scenario'!BK14</f>
        <v>0.0678626845684176</v>
      </c>
      <c r="F131" s="32" t="n">
        <f aca="false">SUM($D$113:$J$113)-SUM($K$113:$Q$113)-$I$113+$I$115</f>
        <v>0.0156775279493914</v>
      </c>
      <c r="G131" s="32" t="n">
        <f aca="false">E131+F131-D131-C131</f>
        <v>-0.0363040173956449</v>
      </c>
    </row>
    <row r="132" customFormat="false" ht="12.8" hidden="false" customHeight="false" outlineLevel="0" collapsed="false">
      <c r="B132" s="5" t="n">
        <f aca="false">B131+1</f>
        <v>2026</v>
      </c>
      <c r="C132" s="61" t="n">
        <f aca="false">SUM('Central pensions'!Y58:Y61)/AVERAGE('Central scenario'!AG58:AG61)</f>
        <v>0.0160340405477236</v>
      </c>
      <c r="D132" s="61" t="n">
        <f aca="false">'Central scenario'!BM15+'Central scenario'!BN15+'Central scenario'!BL15-C132</f>
        <v>0.108672774512112</v>
      </c>
      <c r="E132" s="61" t="n">
        <f aca="false">'Central scenario'!BK15</f>
        <v>0.0682451909611343</v>
      </c>
      <c r="F132" s="61" t="n">
        <f aca="false">SUM($D$113:$J$113)-SUM($K$113:$Q$113)-$I$113+$I$115</f>
        <v>0.0156775279493914</v>
      </c>
      <c r="G132" s="61" t="n">
        <f aca="false">E132+F132-D132-C132</f>
        <v>-0.0407840961493102</v>
      </c>
    </row>
    <row r="133" customFormat="false" ht="12.8" hidden="false" customHeight="false" outlineLevel="0" collapsed="false">
      <c r="B133" s="0" t="n">
        <f aca="false">B132+1</f>
        <v>2027</v>
      </c>
      <c r="C133" s="32" t="n">
        <f aca="false">SUM('Central pensions'!Y62:Y65)/AVERAGE('Central scenario'!AG62:AG65)</f>
        <v>0.0158902495465017</v>
      </c>
      <c r="D133" s="32" t="n">
        <f aca="false">'Central scenario'!BM16+'Central scenario'!BN16+'Central scenario'!BL16-C133</f>
        <v>0.110627847052998</v>
      </c>
      <c r="E133" s="32" t="n">
        <f aca="false">'Central scenario'!BK16</f>
        <v>0.0685271246204341</v>
      </c>
      <c r="F133" s="32" t="n">
        <f aca="false">SUM($D$113:$J$113)-SUM($K$113:$Q$113)-$I$113+$I$115</f>
        <v>0.0156775279493914</v>
      </c>
      <c r="G133" s="32" t="n">
        <f aca="false">E133+F133-D133-C133</f>
        <v>-0.0423134440296739</v>
      </c>
    </row>
    <row r="134" customFormat="false" ht="12.8" hidden="false" customHeight="false" outlineLevel="0" collapsed="false">
      <c r="B134" s="5" t="n">
        <f aca="false">B133+1</f>
        <v>2028</v>
      </c>
      <c r="C134" s="61" t="n">
        <f aca="false">SUM('Central pensions'!Y66:Y69)/AVERAGE('Central scenario'!AG66:AG69)</f>
        <v>0.0152512818253574</v>
      </c>
      <c r="D134" s="61" t="n">
        <f aca="false">'Central scenario'!BM17+'Central scenario'!BN17+'Central scenario'!BL17-C134</f>
        <v>0.110942496144149</v>
      </c>
      <c r="E134" s="61" t="n">
        <f aca="false">'Central scenario'!BK17</f>
        <v>0.0689494604522797</v>
      </c>
      <c r="F134" s="61" t="n">
        <f aca="false">SUM($D$113:$J$113)-SUM($K$113:$Q$113)-$I$113+$I$115</f>
        <v>0.0156775279493914</v>
      </c>
      <c r="G134" s="61" t="n">
        <f aca="false">E134+F134-D134-C134</f>
        <v>-0.0415667895678349</v>
      </c>
    </row>
    <row r="135" customFormat="false" ht="12.8" hidden="false" customHeight="false" outlineLevel="0" collapsed="false">
      <c r="B135" s="0" t="n">
        <f aca="false">B134+1</f>
        <v>2029</v>
      </c>
      <c r="C135" s="32" t="n">
        <f aca="false">SUM('Central pensions'!Y70:Y73)/AVERAGE('Central scenario'!AG70:AG73)</f>
        <v>0.0147109468016182</v>
      </c>
      <c r="D135" s="32" t="n">
        <f aca="false">'Central scenario'!BM18+'Central scenario'!BN18+'Central scenario'!BL18-C135</f>
        <v>0.111254091159909</v>
      </c>
      <c r="E135" s="32" t="n">
        <f aca="false">'Central scenario'!BK18</f>
        <v>0.0694296312063198</v>
      </c>
      <c r="F135" s="32" t="n">
        <f aca="false">SUM($D$113:$J$113)-SUM($K$113:$Q$113)-$I$113+$I$115</f>
        <v>0.0156775279493914</v>
      </c>
      <c r="G135" s="32" t="n">
        <f aca="false">E135+F135-D135-C135</f>
        <v>-0.0408578788058157</v>
      </c>
    </row>
    <row r="136" customFormat="false" ht="12.8" hidden="false" customHeight="false" outlineLevel="0" collapsed="false">
      <c r="B136" s="5" t="n">
        <f aca="false">B135+1</f>
        <v>2030</v>
      </c>
      <c r="C136" s="61" t="n">
        <f aca="false">SUM('Central pensions'!Y74:Y77)/AVERAGE('Central scenario'!AG74:AG77)</f>
        <v>0.0143701830914663</v>
      </c>
      <c r="D136" s="61" t="n">
        <f aca="false">'Central scenario'!BM19+'Central scenario'!BN19+'Central scenario'!BL19-C136</f>
        <v>0.111222354243853</v>
      </c>
      <c r="E136" s="61" t="n">
        <f aca="false">'Central scenario'!BK19</f>
        <v>0.0696018506435581</v>
      </c>
      <c r="F136" s="61" t="n">
        <f aca="false">SUM($D$113:$J$113)-SUM($K$113:$Q$113)-$I$113+$I$115</f>
        <v>0.0156775279493914</v>
      </c>
      <c r="G136" s="61" t="n">
        <f aca="false">E136+F136-D136-C136</f>
        <v>-0.0403131587423697</v>
      </c>
    </row>
    <row r="137" customFormat="false" ht="12.8" hidden="false" customHeight="false" outlineLevel="0" collapsed="false">
      <c r="B137" s="0" t="n">
        <f aca="false">B136+1</f>
        <v>2031</v>
      </c>
      <c r="C137" s="32" t="n">
        <f aca="false">SUM('Central pensions'!Y78:Y81)/AVERAGE('Central scenario'!AG78:AG81)</f>
        <v>0.0140705037887338</v>
      </c>
      <c r="D137" s="32" t="n">
        <f aca="false">'Central scenario'!BM20+'Central scenario'!BN20+'Central scenario'!BL20-C137</f>
        <v>0.11153785094555</v>
      </c>
      <c r="E137" s="32" t="n">
        <f aca="false">'Central scenario'!BK20</f>
        <v>0.070048846908781</v>
      </c>
      <c r="F137" s="32" t="n">
        <f aca="false">SUM($D$113:$J$113)-SUM($K$113:$Q$113)-$I$113+$I$115</f>
        <v>0.0156775279493914</v>
      </c>
      <c r="G137" s="32" t="n">
        <f aca="false">E137+F137-D137-C137</f>
        <v>-0.0398819798761115</v>
      </c>
    </row>
    <row r="138" customFormat="false" ht="12.8" hidden="false" customHeight="false" outlineLevel="0" collapsed="false">
      <c r="B138" s="5" t="n">
        <f aca="false">B137+1</f>
        <v>2032</v>
      </c>
      <c r="C138" s="61" t="n">
        <f aca="false">SUM('Central pensions'!Y82:Y85)/AVERAGE('Central scenario'!AG82:AG85)</f>
        <v>0.013818755495362</v>
      </c>
      <c r="D138" s="61" t="n">
        <f aca="false">'Central scenario'!BM21+'Central scenario'!BN21+'Central scenario'!BL21-C138</f>
        <v>0.112085626560315</v>
      </c>
      <c r="E138" s="61" t="n">
        <f aca="false">'Central scenario'!BK21</f>
        <v>0.0704791333773048</v>
      </c>
      <c r="F138" s="61" t="n">
        <f aca="false">SUM($D$113:$J$113)-SUM($K$113:$Q$113)-$I$113+$I$115</f>
        <v>0.0156775279493914</v>
      </c>
      <c r="G138" s="61" t="n">
        <f aca="false">E138+F138-D138-C138</f>
        <v>-0.0397477207289805</v>
      </c>
    </row>
    <row r="139" customFormat="false" ht="12.8" hidden="false" customHeight="false" outlineLevel="0" collapsed="false">
      <c r="B139" s="0" t="n">
        <f aca="false">B138+1</f>
        <v>2033</v>
      </c>
      <c r="C139" s="32" t="n">
        <f aca="false">SUM('Central pensions'!Y86:Y89)/AVERAGE('Central scenario'!AG86:AG89)</f>
        <v>0.0132284802593792</v>
      </c>
      <c r="D139" s="32" t="n">
        <f aca="false">'Central scenario'!BM22+'Central scenario'!BN22+'Central scenario'!BL22-C139</f>
        <v>0.111989983516745</v>
      </c>
      <c r="E139" s="32" t="n">
        <f aca="false">'Central scenario'!BK22</f>
        <v>0.0706961252971013</v>
      </c>
      <c r="F139" s="32" t="n">
        <f aca="false">SUM($D$113:$J$113)-SUM($K$113:$Q$113)-$I$113+$I$115</f>
        <v>0.0156775279493914</v>
      </c>
      <c r="G139" s="32" t="n">
        <f aca="false">E139+F139-D139-C139</f>
        <v>-0.038844810529632</v>
      </c>
    </row>
    <row r="140" customFormat="false" ht="12.8" hidden="false" customHeight="false" outlineLevel="0" collapsed="false">
      <c r="B140" s="5" t="n">
        <f aca="false">B139+1</f>
        <v>2034</v>
      </c>
      <c r="C140" s="61" t="n">
        <f aca="false">SUM('Central pensions'!Y90:Y93)/AVERAGE('Central scenario'!AG90:AG93)</f>
        <v>0.012842247695388</v>
      </c>
      <c r="D140" s="61" t="n">
        <f aca="false">'Central scenario'!BM23+'Central scenario'!BN23+'Central scenario'!BL23-C140</f>
        <v>0.111968935199232</v>
      </c>
      <c r="E140" s="61" t="n">
        <f aca="false">'Central scenario'!BK23</f>
        <v>0.0708398005657935</v>
      </c>
      <c r="F140" s="61" t="n">
        <f aca="false">SUM($D$113:$J$113)-SUM($K$113:$Q$113)-$I$113+$I$115</f>
        <v>0.0156775279493914</v>
      </c>
      <c r="G140" s="61" t="n">
        <f aca="false">E140+F140-D140-C140</f>
        <v>-0.0382938543794352</v>
      </c>
    </row>
    <row r="141" customFormat="false" ht="12.8" hidden="false" customHeight="false" outlineLevel="0" collapsed="false">
      <c r="B141" s="0" t="n">
        <f aca="false">B140+1</f>
        <v>2035</v>
      </c>
      <c r="C141" s="32" t="n">
        <f aca="false">SUM('Central pensions'!Y94:Y97)/AVERAGE('Central scenario'!AG94:AG97)</f>
        <v>0.0125918553981728</v>
      </c>
      <c r="D141" s="32" t="n">
        <f aca="false">'Central scenario'!BM24+'Central scenario'!BN24+'Central scenario'!BL24-C141</f>
        <v>0.112533030395971</v>
      </c>
      <c r="E141" s="32" t="n">
        <f aca="false">'Central scenario'!BK24</f>
        <v>0.0713121320979043</v>
      </c>
      <c r="F141" s="32" t="n">
        <f aca="false">SUM($D$113:$J$113)-SUM($K$113:$Q$113)-$I$113+$I$115</f>
        <v>0.0156775279493914</v>
      </c>
      <c r="G141" s="32" t="n">
        <f aca="false">E141+F141-D141-C141</f>
        <v>-0.0381352257468478</v>
      </c>
    </row>
    <row r="142" customFormat="false" ht="12.8" hidden="false" customHeight="false" outlineLevel="0" collapsed="false">
      <c r="B142" s="5" t="n">
        <f aca="false">B141+1</f>
        <v>2036</v>
      </c>
      <c r="C142" s="61" t="n">
        <f aca="false">SUM('Central pensions'!Y98:Y101)/AVERAGE('Central scenario'!AG98:AG101)</f>
        <v>0.0123998709743263</v>
      </c>
      <c r="D142" s="61" t="n">
        <f aca="false">'Central scenario'!BM25+'Central scenario'!BN25+'Central scenario'!BL25-C142</f>
        <v>0.112062307154878</v>
      </c>
      <c r="E142" s="61" t="n">
        <f aca="false">'Central scenario'!BK25</f>
        <v>0.0712622623670734</v>
      </c>
      <c r="F142" s="61" t="n">
        <f aca="false">SUM($D$113:$J$113)-SUM($K$113:$Q$113)-$I$113+$I$115</f>
        <v>0.0156775279493914</v>
      </c>
      <c r="G142" s="61" t="n">
        <f aca="false">E142+F142-D142-C142</f>
        <v>-0.0375223878127394</v>
      </c>
    </row>
    <row r="143" customFormat="false" ht="12.8" hidden="false" customHeight="false" outlineLevel="0" collapsed="false">
      <c r="B143" s="0" t="n">
        <f aca="false">B142+1</f>
        <v>2037</v>
      </c>
      <c r="C143" s="32" t="n">
        <f aca="false">SUM('Central pensions'!Y102:Y105)/AVERAGE('Central scenario'!AG102:AG105)</f>
        <v>0.0122127970514193</v>
      </c>
      <c r="D143" s="32" t="n">
        <f aca="false">'Central scenario'!BM26+'Central scenario'!BN26+'Central scenario'!BL26-C143</f>
        <v>0.111265045251015</v>
      </c>
      <c r="E143" s="32" t="n">
        <f aca="false">'Central scenario'!BK26</f>
        <v>0.0718244544056043</v>
      </c>
      <c r="F143" s="32" t="n">
        <f aca="false">SUM($D$113:$J$113)-SUM($K$113:$Q$113)-$I$113+$I$115</f>
        <v>0.0156775279493914</v>
      </c>
      <c r="G143" s="32" t="n">
        <f aca="false">E143+F143-D143-C143</f>
        <v>-0.0359758599474382</v>
      </c>
    </row>
    <row r="144" customFormat="false" ht="12.8" hidden="false" customHeight="false" outlineLevel="0" collapsed="false">
      <c r="B144" s="5" t="n">
        <f aca="false">B143+1</f>
        <v>2038</v>
      </c>
      <c r="C144" s="61" t="n">
        <f aca="false">SUM('Central pensions'!Y106:Y109)/AVERAGE('Central scenario'!AG106:AG109)</f>
        <v>0.0121173900103656</v>
      </c>
      <c r="D144" s="61" t="n">
        <f aca="false">'Central scenario'!BM27+'Central scenario'!BN27+'Central scenario'!BL27-C144</f>
        <v>0.1110844201926</v>
      </c>
      <c r="E144" s="61" t="n">
        <f aca="false">'Central scenario'!BK27</f>
        <v>0.0724354418199485</v>
      </c>
      <c r="F144" s="61" t="n">
        <f aca="false">SUM($D$113:$J$113)-SUM($K$113:$Q$113)-$I$113+$I$115</f>
        <v>0.0156775279493914</v>
      </c>
      <c r="G144" s="61" t="n">
        <f aca="false">E144+F144-D144-C144</f>
        <v>-0.0350888404336258</v>
      </c>
    </row>
    <row r="145" customFormat="false" ht="12.8" hidden="false" customHeight="false" outlineLevel="0" collapsed="false">
      <c r="B145" s="0" t="n">
        <f aca="false">B144+1</f>
        <v>2039</v>
      </c>
      <c r="C145" s="32" t="n">
        <f aca="false">SUM('Central pensions'!Y110:Y113)/AVERAGE('Central scenario'!AG110:AG113)</f>
        <v>0.0121027107994089</v>
      </c>
      <c r="D145" s="32" t="n">
        <f aca="false">'Central scenario'!BM28+'Central scenario'!BN28+'Central scenario'!BL28-C145</f>
        <v>0.111344318122402</v>
      </c>
      <c r="E145" s="32" t="n">
        <f aca="false">'Central scenario'!BK28</f>
        <v>0.0725538803480785</v>
      </c>
      <c r="F145" s="32" t="n">
        <f aca="false">SUM($D$113:$J$113)-SUM($K$113:$Q$113)-$I$113+$I$115</f>
        <v>0.0156775279493914</v>
      </c>
      <c r="G145" s="32" t="n">
        <f aca="false">E145+F145-D145-C145</f>
        <v>-0.0352156206243411</v>
      </c>
    </row>
    <row r="146" customFormat="false" ht="12.8" hidden="false" customHeight="false" outlineLevel="0" collapsed="false">
      <c r="B146" s="5" t="n">
        <f aca="false">B145+1</f>
        <v>2040</v>
      </c>
      <c r="C146" s="61" t="n">
        <f aca="false">SUM('Central pensions'!Y114:Y117)/AVERAGE('Central scenario'!AG114:AG117)</f>
        <v>0.0116620889222556</v>
      </c>
      <c r="D146" s="61" t="n">
        <f aca="false">'Central scenario'!BM29+'Central scenario'!BN29+'Central scenario'!BL29-C146</f>
        <v>0.111689929747659</v>
      </c>
      <c r="E146" s="61" t="n">
        <f aca="false">'Central scenario'!BK29</f>
        <v>0.0726925383910429</v>
      </c>
      <c r="F146" s="61" t="n">
        <f aca="false">SUM($D$113:$J$113)-SUM($K$113:$Q$113)-$I$113+$I$115</f>
        <v>0.0156775279493914</v>
      </c>
      <c r="G146" s="61" t="n">
        <f aca="false">E146+F146-D146-C146</f>
        <v>-0.0349819523294805</v>
      </c>
    </row>
    <row r="147" customFormat="false" ht="12.8" hidden="false" customHeight="false" outlineLevel="0" collapsed="false">
      <c r="C147" s="61" t="s">
        <v>63</v>
      </c>
      <c r="D147" s="61" t="s">
        <v>165</v>
      </c>
      <c r="E147" s="61" t="s">
        <v>166</v>
      </c>
      <c r="F147" s="61" t="s">
        <v>167</v>
      </c>
      <c r="G147" s="61" t="s">
        <v>168</v>
      </c>
    </row>
    <row r="148" customFormat="false" ht="12.8" hidden="false" customHeight="false" outlineLevel="0" collapsed="false">
      <c r="B148" s="5" t="n">
        <v>2014</v>
      </c>
      <c r="C148" s="61" t="n">
        <f aca="false">-C120</f>
        <v>-0.0100080003976103</v>
      </c>
      <c r="D148" s="61" t="n">
        <f aca="false">-D120</f>
        <v>-0.0636642641339578</v>
      </c>
      <c r="E148" s="61" t="n">
        <f aca="false">E120</f>
        <v>0.0539797598100557</v>
      </c>
      <c r="F148" s="61" t="n">
        <f aca="false">F120</f>
        <v>0.0208507583843275</v>
      </c>
      <c r="G148" s="61" t="n">
        <f aca="false">G120</f>
        <v>0.00115825366281497</v>
      </c>
    </row>
    <row r="149" customFormat="false" ht="12.8" hidden="false" customHeight="false" outlineLevel="0" collapsed="false">
      <c r="B149" s="0" t="n">
        <v>2015</v>
      </c>
      <c r="C149" s="32" t="n">
        <f aca="false">-C121</f>
        <v>-0.0107339784194634</v>
      </c>
      <c r="D149" s="32" t="n">
        <f aca="false">-D121</f>
        <v>-0.0829481034514563</v>
      </c>
      <c r="E149" s="32" t="n">
        <f aca="false">E121</f>
        <v>0.0607890100036002</v>
      </c>
      <c r="F149" s="32" t="n">
        <f aca="false">F121</f>
        <v>0.0212417617908622</v>
      </c>
      <c r="G149" s="32" t="n">
        <f aca="false">G121</f>
        <v>-0.0116513100764572</v>
      </c>
    </row>
    <row r="150" customFormat="false" ht="12.8" hidden="false" customHeight="false" outlineLevel="0" collapsed="false">
      <c r="B150" s="5" t="n">
        <v>2016</v>
      </c>
      <c r="C150" s="61" t="n">
        <f aca="false">-C122</f>
        <v>-0.0120915600774794</v>
      </c>
      <c r="D150" s="61" t="n">
        <f aca="false">-D122</f>
        <v>-0.0821174703482336</v>
      </c>
      <c r="E150" s="61" t="n">
        <f aca="false">E122</f>
        <v>0.0613721775203611</v>
      </c>
      <c r="F150" s="61" t="n">
        <f aca="false">F122</f>
        <v>0.0136114589454148</v>
      </c>
      <c r="G150" s="61" t="n">
        <f aca="false">G122</f>
        <v>-0.0192253939599371</v>
      </c>
    </row>
    <row r="151" customFormat="false" ht="12.8" hidden="false" customHeight="false" outlineLevel="0" collapsed="false">
      <c r="B151" s="0" t="n">
        <v>2017</v>
      </c>
      <c r="C151" s="32" t="n">
        <f aca="false">-C123</f>
        <v>-0.0155187056640414</v>
      </c>
      <c r="D151" s="32" t="n">
        <f aca="false">-D123</f>
        <v>-0.0847525809514075</v>
      </c>
      <c r="E151" s="32" t="n">
        <f aca="false">E123</f>
        <v>0.0631912464013855</v>
      </c>
      <c r="F151" s="32" t="n">
        <f aca="false">F123</f>
        <v>0.0110564581173711</v>
      </c>
      <c r="G151" s="32" t="n">
        <f aca="false">G123</f>
        <v>-0.0260235820966923</v>
      </c>
    </row>
    <row r="152" customFormat="false" ht="12.8" hidden="false" customHeight="false" outlineLevel="0" collapsed="false">
      <c r="B152" s="5" t="n">
        <f aca="false">B151+1</f>
        <v>2018</v>
      </c>
      <c r="C152" s="61" t="n">
        <f aca="false">-C124</f>
        <v>-0.0143643444472167</v>
      </c>
      <c r="D152" s="61" t="n">
        <f aca="false">-D124</f>
        <v>-0.0820642873195171</v>
      </c>
      <c r="E152" s="61" t="n">
        <f aca="false">E124</f>
        <v>0.0586401093091644</v>
      </c>
      <c r="F152" s="61" t="n">
        <f aca="false">F124</f>
        <v>0.015880266757964</v>
      </c>
      <c r="G152" s="61" t="n">
        <f aca="false">G124</f>
        <v>-0.0219082556996055</v>
      </c>
    </row>
    <row r="153" customFormat="false" ht="12.8" hidden="false" customHeight="false" outlineLevel="0" collapsed="false">
      <c r="B153" s="0" t="n">
        <f aca="false">B152+1</f>
        <v>2019</v>
      </c>
      <c r="C153" s="32" t="n">
        <f aca="false">-C125</f>
        <v>-0.0136307839254516</v>
      </c>
      <c r="D153" s="32" t="n">
        <f aca="false">-D125</f>
        <v>-0.0767147566851233</v>
      </c>
      <c r="E153" s="32" t="n">
        <f aca="false">E125</f>
        <v>0.0515756859534648</v>
      </c>
      <c r="F153" s="32" t="n">
        <f aca="false">F125</f>
        <v>0.0112879599606704</v>
      </c>
      <c r="G153" s="32" t="n">
        <f aca="false">G125</f>
        <v>-0.0274818946964398</v>
      </c>
    </row>
    <row r="154" customFormat="false" ht="12.8" hidden="false" customHeight="false" outlineLevel="0" collapsed="false">
      <c r="B154" s="5" t="n">
        <f aca="false">B153+1</f>
        <v>2020</v>
      </c>
      <c r="C154" s="61" t="n">
        <f aca="false">-C126</f>
        <v>-0.0149158152378495</v>
      </c>
      <c r="D154" s="61" t="n">
        <f aca="false">-D126</f>
        <v>-0.0942228888484453</v>
      </c>
      <c r="E154" s="61" t="n">
        <f aca="false">E126</f>
        <v>0.0608546725735307</v>
      </c>
      <c r="F154" s="61" t="n">
        <f aca="false">F126</f>
        <v>0.0156775279493914</v>
      </c>
      <c r="G154" s="61" t="n">
        <f aca="false">G126</f>
        <v>-0.0326065035633727</v>
      </c>
    </row>
    <row r="155" customFormat="false" ht="12.8" hidden="false" customHeight="false" outlineLevel="0" collapsed="false">
      <c r="B155" s="0" t="n">
        <f aca="false">B154+1</f>
        <v>2021</v>
      </c>
      <c r="C155" s="32" t="n">
        <f aca="false">-C127</f>
        <v>-0.0139244816714961</v>
      </c>
      <c r="D155" s="32" t="n">
        <f aca="false">-D127</f>
        <v>-0.0892486424172544</v>
      </c>
      <c r="E155" s="32" t="n">
        <f aca="false">E127</f>
        <v>0.0619507353976535</v>
      </c>
      <c r="F155" s="32" t="n">
        <f aca="false">F127</f>
        <v>0.0156775279493914</v>
      </c>
      <c r="G155" s="32" t="n">
        <f aca="false">G127</f>
        <v>-0.0255448607417056</v>
      </c>
    </row>
    <row r="156" customFormat="false" ht="12.8" hidden="false" customHeight="false" outlineLevel="0" collapsed="false">
      <c r="B156" s="5" t="n">
        <f aca="false">B155+1</f>
        <v>2022</v>
      </c>
      <c r="C156" s="61" t="n">
        <f aca="false">-C128</f>
        <v>-0.0147328924301015</v>
      </c>
      <c r="D156" s="61" t="n">
        <f aca="false">-D128</f>
        <v>-0.0941316601651766</v>
      </c>
      <c r="E156" s="61" t="n">
        <f aca="false">E128</f>
        <v>0.0642422225973861</v>
      </c>
      <c r="F156" s="61" t="n">
        <f aca="false">F128</f>
        <v>0.0156775279493914</v>
      </c>
      <c r="G156" s="61" t="n">
        <f aca="false">G128</f>
        <v>-0.0289448020485007</v>
      </c>
    </row>
    <row r="157" customFormat="false" ht="12.8" hidden="false" customHeight="false" outlineLevel="0" collapsed="false">
      <c r="B157" s="0" t="n">
        <f aca="false">B156+1</f>
        <v>2023</v>
      </c>
      <c r="C157" s="32" t="n">
        <f aca="false">-C129</f>
        <v>-0.0148244332004832</v>
      </c>
      <c r="D157" s="32" t="n">
        <f aca="false">-D129</f>
        <v>-0.0969430180112863</v>
      </c>
      <c r="E157" s="32" t="n">
        <f aca="false">E129</f>
        <v>0.0661243811046677</v>
      </c>
      <c r="F157" s="32" t="n">
        <f aca="false">F129</f>
        <v>0.0156775279493914</v>
      </c>
      <c r="G157" s="32" t="n">
        <f aca="false">G129</f>
        <v>-0.0299655421577104</v>
      </c>
    </row>
    <row r="158" customFormat="false" ht="12.8" hidden="false" customHeight="false" outlineLevel="0" collapsed="false">
      <c r="B158" s="5" t="n">
        <f aca="false">B157+1</f>
        <v>2024</v>
      </c>
      <c r="C158" s="61" t="n">
        <f aca="false">-C130</f>
        <v>-0.0152341260873363</v>
      </c>
      <c r="D158" s="61" t="n">
        <f aca="false">-D130</f>
        <v>-0.100764138956855</v>
      </c>
      <c r="E158" s="61" t="n">
        <f aca="false">E130</f>
        <v>0.067059850771302</v>
      </c>
      <c r="F158" s="61" t="n">
        <f aca="false">F130</f>
        <v>0.0156775279493914</v>
      </c>
      <c r="G158" s="61" t="n">
        <f aca="false">G130</f>
        <v>-0.033260886323498</v>
      </c>
    </row>
    <row r="159" customFormat="false" ht="12.8" hidden="false" customHeight="false" outlineLevel="0" collapsed="false">
      <c r="B159" s="0" t="n">
        <f aca="false">B158+1</f>
        <v>2025</v>
      </c>
      <c r="C159" s="32" t="n">
        <f aca="false">-C131</f>
        <v>-0.0156226107210005</v>
      </c>
      <c r="D159" s="32" t="n">
        <f aca="false">-D131</f>
        <v>-0.104221619192453</v>
      </c>
      <c r="E159" s="32" t="n">
        <f aca="false">E131</f>
        <v>0.0678626845684176</v>
      </c>
      <c r="F159" s="32" t="n">
        <f aca="false">F131</f>
        <v>0.0156775279493914</v>
      </c>
      <c r="G159" s="32" t="n">
        <f aca="false">G131</f>
        <v>-0.0363040173956449</v>
      </c>
    </row>
    <row r="160" customFormat="false" ht="12.8" hidden="false" customHeight="false" outlineLevel="0" collapsed="false">
      <c r="B160" s="5" t="n">
        <f aca="false">B159+1</f>
        <v>2026</v>
      </c>
      <c r="C160" s="61" t="n">
        <f aca="false">-C132</f>
        <v>-0.0160340405477236</v>
      </c>
      <c r="D160" s="61" t="n">
        <f aca="false">-D132</f>
        <v>-0.108672774512112</v>
      </c>
      <c r="E160" s="61" t="n">
        <f aca="false">E132</f>
        <v>0.0682451909611343</v>
      </c>
      <c r="F160" s="61" t="n">
        <f aca="false">F132</f>
        <v>0.0156775279493914</v>
      </c>
      <c r="G160" s="61" t="n">
        <f aca="false">G132</f>
        <v>-0.0407840961493102</v>
      </c>
    </row>
    <row r="161" customFormat="false" ht="12.8" hidden="false" customHeight="false" outlineLevel="0" collapsed="false">
      <c r="B161" s="0" t="n">
        <f aca="false">B160+1</f>
        <v>2027</v>
      </c>
      <c r="C161" s="32" t="n">
        <f aca="false">-C133</f>
        <v>-0.0158902495465017</v>
      </c>
      <c r="D161" s="32" t="n">
        <f aca="false">-D133</f>
        <v>-0.110627847052998</v>
      </c>
      <c r="E161" s="32" t="n">
        <f aca="false">E133</f>
        <v>0.0685271246204341</v>
      </c>
      <c r="F161" s="32" t="n">
        <f aca="false">F133</f>
        <v>0.0156775279493914</v>
      </c>
      <c r="G161" s="32" t="n">
        <f aca="false">G133</f>
        <v>-0.0423134440296739</v>
      </c>
    </row>
    <row r="162" customFormat="false" ht="12.8" hidden="false" customHeight="false" outlineLevel="0" collapsed="false">
      <c r="B162" s="5" t="n">
        <f aca="false">B161+1</f>
        <v>2028</v>
      </c>
      <c r="C162" s="61" t="n">
        <f aca="false">-C134</f>
        <v>-0.0152512818253574</v>
      </c>
      <c r="D162" s="61" t="n">
        <f aca="false">-D134</f>
        <v>-0.110942496144149</v>
      </c>
      <c r="E162" s="61" t="n">
        <f aca="false">E134</f>
        <v>0.0689494604522797</v>
      </c>
      <c r="F162" s="61" t="n">
        <f aca="false">F134</f>
        <v>0.0156775279493914</v>
      </c>
      <c r="G162" s="61" t="n">
        <f aca="false">G134</f>
        <v>-0.0415667895678349</v>
      </c>
    </row>
    <row r="163" customFormat="false" ht="12.8" hidden="false" customHeight="false" outlineLevel="0" collapsed="false">
      <c r="B163" s="0" t="n">
        <f aca="false">B162+1</f>
        <v>2029</v>
      </c>
      <c r="C163" s="32" t="n">
        <f aca="false">-C135</f>
        <v>-0.0147109468016182</v>
      </c>
      <c r="D163" s="32" t="n">
        <f aca="false">-D135</f>
        <v>-0.111254091159909</v>
      </c>
      <c r="E163" s="32" t="n">
        <f aca="false">E135</f>
        <v>0.0694296312063198</v>
      </c>
      <c r="F163" s="32" t="n">
        <f aca="false">F135</f>
        <v>0.0156775279493914</v>
      </c>
      <c r="G163" s="32" t="n">
        <f aca="false">G135</f>
        <v>-0.0408578788058157</v>
      </c>
    </row>
    <row r="164" customFormat="false" ht="12.8" hidden="false" customHeight="false" outlineLevel="0" collapsed="false">
      <c r="B164" s="5" t="n">
        <f aca="false">B163+1</f>
        <v>2030</v>
      </c>
      <c r="C164" s="61" t="n">
        <f aca="false">-C136</f>
        <v>-0.0143701830914663</v>
      </c>
      <c r="D164" s="61" t="n">
        <f aca="false">-D136</f>
        <v>-0.111222354243853</v>
      </c>
      <c r="E164" s="61" t="n">
        <f aca="false">E136</f>
        <v>0.0696018506435581</v>
      </c>
      <c r="F164" s="61" t="n">
        <f aca="false">F136</f>
        <v>0.0156775279493914</v>
      </c>
      <c r="G164" s="61" t="n">
        <f aca="false">G136</f>
        <v>-0.0403131587423697</v>
      </c>
    </row>
    <row r="165" customFormat="false" ht="12.8" hidden="false" customHeight="false" outlineLevel="0" collapsed="false">
      <c r="B165" s="0" t="n">
        <f aca="false">B164+1</f>
        <v>2031</v>
      </c>
      <c r="C165" s="32" t="n">
        <f aca="false">-C137</f>
        <v>-0.0140705037887338</v>
      </c>
      <c r="D165" s="32" t="n">
        <f aca="false">-D137</f>
        <v>-0.11153785094555</v>
      </c>
      <c r="E165" s="32" t="n">
        <f aca="false">E137</f>
        <v>0.070048846908781</v>
      </c>
      <c r="F165" s="32" t="n">
        <f aca="false">F137</f>
        <v>0.0156775279493914</v>
      </c>
      <c r="G165" s="32" t="n">
        <f aca="false">G137</f>
        <v>-0.0398819798761115</v>
      </c>
    </row>
    <row r="166" customFormat="false" ht="12.8" hidden="false" customHeight="false" outlineLevel="0" collapsed="false">
      <c r="B166" s="5" t="n">
        <f aca="false">B165+1</f>
        <v>2032</v>
      </c>
      <c r="C166" s="61" t="n">
        <f aca="false">-C138</f>
        <v>-0.013818755495362</v>
      </c>
      <c r="D166" s="61" t="n">
        <f aca="false">-D138</f>
        <v>-0.112085626560315</v>
      </c>
      <c r="E166" s="61" t="n">
        <f aca="false">E138</f>
        <v>0.0704791333773048</v>
      </c>
      <c r="F166" s="61" t="n">
        <f aca="false">F138</f>
        <v>0.0156775279493914</v>
      </c>
      <c r="G166" s="61" t="n">
        <f aca="false">G138</f>
        <v>-0.0397477207289805</v>
      </c>
    </row>
    <row r="167" customFormat="false" ht="12.8" hidden="false" customHeight="false" outlineLevel="0" collapsed="false">
      <c r="B167" s="0" t="n">
        <f aca="false">B166+1</f>
        <v>2033</v>
      </c>
      <c r="C167" s="32" t="n">
        <f aca="false">-C139</f>
        <v>-0.0132284802593792</v>
      </c>
      <c r="D167" s="32" t="n">
        <f aca="false">-D139</f>
        <v>-0.111989983516745</v>
      </c>
      <c r="E167" s="32" t="n">
        <f aca="false">E139</f>
        <v>0.0706961252971013</v>
      </c>
      <c r="F167" s="32" t="n">
        <f aca="false">F139</f>
        <v>0.0156775279493914</v>
      </c>
      <c r="G167" s="32" t="n">
        <f aca="false">G139</f>
        <v>-0.038844810529632</v>
      </c>
    </row>
    <row r="168" customFormat="false" ht="12.8" hidden="false" customHeight="false" outlineLevel="0" collapsed="false">
      <c r="B168" s="5" t="n">
        <f aca="false">B167+1</f>
        <v>2034</v>
      </c>
      <c r="C168" s="61" t="n">
        <f aca="false">-C140</f>
        <v>-0.012842247695388</v>
      </c>
      <c r="D168" s="61" t="n">
        <f aca="false">-D140</f>
        <v>-0.111968935199232</v>
      </c>
      <c r="E168" s="61" t="n">
        <f aca="false">E140</f>
        <v>0.0708398005657935</v>
      </c>
      <c r="F168" s="61" t="n">
        <f aca="false">F140</f>
        <v>0.0156775279493914</v>
      </c>
      <c r="G168" s="61" t="n">
        <f aca="false">G140</f>
        <v>-0.0382938543794352</v>
      </c>
    </row>
    <row r="169" customFormat="false" ht="12.8" hidden="false" customHeight="false" outlineLevel="0" collapsed="false">
      <c r="B169" s="0" t="n">
        <f aca="false">B168+1</f>
        <v>2035</v>
      </c>
      <c r="C169" s="32" t="n">
        <f aca="false">-C141</f>
        <v>-0.0125918553981728</v>
      </c>
      <c r="D169" s="32" t="n">
        <f aca="false">-D141</f>
        <v>-0.112533030395971</v>
      </c>
      <c r="E169" s="32" t="n">
        <f aca="false">E141</f>
        <v>0.0713121320979043</v>
      </c>
      <c r="F169" s="32" t="n">
        <f aca="false">F141</f>
        <v>0.0156775279493914</v>
      </c>
      <c r="G169" s="32" t="n">
        <f aca="false">G141</f>
        <v>-0.0381352257468478</v>
      </c>
    </row>
    <row r="170" customFormat="false" ht="12.8" hidden="false" customHeight="false" outlineLevel="0" collapsed="false">
      <c r="B170" s="5" t="n">
        <f aca="false">B169+1</f>
        <v>2036</v>
      </c>
      <c r="C170" s="61" t="n">
        <f aca="false">-C142</f>
        <v>-0.0123998709743263</v>
      </c>
      <c r="D170" s="61" t="n">
        <f aca="false">-D142</f>
        <v>-0.112062307154878</v>
      </c>
      <c r="E170" s="61" t="n">
        <f aca="false">E142</f>
        <v>0.0712622623670734</v>
      </c>
      <c r="F170" s="61" t="n">
        <f aca="false">F142</f>
        <v>0.0156775279493914</v>
      </c>
      <c r="G170" s="61" t="n">
        <f aca="false">G142</f>
        <v>-0.0375223878127394</v>
      </c>
    </row>
    <row r="171" customFormat="false" ht="12.8" hidden="false" customHeight="false" outlineLevel="0" collapsed="false">
      <c r="B171" s="0" t="n">
        <f aca="false">B170+1</f>
        <v>2037</v>
      </c>
      <c r="C171" s="32" t="n">
        <f aca="false">-C143</f>
        <v>-0.0122127970514193</v>
      </c>
      <c r="D171" s="32" t="n">
        <f aca="false">-D143</f>
        <v>-0.111265045251015</v>
      </c>
      <c r="E171" s="32" t="n">
        <f aca="false">E143</f>
        <v>0.0718244544056043</v>
      </c>
      <c r="F171" s="32" t="n">
        <f aca="false">F143</f>
        <v>0.0156775279493914</v>
      </c>
      <c r="G171" s="32" t="n">
        <f aca="false">G143</f>
        <v>-0.0359758599474382</v>
      </c>
    </row>
    <row r="172" customFormat="false" ht="12.8" hidden="false" customHeight="false" outlineLevel="0" collapsed="false">
      <c r="B172" s="5" t="n">
        <f aca="false">B171+1</f>
        <v>2038</v>
      </c>
      <c r="C172" s="61" t="n">
        <f aca="false">-C144</f>
        <v>-0.0121173900103656</v>
      </c>
      <c r="D172" s="61" t="n">
        <f aca="false">-D144</f>
        <v>-0.1110844201926</v>
      </c>
      <c r="E172" s="61" t="n">
        <f aca="false">E144</f>
        <v>0.0724354418199485</v>
      </c>
      <c r="F172" s="61" t="n">
        <f aca="false">F144</f>
        <v>0.0156775279493914</v>
      </c>
      <c r="G172" s="61" t="n">
        <f aca="false">G144</f>
        <v>-0.0350888404336258</v>
      </c>
    </row>
    <row r="173" customFormat="false" ht="12.8" hidden="false" customHeight="false" outlineLevel="0" collapsed="false">
      <c r="B173" s="0" t="n">
        <f aca="false">B172+1</f>
        <v>2039</v>
      </c>
      <c r="C173" s="32" t="n">
        <f aca="false">-C145</f>
        <v>-0.0121027107994089</v>
      </c>
      <c r="D173" s="32" t="n">
        <f aca="false">-D145</f>
        <v>-0.111344318122402</v>
      </c>
      <c r="E173" s="32" t="n">
        <f aca="false">E145</f>
        <v>0.0725538803480785</v>
      </c>
      <c r="F173" s="32" t="n">
        <f aca="false">F145</f>
        <v>0.0156775279493914</v>
      </c>
      <c r="G173" s="32" t="n">
        <f aca="false">G145</f>
        <v>-0.0352156206243411</v>
      </c>
    </row>
    <row r="174" customFormat="false" ht="12.8" hidden="false" customHeight="false" outlineLevel="0" collapsed="false">
      <c r="B174" s="5" t="n">
        <f aca="false">B173+1</f>
        <v>2040</v>
      </c>
      <c r="C174" s="61" t="n">
        <f aca="false">-C146</f>
        <v>-0.0116620889222556</v>
      </c>
      <c r="D174" s="61" t="n">
        <f aca="false">-D146</f>
        <v>-0.111689929747659</v>
      </c>
      <c r="E174" s="61" t="n">
        <f aca="false">E146</f>
        <v>0.0726925383910429</v>
      </c>
      <c r="F174" s="61" t="n">
        <f aca="false">F146</f>
        <v>0.0156775279493914</v>
      </c>
      <c r="G174" s="61" t="n">
        <f aca="false">G146</f>
        <v>-0.0349819523294805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14" activeCellId="0" sqref="N14"/>
    </sheetView>
  </sheetViews>
  <sheetFormatPr defaultColWidth="9.1484375" defaultRowHeight="12.8" zeroHeight="false" outlineLevelRow="0" outlineLevelCol="0"/>
  <cols>
    <col collapsed="false" customWidth="true" hidden="false" outlineLevel="0" max="7" min="6" style="109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09" width="8.83"/>
    <col collapsed="false" customWidth="true" hidden="false" outlineLevel="0" max="14" min="14" style="109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73.7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51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51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51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51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51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51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high_v2_m!B2+temporary_pension_bonus_high!B2</f>
        <v>17715091.2971215</v>
      </c>
      <c r="G14" s="154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high_v2_m!J2</f>
        <v>0</v>
      </c>
      <c r="K14" s="155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high_v2_m!B3+temporary_pension_bonus_high!B3</f>
        <v>20422747.1350974</v>
      </c>
      <c r="G15" s="156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high_v2_m!J3</f>
        <v>0</v>
      </c>
      <c r="K15" s="157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high_v2_m!B4+temporary_pension_bonus_high!B4</f>
        <v>19803746.8364793</v>
      </c>
      <c r="G16" s="156" t="n">
        <f aca="false">high_v2_m!C4+temporary_pension_bonus_high!B4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high_v2_m!J4</f>
        <v>0</v>
      </c>
      <c r="K16" s="157" t="n">
        <f aca="false">high_v2_m!K4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SUM(high_v5_m!C4:J4)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high_v2_m!B5+temporary_pension_bonus_high!B5</f>
        <v>21428421.3166265</v>
      </c>
      <c r="G17" s="156" t="n">
        <f aca="false">high_v2_m!C5+temporary_pension_bonus_high!B5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high_v2_m!J5</f>
        <v>0</v>
      </c>
      <c r="K17" s="157" t="n">
        <f aca="false">high_v2_m!K5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SUM(high_v5_m!C5:J5)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high_v2_m!B6+temporary_pension_bonus_high!B6</f>
        <v>18797781.9121755</v>
      </c>
      <c r="G18" s="154" t="n">
        <f aca="false">high_v2_m!C6+temporary_pension_bonus_high!B6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high_v2_m!J6</f>
        <v>0</v>
      </c>
      <c r="K18" s="155" t="n">
        <f aca="false">high_v2_m!K6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SUM(high_v5_m!C6:J6)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high_v2_m!B7+temporary_pension_bonus_high!B7</f>
        <v>19382726.6633888</v>
      </c>
      <c r="G19" s="156" t="n">
        <f aca="false">high_v2_m!C7+temporary_pension_bonus_high!B7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high_v2_m!J7</f>
        <v>0</v>
      </c>
      <c r="K19" s="157" t="n">
        <f aca="false">high_v2_m!K7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SUM(high_v5_m!C7:J7)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high_v2_m!D8+temporary_pension_bonus_high!B8</f>
        <v>18504303.1925063</v>
      </c>
      <c r="G20" s="157" t="n">
        <f aca="false">high_v2_m!E8+temporary_pension_bonus_high!B8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high_v2_m!J8</f>
        <v>0</v>
      </c>
      <c r="K20" s="157" t="n">
        <f aca="false">high_v2_m!K8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SUM(high_v5_m!C8:J8)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high_v2_m!D9+temporary_pension_bonus_high!B9</f>
        <v>20255770.5244998</v>
      </c>
      <c r="G21" s="157" t="n">
        <f aca="false">high_v2_m!E9+temporary_pension_bonus_high!B9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high_v2_m!J9</f>
        <v>37448.2927964077</v>
      </c>
      <c r="K21" s="157" t="n">
        <f aca="false">high_v2_m!K9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SUM(high_v5_m!C9:J9)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high_v2_m!D10+temporary_pension_bonus_high!B10</f>
        <v>19378703.2560285</v>
      </c>
      <c r="G22" s="155" t="n">
        <f aca="false">high_v2_m!E10+temporary_pension_bonus_high!B10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high_v2_m!J10</f>
        <v>68744.4841315014</v>
      </c>
      <c r="K22" s="155" t="n">
        <f aca="false">high_v2_m!K10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SUM(high_v5_m!C10:J10)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high_v2_m!D11+temporary_pension_bonus_high!B11</f>
        <v>20711369.2321363</v>
      </c>
      <c r="G23" s="157" t="n">
        <f aca="false">high_v2_m!E11+temporary_pension_bonus_high!B11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high_v2_m!J11</f>
        <v>105406.410376622</v>
      </c>
      <c r="K23" s="157" t="n">
        <f aca="false">high_v2_m!K11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SUM(high_v5_m!C11:J11)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high_v2_m!D12+temporary_pension_bonus_high!B12</f>
        <v>19898364.4949312</v>
      </c>
      <c r="G24" s="157" t="n">
        <f aca="false">high_v2_m!E12+temporary_pension_bonus_high!B12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high_v2_m!J12</f>
        <v>153068.271140567</v>
      </c>
      <c r="K24" s="157" t="n">
        <f aca="false">high_v2_m!K12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SUM(high_v5_m!C12:J12)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high_v2_m!D13+temporary_pension_bonus_high!B13</f>
        <v>21659293.0983671</v>
      </c>
      <c r="G25" s="157" t="n">
        <f aca="false">high_v2_m!E13+temporary_pension_bonus_high!B13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high_v2_m!J13</f>
        <v>195716.984291222</v>
      </c>
      <c r="K25" s="157" t="n">
        <f aca="false">high_v2_m!K13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SUM(high_v5_m!C13:J13)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high_v2_m!D14+temporary_pension_bonus_high!B14</f>
        <v>20174391.2627902</v>
      </c>
      <c r="G26" s="155" t="n">
        <f aca="false">high_v2_m!E14+temporary_pension_bonus_high!B14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high_v2_m!J14</f>
        <v>199621.10106806</v>
      </c>
      <c r="K26" s="155" t="n">
        <f aca="false">high_v2_m!K14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SUM(high_v5_m!C14:J14)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high_v2_m!D15+temporary_pension_bonus_high!B15</f>
        <v>20313980.7774135</v>
      </c>
      <c r="G27" s="157" t="n">
        <f aca="false">high_v2_m!E15+temporary_pension_bonus_high!B15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high_v2_m!J15</f>
        <v>217761.898580891</v>
      </c>
      <c r="K27" s="157" t="n">
        <f aca="false">high_v2_m!K15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SUM(high_v5_m!C15:J15)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high_v2_m!D16+temporary_pension_bonus_high!B16</f>
        <v>19050994.9160723</v>
      </c>
      <c r="G28" s="157" t="n">
        <f aca="false">high_v2_m!E16+temporary_pension_bonus_high!B16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high_v2_m!J16</f>
        <v>235047.123224172</v>
      </c>
      <c r="K28" s="157" t="n">
        <f aca="false">high_v2_m!K16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SUM(high_v5_m!C16:J16)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high_v2_m!D17+temporary_pension_bonus_high!B17</f>
        <v>17490439.3900688</v>
      </c>
      <c r="G29" s="157" t="n">
        <f aca="false">high_v2_m!E17+temporary_pension_bonus_high!B17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high_v2_m!J17</f>
        <v>240391.322037069</v>
      </c>
      <c r="K29" s="157" t="n">
        <f aca="false">high_v2_m!K17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SUM(high_v5_m!C17:J17)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high_v2_m!D18+temporary_pension_bonus_high!B18</f>
        <v>17349305.2240575</v>
      </c>
      <c r="G30" s="155" t="n">
        <f aca="false">high_v2_m!E18+temporary_pension_bonus_high!B18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high_v2_m!J18</f>
        <v>195752.530770185</v>
      </c>
      <c r="K30" s="155" t="n">
        <f aca="false">high_v2_m!K18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SUM(high_v5_m!C18:J18)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high_v2_m!D19+temporary_pension_bonus_high!B19</f>
        <v>17520986.5839201</v>
      </c>
      <c r="G31" s="157" t="n">
        <f aca="false">high_v2_m!E19+temporary_pension_bonus_high!B19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high_v2_m!J19</f>
        <v>200857.994505559</v>
      </c>
      <c r="K31" s="157" t="n">
        <f aca="false">high_v2_m!K19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SUM(high_v5_m!C19:J19)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high_v2_m!D20+temporary_pension_bonus_high!B20</f>
        <v>17904199.2173535</v>
      </c>
      <c r="G32" s="157" t="n">
        <f aca="false">high_v2_m!E20+temporary_pension_bonus_high!B20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high_v2_m!J20</f>
        <v>191856.994735014</v>
      </c>
      <c r="K32" s="157" t="n">
        <f aca="false">high_v2_m!K20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SUM(high_v5_m!C20:J20)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high_v2_m!D21+temporary_pension_bonus_high!B21</f>
        <v>17688054.0091524</v>
      </c>
      <c r="G33" s="157" t="n">
        <f aca="false">high_v2_m!E21+temporary_pension_bonus_high!B21</f>
        <v>16981862.040653</v>
      </c>
      <c r="H33" s="67" t="n">
        <f aca="false">F33-J33</f>
        <v>17481389.1870009</v>
      </c>
      <c r="I33" s="67" t="n">
        <f aca="false">G33-K33</f>
        <v>16781397.163166</v>
      </c>
      <c r="J33" s="157" t="n">
        <f aca="false">high_v2_m!J21</f>
        <v>206664.82215155</v>
      </c>
      <c r="K33" s="157" t="n">
        <f aca="false">high_v2_m!K21</f>
        <v>200464.877487003</v>
      </c>
      <c r="L33" s="67" t="n">
        <f aca="false">H33-I33</f>
        <v>699992.023834843</v>
      </c>
      <c r="M33" s="67" t="n">
        <f aca="false">J33-K33</f>
        <v>6199.94466454655</v>
      </c>
      <c r="N33" s="157" t="n">
        <f aca="false">SUM(high_v5_m!C21:J21)</f>
        <v>3280777.27976349</v>
      </c>
      <c r="O33" s="7"/>
      <c r="P33" s="7"/>
      <c r="Q33" s="67" t="n">
        <f aca="false">I33*5.5017049523</f>
        <v>92326295.8791038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20875118.4849545</v>
      </c>
      <c r="Y33" s="67" t="n">
        <f aca="false">N33*5.1890047538</f>
        <v>17023968.9008518</v>
      </c>
      <c r="Z33" s="67" t="n">
        <f aca="false">L33*5.5017049523</f>
        <v>3851149.58410266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high_v2_m!D22+temporary_pension_bonus_high!B22</f>
        <v>20193956.1424969</v>
      </c>
      <c r="G34" s="155" t="n">
        <f aca="false">high_v2_m!E22+temporary_pension_bonus_high!B22</f>
        <v>19470169.2231589</v>
      </c>
      <c r="H34" s="8" t="n">
        <f aca="false">F34-J34</f>
        <v>19953611.8387312</v>
      </c>
      <c r="I34" s="8" t="n">
        <f aca="false">G34-K34</f>
        <v>19237035.2485061</v>
      </c>
      <c r="J34" s="155" t="n">
        <f aca="false">high_v2_m!J22</f>
        <v>240344.303765718</v>
      </c>
      <c r="K34" s="155" t="n">
        <f aca="false">high_v2_m!K22</f>
        <v>233133.974652747</v>
      </c>
      <c r="L34" s="8" t="n">
        <f aca="false">H34-I34</f>
        <v>716576.590225104</v>
      </c>
      <c r="M34" s="8" t="n">
        <f aca="false">J34-K34</f>
        <v>7210.32911297155</v>
      </c>
      <c r="N34" s="155" t="n">
        <f aca="false">SUM(high_v5_m!C22:J22)</f>
        <v>3813388.74692218</v>
      </c>
      <c r="O34" s="5"/>
      <c r="P34" s="5"/>
      <c r="Q34" s="8" t="n">
        <f aca="false">I34*5.5017049523</f>
        <v>105836492.094276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23730085.3110103</v>
      </c>
      <c r="Y34" s="8" t="n">
        <f aca="false">N34*5.1890047538</f>
        <v>19787692.3358666</v>
      </c>
      <c r="Z34" s="8" t="n">
        <f aca="false">L34*5.5017049523</f>
        <v>3942392.9751437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high_v2_m!D23+temporary_pension_bonus_high!B23</f>
        <v>18733020.4698766</v>
      </c>
      <c r="G35" s="157" t="n">
        <f aca="false">high_v2_m!E23+temporary_pension_bonus_high!B23</f>
        <v>17993589.4221722</v>
      </c>
      <c r="H35" s="67" t="n">
        <f aca="false">F35-J35</f>
        <v>18459696.2753532</v>
      </c>
      <c r="I35" s="67" t="n">
        <f aca="false">G35-K35</f>
        <v>17728464.9534844</v>
      </c>
      <c r="J35" s="157" t="n">
        <f aca="false">high_v2_m!J23</f>
        <v>273324.194523427</v>
      </c>
      <c r="K35" s="157" t="n">
        <f aca="false">high_v2_m!K23</f>
        <v>265124.468687724</v>
      </c>
      <c r="L35" s="67" t="n">
        <f aca="false">H35-I35</f>
        <v>731231.321868766</v>
      </c>
      <c r="M35" s="67" t="n">
        <f aca="false">J35-K35</f>
        <v>8199.72583570279</v>
      </c>
      <c r="N35" s="157" t="n">
        <f aca="false">SUM(high_v5_m!C23:J23)</f>
        <v>3033806.44798729</v>
      </c>
      <c r="O35" s="7"/>
      <c r="P35" s="7"/>
      <c r="Q35" s="67" t="n">
        <f aca="false">I35*5.5017049523</f>
        <v>97536783.4312623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19765455.0655174</v>
      </c>
      <c r="Y35" s="67" t="n">
        <f aca="false">N35*5.1890047538</f>
        <v>15742436.0807152</v>
      </c>
      <c r="Z35" s="67" t="n">
        <f aca="false">L35*5.5017049523</f>
        <v>4023018.98480227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high_v2_m!D24+temporary_pension_bonus_high!B24</f>
        <v>18665346.1767569</v>
      </c>
      <c r="G36" s="157" t="n">
        <f aca="false">high_v2_m!E24+temporary_pension_bonus_high!B24</f>
        <v>17926323.6433545</v>
      </c>
      <c r="H36" s="67" t="n">
        <f aca="false">F36-J36</f>
        <v>18373865.0835357</v>
      </c>
      <c r="I36" s="67" t="n">
        <f aca="false">G36-K36</f>
        <v>17643586.9829299</v>
      </c>
      <c r="J36" s="157" t="n">
        <f aca="false">high_v2_m!J24</f>
        <v>291481.093221241</v>
      </c>
      <c r="K36" s="157" t="n">
        <f aca="false">high_v2_m!K24</f>
        <v>282736.660424604</v>
      </c>
      <c r="L36" s="67" t="n">
        <f aca="false">H36-I36</f>
        <v>730278.100605764</v>
      </c>
      <c r="M36" s="67" t="n">
        <f aca="false">J36-K36</f>
        <v>8744.43279663729</v>
      </c>
      <c r="N36" s="157" t="n">
        <f aca="false">SUM(high_v5_m!C24:J24)</f>
        <v>2994679.94402809</v>
      </c>
      <c r="O36" s="7"/>
      <c r="P36" s="7"/>
      <c r="Q36" s="67" t="n">
        <f aca="false">I36*5.5017049523</f>
        <v>97069809.8803215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19557183.1083302</v>
      </c>
      <c r="Y36" s="67" t="n">
        <f aca="false">N36*5.1890047538</f>
        <v>15539408.4656713</v>
      </c>
      <c r="Z36" s="67" t="n">
        <f aca="false">L36*5.5017049523</f>
        <v>4017774.64265897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high_v2_m!D25+temporary_pension_bonus_high!B25</f>
        <v>18783817.9007935</v>
      </c>
      <c r="G37" s="157" t="n">
        <f aca="false">high_v2_m!E25+temporary_pension_bonus_high!B25</f>
        <v>18037836.3637706</v>
      </c>
      <c r="H37" s="67" t="n">
        <f aca="false">F37-J37</f>
        <v>18473228.5905291</v>
      </c>
      <c r="I37" s="67" t="n">
        <f aca="false">G37-K37</f>
        <v>17736564.7328142</v>
      </c>
      <c r="J37" s="157" t="n">
        <f aca="false">high_v2_m!J25</f>
        <v>310589.310264352</v>
      </c>
      <c r="K37" s="157" t="n">
        <f aca="false">high_v2_m!K25</f>
        <v>301271.630956421</v>
      </c>
      <c r="L37" s="67" t="n">
        <f aca="false">H37-I37</f>
        <v>736663.857714936</v>
      </c>
      <c r="M37" s="67" t="n">
        <f aca="false">J37-K37</f>
        <v>9317.67930793052</v>
      </c>
      <c r="N37" s="157" t="n">
        <f aca="false">SUM(high_v5_m!C25:J25)</f>
        <v>3005014.37579473</v>
      </c>
      <c r="O37" s="7"/>
      <c r="P37" s="7"/>
      <c r="Q37" s="67" t="n">
        <f aca="false">I37*5.5017049523</f>
        <v>97581346.0273134</v>
      </c>
      <c r="R37" s="67"/>
      <c r="S37" s="67"/>
      <c r="T37" s="7"/>
      <c r="U37" s="7"/>
      <c r="V37" s="67" t="n">
        <f aca="false">K37*5.5017049523</f>
        <v>1657507.62402044</v>
      </c>
      <c r="W37" s="67" t="n">
        <f aca="false">M37*5.5017049523</f>
        <v>51263.1223923846</v>
      </c>
      <c r="X37" s="67" t="n">
        <f aca="false">N37*5.1890047538+L37*5.5017049523</f>
        <v>19645941.0754069</v>
      </c>
      <c r="Y37" s="67" t="n">
        <f aca="false">N37*5.1890047538</f>
        <v>15593033.8812362</v>
      </c>
      <c r="Z37" s="67" t="n">
        <f aca="false">L37*5.5017049523</f>
        <v>4052907.19417069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high_v2_m!D26+temporary_pension_bonus_high!B26</f>
        <v>17791137.0432719</v>
      </c>
      <c r="G38" s="155" t="n">
        <f aca="false">high_v2_m!E26+temporary_pension_bonus_high!B26</f>
        <v>17081993.379458</v>
      </c>
      <c r="H38" s="8" t="n">
        <f aca="false">F38-J38</f>
        <v>17471511.9012117</v>
      </c>
      <c r="I38" s="8" t="n">
        <f aca="false">G38-K38</f>
        <v>16771956.9916596</v>
      </c>
      <c r="J38" s="155" t="n">
        <f aca="false">high_v2_m!J26</f>
        <v>319625.142060199</v>
      </c>
      <c r="K38" s="155" t="n">
        <f aca="false">high_v2_m!K26</f>
        <v>310036.387798393</v>
      </c>
      <c r="L38" s="8" t="n">
        <f aca="false">H38-I38</f>
        <v>699554.909552107</v>
      </c>
      <c r="M38" s="8" t="n">
        <f aca="false">J38-K38</f>
        <v>9588.75426180603</v>
      </c>
      <c r="N38" s="155" t="n">
        <f aca="false">SUM(high_v5_m!C26:J26)</f>
        <v>3329340.14253185</v>
      </c>
      <c r="O38" s="5"/>
      <c r="P38" s="5"/>
      <c r="Q38" s="8" t="n">
        <f aca="false">I38*5.5017049523</f>
        <v>92274358.8407763</v>
      </c>
      <c r="R38" s="8"/>
      <c r="S38" s="8"/>
      <c r="T38" s="5"/>
      <c r="U38" s="5"/>
      <c r="V38" s="8" t="n">
        <f aca="false">K38*5.5017049523</f>
        <v>1705728.73014362</v>
      </c>
      <c r="W38" s="8" t="n">
        <f aca="false">M38*5.5017049523</f>
        <v>52754.4968085659</v>
      </c>
      <c r="X38" s="8" t="n">
        <f aca="false">N38*5.1890047538+L38*5.5017049523</f>
        <v>21124706.5369036</v>
      </c>
      <c r="Y38" s="8" t="n">
        <f aca="false">N38*5.1890047538</f>
        <v>17275961.826615</v>
      </c>
      <c r="Z38" s="8" t="n">
        <f aca="false">L38*5.5017049523</f>
        <v>3848744.7102886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high_v2_m!D27+temporary_pension_bonus_high!B27</f>
        <v>19892149.1331166</v>
      </c>
      <c r="G39" s="157" t="n">
        <f aca="false">high_v2_m!E27+temporary_pension_bonus_high!B27</f>
        <v>19097584.1497992</v>
      </c>
      <c r="H39" s="67" t="n">
        <f aca="false">F39-J39</f>
        <v>19517870.7998434</v>
      </c>
      <c r="I39" s="67" t="n">
        <f aca="false">G39-K39</f>
        <v>18734534.1665242</v>
      </c>
      <c r="J39" s="157" t="n">
        <f aca="false">high_v2_m!J27</f>
        <v>374278.333273175</v>
      </c>
      <c r="K39" s="157" t="n">
        <f aca="false">high_v2_m!K27</f>
        <v>363049.983274979</v>
      </c>
      <c r="L39" s="67" t="n">
        <f aca="false">H39-I39</f>
        <v>783336.63331918</v>
      </c>
      <c r="M39" s="67" t="n">
        <f aca="false">J39-K39</f>
        <v>11228.3499981953</v>
      </c>
      <c r="N39" s="157" t="n">
        <f aca="false">SUM(high_v5_m!C27:J27)</f>
        <v>3221701.81490408</v>
      </c>
      <c r="O39" s="7"/>
      <c r="P39" s="7"/>
      <c r="Q39" s="67" t="n">
        <f aca="false">I39*5.5017049523</f>
        <v>103071879.403</v>
      </c>
      <c r="R39" s="67"/>
      <c r="S39" s="67"/>
      <c r="T39" s="7"/>
      <c r="U39" s="7"/>
      <c r="V39" s="67" t="n">
        <f aca="false">K39*5.5017049523</f>
        <v>1997393.89091639</v>
      </c>
      <c r="W39" s="67" t="n">
        <f aca="false">M39*5.5017049523</f>
        <v>61775.0687912288</v>
      </c>
      <c r="X39" s="67" t="n">
        <f aca="false">N39*5.1890047538+L39*5.5017049523</f>
        <v>21027113.0677135</v>
      </c>
      <c r="Y39" s="67" t="n">
        <f aca="false">N39*5.1890047538</f>
        <v>16717426.0328634</v>
      </c>
      <c r="Z39" s="67" t="n">
        <f aca="false">L39*5.5017049523</f>
        <v>4309687.03485014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high_v2_m!D28+temporary_pension_bonus_high!B28</f>
        <v>18829588.4570727</v>
      </c>
      <c r="G40" s="157" t="n">
        <f aca="false">high_v2_m!E28+temporary_pension_bonus_high!B28</f>
        <v>18075369.3333307</v>
      </c>
      <c r="H40" s="67" t="n">
        <f aca="false">F40-J40</f>
        <v>18449131.4741513</v>
      </c>
      <c r="I40" s="67" t="n">
        <f aca="false">G40-K40</f>
        <v>17706326.059897</v>
      </c>
      <c r="J40" s="157" t="n">
        <f aca="false">high_v2_m!J28</f>
        <v>380456.982921386</v>
      </c>
      <c r="K40" s="157" t="n">
        <f aca="false">high_v2_m!K28</f>
        <v>369043.273433744</v>
      </c>
      <c r="L40" s="67" t="n">
        <f aca="false">H40-I40</f>
        <v>742805.414254304</v>
      </c>
      <c r="M40" s="67" t="n">
        <f aca="false">J40-K40</f>
        <v>11413.7094876416</v>
      </c>
      <c r="N40" s="157" t="n">
        <f aca="false">SUM(high_v5_m!C28:J28)</f>
        <v>2893384.42280596</v>
      </c>
      <c r="O40" s="7"/>
      <c r="P40" s="7"/>
      <c r="Q40" s="67" t="n">
        <f aca="false">I40*5.5017049523</f>
        <v>97414981.7707737</v>
      </c>
      <c r="R40" s="67"/>
      <c r="S40" s="67"/>
      <c r="T40" s="7"/>
      <c r="U40" s="7"/>
      <c r="V40" s="67" t="n">
        <f aca="false">K40*5.5017049523</f>
        <v>2030367.20506343</v>
      </c>
      <c r="W40" s="67" t="n">
        <f aca="false">M40*5.5017049523</f>
        <v>62794.8620122712</v>
      </c>
      <c r="X40" s="67" t="n">
        <f aca="false">N40*5.1890047538+L40*5.5017049523</f>
        <v>19100481.7507092</v>
      </c>
      <c r="Y40" s="67" t="n">
        <f aca="false">N40*5.1890047538</f>
        <v>15013785.524511</v>
      </c>
      <c r="Z40" s="67" t="n">
        <f aca="false">L40*5.5017049523</f>
        <v>4086696.22619816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high_v2_m!D29+temporary_pension_bonus_high!B29</f>
        <v>21505785.6346517</v>
      </c>
      <c r="G41" s="157" t="n">
        <f aca="false">high_v2_m!E29+temporary_pension_bonus_high!B29</f>
        <v>20643344.1090221</v>
      </c>
      <c r="H41" s="67" t="n">
        <f aca="false">F41-J41</f>
        <v>21042290.3565307</v>
      </c>
      <c r="I41" s="67" t="n">
        <f aca="false">G41-K41</f>
        <v>20193753.6892448</v>
      </c>
      <c r="J41" s="157" t="n">
        <f aca="false">high_v2_m!J29</f>
        <v>463495.278120993</v>
      </c>
      <c r="K41" s="157" t="n">
        <f aca="false">high_v2_m!K29</f>
        <v>449590.419777363</v>
      </c>
      <c r="L41" s="67" t="n">
        <f aca="false">H41-I41</f>
        <v>848536.667285919</v>
      </c>
      <c r="M41" s="67" t="n">
        <f aca="false">J41-K41</f>
        <v>13904.8583436298</v>
      </c>
      <c r="N41" s="157" t="n">
        <f aca="false">SUM(high_v5_m!C29:J29)</f>
        <v>3501444.3652649</v>
      </c>
      <c r="O41" s="7"/>
      <c r="P41" s="7"/>
      <c r="Q41" s="67" t="n">
        <f aca="false">I41*5.5017049523</f>
        <v>111100074.677644</v>
      </c>
      <c r="R41" s="67"/>
      <c r="S41" s="67"/>
      <c r="T41" s="7"/>
      <c r="U41" s="7"/>
      <c r="V41" s="67" t="n">
        <f aca="false">K41*5.5017049523</f>
        <v>2473513.83899576</v>
      </c>
      <c r="W41" s="67" t="n">
        <f aca="false">M41*5.5017049523</f>
        <v>76500.4280101781</v>
      </c>
      <c r="X41" s="67" t="n">
        <f aca="false">N41*5.1890047538+L41*5.5017049523</f>
        <v>22837409.8411409</v>
      </c>
      <c r="Y41" s="67" t="n">
        <f aca="false">N41*5.1890047538</f>
        <v>18169011.4565258</v>
      </c>
      <c r="Z41" s="67" t="n">
        <f aca="false">L41*5.5017049523</f>
        <v>4668398.38461508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high_v2_m!D30+temporary_pension_bonus_high!B30</f>
        <v>20437475.1915961</v>
      </c>
      <c r="G42" s="155" t="n">
        <f aca="false">high_v2_m!E30+temporary_pension_bonus_high!B30</f>
        <v>19616072.3663394</v>
      </c>
      <c r="H42" s="8" t="n">
        <f aca="false">F42-J42</f>
        <v>19993230.3233325</v>
      </c>
      <c r="I42" s="8" t="n">
        <f aca="false">G42-K42</f>
        <v>19185154.8441238</v>
      </c>
      <c r="J42" s="155" t="n">
        <f aca="false">high_v2_m!J30</f>
        <v>444244.868263549</v>
      </c>
      <c r="K42" s="155" t="n">
        <f aca="false">high_v2_m!K30</f>
        <v>430917.522215643</v>
      </c>
      <c r="L42" s="8" t="n">
        <f aca="false">H42-I42</f>
        <v>808075.479208741</v>
      </c>
      <c r="M42" s="8" t="n">
        <f aca="false">J42-K42</f>
        <v>13327.3460479064</v>
      </c>
      <c r="N42" s="155" t="n">
        <f aca="false">SUM(high_v5_m!C30:J30)</f>
        <v>3889528.80265926</v>
      </c>
      <c r="O42" s="5"/>
      <c r="P42" s="5"/>
      <c r="Q42" s="8" t="n">
        <f aca="false">I42*5.5017049523</f>
        <v>105551061.416558</v>
      </c>
      <c r="R42" s="8"/>
      <c r="S42" s="8"/>
      <c r="T42" s="5"/>
      <c r="U42" s="5"/>
      <c r="V42" s="8" t="n">
        <f aca="false">K42*5.5017049523</f>
        <v>2370781.06600665</v>
      </c>
      <c r="W42" s="8" t="n">
        <f aca="false">M42*5.5017049523</f>
        <v>73323.1257527827</v>
      </c>
      <c r="X42" s="8" t="n">
        <f aca="false">N42*5.1890047538+L42*5.5017049523</f>
        <v>24628576.3128358</v>
      </c>
      <c r="Y42" s="8" t="n">
        <f aca="false">N42*5.1890047538</f>
        <v>20182783.4470409</v>
      </c>
      <c r="Z42" s="8" t="n">
        <f aca="false">L42*5.5017049523</f>
        <v>4445792.86579493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high_v2_m!D31+temporary_pension_bonus_high!B31</f>
        <v>22783126.2162681</v>
      </c>
      <c r="G43" s="157" t="n">
        <f aca="false">high_v2_m!E31+temporary_pension_bonus_high!B31</f>
        <v>21865876.5768605</v>
      </c>
      <c r="H43" s="67" t="n">
        <f aca="false">F43-J43</f>
        <v>22265950.1558303</v>
      </c>
      <c r="I43" s="67" t="n">
        <f aca="false">G43-K43</f>
        <v>21364215.7982359</v>
      </c>
      <c r="J43" s="157" t="n">
        <f aca="false">high_v2_m!J31</f>
        <v>517176.060437772</v>
      </c>
      <c r="K43" s="157" t="n">
        <f aca="false">high_v2_m!K31</f>
        <v>501660.778624639</v>
      </c>
      <c r="L43" s="67" t="n">
        <f aca="false">H43-I43</f>
        <v>901734.357594471</v>
      </c>
      <c r="M43" s="67" t="n">
        <f aca="false">J43-K43</f>
        <v>15515.2818131333</v>
      </c>
      <c r="N43" s="157" t="n">
        <f aca="false">SUM(high_v5_m!C31:J31)</f>
        <v>3700409.63439192</v>
      </c>
      <c r="O43" s="7"/>
      <c r="P43" s="7"/>
      <c r="Q43" s="67" t="n">
        <f aca="false">I43*5.5017049523</f>
        <v>117539611.85916</v>
      </c>
      <c r="R43" s="67"/>
      <c r="S43" s="67"/>
      <c r="T43" s="7"/>
      <c r="U43" s="7"/>
      <c r="V43" s="67" t="n">
        <f aca="false">K43*5.5017049523</f>
        <v>2759989.59013385</v>
      </c>
      <c r="W43" s="67" t="n">
        <f aca="false">M43*5.5017049523</f>
        <v>85360.5027876455</v>
      </c>
      <c r="X43" s="67" t="n">
        <f aca="false">N43*5.1890047538+L43*5.5017049523</f>
        <v>24162519.5647036</v>
      </c>
      <c r="Y43" s="67" t="n">
        <f aca="false">N43*5.1890047538</f>
        <v>19201443.183867</v>
      </c>
      <c r="Z43" s="67" t="n">
        <f aca="false">L43*5.5017049523</f>
        <v>4961076.38083656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high_v2_m!D32+temporary_pension_bonus_high!B32</f>
        <v>21748200.7714775</v>
      </c>
      <c r="G44" s="157" t="n">
        <f aca="false">high_v2_m!E32+temporary_pension_bonus_high!B32</f>
        <v>20871603.1010116</v>
      </c>
      <c r="H44" s="67" t="n">
        <f aca="false">F44-J44</f>
        <v>21232116.1356157</v>
      </c>
      <c r="I44" s="67" t="n">
        <f aca="false">G44-K44</f>
        <v>20371001.0042257</v>
      </c>
      <c r="J44" s="157" t="n">
        <f aca="false">high_v2_m!J32</f>
        <v>516084.63586178</v>
      </c>
      <c r="K44" s="157" t="n">
        <f aca="false">high_v2_m!K32</f>
        <v>500602.096785927</v>
      </c>
      <c r="L44" s="67" t="n">
        <f aca="false">H44-I44</f>
        <v>861115.13139002</v>
      </c>
      <c r="M44" s="67" t="n">
        <f aca="false">J44-K44</f>
        <v>15482.5390758533</v>
      </c>
      <c r="N44" s="157" t="n">
        <f aca="false">SUM(high_v5_m!C32:J32)</f>
        <v>3313445.56058056</v>
      </c>
      <c r="O44" s="7"/>
      <c r="P44" s="7"/>
      <c r="Q44" s="67" t="n">
        <f aca="false">I44*5.5017049523</f>
        <v>112075237.108257</v>
      </c>
      <c r="R44" s="67"/>
      <c r="S44" s="67"/>
      <c r="T44" s="7"/>
      <c r="U44" s="7"/>
      <c r="V44" s="67" t="n">
        <f aca="false">K44*5.5017049523</f>
        <v>2754165.0350189</v>
      </c>
      <c r="W44" s="67" t="n">
        <f aca="false">M44*5.5017049523</f>
        <v>85180.3619078004</v>
      </c>
      <c r="X44" s="67" t="n">
        <f aca="false">N44*5.1890047538+L44*5.5017049523</f>
        <v>21931086.148179</v>
      </c>
      <c r="Y44" s="67" t="n">
        <f aca="false">N44*5.1890047538</f>
        <v>17193484.76531</v>
      </c>
      <c r="Z44" s="67" t="n">
        <f aca="false">L44*5.5017049523</f>
        <v>4737601.38286894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high_v2_m!D33+temporary_pension_bonus_high!B33</f>
        <v>23376705.7099957</v>
      </c>
      <c r="G45" s="157" t="n">
        <f aca="false">high_v2_m!E33+temporary_pension_bonus_high!B33</f>
        <v>22433281.6588413</v>
      </c>
      <c r="H45" s="67" t="n">
        <f aca="false">F45-J45</f>
        <v>22800258.8791873</v>
      </c>
      <c r="I45" s="67" t="n">
        <f aca="false">G45-K45</f>
        <v>21874128.2329571</v>
      </c>
      <c r="J45" s="157" t="n">
        <f aca="false">high_v2_m!J33</f>
        <v>576446.830808379</v>
      </c>
      <c r="K45" s="157" t="n">
        <f aca="false">high_v2_m!K33</f>
        <v>559153.425884127</v>
      </c>
      <c r="L45" s="67" t="n">
        <f aca="false">H45-I45</f>
        <v>926130.646230176</v>
      </c>
      <c r="M45" s="67" t="n">
        <f aca="false">J45-K45</f>
        <v>17293.4049242514</v>
      </c>
      <c r="N45" s="157" t="n">
        <f aca="false">SUM(high_v5_m!C33:J33)</f>
        <v>3758876.55195796</v>
      </c>
      <c r="O45" s="7"/>
      <c r="P45" s="7"/>
      <c r="Q45" s="67" t="n">
        <f aca="false">I45*5.5017049523</f>
        <v>120344999.626506</v>
      </c>
      <c r="R45" s="67"/>
      <c r="S45" s="67"/>
      <c r="T45" s="7"/>
      <c r="U45" s="7"/>
      <c r="V45" s="67" t="n">
        <f aca="false">K45*5.5017049523</f>
        <v>3076297.17228221</v>
      </c>
      <c r="W45" s="67" t="n">
        <f aca="false">M45*5.5017049523</f>
        <v>95143.211513883</v>
      </c>
      <c r="X45" s="67" t="n">
        <f aca="false">N45*5.1890047538+L45*5.5017049523</f>
        <v>24600125.8598986</v>
      </c>
      <c r="Y45" s="67" t="n">
        <f aca="false">N45*5.1890047538</f>
        <v>19504828.2970572</v>
      </c>
      <c r="Z45" s="67" t="n">
        <f aca="false">L45*5.5017049523</f>
        <v>5095297.56284136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high_v2_m!D34+temporary_pension_bonus_high!B34</f>
        <v>22382162.1152446</v>
      </c>
      <c r="G46" s="155" t="n">
        <f aca="false">high_v2_m!E34+temporary_pension_bonus_high!B34</f>
        <v>21477262.3367901</v>
      </c>
      <c r="H46" s="8" t="n">
        <f aca="false">F46-J46</f>
        <v>21810965.2695385</v>
      </c>
      <c r="I46" s="8" t="n">
        <f aca="false">G46-K46</f>
        <v>20923201.3964552</v>
      </c>
      <c r="J46" s="155" t="n">
        <f aca="false">high_v2_m!J34</f>
        <v>571196.845706117</v>
      </c>
      <c r="K46" s="155" t="n">
        <f aca="false">high_v2_m!K34</f>
        <v>554060.940334934</v>
      </c>
      <c r="L46" s="8" t="n">
        <f aca="false">H46-I46</f>
        <v>887763.873083282</v>
      </c>
      <c r="M46" s="8" t="n">
        <f aca="false">J46-K46</f>
        <v>17135.9053711833</v>
      </c>
      <c r="N46" s="155" t="n">
        <f aca="false">SUM(high_v5_m!C34:J34)</f>
        <v>4239773.6941586</v>
      </c>
      <c r="O46" s="5"/>
      <c r="P46" s="5"/>
      <c r="Q46" s="8" t="n">
        <f aca="false">I46*5.5017049523</f>
        <v>115113280.740848</v>
      </c>
      <c r="R46" s="8"/>
      <c r="S46" s="8"/>
      <c r="T46" s="5"/>
      <c r="U46" s="5"/>
      <c r="V46" s="8" t="n">
        <f aca="false">K46*5.5017049523</f>
        <v>3048279.8193167</v>
      </c>
      <c r="W46" s="8" t="n">
        <f aca="false">M46*5.5017049523</f>
        <v>94276.6954427833</v>
      </c>
      <c r="X46" s="8" t="n">
        <f aca="false">N46*5.1890047538+L46*5.5017049523</f>
        <v>26884420.7510405</v>
      </c>
      <c r="Y46" s="8" t="n">
        <f aca="false">N46*5.1890047538</f>
        <v>22000205.8540251</v>
      </c>
      <c r="Z46" s="8" t="n">
        <f aca="false">L46*5.5017049523</f>
        <v>4884214.89701532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high_v2_m!D35+temporary_pension_bonus_high!B35</f>
        <v>24192704.5321331</v>
      </c>
      <c r="G47" s="157" t="n">
        <f aca="false">high_v2_m!E35+temporary_pension_bonus_high!B35</f>
        <v>23213346.324389</v>
      </c>
      <c r="H47" s="67" t="n">
        <f aca="false">F47-J47</f>
        <v>23559684.5825863</v>
      </c>
      <c r="I47" s="67" t="n">
        <f aca="false">G47-K47</f>
        <v>22599316.9733286</v>
      </c>
      <c r="J47" s="157" t="n">
        <f aca="false">high_v2_m!J35</f>
        <v>633019.949546805</v>
      </c>
      <c r="K47" s="157" t="n">
        <f aca="false">high_v2_m!K35</f>
        <v>614029.351060401</v>
      </c>
      <c r="L47" s="67" t="n">
        <f aca="false">H47-I47</f>
        <v>960367.609257706</v>
      </c>
      <c r="M47" s="67" t="n">
        <f aca="false">J47-K47</f>
        <v>18990.5984864042</v>
      </c>
      <c r="N47" s="157" t="n">
        <f aca="false">SUM(high_v5_m!C35:J35)</f>
        <v>3884214.83643455</v>
      </c>
      <c r="O47" s="7"/>
      <c r="P47" s="7"/>
      <c r="Q47" s="67" t="n">
        <f aca="false">I47*5.5017049523</f>
        <v>124334774.11076</v>
      </c>
      <c r="R47" s="67"/>
      <c r="S47" s="67"/>
      <c r="T47" s="7"/>
      <c r="U47" s="7"/>
      <c r="V47" s="67" t="n">
        <f aca="false">K47*5.5017049523</f>
        <v>3378208.32158656</v>
      </c>
      <c r="W47" s="67" t="n">
        <f aca="false">M47*5.5017049523</f>
        <v>104480.669739791</v>
      </c>
      <c r="X47" s="67" t="n">
        <f aca="false">N47*5.1890047538+L47*5.5017049523</f>
        <v>25438868.482921</v>
      </c>
      <c r="Y47" s="67" t="n">
        <f aca="false">N47*5.1890047538</f>
        <v>20155209.2510394</v>
      </c>
      <c r="Z47" s="67" t="n">
        <f aca="false">L47*5.5017049523</f>
        <v>5283659.23188163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high_v2_m!D36+temporary_pension_bonus_high!B36</f>
        <v>23284753.0886282</v>
      </c>
      <c r="G48" s="157" t="n">
        <f aca="false">high_v2_m!E36+temporary_pension_bonus_high!B36</f>
        <v>22341026.8301539</v>
      </c>
      <c r="H48" s="67" t="n">
        <f aca="false">F48-J48</f>
        <v>22646902.4820346</v>
      </c>
      <c r="I48" s="67" t="n">
        <f aca="false">G48-K48</f>
        <v>21722311.7417581</v>
      </c>
      <c r="J48" s="157" t="n">
        <f aca="false">high_v2_m!J36</f>
        <v>637850.606593588</v>
      </c>
      <c r="K48" s="157" t="n">
        <f aca="false">high_v2_m!K36</f>
        <v>618715.088395781</v>
      </c>
      <c r="L48" s="67" t="n">
        <f aca="false">H48-I48</f>
        <v>924590.740276475</v>
      </c>
      <c r="M48" s="67" t="n">
        <f aca="false">J48-K48</f>
        <v>19135.5181978077</v>
      </c>
      <c r="N48" s="157" t="n">
        <f aca="false">SUM(high_v5_m!C36:J36)</f>
        <v>3631671.44053976</v>
      </c>
      <c r="O48" s="7"/>
      <c r="P48" s="7"/>
      <c r="Q48" s="67" t="n">
        <f aca="false">I48*5.5017049523</f>
        <v>119509750.085035</v>
      </c>
      <c r="R48" s="67"/>
      <c r="S48" s="67"/>
      <c r="T48" s="7"/>
      <c r="U48" s="7"/>
      <c r="V48" s="67" t="n">
        <f aca="false">K48*5.5017049523</f>
        <v>3403987.8658898</v>
      </c>
      <c r="W48" s="67" t="n">
        <f aca="false">M48*5.5017049523</f>
        <v>105277.975233705</v>
      </c>
      <c r="X48" s="67" t="n">
        <f aca="false">N48*5.1890047538+L48*5.5017049523</f>
        <v>23931585.8238303</v>
      </c>
      <c r="Y48" s="67" t="n">
        <f aca="false">N48*5.1890047538</f>
        <v>18844760.3692005</v>
      </c>
      <c r="Z48" s="67" t="n">
        <f aca="false">L48*5.5017049523</f>
        <v>5086825.4546298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high_v2_m!D37+temporary_pension_bonus_high!B37</f>
        <v>24875039.576921</v>
      </c>
      <c r="G49" s="157" t="n">
        <f aca="false">high_v2_m!E37+temporary_pension_bonus_high!B37</f>
        <v>23865799.0755215</v>
      </c>
      <c r="H49" s="67" t="n">
        <f aca="false">F49-J49</f>
        <v>24174362.520323</v>
      </c>
      <c r="I49" s="67" t="n">
        <f aca="false">G49-K49</f>
        <v>23186142.3306214</v>
      </c>
      <c r="J49" s="157" t="n">
        <f aca="false">high_v2_m!J37</f>
        <v>700677.056598007</v>
      </c>
      <c r="K49" s="157" t="n">
        <f aca="false">high_v2_m!K37</f>
        <v>679656.744900067</v>
      </c>
      <c r="L49" s="67" t="n">
        <f aca="false">H49-I49</f>
        <v>988220.189701561</v>
      </c>
      <c r="M49" s="67" t="n">
        <f aca="false">J49-K49</f>
        <v>21020.3116979401</v>
      </c>
      <c r="N49" s="157" t="n">
        <f aca="false">SUM(high_v5_m!C37:J37)</f>
        <v>3936066.63631418</v>
      </c>
      <c r="O49" s="7"/>
      <c r="P49" s="7"/>
      <c r="Q49" s="67" t="n">
        <f aca="false">I49*5.5017049523</f>
        <v>127563314.085113</v>
      </c>
      <c r="R49" s="67"/>
      <c r="S49" s="67"/>
      <c r="T49" s="7"/>
      <c r="U49" s="7"/>
      <c r="V49" s="67" t="n">
        <f aca="false">K49*5.5017049523</f>
        <v>3739270.8792808</v>
      </c>
      <c r="W49" s="67" t="n">
        <f aca="false">M49*5.5017049523</f>
        <v>115647.552967447</v>
      </c>
      <c r="X49" s="67" t="n">
        <f aca="false">N49*5.1890047538+L49*5.5017049523</f>
        <v>25861164.3987518</v>
      </c>
      <c r="Y49" s="67" t="n">
        <f aca="false">N49*5.1890047538</f>
        <v>20424268.4871078</v>
      </c>
      <c r="Z49" s="67" t="n">
        <f aca="false">L49*5.5017049523</f>
        <v>5436895.91164392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high_v2_m!D38+temporary_pension_bonus_high!B38</f>
        <v>24167693.7791536</v>
      </c>
      <c r="G50" s="155" t="n">
        <f aca="false">high_v2_m!E38+temporary_pension_bonus_high!B38</f>
        <v>23185082.5264681</v>
      </c>
      <c r="H50" s="8" t="n">
        <f aca="false">F50-J50</f>
        <v>23467174.1318525</v>
      </c>
      <c r="I50" s="8" t="n">
        <f aca="false">G50-K50</f>
        <v>22505578.468586</v>
      </c>
      <c r="J50" s="155" t="n">
        <f aca="false">high_v2_m!J38</f>
        <v>700519.647301145</v>
      </c>
      <c r="K50" s="155" t="n">
        <f aca="false">high_v2_m!K38</f>
        <v>679504.057882111</v>
      </c>
      <c r="L50" s="8" t="n">
        <f aca="false">H50-I50</f>
        <v>961595.663266469</v>
      </c>
      <c r="M50" s="8" t="n">
        <f aca="false">J50-K50</f>
        <v>21015.5894190343</v>
      </c>
      <c r="N50" s="155" t="n">
        <f aca="false">SUM(high_v5_m!C38:J38)</f>
        <v>4458235.38271329</v>
      </c>
      <c r="O50" s="5"/>
      <c r="P50" s="5"/>
      <c r="Q50" s="8" t="n">
        <f aca="false">I50*5.5017049523</f>
        <v>123819052.514996</v>
      </c>
      <c r="R50" s="8"/>
      <c r="S50" s="8"/>
      <c r="T50" s="5"/>
      <c r="U50" s="5"/>
      <c r="V50" s="8" t="n">
        <f aca="false">K50*5.5017049523</f>
        <v>3738430.84035795</v>
      </c>
      <c r="W50" s="8" t="n">
        <f aca="false">M50*5.5017049523</f>
        <v>115621.572382205</v>
      </c>
      <c r="X50" s="8" t="n">
        <f aca="false">N50*5.1890047538+L50*5.5017049523</f>
        <v>28424220.217162</v>
      </c>
      <c r="Y50" s="8" t="n">
        <f aca="false">N50*5.1890047538</f>
        <v>23133804.5944586</v>
      </c>
      <c r="Z50" s="8" t="n">
        <f aca="false">L50*5.5017049523</f>
        <v>5290415.62270333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high_v2_m!D39+temporary_pension_bonus_high!B39</f>
        <v>25847819.6963137</v>
      </c>
      <c r="G51" s="157" t="n">
        <f aca="false">high_v2_m!E39+temporary_pension_bonus_high!B39</f>
        <v>24795029.2767169</v>
      </c>
      <c r="H51" s="67" t="n">
        <f aca="false">F51-J51</f>
        <v>25092615.5829773</v>
      </c>
      <c r="I51" s="67" t="n">
        <f aca="false">G51-K51</f>
        <v>24062481.2867806</v>
      </c>
      <c r="J51" s="157" t="n">
        <f aca="false">high_v2_m!J39</f>
        <v>755204.113336373</v>
      </c>
      <c r="K51" s="157" t="n">
        <f aca="false">high_v2_m!K39</f>
        <v>732547.989936282</v>
      </c>
      <c r="L51" s="67" t="n">
        <f aca="false">H51-I51</f>
        <v>1030134.29619667</v>
      </c>
      <c r="M51" s="67" t="n">
        <f aca="false">J51-K51</f>
        <v>22656.1234000912</v>
      </c>
      <c r="N51" s="157" t="n">
        <f aca="false">SUM(high_v5_m!C39:J39)</f>
        <v>4006711.12782564</v>
      </c>
      <c r="O51" s="7"/>
      <c r="P51" s="7"/>
      <c r="Q51" s="67" t="n">
        <f aca="false">I51*5.5017049523</f>
        <v>132384672.460107</v>
      </c>
      <c r="R51" s="67"/>
      <c r="S51" s="67"/>
      <c r="T51" s="7"/>
      <c r="U51" s="7"/>
      <c r="V51" s="67" t="n">
        <f aca="false">K51*5.5017049523</f>
        <v>4030262.90402985</v>
      </c>
      <c r="W51" s="67" t="n">
        <f aca="false">M51*5.5017049523</f>
        <v>124647.306310202</v>
      </c>
      <c r="X51" s="67" t="n">
        <f aca="false">N51*5.1890047538+L51*5.5017049523</f>
        <v>26458338.0483099</v>
      </c>
      <c r="Y51" s="67" t="n">
        <f aca="false">N51*5.1890047538</f>
        <v>20790843.0893906</v>
      </c>
      <c r="Z51" s="67" t="n">
        <f aca="false">L51*5.5017049523</f>
        <v>5667494.95891927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high_v2_m!D40+temporary_pension_bonus_high!B40</f>
        <v>25251085.2734031</v>
      </c>
      <c r="G52" s="157" t="n">
        <f aca="false">high_v2_m!E40+temporary_pension_bonus_high!B40</f>
        <v>24219887.0912169</v>
      </c>
      <c r="H52" s="67" t="n">
        <f aca="false">F52-J52</f>
        <v>24498210.8478867</v>
      </c>
      <c r="I52" s="67" t="n">
        <f aca="false">G52-K52</f>
        <v>23489598.898466</v>
      </c>
      <c r="J52" s="157" t="n">
        <f aca="false">high_v2_m!J40</f>
        <v>752874.425516383</v>
      </c>
      <c r="K52" s="157" t="n">
        <f aca="false">high_v2_m!K40</f>
        <v>730288.192750891</v>
      </c>
      <c r="L52" s="67" t="n">
        <f aca="false">H52-I52</f>
        <v>1008611.94942071</v>
      </c>
      <c r="M52" s="67" t="n">
        <f aca="false">J52-K52</f>
        <v>22586.2327654917</v>
      </c>
      <c r="N52" s="157" t="n">
        <f aca="false">SUM(high_v5_m!C40:J40)</f>
        <v>3856851.13650224</v>
      </c>
      <c r="O52" s="7"/>
      <c r="P52" s="7"/>
      <c r="Q52" s="67" t="n">
        <f aca="false">I52*5.5017049523</f>
        <v>129232842.587231</v>
      </c>
      <c r="R52" s="67"/>
      <c r="S52" s="67"/>
      <c r="T52" s="7"/>
      <c r="U52" s="7"/>
      <c r="V52" s="67" t="n">
        <f aca="false">K52*5.5017049523</f>
        <v>4017830.1666638</v>
      </c>
      <c r="W52" s="67" t="n">
        <f aca="false">M52*5.5017049523</f>
        <v>124262.788659706</v>
      </c>
      <c r="X52" s="67" t="n">
        <f aca="false">N52*5.1890047538+L52*5.5017049523</f>
        <v>25562304.2390859</v>
      </c>
      <c r="Y52" s="67" t="n">
        <f aca="false">N52*5.1890047538</f>
        <v>20013218.8820091</v>
      </c>
      <c r="Z52" s="67" t="n">
        <f aca="false">L52*5.5017049523</f>
        <v>5549085.35707687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high_v2_m!D41+temporary_pension_bonus_high!B41</f>
        <v>26624184.4138719</v>
      </c>
      <c r="G53" s="157" t="n">
        <f aca="false">high_v2_m!E41+temporary_pension_bonus_high!B41</f>
        <v>25535012.8662257</v>
      </c>
      <c r="H53" s="67" t="n">
        <f aca="false">F53-J53</f>
        <v>25765696.9513594</v>
      </c>
      <c r="I53" s="67" t="n">
        <f aca="false">G53-K53</f>
        <v>24702280.0275885</v>
      </c>
      <c r="J53" s="157" t="n">
        <f aca="false">high_v2_m!J41</f>
        <v>858487.462512499</v>
      </c>
      <c r="K53" s="157" t="n">
        <f aca="false">high_v2_m!K41</f>
        <v>832732.838637124</v>
      </c>
      <c r="L53" s="67" t="n">
        <f aca="false">H53-I53</f>
        <v>1063416.92377088</v>
      </c>
      <c r="M53" s="67" t="n">
        <f aca="false">J53-K53</f>
        <v>25754.6238753749</v>
      </c>
      <c r="N53" s="157" t="n">
        <f aca="false">SUM(high_v5_m!C41:J41)</f>
        <v>4087102.79469526</v>
      </c>
      <c r="O53" s="7"/>
      <c r="P53" s="7"/>
      <c r="Q53" s="67" t="n">
        <f aca="false">I53*5.5017049523</f>
        <v>135904656.360885</v>
      </c>
      <c r="R53" s="67"/>
      <c r="S53" s="67"/>
      <c r="T53" s="7"/>
      <c r="U53" s="7"/>
      <c r="V53" s="67" t="n">
        <f aca="false">K53*5.5017049523</f>
        <v>4581450.3822727</v>
      </c>
      <c r="W53" s="67" t="n">
        <f aca="false">M53*5.5017049523</f>
        <v>141694.341719774</v>
      </c>
      <c r="X53" s="67" t="n">
        <f aca="false">N53*5.1890047538+L53*5.5017049523</f>
        <v>27058601.9868129</v>
      </c>
      <c r="Y53" s="67" t="n">
        <f aca="false">N53*5.1890047538</f>
        <v>21207995.830943</v>
      </c>
      <c r="Z53" s="67" t="n">
        <f aca="false">L53*5.5017049523</f>
        <v>5850606.15586989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high_v2_m!D42+temporary_pension_bonus_high!B42</f>
        <v>26189278.4886746</v>
      </c>
      <c r="G54" s="155" t="n">
        <f aca="false">high_v2_m!E42+temporary_pension_bonus_high!B42</f>
        <v>25117007.940991</v>
      </c>
      <c r="H54" s="8" t="n">
        <f aca="false">F54-J54</f>
        <v>25266719.7669566</v>
      </c>
      <c r="I54" s="8" t="n">
        <f aca="false">G54-K54</f>
        <v>24222125.9809245</v>
      </c>
      <c r="J54" s="155" t="n">
        <f aca="false">high_v2_m!J42</f>
        <v>922558.721718014</v>
      </c>
      <c r="K54" s="155" t="n">
        <f aca="false">high_v2_m!K42</f>
        <v>894881.960066474</v>
      </c>
      <c r="L54" s="8" t="n">
        <f aca="false">H54-I54</f>
        <v>1044593.78603208</v>
      </c>
      <c r="M54" s="8" t="n">
        <f aca="false">J54-K54</f>
        <v>27676.7616515403</v>
      </c>
      <c r="N54" s="155" t="n">
        <f aca="false">SUM(high_v5_m!C42:J42)</f>
        <v>4779164.93541254</v>
      </c>
      <c r="O54" s="5"/>
      <c r="P54" s="5"/>
      <c r="Q54" s="8" t="n">
        <f aca="false">I54*5.5017049523</f>
        <v>133262990.464487</v>
      </c>
      <c r="R54" s="8"/>
      <c r="S54" s="8"/>
      <c r="T54" s="5"/>
      <c r="U54" s="5"/>
      <c r="V54" s="8" t="n">
        <f aca="false">K54*5.5017049523</f>
        <v>4923376.51142165</v>
      </c>
      <c r="W54" s="8" t="n">
        <f aca="false">M54*5.5017049523</f>
        <v>152269.376641906</v>
      </c>
      <c r="X54" s="8" t="n">
        <f aca="false">N54*5.1890047538+L54*5.5017049523</f>
        <v>30546156.3748044</v>
      </c>
      <c r="Y54" s="8" t="n">
        <f aca="false">N54*5.1890047538</f>
        <v>24799109.5690499</v>
      </c>
      <c r="Z54" s="8" t="n">
        <f aca="false">L54*5.5017049523</f>
        <v>5747046.8057545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high_v2_m!D43+temporary_pension_bonus_high!B43</f>
        <v>27625491.0370003</v>
      </c>
      <c r="G55" s="157" t="n">
        <f aca="false">high_v2_m!E43+temporary_pension_bonus_high!B43</f>
        <v>26492935.7101864</v>
      </c>
      <c r="H55" s="67" t="n">
        <f aca="false">F55-J55</f>
        <v>26530168.0124876</v>
      </c>
      <c r="I55" s="67" t="n">
        <f aca="false">G55-K55</f>
        <v>25430472.3764091</v>
      </c>
      <c r="J55" s="157" t="n">
        <f aca="false">high_v2_m!J43</f>
        <v>1095323.0245127</v>
      </c>
      <c r="K55" s="157" t="n">
        <f aca="false">high_v2_m!K43</f>
        <v>1062463.33377731</v>
      </c>
      <c r="L55" s="67" t="n">
        <f aca="false">H55-I55</f>
        <v>1099695.63607845</v>
      </c>
      <c r="M55" s="67" t="n">
        <f aca="false">J55-K55</f>
        <v>32859.6907353811</v>
      </c>
      <c r="N55" s="157" t="n">
        <f aca="false">SUM(high_v5_m!C43:J43)</f>
        <v>4283104.79576898</v>
      </c>
      <c r="O55" s="7"/>
      <c r="P55" s="7"/>
      <c r="Q55" s="67" t="n">
        <f aca="false">I55*5.5017049523</f>
        <v>139910955.812618</v>
      </c>
      <c r="R55" s="67"/>
      <c r="S55" s="67"/>
      <c r="T55" s="7"/>
      <c r="U55" s="7"/>
      <c r="V55" s="67" t="n">
        <f aca="false">K55*5.5017049523</f>
        <v>5845359.78507982</v>
      </c>
      <c r="W55" s="67" t="n">
        <f aca="false">M55*5.5017049523</f>
        <v>180784.323249893</v>
      </c>
      <c r="X55" s="67" t="n">
        <f aca="false">N55*5.1890047538+L55*5.5017049523</f>
        <v>28275252.0733043</v>
      </c>
      <c r="Y55" s="67" t="n">
        <f aca="false">N55*5.1890047538</f>
        <v>22225051.1462688</v>
      </c>
      <c r="Z55" s="67" t="n">
        <f aca="false">L55*5.5017049523</f>
        <v>6050200.92703553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high_v2_m!D44+temporary_pension_bonus_high!B44</f>
        <v>27176566.3165281</v>
      </c>
      <c r="G56" s="157" t="n">
        <f aca="false">high_v2_m!E44+temporary_pension_bonus_high!B44</f>
        <v>26061178.3331692</v>
      </c>
      <c r="H56" s="67" t="n">
        <f aca="false">F56-J56</f>
        <v>26051411.9982589</v>
      </c>
      <c r="I56" s="67" t="n">
        <f aca="false">G56-K56</f>
        <v>24969778.6444481</v>
      </c>
      <c r="J56" s="157" t="n">
        <f aca="false">high_v2_m!J44</f>
        <v>1125154.31826913</v>
      </c>
      <c r="K56" s="157" t="n">
        <f aca="false">high_v2_m!K44</f>
        <v>1091399.68872106</v>
      </c>
      <c r="L56" s="67" t="n">
        <f aca="false">H56-I56</f>
        <v>1081633.35381079</v>
      </c>
      <c r="M56" s="67" t="n">
        <f aca="false">J56-K56</f>
        <v>33754.629548074</v>
      </c>
      <c r="N56" s="157" t="n">
        <f aca="false">SUM(high_v5_m!C44:J44)</f>
        <v>4090297.81397924</v>
      </c>
      <c r="O56" s="7"/>
      <c r="P56" s="7"/>
      <c r="Q56" s="67" t="n">
        <f aca="false">I56*5.5017049523</f>
        <v>137376354.825995</v>
      </c>
      <c r="R56" s="67"/>
      <c r="S56" s="67"/>
      <c r="T56" s="7"/>
      <c r="U56" s="7"/>
      <c r="V56" s="67" t="n">
        <f aca="false">K56*5.5017049523</f>
        <v>6004559.07237533</v>
      </c>
      <c r="W56" s="67" t="n">
        <f aca="false">M56*5.5017049523</f>
        <v>185708.012547691</v>
      </c>
      <c r="X56" s="67" t="n">
        <f aca="false">N56*5.1890047538+L56*5.5017049523</f>
        <v>27175402.3804297</v>
      </c>
      <c r="Y56" s="67" t="n">
        <f aca="false">N56*5.1890047538</f>
        <v>21224574.801196</v>
      </c>
      <c r="Z56" s="67" t="n">
        <f aca="false">L56*5.5017049523</f>
        <v>5950827.57923367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high_v2_m!D45+temporary_pension_bonus_high!B45</f>
        <v>28612614.6927437</v>
      </c>
      <c r="G57" s="157" t="n">
        <f aca="false">high_v2_m!E45+temporary_pension_bonus_high!B45</f>
        <v>27436466.0936616</v>
      </c>
      <c r="H57" s="67" t="n">
        <f aca="false">F57-J57</f>
        <v>27349554.1337086</v>
      </c>
      <c r="I57" s="67" t="n">
        <f aca="false">G57-K57</f>
        <v>26211297.3513975</v>
      </c>
      <c r="J57" s="157" t="n">
        <f aca="false">high_v2_m!J45</f>
        <v>1263060.5590351</v>
      </c>
      <c r="K57" s="157" t="n">
        <f aca="false">high_v2_m!K45</f>
        <v>1225168.74226404</v>
      </c>
      <c r="L57" s="67" t="n">
        <f aca="false">H57-I57</f>
        <v>1138256.7823111</v>
      </c>
      <c r="M57" s="67" t="n">
        <f aca="false">J57-K57</f>
        <v>37891.816771053</v>
      </c>
      <c r="N57" s="157" t="n">
        <f aca="false">SUM(high_v5_m!C45:J45)</f>
        <v>4312940.51073158</v>
      </c>
      <c r="O57" s="7"/>
      <c r="P57" s="7"/>
      <c r="Q57" s="67" t="n">
        <f aca="false">I57*5.5017049523</f>
        <v>144206824.444392</v>
      </c>
      <c r="R57" s="67"/>
      <c r="S57" s="67"/>
      <c r="T57" s="7"/>
      <c r="U57" s="7"/>
      <c r="V57" s="67" t="n">
        <f aca="false">K57*5.5017049523</f>
        <v>6740516.93671725</v>
      </c>
      <c r="W57" s="67" t="n">
        <f aca="false">M57*5.5017049523</f>
        <v>208469.595980947</v>
      </c>
      <c r="X57" s="67" t="n">
        <f aca="false">N57*5.1890047538+L57*5.5017049523</f>
        <v>28642221.7892728</v>
      </c>
      <c r="Y57" s="67" t="n">
        <f aca="false">N57*5.1890047538</f>
        <v>22379868.8130428</v>
      </c>
      <c r="Z57" s="67" t="n">
        <f aca="false">L57*5.5017049523</f>
        <v>6262352.97623005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high_v2_m!D46+temporary_pension_bonus_high!B46</f>
        <v>28425144.4346063</v>
      </c>
      <c r="G58" s="155" t="n">
        <f aca="false">high_v2_m!E46+temporary_pension_bonus_high!B46</f>
        <v>27256599.3814661</v>
      </c>
      <c r="H58" s="8" t="n">
        <f aca="false">F58-J58</f>
        <v>27038953.1898401</v>
      </c>
      <c r="I58" s="8" t="n">
        <f aca="false">G58-K58</f>
        <v>25911993.874043</v>
      </c>
      <c r="J58" s="155" t="n">
        <f aca="false">high_v2_m!J46</f>
        <v>1386191.24476615</v>
      </c>
      <c r="K58" s="155" t="n">
        <f aca="false">high_v2_m!K46</f>
        <v>1344605.50742316</v>
      </c>
      <c r="L58" s="8" t="n">
        <f aca="false">H58-I58</f>
        <v>1126959.31579717</v>
      </c>
      <c r="M58" s="8" t="n">
        <f aca="false">J58-K58</f>
        <v>41585.7373429844</v>
      </c>
      <c r="N58" s="155" t="n">
        <f aca="false">SUM(high_v5_m!C46:J46)</f>
        <v>5096169.83586148</v>
      </c>
      <c r="O58" s="5"/>
      <c r="P58" s="5"/>
      <c r="Q58" s="8" t="n">
        <f aca="false">I58*5.5017049523</f>
        <v>142560145.020789</v>
      </c>
      <c r="R58" s="8"/>
      <c r="S58" s="8"/>
      <c r="T58" s="5"/>
      <c r="U58" s="5"/>
      <c r="V58" s="8" t="n">
        <f aca="false">K58*5.5017049523</f>
        <v>7397622.77907986</v>
      </c>
      <c r="W58" s="8" t="n">
        <f aca="false">M58*5.5017049523</f>
        <v>228792.457084944</v>
      </c>
      <c r="X58" s="8" t="n">
        <f aca="false">N58*5.1890047538+L58*5.5017049523</f>
        <v>32644247.1532193</v>
      </c>
      <c r="Y58" s="8" t="n">
        <f aca="false">N58*5.1890047538</f>
        <v>26444049.5044574</v>
      </c>
      <c r="Z58" s="8" t="n">
        <f aca="false">L58*5.5017049523</f>
        <v>6200197.64876192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high_v2_m!D47+temporary_pension_bonus_high!B47</f>
        <v>29852867.821682</v>
      </c>
      <c r="G59" s="157" t="n">
        <f aca="false">high_v2_m!E47+temporary_pension_bonus_high!B47</f>
        <v>28624086.7552828</v>
      </c>
      <c r="H59" s="67" t="n">
        <f aca="false">F59-J59</f>
        <v>28306666.5853758</v>
      </c>
      <c r="I59" s="67" t="n">
        <f aca="false">G59-K59</f>
        <v>27124271.5560657</v>
      </c>
      <c r="J59" s="157" t="n">
        <f aca="false">high_v2_m!J47</f>
        <v>1546201.23630622</v>
      </c>
      <c r="K59" s="157" t="n">
        <f aca="false">high_v2_m!K47</f>
        <v>1499815.19921704</v>
      </c>
      <c r="L59" s="67" t="n">
        <f aca="false">H59-I59</f>
        <v>1182395.02931004</v>
      </c>
      <c r="M59" s="67" t="n">
        <f aca="false">J59-K59</f>
        <v>46386.0370891867</v>
      </c>
      <c r="N59" s="157" t="n">
        <f aca="false">SUM(high_v5_m!C47:J47)</f>
        <v>4454965.86692257</v>
      </c>
      <c r="O59" s="7"/>
      <c r="P59" s="7"/>
      <c r="Q59" s="67" t="n">
        <f aca="false">I59*5.5017049523</f>
        <v>149229739.147537</v>
      </c>
      <c r="R59" s="67"/>
      <c r="S59" s="67"/>
      <c r="T59" s="7"/>
      <c r="U59" s="7"/>
      <c r="V59" s="67" t="n">
        <f aca="false">K59*5.5017049523</f>
        <v>8251540.70906719</v>
      </c>
      <c r="W59" s="67" t="n">
        <f aca="false">M59*5.5017049523</f>
        <v>255202.28997115</v>
      </c>
      <c r="X59" s="67" t="n">
        <f aca="false">N59*5.1890047538+L59*5.5017049523</f>
        <v>29622027.6498079</v>
      </c>
      <c r="Y59" s="67" t="n">
        <f aca="false">N59*5.1890047538</f>
        <v>23116839.061478</v>
      </c>
      <c r="Z59" s="67" t="n">
        <f aca="false">L59*5.5017049523</f>
        <v>6505188.58832997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high_v2_m!D48+temporary_pension_bonus_high!B48</f>
        <v>29650559.8791224</v>
      </c>
      <c r="G60" s="157" t="n">
        <f aca="false">high_v2_m!E48+temporary_pension_bonus_high!B48</f>
        <v>28430200.2194309</v>
      </c>
      <c r="H60" s="67" t="n">
        <f aca="false">F60-J60</f>
        <v>28024069.6932149</v>
      </c>
      <c r="I60" s="67" t="n">
        <f aca="false">G60-K60</f>
        <v>26852504.7391007</v>
      </c>
      <c r="J60" s="157" t="n">
        <f aca="false">high_v2_m!J48</f>
        <v>1626490.18590742</v>
      </c>
      <c r="K60" s="157" t="n">
        <f aca="false">high_v2_m!K48</f>
        <v>1577695.4803302</v>
      </c>
      <c r="L60" s="67" t="n">
        <f aca="false">H60-I60</f>
        <v>1171564.95411426</v>
      </c>
      <c r="M60" s="67" t="n">
        <f aca="false">J60-K60</f>
        <v>48794.7055772226</v>
      </c>
      <c r="N60" s="157" t="n">
        <f aca="false">SUM(high_v5_m!C48:J48)</f>
        <v>4339937.52831667</v>
      </c>
      <c r="O60" s="7"/>
      <c r="P60" s="7"/>
      <c r="Q60" s="67" t="n">
        <f aca="false">I60*5.5017049523</f>
        <v>147734558.304769</v>
      </c>
      <c r="R60" s="67"/>
      <c r="S60" s="67"/>
      <c r="T60" s="7"/>
      <c r="U60" s="7"/>
      <c r="V60" s="67" t="n">
        <f aca="false">K60*5.5017049523</f>
        <v>8680015.037354</v>
      </c>
      <c r="W60" s="67" t="n">
        <f aca="false">M60*5.5017049523</f>
        <v>268454.073320226</v>
      </c>
      <c r="X60" s="67" t="n">
        <f aca="false">N60*5.1890047538+L60*5.5017049523</f>
        <v>28965561.1756218</v>
      </c>
      <c r="Y60" s="67" t="n">
        <f aca="false">N60*5.1890047538</f>
        <v>22519956.4656302</v>
      </c>
      <c r="Z60" s="67" t="n">
        <f aca="false">L60*5.5017049523</f>
        <v>6445604.70999156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high_v2_m!D49+temporary_pension_bonus_high!B49</f>
        <v>30474133.1460837</v>
      </c>
      <c r="G61" s="157" t="n">
        <f aca="false">high_v2_m!E49+temporary_pension_bonus_high!B49</f>
        <v>29218876.7265414</v>
      </c>
      <c r="H61" s="67" t="n">
        <f aca="false">F61-J61</f>
        <v>28725510.3163694</v>
      </c>
      <c r="I61" s="67" t="n">
        <f aca="false">G61-K61</f>
        <v>27522712.5817185</v>
      </c>
      <c r="J61" s="157" t="n">
        <f aca="false">high_v2_m!J49</f>
        <v>1748622.82971433</v>
      </c>
      <c r="K61" s="157" t="n">
        <f aca="false">high_v2_m!K49</f>
        <v>1696164.1448229</v>
      </c>
      <c r="L61" s="67" t="n">
        <f aca="false">H61-I61</f>
        <v>1202797.73465087</v>
      </c>
      <c r="M61" s="67" t="n">
        <f aca="false">J61-K61</f>
        <v>52458.6848914302</v>
      </c>
      <c r="N61" s="157" t="n">
        <f aca="false">SUM(high_v5_m!C49:J49)</f>
        <v>4434829.23545044</v>
      </c>
      <c r="O61" s="7"/>
      <c r="P61" s="7"/>
      <c r="Q61" s="67" t="n">
        <f aca="false">I61*5.5017049523</f>
        <v>151421844.11157</v>
      </c>
      <c r="R61" s="67"/>
      <c r="S61" s="67"/>
      <c r="T61" s="7"/>
      <c r="U61" s="7"/>
      <c r="V61" s="67" t="n">
        <f aca="false">K61*5.5017049523</f>
        <v>9331794.67548584</v>
      </c>
      <c r="W61" s="67" t="n">
        <f aca="false">M61*5.5017049523</f>
        <v>288612.206458327</v>
      </c>
      <c r="X61" s="67" t="n">
        <f aca="false">N61*5.1890047538+L61*5.5017049523</f>
        <v>29629788.2383875</v>
      </c>
      <c r="Y61" s="67" t="n">
        <f aca="false">N61*5.1890047538</f>
        <v>23012349.9850436</v>
      </c>
      <c r="Z61" s="67" t="n">
        <f aca="false">L61*5.5017049523</f>
        <v>6617438.25334393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high_v2_m!D50+temporary_pension_bonus_high!B50</f>
        <v>30309830.4476493</v>
      </c>
      <c r="G62" s="155" t="n">
        <f aca="false">high_v2_m!E50+temporary_pension_bonus_high!B50</f>
        <v>29059388.9455593</v>
      </c>
      <c r="H62" s="8" t="n">
        <f aca="false">F62-J62</f>
        <v>28534064.829526</v>
      </c>
      <c r="I62" s="8" t="n">
        <f aca="false">G62-K62</f>
        <v>27336896.2959797</v>
      </c>
      <c r="J62" s="155" t="n">
        <f aca="false">high_v2_m!J50</f>
        <v>1775765.61812331</v>
      </c>
      <c r="K62" s="155" t="n">
        <f aca="false">high_v2_m!K50</f>
        <v>1722492.64957961</v>
      </c>
      <c r="L62" s="8" t="n">
        <f aca="false">H62-I62</f>
        <v>1197168.53354631</v>
      </c>
      <c r="M62" s="8" t="n">
        <f aca="false">J62-K62</f>
        <v>53272.968543699</v>
      </c>
      <c r="N62" s="155" t="n">
        <f aca="false">SUM(high_v5_m!C50:J50)</f>
        <v>5348922.08342492</v>
      </c>
      <c r="O62" s="5"/>
      <c r="P62" s="5"/>
      <c r="Q62" s="8" t="n">
        <f aca="false">I62*5.5017049523</f>
        <v>150399537.732103</v>
      </c>
      <c r="R62" s="8"/>
      <c r="S62" s="8"/>
      <c r="T62" s="5"/>
      <c r="U62" s="5"/>
      <c r="V62" s="8" t="n">
        <f aca="false">K62*5.5017049523</f>
        <v>9476646.34049249</v>
      </c>
      <c r="W62" s="8" t="n">
        <f aca="false">M62*5.5017049523</f>
        <v>293092.154860591</v>
      </c>
      <c r="X62" s="8" t="n">
        <f aca="false">N62*5.1890047538+L62*5.5017049523</f>
        <v>34342050.1683472</v>
      </c>
      <c r="Y62" s="8" t="n">
        <f aca="false">N62*5.1890047538</f>
        <v>27755582.1185977</v>
      </c>
      <c r="Z62" s="8" t="n">
        <f aca="false">L62*5.5017049523</f>
        <v>6586468.04974944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high_v2_m!D51+temporary_pension_bonus_high!B51</f>
        <v>30907987.7673749</v>
      </c>
      <c r="G63" s="157" t="n">
        <f aca="false">high_v2_m!E51+temporary_pension_bonus_high!B51</f>
        <v>29632365.9797933</v>
      </c>
      <c r="H63" s="67" t="n">
        <f aca="false">F63-J63</f>
        <v>29027217.1316348</v>
      </c>
      <c r="I63" s="67" t="n">
        <f aca="false">G63-K63</f>
        <v>27808018.4631254</v>
      </c>
      <c r="J63" s="157" t="n">
        <f aca="false">high_v2_m!J51</f>
        <v>1880770.63574008</v>
      </c>
      <c r="K63" s="157" t="n">
        <f aca="false">high_v2_m!K51</f>
        <v>1824347.51666788</v>
      </c>
      <c r="L63" s="67" t="n">
        <f aca="false">H63-I63</f>
        <v>1219198.66850943</v>
      </c>
      <c r="M63" s="67" t="n">
        <f aca="false">J63-K63</f>
        <v>56423.1190722028</v>
      </c>
      <c r="N63" s="157" t="n">
        <f aca="false">SUM(high_v5_m!C51:J51)</f>
        <v>4576345.85063092</v>
      </c>
      <c r="O63" s="7"/>
      <c r="P63" s="7"/>
      <c r="Q63" s="67" t="n">
        <f aca="false">I63*5.5017049523</f>
        <v>152991512.892227</v>
      </c>
      <c r="R63" s="67"/>
      <c r="S63" s="67"/>
      <c r="T63" s="7"/>
      <c r="U63" s="7"/>
      <c r="V63" s="67" t="n">
        <f aca="false">K63*5.5017049523</f>
        <v>10037021.7671679</v>
      </c>
      <c r="W63" s="67" t="n">
        <f aca="false">M63*5.5017049523</f>
        <v>310423.353623751</v>
      </c>
      <c r="X63" s="67" t="n">
        <f aca="false">N63*5.1890047538+L63*5.5017049523</f>
        <v>30454351.7263326</v>
      </c>
      <c r="Y63" s="67" t="n">
        <f aca="false">N63*5.1890047538</f>
        <v>23746680.3739567</v>
      </c>
      <c r="Z63" s="67" t="n">
        <f aca="false">L63*5.5017049523</f>
        <v>6707671.3523759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high_v2_m!D52+temporary_pension_bonus_high!B52</f>
        <v>30764662.622221</v>
      </c>
      <c r="G64" s="157" t="n">
        <f aca="false">high_v2_m!E52+temporary_pension_bonus_high!B52</f>
        <v>29494468.3524273</v>
      </c>
      <c r="H64" s="67" t="n">
        <f aca="false">F64-J64</f>
        <v>28803525.6594741</v>
      </c>
      <c r="I64" s="67" t="n">
        <f aca="false">G64-K64</f>
        <v>27592165.4985628</v>
      </c>
      <c r="J64" s="157" t="n">
        <f aca="false">high_v2_m!J52</f>
        <v>1961136.96274687</v>
      </c>
      <c r="K64" s="157" t="n">
        <f aca="false">high_v2_m!K52</f>
        <v>1902302.85386446</v>
      </c>
      <c r="L64" s="67" t="n">
        <f aca="false">H64-I64</f>
        <v>1211360.16091133</v>
      </c>
      <c r="M64" s="67" t="n">
        <f aca="false">J64-K64</f>
        <v>58834.1088824065</v>
      </c>
      <c r="N64" s="157" t="n">
        <f aca="false">SUM(high_v5_m!C52:J52)</f>
        <v>4384644.3969657</v>
      </c>
      <c r="O64" s="7"/>
      <c r="P64" s="7"/>
      <c r="Q64" s="67" t="n">
        <f aca="false">I64*5.5017049523</f>
        <v>151803953.568124</v>
      </c>
      <c r="R64" s="67"/>
      <c r="S64" s="67"/>
      <c r="T64" s="7"/>
      <c r="U64" s="7"/>
      <c r="V64" s="67" t="n">
        <f aca="false">K64*5.5017049523</f>
        <v>10465909.0318805</v>
      </c>
      <c r="W64" s="67" t="n">
        <f aca="false">M64*5.5017049523</f>
        <v>323687.908202493</v>
      </c>
      <c r="X64" s="67" t="n">
        <f aca="false">N64*5.1890047538+L64*5.5017049523</f>
        <v>29416486.8158823</v>
      </c>
      <c r="Y64" s="67" t="n">
        <f aca="false">N64*5.1890047538</f>
        <v>22751940.6195775</v>
      </c>
      <c r="Z64" s="67" t="n">
        <f aca="false">L64*5.5017049523</f>
        <v>6664546.19630478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high_v2_m!D53+temporary_pension_bonus_high!B53</f>
        <v>31386911.5843389</v>
      </c>
      <c r="G65" s="157" t="n">
        <f aca="false">high_v2_m!E53+temporary_pension_bonus_high!B53</f>
        <v>30089833.1642473</v>
      </c>
      <c r="H65" s="67" t="n">
        <f aca="false">F65-J65</f>
        <v>29297714.7875684</v>
      </c>
      <c r="I65" s="67" t="n">
        <f aca="false">G65-K65</f>
        <v>28063312.2713799</v>
      </c>
      <c r="J65" s="157" t="n">
        <f aca="false">high_v2_m!J53</f>
        <v>2089196.79677055</v>
      </c>
      <c r="K65" s="157" t="n">
        <f aca="false">high_v2_m!K53</f>
        <v>2026520.89286743</v>
      </c>
      <c r="L65" s="67" t="n">
        <f aca="false">H65-I65</f>
        <v>1234402.51618845</v>
      </c>
      <c r="M65" s="67" t="n">
        <f aca="false">J65-K65</f>
        <v>62675.9039031167</v>
      </c>
      <c r="N65" s="157" t="n">
        <f aca="false">SUM(high_v5_m!C53:J53)</f>
        <v>4481392.48238426</v>
      </c>
      <c r="O65" s="7"/>
      <c r="P65" s="7"/>
      <c r="Q65" s="67" t="n">
        <f aca="false">I65*5.5017049523</f>
        <v>154396064.101392</v>
      </c>
      <c r="R65" s="67"/>
      <c r="S65" s="67"/>
      <c r="T65" s="7"/>
      <c r="U65" s="7"/>
      <c r="V65" s="67" t="n">
        <f aca="false">K65*5.5017049523</f>
        <v>11149320.0322282</v>
      </c>
      <c r="W65" s="67" t="n">
        <f aca="false">M65*5.5017049523</f>
        <v>344824.330893656</v>
      </c>
      <c r="X65" s="67" t="n">
        <f aca="false">N65*5.1890047538+L65*5.5017049523</f>
        <v>30045285.3311811</v>
      </c>
      <c r="Y65" s="67" t="n">
        <f aca="false">N65*5.1890047538</f>
        <v>23253966.8947355</v>
      </c>
      <c r="Z65" s="67" t="n">
        <f aca="false">L65*5.5017049523</f>
        <v>6791318.4364456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high_v2_m!D54+temporary_pension_bonus_high!B54</f>
        <v>31340155.4043545</v>
      </c>
      <c r="G66" s="155" t="n">
        <f aca="false">high_v2_m!E54+temporary_pension_bonus_high!B54</f>
        <v>30044124.7457635</v>
      </c>
      <c r="H66" s="8" t="n">
        <f aca="false">F66-J66</f>
        <v>29235115.3013971</v>
      </c>
      <c r="I66" s="8" t="n">
        <f aca="false">G66-K66</f>
        <v>28002235.8458948</v>
      </c>
      <c r="J66" s="155" t="n">
        <f aca="false">high_v2_m!J54</f>
        <v>2105040.10295743</v>
      </c>
      <c r="K66" s="155" t="n">
        <f aca="false">high_v2_m!K54</f>
        <v>2041888.89986871</v>
      </c>
      <c r="L66" s="8" t="n">
        <f aca="false">H66-I66</f>
        <v>1232879.45550229</v>
      </c>
      <c r="M66" s="8" t="n">
        <f aca="false">J66-K66</f>
        <v>63151.2030887224</v>
      </c>
      <c r="N66" s="155" t="n">
        <f aca="false">SUM(high_v5_m!C54:J54)</f>
        <v>5303276.07836451</v>
      </c>
      <c r="O66" s="5"/>
      <c r="P66" s="5"/>
      <c r="Q66" s="8" t="n">
        <f aca="false">I66*5.5017049523</f>
        <v>154060039.628832</v>
      </c>
      <c r="R66" s="8"/>
      <c r="S66" s="8"/>
      <c r="T66" s="5"/>
      <c r="U66" s="5"/>
      <c r="V66" s="8" t="n">
        <f aca="false">K66*5.5017049523</f>
        <v>11233870.2724541</v>
      </c>
      <c r="W66" s="8" t="n">
        <f aca="false">M66*5.5017049523</f>
        <v>347439.286776927</v>
      </c>
      <c r="X66" s="8" t="n">
        <f aca="false">N66*5.1890047538+L66*5.5017049523</f>
        <v>34301663.7872731</v>
      </c>
      <c r="Y66" s="8" t="n">
        <f aca="false">N66*5.1890047538</f>
        <v>27518724.7813473</v>
      </c>
      <c r="Z66" s="8" t="n">
        <f aca="false">L66*5.5017049523</f>
        <v>6782939.00592588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high_v2_m!D55+temporary_pension_bonus_high!B55</f>
        <v>32040304.2530588</v>
      </c>
      <c r="G67" s="157" t="n">
        <f aca="false">high_v2_m!E55+temporary_pension_bonus_high!B55</f>
        <v>30714048.679378</v>
      </c>
      <c r="H67" s="67" t="n">
        <f aca="false">F67-J67</f>
        <v>29780748.1127841</v>
      </c>
      <c r="I67" s="67" t="n">
        <f aca="false">G67-K67</f>
        <v>28522279.2233115</v>
      </c>
      <c r="J67" s="157" t="n">
        <f aca="false">high_v2_m!J55</f>
        <v>2259556.14027469</v>
      </c>
      <c r="K67" s="157" t="n">
        <f aca="false">high_v2_m!K55</f>
        <v>2191769.45606645</v>
      </c>
      <c r="L67" s="67" t="n">
        <f aca="false">H67-I67</f>
        <v>1258468.88947258</v>
      </c>
      <c r="M67" s="67" t="n">
        <f aca="false">J67-K67</f>
        <v>67786.6842082404</v>
      </c>
      <c r="N67" s="157" t="n">
        <f aca="false">SUM(high_v5_m!C55:J55)</f>
        <v>4437915.00818955</v>
      </c>
      <c r="O67" s="7"/>
      <c r="P67" s="7"/>
      <c r="Q67" s="67" t="n">
        <f aca="false">I67*5.5017049523</f>
        <v>156921164.853776</v>
      </c>
      <c r="R67" s="67"/>
      <c r="S67" s="67"/>
      <c r="T67" s="7"/>
      <c r="U67" s="7"/>
      <c r="V67" s="67" t="n">
        <f aca="false">K67*5.5017049523</f>
        <v>12058468.8707407</v>
      </c>
      <c r="W67" s="67" t="n">
        <f aca="false">M67*5.5017049523</f>
        <v>372942.336208472</v>
      </c>
      <c r="X67" s="67" t="n">
        <f aca="false">N67*5.1890047538+L67*5.5017049523</f>
        <v>29952086.5959827</v>
      </c>
      <c r="Y67" s="67" t="n">
        <f aca="false">N67*5.1890047538</f>
        <v>23028362.0744559</v>
      </c>
      <c r="Z67" s="67" t="n">
        <f aca="false">L67*5.5017049523</f>
        <v>6923724.52152678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high_v2_m!D56+temporary_pension_bonus_high!B56</f>
        <v>31904115.4843096</v>
      </c>
      <c r="G68" s="157" t="n">
        <f aca="false">high_v2_m!E56+temporary_pension_bonus_high!B56</f>
        <v>30583088.5951652</v>
      </c>
      <c r="H68" s="67" t="n">
        <f aca="false">F68-J68</f>
        <v>29631491.5481249</v>
      </c>
      <c r="I68" s="67" t="n">
        <f aca="false">G68-K68</f>
        <v>28378643.377066</v>
      </c>
      <c r="J68" s="157" t="n">
        <f aca="false">high_v2_m!J56</f>
        <v>2272623.9361847</v>
      </c>
      <c r="K68" s="157" t="n">
        <f aca="false">high_v2_m!K56</f>
        <v>2204445.21809916</v>
      </c>
      <c r="L68" s="67" t="n">
        <f aca="false">H68-I68</f>
        <v>1252848.17105893</v>
      </c>
      <c r="M68" s="67" t="n">
        <f aca="false">J68-K68</f>
        <v>68178.7180855414</v>
      </c>
      <c r="N68" s="157" t="n">
        <f aca="false">SUM(high_v5_m!C56:J56)</f>
        <v>4361106.55288928</v>
      </c>
      <c r="O68" s="7"/>
      <c r="P68" s="7"/>
      <c r="Q68" s="67" t="n">
        <f aca="false">I68*5.5017049523</f>
        <v>156130922.80716</v>
      </c>
      <c r="R68" s="67"/>
      <c r="S68" s="67"/>
      <c r="T68" s="7"/>
      <c r="U68" s="7"/>
      <c r="V68" s="67" t="n">
        <f aca="false">K68*5.5017049523</f>
        <v>12128207.1734902</v>
      </c>
      <c r="W68" s="67" t="n">
        <f aca="false">M68*5.5017049523</f>
        <v>375099.190932689</v>
      </c>
      <c r="X68" s="67" t="n">
        <f aca="false">N68*5.1890047538+L68*5.5017049523</f>
        <v>29522603.6219657</v>
      </c>
      <c r="Y68" s="67" t="n">
        <f aca="false">N68*5.1890047538</f>
        <v>22629802.6347708</v>
      </c>
      <c r="Z68" s="67" t="n">
        <f aca="false">L68*5.5017049523</f>
        <v>6892800.9871949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high_v2_m!D57+temporary_pension_bonus_high!B57</f>
        <v>32347312.5908064</v>
      </c>
      <c r="G69" s="157" t="n">
        <f aca="false">high_v2_m!E57+temporary_pension_bonus_high!B57</f>
        <v>31008093.2776817</v>
      </c>
      <c r="H69" s="67" t="n">
        <f aca="false">F69-J69</f>
        <v>29922633.5773262</v>
      </c>
      <c r="I69" s="67" t="n">
        <f aca="false">G69-K69</f>
        <v>28656154.6346059</v>
      </c>
      <c r="J69" s="157" t="n">
        <f aca="false">high_v2_m!J57</f>
        <v>2424679.01348024</v>
      </c>
      <c r="K69" s="157" t="n">
        <f aca="false">high_v2_m!K57</f>
        <v>2351938.64307583</v>
      </c>
      <c r="L69" s="67" t="n">
        <f aca="false">H69-I69</f>
        <v>1266478.94272032</v>
      </c>
      <c r="M69" s="67" t="n">
        <f aca="false">J69-K69</f>
        <v>72740.3704044079</v>
      </c>
      <c r="N69" s="157" t="n">
        <f aca="false">SUM(high_v5_m!C57:J57)</f>
        <v>4460413.69594104</v>
      </c>
      <c r="O69" s="7"/>
      <c r="P69" s="7"/>
      <c r="Q69" s="67" t="n">
        <f aca="false">I69*5.5017049523</f>
        <v>157657707.867086</v>
      </c>
      <c r="R69" s="67"/>
      <c r="S69" s="67"/>
      <c r="T69" s="7"/>
      <c r="U69" s="7"/>
      <c r="V69" s="67" t="n">
        <f aca="false">K69*5.5017049523</f>
        <v>12939672.480116</v>
      </c>
      <c r="W69" s="67" t="n">
        <f aca="false">M69*5.5017049523</f>
        <v>400196.056086067</v>
      </c>
      <c r="X69" s="67" t="n">
        <f aca="false">N69*5.1890047538+L69*5.5017049523</f>
        <v>30112901.3433007</v>
      </c>
      <c r="Y69" s="67" t="n">
        <f aca="false">N69*5.1890047538</f>
        <v>23145107.8721527</v>
      </c>
      <c r="Z69" s="67" t="n">
        <f aca="false">L69*5.5017049523</f>
        <v>6967793.47114805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high_v2_m!D58+temporary_pension_bonus_high!B58</f>
        <v>32286904.9496577</v>
      </c>
      <c r="G70" s="155" t="n">
        <f aca="false">high_v2_m!E58+temporary_pension_bonus_high!B58</f>
        <v>30949212.4034799</v>
      </c>
      <c r="H70" s="8" t="n">
        <f aca="false">F70-J70</f>
        <v>29732436.7463516</v>
      </c>
      <c r="I70" s="8" t="n">
        <f aca="false">G70-K70</f>
        <v>28471378.2462729</v>
      </c>
      <c r="J70" s="155" t="n">
        <f aca="false">high_v2_m!J58</f>
        <v>2554468.20330619</v>
      </c>
      <c r="K70" s="155" t="n">
        <f aca="false">high_v2_m!K58</f>
        <v>2477834.157207</v>
      </c>
      <c r="L70" s="8" t="n">
        <f aca="false">H70-I70</f>
        <v>1261058.50007863</v>
      </c>
      <c r="M70" s="8" t="n">
        <f aca="false">J70-K70</f>
        <v>76634.0460991859</v>
      </c>
      <c r="N70" s="155" t="n">
        <f aca="false">SUM(high_v5_m!C58:J58)</f>
        <v>5404656.59171368</v>
      </c>
      <c r="O70" s="5"/>
      <c r="P70" s="5"/>
      <c r="Q70" s="8" t="n">
        <f aca="false">I70*5.5017049523</f>
        <v>156641122.696326</v>
      </c>
      <c r="R70" s="8"/>
      <c r="S70" s="8"/>
      <c r="T70" s="5"/>
      <c r="U70" s="5"/>
      <c r="V70" s="8" t="n">
        <f aca="false">K70*5.5017049523</f>
        <v>13632312.4536839</v>
      </c>
      <c r="W70" s="8" t="n">
        <f aca="false">M70*5.5017049523</f>
        <v>421617.910938678</v>
      </c>
      <c r="X70" s="8" t="n">
        <f aca="false">N70*5.1890047538+L70*5.5017049523</f>
        <v>34982760.5420814</v>
      </c>
      <c r="Y70" s="8" t="n">
        <f aca="false">N70*5.1890047538</f>
        <v>28044788.7470588</v>
      </c>
      <c r="Z70" s="8" t="n">
        <f aca="false">L70*5.5017049523</f>
        <v>6937971.79502263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high_v2_m!D59+temporary_pension_bonus_high!B59</f>
        <v>32766833.4619147</v>
      </c>
      <c r="G71" s="157" t="n">
        <f aca="false">high_v2_m!E59+temporary_pension_bonus_high!B59</f>
        <v>31409728.9268027</v>
      </c>
      <c r="H71" s="67" t="n">
        <f aca="false">F71-J71</f>
        <v>30104027.0639779</v>
      </c>
      <c r="I71" s="67" t="n">
        <f aca="false">G71-K71</f>
        <v>28826806.720804</v>
      </c>
      <c r="J71" s="157" t="n">
        <f aca="false">high_v2_m!J59</f>
        <v>2662806.39793686</v>
      </c>
      <c r="K71" s="157" t="n">
        <f aca="false">high_v2_m!K59</f>
        <v>2582922.20599875</v>
      </c>
      <c r="L71" s="67" t="n">
        <f aca="false">H71-I71</f>
        <v>1277220.34317391</v>
      </c>
      <c r="M71" s="67" t="n">
        <f aca="false">J71-K71</f>
        <v>79884.1919381064</v>
      </c>
      <c r="N71" s="157" t="n">
        <f aca="false">SUM(high_v5_m!C59:J59)</f>
        <v>4470259.94565643</v>
      </c>
      <c r="O71" s="7"/>
      <c r="P71" s="7"/>
      <c r="Q71" s="67" t="n">
        <f aca="false">I71*5.5017049523</f>
        <v>158596585.294842</v>
      </c>
      <c r="R71" s="67"/>
      <c r="S71" s="67"/>
      <c r="T71" s="7"/>
      <c r="U71" s="7"/>
      <c r="V71" s="67" t="n">
        <f aca="false">K71*5.5017049523</f>
        <v>14210475.892149</v>
      </c>
      <c r="W71" s="67" t="n">
        <f aca="false">M71*5.5017049523</f>
        <v>439499.254396364</v>
      </c>
      <c r="X71" s="67" t="n">
        <f aca="false">N71*5.1890047538+L71*5.5017049523</f>
        <v>30223089.5959512</v>
      </c>
      <c r="Y71" s="67" t="n">
        <f aca="false">N71*5.1890047538</f>
        <v>23196200.108733</v>
      </c>
      <c r="Z71" s="67" t="n">
        <f aca="false">L71*5.5017049523</f>
        <v>7026889.48721823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high_v2_m!D60+temporary_pension_bonus_high!B60</f>
        <v>32601588.0379579</v>
      </c>
      <c r="G72" s="157" t="n">
        <f aca="false">high_v2_m!E60+temporary_pension_bonus_high!B60</f>
        <v>31250339.3229222</v>
      </c>
      <c r="H72" s="67" t="n">
        <f aca="false">F72-J72</f>
        <v>29860035.3642397</v>
      </c>
      <c r="I72" s="67" t="n">
        <f aca="false">G72-K72</f>
        <v>28591033.2294156</v>
      </c>
      <c r="J72" s="157" t="n">
        <f aca="false">high_v2_m!J60</f>
        <v>2741552.67371814</v>
      </c>
      <c r="K72" s="157" t="n">
        <f aca="false">high_v2_m!K60</f>
        <v>2659306.0935066</v>
      </c>
      <c r="L72" s="67" t="n">
        <f aca="false">H72-I72</f>
        <v>1269002.13482412</v>
      </c>
      <c r="M72" s="67" t="n">
        <f aca="false">J72-K72</f>
        <v>82246.5802115439</v>
      </c>
      <c r="N72" s="157" t="n">
        <f aca="false">SUM(high_v5_m!C60:J60)</f>
        <v>4447336.13472725</v>
      </c>
      <c r="O72" s="7"/>
      <c r="P72" s="7"/>
      <c r="Q72" s="67" t="n">
        <f aca="false">I72*5.5017049523</f>
        <v>157299429.10965</v>
      </c>
      <c r="R72" s="67"/>
      <c r="S72" s="67"/>
      <c r="T72" s="7"/>
      <c r="U72" s="7"/>
      <c r="V72" s="67" t="n">
        <f aca="false">K72*5.5017049523</f>
        <v>14630717.5043268</v>
      </c>
      <c r="W72" s="67" t="n">
        <f aca="false">M72*5.5017049523</f>
        <v>452496.417659591</v>
      </c>
      <c r="X72" s="67" t="n">
        <f aca="false">N72*5.1890047538+L72*5.5017049523</f>
        <v>30058923.6744873</v>
      </c>
      <c r="Y72" s="67" t="n">
        <f aca="false">N72*5.1890047538</f>
        <v>23077248.3448462</v>
      </c>
      <c r="Z72" s="67" t="n">
        <f aca="false">L72*5.5017049523</f>
        <v>6981675.32964111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high_v2_m!D61+temporary_pension_bonus_high!B61</f>
        <v>33111836.5056352</v>
      </c>
      <c r="G73" s="157" t="n">
        <f aca="false">high_v2_m!E61+temporary_pension_bonus_high!B61</f>
        <v>31739687.8797354</v>
      </c>
      <c r="H73" s="67" t="n">
        <f aca="false">F73-J73</f>
        <v>30238835.77102</v>
      </c>
      <c r="I73" s="67" t="n">
        <f aca="false">G73-K73</f>
        <v>28952877.1671586</v>
      </c>
      <c r="J73" s="157" t="n">
        <f aca="false">high_v2_m!J61</f>
        <v>2873000.73461527</v>
      </c>
      <c r="K73" s="157" t="n">
        <f aca="false">high_v2_m!K61</f>
        <v>2786810.71257681</v>
      </c>
      <c r="L73" s="67" t="n">
        <f aca="false">H73-I73</f>
        <v>1285958.6038614</v>
      </c>
      <c r="M73" s="67" t="n">
        <f aca="false">J73-K73</f>
        <v>86190.0220384584</v>
      </c>
      <c r="N73" s="157" t="n">
        <f aca="false">SUM(high_v5_m!C61:J61)</f>
        <v>4551607.71658887</v>
      </c>
      <c r="O73" s="7"/>
      <c r="P73" s="7"/>
      <c r="Q73" s="67" t="n">
        <f aca="false">I73*5.5017049523</f>
        <v>159290187.69389</v>
      </c>
      <c r="R73" s="67"/>
      <c r="S73" s="67"/>
      <c r="T73" s="7"/>
      <c r="U73" s="7"/>
      <c r="V73" s="67" t="n">
        <f aca="false">K73*5.5017049523</f>
        <v>15332210.2985065</v>
      </c>
      <c r="W73" s="67" t="n">
        <f aca="false">M73*5.5017049523</f>
        <v>474192.071087833</v>
      </c>
      <c r="X73" s="67" t="n">
        <f aca="false">N73*5.1890047538+L73*5.5017049523</f>
        <v>30693278.8981295</v>
      </c>
      <c r="Y73" s="67" t="n">
        <f aca="false">N73*5.1890047538</f>
        <v>23618314.0788124</v>
      </c>
      <c r="Z73" s="67" t="n">
        <f aca="false">L73*5.5017049523</f>
        <v>7074964.81931705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high_v2_m!D62+temporary_pension_bonus_high!B62</f>
        <v>32983988.33283</v>
      </c>
      <c r="G74" s="155" t="n">
        <f aca="false">high_v2_m!E62+temporary_pension_bonus_high!B62</f>
        <v>31617313.1443366</v>
      </c>
      <c r="H74" s="8" t="n">
        <f aca="false">F74-J74</f>
        <v>30046639.4064231</v>
      </c>
      <c r="I74" s="8" t="n">
        <f aca="false">G74-K74</f>
        <v>28768084.6857219</v>
      </c>
      <c r="J74" s="155" t="n">
        <f aca="false">high_v2_m!J62</f>
        <v>2937348.92640695</v>
      </c>
      <c r="K74" s="155" t="n">
        <f aca="false">high_v2_m!K62</f>
        <v>2849228.45861474</v>
      </c>
      <c r="L74" s="8" t="n">
        <f aca="false">H74-I74</f>
        <v>1278554.72070119</v>
      </c>
      <c r="M74" s="8" t="n">
        <f aca="false">J74-K74</f>
        <v>88120.4677922092</v>
      </c>
      <c r="N74" s="155" t="n">
        <f aca="false">SUM(high_v5_m!C62:J62)</f>
        <v>5350237.22285888</v>
      </c>
      <c r="O74" s="5"/>
      <c r="P74" s="5"/>
      <c r="Q74" s="8" t="n">
        <f aca="false">I74*5.5017049523</f>
        <v>158273513.983622</v>
      </c>
      <c r="R74" s="8"/>
      <c r="S74" s="8"/>
      <c r="T74" s="5"/>
      <c r="U74" s="5"/>
      <c r="V74" s="8" t="n">
        <f aca="false">K74*5.5017049523</f>
        <v>15675614.3209948</v>
      </c>
      <c r="W74" s="8" t="n">
        <f aca="false">M74*5.5017049523</f>
        <v>484812.81405139</v>
      </c>
      <c r="X74" s="8" t="n">
        <f aca="false">N74*5.1890047538+L74*5.5017049523</f>
        <v>34796637.2220407</v>
      </c>
      <c r="Y74" s="8" t="n">
        <f aca="false">N74*5.1890047538</f>
        <v>27762406.3833724</v>
      </c>
      <c r="Z74" s="8" t="n">
        <f aca="false">L74*5.5017049523</f>
        <v>7034230.83866829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high_v2_m!D63+temporary_pension_bonus_high!B63</f>
        <v>33722553.3282418</v>
      </c>
      <c r="G75" s="157" t="n">
        <f aca="false">high_v2_m!E63+temporary_pension_bonus_high!B63</f>
        <v>32324039.5540182</v>
      </c>
      <c r="H75" s="67" t="n">
        <f aca="false">F75-J75</f>
        <v>30675203.3400416</v>
      </c>
      <c r="I75" s="67" t="n">
        <f aca="false">G75-K75</f>
        <v>29368110.065464</v>
      </c>
      <c r="J75" s="157" t="n">
        <f aca="false">high_v2_m!J63</f>
        <v>3047349.98820022</v>
      </c>
      <c r="K75" s="157" t="n">
        <f aca="false">high_v2_m!K63</f>
        <v>2955929.48855421</v>
      </c>
      <c r="L75" s="67" t="n">
        <f aca="false">H75-I75</f>
        <v>1307093.2745776</v>
      </c>
      <c r="M75" s="67" t="n">
        <f aca="false">J75-K75</f>
        <v>91420.4996460071</v>
      </c>
      <c r="N75" s="157" t="n">
        <f aca="false">SUM(high_v5_m!C63:J63)</f>
        <v>4546220.29278052</v>
      </c>
      <c r="O75" s="7"/>
      <c r="P75" s="7"/>
      <c r="Q75" s="67" t="n">
        <f aca="false">I75*5.5017049523</f>
        <v>161574676.586855</v>
      </c>
      <c r="R75" s="67"/>
      <c r="S75" s="67"/>
      <c r="T75" s="7"/>
      <c r="U75" s="7"/>
      <c r="V75" s="67" t="n">
        <f aca="false">K75*5.5017049523</f>
        <v>16262651.9058283</v>
      </c>
      <c r="W75" s="67" t="n">
        <f aca="false">M75*5.5017049523</f>
        <v>502968.615644178</v>
      </c>
      <c r="X75" s="67" t="n">
        <f aca="false">N75*5.1890047538+L75*5.5017049523</f>
        <v>30781600.2529218</v>
      </c>
      <c r="Y75" s="67" t="n">
        <f aca="false">N75*5.1890047538</f>
        <v>23590358.7110602</v>
      </c>
      <c r="Z75" s="67" t="n">
        <f aca="false">L75*5.5017049523</f>
        <v>7191241.54186162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high_v2_m!D64+temporary_pension_bonus_high!B64</f>
        <v>33559480.375045</v>
      </c>
      <c r="G76" s="157" t="n">
        <f aca="false">high_v2_m!E64+temporary_pension_bonus_high!B64</f>
        <v>32166412.8332256</v>
      </c>
      <c r="H76" s="67" t="n">
        <f aca="false">F76-J76</f>
        <v>30530140.5606377</v>
      </c>
      <c r="I76" s="67" t="n">
        <f aca="false">G76-K76</f>
        <v>29227953.2132506</v>
      </c>
      <c r="J76" s="157" t="n">
        <f aca="false">high_v2_m!J64</f>
        <v>3029339.81440724</v>
      </c>
      <c r="K76" s="157" t="n">
        <f aca="false">high_v2_m!K64</f>
        <v>2938459.61997502</v>
      </c>
      <c r="L76" s="67" t="n">
        <f aca="false">H76-I76</f>
        <v>1302187.34738716</v>
      </c>
      <c r="M76" s="67" t="n">
        <f aca="false">J76-K76</f>
        <v>90880.1944322167</v>
      </c>
      <c r="N76" s="157" t="n">
        <f aca="false">SUM(high_v5_m!C64:J64)</f>
        <v>4439380.21139661</v>
      </c>
      <c r="O76" s="7"/>
      <c r="P76" s="7"/>
      <c r="Q76" s="67" t="n">
        <f aca="false">I76*5.5017049523</f>
        <v>160803574.938933</v>
      </c>
      <c r="R76" s="67"/>
      <c r="S76" s="67"/>
      <c r="T76" s="7"/>
      <c r="U76" s="7"/>
      <c r="V76" s="67" t="n">
        <f aca="false">K76*5.5017049523</f>
        <v>16166537.8433502</v>
      </c>
      <c r="W76" s="67" t="n">
        <f aca="false">M76*5.5017049523</f>
        <v>499996.015773714</v>
      </c>
      <c r="X76" s="67" t="n">
        <f aca="false">N76*5.1890047538+L76*5.5017049523</f>
        <v>30200215.598805</v>
      </c>
      <c r="Y76" s="67" t="n">
        <f aca="false">N76*5.1890047538</f>
        <v>23035965.0208626</v>
      </c>
      <c r="Z76" s="67" t="n">
        <f aca="false">L76*5.5017049523</f>
        <v>7164250.57794234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high_v2_m!D65+temporary_pension_bonus_high!B65</f>
        <v>34048631.7052005</v>
      </c>
      <c r="G77" s="157" t="n">
        <f aca="false">high_v2_m!E65+temporary_pension_bonus_high!B65</f>
        <v>32635244.4807998</v>
      </c>
      <c r="H77" s="67" t="n">
        <f aca="false">F77-J77</f>
        <v>30945269.3948839</v>
      </c>
      <c r="I77" s="67" t="n">
        <f aca="false">G77-K77</f>
        <v>29624983.0397926</v>
      </c>
      <c r="J77" s="157" t="n">
        <f aca="false">high_v2_m!J65</f>
        <v>3103362.31031665</v>
      </c>
      <c r="K77" s="157" t="n">
        <f aca="false">high_v2_m!K65</f>
        <v>3010261.44100715</v>
      </c>
      <c r="L77" s="67" t="n">
        <f aca="false">H77-I77</f>
        <v>1320286.35509127</v>
      </c>
      <c r="M77" s="67" t="n">
        <f aca="false">J77-K77</f>
        <v>93100.8693094994</v>
      </c>
      <c r="N77" s="157" t="n">
        <f aca="false">SUM(high_v5_m!C65:J65)</f>
        <v>4540840.4007704</v>
      </c>
      <c r="O77" s="7"/>
      <c r="P77" s="7"/>
      <c r="Q77" s="67" t="n">
        <f aca="false">I77*5.5017049523</f>
        <v>162987915.901831</v>
      </c>
      <c r="R77" s="67"/>
      <c r="S77" s="67"/>
      <c r="T77" s="7"/>
      <c r="U77" s="7"/>
      <c r="V77" s="67" t="n">
        <f aca="false">K77*5.5017049523</f>
        <v>16561570.2777068</v>
      </c>
      <c r="W77" s="67" t="n">
        <f aca="false">M77*5.5017049523</f>
        <v>512213.513743508</v>
      </c>
      <c r="X77" s="67" t="n">
        <f aca="false">N77*5.1890047538+L77*5.5017049523</f>
        <v>30826268.4041045</v>
      </c>
      <c r="Y77" s="67" t="n">
        <f aca="false">N77*5.1890047538</f>
        <v>23562442.4258447</v>
      </c>
      <c r="Z77" s="67" t="n">
        <f aca="false">L77*5.5017049523</f>
        <v>7263825.97825978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high_v2_m!D66+temporary_pension_bonus_high!B66</f>
        <v>33923296.616136</v>
      </c>
      <c r="G78" s="155" t="n">
        <f aca="false">high_v2_m!E66+temporary_pension_bonus_high!B66</f>
        <v>32514569.8506859</v>
      </c>
      <c r="H78" s="8" t="n">
        <f aca="false">F78-J78</f>
        <v>30698446.714435</v>
      </c>
      <c r="I78" s="8" t="n">
        <f aca="false">G78-K78</f>
        <v>29386465.4460359</v>
      </c>
      <c r="J78" s="155" t="n">
        <f aca="false">high_v2_m!J66</f>
        <v>3224849.90170099</v>
      </c>
      <c r="K78" s="155" t="n">
        <f aca="false">high_v2_m!K66</f>
        <v>3128104.40464996</v>
      </c>
      <c r="L78" s="8" t="n">
        <f aca="false">H78-I78</f>
        <v>1311981.2683991</v>
      </c>
      <c r="M78" s="8" t="n">
        <f aca="false">J78-K78</f>
        <v>96745.4970510299</v>
      </c>
      <c r="N78" s="155" t="n">
        <f aca="false">SUM(high_v5_m!C66:J66)</f>
        <v>5425337.00744583</v>
      </c>
      <c r="O78" s="5"/>
      <c r="P78" s="5"/>
      <c r="Q78" s="8" t="n">
        <f aca="false">I78*5.5017049523</f>
        <v>161675662.475049</v>
      </c>
      <c r="R78" s="8"/>
      <c r="S78" s="8"/>
      <c r="T78" s="5"/>
      <c r="U78" s="5"/>
      <c r="V78" s="8" t="n">
        <f aca="false">K78*5.5017049523</f>
        <v>17209907.4943742</v>
      </c>
      <c r="W78" s="8" t="n">
        <f aca="false">M78*5.5017049523</f>
        <v>532265.180238376</v>
      </c>
      <c r="X78" s="8" t="n">
        <f aca="false">N78*5.1890047538+L78*5.5017049523</f>
        <v>35370233.3642796</v>
      </c>
      <c r="Y78" s="8" t="n">
        <f aca="false">N78*5.1890047538</f>
        <v>28152099.5226035</v>
      </c>
      <c r="Z78" s="8" t="n">
        <f aca="false">L78*5.5017049523</f>
        <v>7218133.84167615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high_v2_m!D67+temporary_pension_bonus_high!B67</f>
        <v>34450021.3954203</v>
      </c>
      <c r="G79" s="157" t="n">
        <f aca="false">high_v2_m!E67+temporary_pension_bonus_high!B67</f>
        <v>33020093.2273716</v>
      </c>
      <c r="H79" s="67" t="n">
        <f aca="false">F79-J79</f>
        <v>31091600.4003854</v>
      </c>
      <c r="I79" s="67" t="n">
        <f aca="false">G79-K79</f>
        <v>29762424.8621877</v>
      </c>
      <c r="J79" s="157" t="n">
        <f aca="false">high_v2_m!J67</f>
        <v>3358420.99503497</v>
      </c>
      <c r="K79" s="157" t="n">
        <f aca="false">high_v2_m!K67</f>
        <v>3257668.36518392</v>
      </c>
      <c r="L79" s="67" t="n">
        <f aca="false">H79-I79</f>
        <v>1329175.53819766</v>
      </c>
      <c r="M79" s="67" t="n">
        <f aca="false">J79-K79</f>
        <v>100752.629851049</v>
      </c>
      <c r="N79" s="157" t="n">
        <f aca="false">SUM(high_v5_m!C67:J67)</f>
        <v>4501940.91123669</v>
      </c>
      <c r="O79" s="7"/>
      <c r="P79" s="7"/>
      <c r="Q79" s="67" t="n">
        <f aca="false">I79*5.5017049523</f>
        <v>163744080.256755</v>
      </c>
      <c r="R79" s="67"/>
      <c r="S79" s="67"/>
      <c r="T79" s="7"/>
      <c r="U79" s="7"/>
      <c r="V79" s="67" t="n">
        <f aca="false">K79*5.5017049523</f>
        <v>17922730.1776834</v>
      </c>
      <c r="W79" s="67" t="n">
        <f aca="false">M79*5.5017049523</f>
        <v>554311.242608767</v>
      </c>
      <c r="X79" s="67" t="n">
        <f aca="false">N79*5.1890047538+L79*5.5017049523</f>
        <v>30673324.4307119</v>
      </c>
      <c r="Y79" s="67" t="n">
        <f aca="false">N79*5.1890047538</f>
        <v>23360592.7897339</v>
      </c>
      <c r="Z79" s="67" t="n">
        <f aca="false">L79*5.5017049523</f>
        <v>7312731.64097806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high_v2_m!D68+temporary_pension_bonus_high!B68</f>
        <v>34327662.4111607</v>
      </c>
      <c r="G80" s="157" t="n">
        <f aca="false">high_v2_m!E68+temporary_pension_bonus_high!B68</f>
        <v>32901478.9422764</v>
      </c>
      <c r="H80" s="67" t="n">
        <f aca="false">F80-J80</f>
        <v>30899465.6831942</v>
      </c>
      <c r="I80" s="67" t="n">
        <f aca="false">G80-K80</f>
        <v>29576128.1161489</v>
      </c>
      <c r="J80" s="157" t="n">
        <f aca="false">high_v2_m!J68</f>
        <v>3428196.72796651</v>
      </c>
      <c r="K80" s="157" t="n">
        <f aca="false">high_v2_m!K68</f>
        <v>3325350.82612751</v>
      </c>
      <c r="L80" s="67" t="n">
        <f aca="false">H80-I80</f>
        <v>1323337.56704534</v>
      </c>
      <c r="M80" s="67" t="n">
        <f aca="false">J80-K80</f>
        <v>102845.901838995</v>
      </c>
      <c r="N80" s="157" t="n">
        <f aca="false">SUM(high_v5_m!C68:J68)</f>
        <v>4355898.80631854</v>
      </c>
      <c r="O80" s="7"/>
      <c r="P80" s="7"/>
      <c r="Q80" s="67" t="n">
        <f aca="false">I80*5.5017049523</f>
        <v>162719130.526475</v>
      </c>
      <c r="R80" s="67"/>
      <c r="S80" s="67"/>
      <c r="T80" s="7"/>
      <c r="U80" s="7"/>
      <c r="V80" s="67" t="n">
        <f aca="false">K80*5.5017049523</f>
        <v>18295099.1082406</v>
      </c>
      <c r="W80" s="67" t="n">
        <f aca="false">M80*5.5017049523</f>
        <v>565827.807471359</v>
      </c>
      <c r="X80" s="67" t="n">
        <f aca="false">N80*5.1890047538+L80*5.5017049523</f>
        <v>29883392.4592366</v>
      </c>
      <c r="Y80" s="67" t="n">
        <f aca="false">N80*5.1890047538</f>
        <v>22602779.6130586</v>
      </c>
      <c r="Z80" s="67" t="n">
        <f aca="false">L80*5.5017049523</f>
        <v>7280612.84617797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high_v2_m!D69+temporary_pension_bonus_high!B69</f>
        <v>35064165.3336251</v>
      </c>
      <c r="G81" s="157" t="n">
        <f aca="false">high_v2_m!E69+temporary_pension_bonus_high!B69</f>
        <v>33607705.7558444</v>
      </c>
      <c r="H81" s="67" t="n">
        <f aca="false">F81-J81</f>
        <v>31468173.3559184</v>
      </c>
      <c r="I81" s="67" t="n">
        <f aca="false">G81-K81</f>
        <v>30119593.537469</v>
      </c>
      <c r="J81" s="157" t="n">
        <f aca="false">high_v2_m!J69</f>
        <v>3595991.97770663</v>
      </c>
      <c r="K81" s="157" t="n">
        <f aca="false">high_v2_m!K69</f>
        <v>3488112.21837544</v>
      </c>
      <c r="L81" s="67" t="n">
        <f aca="false">H81-I81</f>
        <v>1348579.81844944</v>
      </c>
      <c r="M81" s="67" t="n">
        <f aca="false">J81-K81</f>
        <v>107879.759331199</v>
      </c>
      <c r="N81" s="157" t="n">
        <f aca="false">SUM(high_v5_m!C69:J69)</f>
        <v>4381588.35480816</v>
      </c>
      <c r="O81" s="7"/>
      <c r="P81" s="7"/>
      <c r="Q81" s="67" t="n">
        <f aca="false">I81*5.5017049523</f>
        <v>165709116.926356</v>
      </c>
      <c r="R81" s="67"/>
      <c r="S81" s="67"/>
      <c r="T81" s="7"/>
      <c r="U81" s="7"/>
      <c r="V81" s="67" t="n">
        <f aca="false">K81*5.5017049523</f>
        <v>19190564.2660143</v>
      </c>
      <c r="W81" s="67" t="n">
        <f aca="false">M81*5.5017049523</f>
        <v>593522.606165389</v>
      </c>
      <c r="X81" s="67" t="n">
        <f aca="false">N81*5.1890047538+L81*5.5017049523</f>
        <v>30155571.0680294</v>
      </c>
      <c r="Y81" s="67" t="n">
        <f aca="false">N81*5.1890047538</f>
        <v>22736082.8022943</v>
      </c>
      <c r="Z81" s="67" t="n">
        <f aca="false">L81*5.5017049523</f>
        <v>7419488.26573511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high_v2_m!D70+temporary_pension_bonus_high!B70</f>
        <v>34891443.341197</v>
      </c>
      <c r="G82" s="155" t="n">
        <f aca="false">high_v2_m!E70+temporary_pension_bonus_high!B70</f>
        <v>33442340.1013242</v>
      </c>
      <c r="H82" s="8" t="n">
        <f aca="false">F82-J82</f>
        <v>31225459.4578032</v>
      </c>
      <c r="I82" s="8" t="n">
        <f aca="false">G82-K82</f>
        <v>29886335.7344322</v>
      </c>
      <c r="J82" s="155" t="n">
        <f aca="false">high_v2_m!J70</f>
        <v>3665983.88339378</v>
      </c>
      <c r="K82" s="155" t="n">
        <f aca="false">high_v2_m!K70</f>
        <v>3556004.36689196</v>
      </c>
      <c r="L82" s="8" t="n">
        <f aca="false">H82-I82</f>
        <v>1339123.72337097</v>
      </c>
      <c r="M82" s="8" t="n">
        <f aca="false">J82-K82</f>
        <v>109979.516501814</v>
      </c>
      <c r="N82" s="155" t="n">
        <f aca="false">SUM(high_v5_m!C70:J70)</f>
        <v>5291895.17562561</v>
      </c>
      <c r="O82" s="5"/>
      <c r="P82" s="5"/>
      <c r="Q82" s="8" t="n">
        <f aca="false">I82*5.5017049523</f>
        <v>164425801.316226</v>
      </c>
      <c r="R82" s="8"/>
      <c r="S82" s="8"/>
      <c r="T82" s="5"/>
      <c r="U82" s="5"/>
      <c r="V82" s="8" t="n">
        <f aca="false">K82*5.5017049523</f>
        <v>19564086.8357299</v>
      </c>
      <c r="W82" s="8" t="n">
        <f aca="false">M82*5.5017049523</f>
        <v>605074.85058959</v>
      </c>
      <c r="X82" s="8" t="n">
        <f aca="false">N82*5.1890047538+L82*5.5017049523</f>
        <v>34827132.8435451</v>
      </c>
      <c r="Y82" s="8" t="n">
        <f aca="false">N82*5.1890047538</f>
        <v>27459669.2229326</v>
      </c>
      <c r="Z82" s="8" t="n">
        <f aca="false">L82*5.5017049523</f>
        <v>7367463.62061248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high_v2_m!D71+temporary_pension_bonus_high!B71</f>
        <v>35466727.9948892</v>
      </c>
      <c r="G83" s="157" t="n">
        <f aca="false">high_v2_m!E71+temporary_pension_bonus_high!B71</f>
        <v>33993231.431005</v>
      </c>
      <c r="H83" s="67" t="n">
        <f aca="false">F83-J83</f>
        <v>31635963.9593207</v>
      </c>
      <c r="I83" s="67" t="n">
        <f aca="false">G83-K83</f>
        <v>30277390.3165035</v>
      </c>
      <c r="J83" s="157" t="n">
        <f aca="false">high_v2_m!J71</f>
        <v>3830764.03556855</v>
      </c>
      <c r="K83" s="157" t="n">
        <f aca="false">high_v2_m!K71</f>
        <v>3715841.1145015</v>
      </c>
      <c r="L83" s="67" t="n">
        <f aca="false">H83-I83</f>
        <v>1358573.64281714</v>
      </c>
      <c r="M83" s="67" t="n">
        <f aca="false">J83-K83</f>
        <v>114922.921067057</v>
      </c>
      <c r="N83" s="157" t="n">
        <f aca="false">SUM(high_v5_m!C71:J71)</f>
        <v>4441023.78362978</v>
      </c>
      <c r="O83" s="7"/>
      <c r="P83" s="7"/>
      <c r="Q83" s="67" t="n">
        <f aca="false">I83*5.5017049523</f>
        <v>166577268.247028</v>
      </c>
      <c r="R83" s="67"/>
      <c r="S83" s="67"/>
      <c r="T83" s="7"/>
      <c r="U83" s="7"/>
      <c r="V83" s="67" t="n">
        <f aca="false">K83*5.5017049523</f>
        <v>20443461.4616128</v>
      </c>
      <c r="W83" s="67" t="n">
        <f aca="false">M83*5.5017049523</f>
        <v>632272.003967408</v>
      </c>
      <c r="X83" s="67" t="n">
        <f aca="false">N83*5.1890047538+L83*5.5017049523</f>
        <v>30518964.8637451</v>
      </c>
      <c r="Y83" s="67" t="n">
        <f aca="false">N83*5.1890047538</f>
        <v>23044493.5249938</v>
      </c>
      <c r="Z83" s="67" t="n">
        <f aca="false">L83*5.5017049523</f>
        <v>7474471.33875133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high_v2_m!D72+temporary_pension_bonus_high!B72</f>
        <v>35483428.6396561</v>
      </c>
      <c r="G84" s="157" t="n">
        <f aca="false">high_v2_m!E72+temporary_pension_bonus_high!B72</f>
        <v>34008173.2752475</v>
      </c>
      <c r="H84" s="67" t="n">
        <f aca="false">F84-J84</f>
        <v>31502096.569637</v>
      </c>
      <c r="I84" s="67" t="n">
        <f aca="false">G84-K84</f>
        <v>30146281.167329</v>
      </c>
      <c r="J84" s="157" t="n">
        <f aca="false">high_v2_m!J72</f>
        <v>3981332.07001906</v>
      </c>
      <c r="K84" s="157" t="n">
        <f aca="false">high_v2_m!K72</f>
        <v>3861892.10791849</v>
      </c>
      <c r="L84" s="67" t="n">
        <f aca="false">H84-I84</f>
        <v>1355815.40230802</v>
      </c>
      <c r="M84" s="67" t="n">
        <f aca="false">J84-K84</f>
        <v>119439.962100572</v>
      </c>
      <c r="N84" s="157" t="n">
        <f aca="false">SUM(high_v5_m!C72:J72)</f>
        <v>4405654.60006141</v>
      </c>
      <c r="O84" s="7"/>
      <c r="P84" s="7"/>
      <c r="Q84" s="67" t="n">
        <f aca="false">I84*5.5017049523</f>
        <v>165855944.391722</v>
      </c>
      <c r="R84" s="67"/>
      <c r="S84" s="67"/>
      <c r="T84" s="7"/>
      <c r="U84" s="7"/>
      <c r="V84" s="67" t="n">
        <f aca="false">K84*5.5017049523</f>
        <v>21246990.9353834</v>
      </c>
      <c r="W84" s="67" t="n">
        <f aca="false">M84*5.5017049523</f>
        <v>657123.430991244</v>
      </c>
      <c r="X84" s="67" t="n">
        <f aca="false">N84*5.1890047538+L84*5.5017049523</f>
        <v>30320258.9766022</v>
      </c>
      <c r="Y84" s="67" t="n">
        <f aca="false">N84*5.1890047538</f>
        <v>22860962.6633195</v>
      </c>
      <c r="Z84" s="67" t="n">
        <f aca="false">L84*5.5017049523</f>
        <v>7459296.31328268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high_v2_m!D73+temporary_pension_bonus_high!B73</f>
        <v>36120945.209891</v>
      </c>
      <c r="G85" s="157" t="n">
        <f aca="false">high_v2_m!E73+temporary_pension_bonus_high!B73</f>
        <v>34618512.4373281</v>
      </c>
      <c r="H85" s="67" t="n">
        <f aca="false">F85-J85</f>
        <v>31961388.1604194</v>
      </c>
      <c r="I85" s="67" t="n">
        <f aca="false">G85-K85</f>
        <v>30583742.0993406</v>
      </c>
      <c r="J85" s="157" t="n">
        <f aca="false">high_v2_m!J73</f>
        <v>4159557.04947164</v>
      </c>
      <c r="K85" s="157" t="n">
        <f aca="false">high_v2_m!K73</f>
        <v>4034770.3379875</v>
      </c>
      <c r="L85" s="67" t="n">
        <f aca="false">H85-I85</f>
        <v>1377646.06107881</v>
      </c>
      <c r="M85" s="67" t="n">
        <f aca="false">J85-K85</f>
        <v>124786.71148415</v>
      </c>
      <c r="N85" s="157" t="n">
        <f aca="false">SUM(high_v5_m!C73:J73)</f>
        <v>4501537.61913182</v>
      </c>
      <c r="O85" s="7"/>
      <c r="P85" s="7"/>
      <c r="Q85" s="67" t="n">
        <f aca="false">I85*5.5017049523</f>
        <v>168262725.367808</v>
      </c>
      <c r="R85" s="67"/>
      <c r="S85" s="67"/>
      <c r="T85" s="7"/>
      <c r="U85" s="7"/>
      <c r="V85" s="67" t="n">
        <f aca="false">K85*5.5017049523</f>
        <v>22198115.9498989</v>
      </c>
      <c r="W85" s="67" t="n">
        <f aca="false">M85*5.5017049523</f>
        <v>686539.668553577</v>
      </c>
      <c r="X85" s="67" t="n">
        <f aca="false">N85*5.1890047538+L85*5.5017049523</f>
        <v>30937902.2618384</v>
      </c>
      <c r="Y85" s="67" t="n">
        <f aca="false">N85*5.1890047538</f>
        <v>23358500.1050845</v>
      </c>
      <c r="Z85" s="67" t="n">
        <f aca="false">L85*5.5017049523</f>
        <v>7579402.15675387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high_v2_m!D74+temporary_pension_bonus_high!B74</f>
        <v>35848224.6665884</v>
      </c>
      <c r="G86" s="155" t="n">
        <f aca="false">high_v2_m!E74+temporary_pension_bonus_high!B74</f>
        <v>34358841.0620942</v>
      </c>
      <c r="H86" s="8" t="n">
        <f aca="false">F86-J86</f>
        <v>31680247.7133641</v>
      </c>
      <c r="I86" s="8" t="n">
        <f aca="false">G86-K86</f>
        <v>30315903.4174666</v>
      </c>
      <c r="J86" s="155" t="n">
        <f aca="false">high_v2_m!J74</f>
        <v>4167976.95322433</v>
      </c>
      <c r="K86" s="155" t="n">
        <f aca="false">high_v2_m!K74</f>
        <v>4042937.6446276</v>
      </c>
      <c r="L86" s="8" t="n">
        <f aca="false">H86-I86</f>
        <v>1364344.29589754</v>
      </c>
      <c r="M86" s="8" t="n">
        <f aca="false">J86-K86</f>
        <v>125039.308596729</v>
      </c>
      <c r="N86" s="155" t="n">
        <f aca="false">SUM(high_v5_m!C74:J74)</f>
        <v>5386632.76918336</v>
      </c>
      <c r="O86" s="5"/>
      <c r="P86" s="5"/>
      <c r="Q86" s="8" t="n">
        <f aca="false">I86*5.5017049523</f>
        <v>166789155.965324</v>
      </c>
      <c r="R86" s="8"/>
      <c r="S86" s="8"/>
      <c r="T86" s="5"/>
      <c r="U86" s="5"/>
      <c r="V86" s="8" t="n">
        <f aca="false">K86*5.5017049523</f>
        <v>22243050.0612877</v>
      </c>
      <c r="W86" s="8" t="n">
        <f aca="false">M86*5.5017049523</f>
        <v>687929.383338791</v>
      </c>
      <c r="X86" s="8" t="n">
        <f aca="false">N86*5.1890047538+L86*5.5017049523</f>
        <v>35457482.815649</v>
      </c>
      <c r="Y86" s="8" t="n">
        <f aca="false">N86*5.1890047538</f>
        <v>27951263.0462673</v>
      </c>
      <c r="Z86" s="8" t="n">
        <f aca="false">L86*5.5017049523</f>
        <v>7506219.76938175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high_v2_m!D75+temporary_pension_bonus_high!B75</f>
        <v>36468440.5719609</v>
      </c>
      <c r="G87" s="157" t="n">
        <f aca="false">high_v2_m!E75+temporary_pension_bonus_high!B75</f>
        <v>34953409.7796131</v>
      </c>
      <c r="H87" s="67" t="n">
        <f aca="false">F87-J87</f>
        <v>32112074.7443207</v>
      </c>
      <c r="I87" s="67" t="n">
        <f aca="false">G87-K87</f>
        <v>30727734.9268021</v>
      </c>
      <c r="J87" s="157" t="n">
        <f aca="false">high_v2_m!J75</f>
        <v>4356365.82764015</v>
      </c>
      <c r="K87" s="157" t="n">
        <f aca="false">high_v2_m!K75</f>
        <v>4225674.85281095</v>
      </c>
      <c r="L87" s="67" t="n">
        <f aca="false">H87-I87</f>
        <v>1384339.81751858</v>
      </c>
      <c r="M87" s="67" t="n">
        <f aca="false">J87-K87</f>
        <v>130690.974829204</v>
      </c>
      <c r="N87" s="157" t="n">
        <f aca="false">SUM(high_v5_m!C75:J75)</f>
        <v>4496892.74915437</v>
      </c>
      <c r="O87" s="7"/>
      <c r="P87" s="7"/>
      <c r="Q87" s="67" t="n">
        <f aca="false">I87*5.5017049523</f>
        <v>169054931.419749</v>
      </c>
      <c r="R87" s="67"/>
      <c r="S87" s="67"/>
      <c r="T87" s="7"/>
      <c r="U87" s="7"/>
      <c r="V87" s="67" t="n">
        <f aca="false">K87*5.5017049523</f>
        <v>23248416.2645196</v>
      </c>
      <c r="W87" s="67" t="n">
        <f aca="false">M87*5.5017049523</f>
        <v>719023.183438748</v>
      </c>
      <c r="X87" s="67" t="n">
        <f aca="false">N87*5.1890047538+L87*5.5017049523</f>
        <v>30950627.0823989</v>
      </c>
      <c r="Y87" s="67" t="n">
        <f aca="false">N87*5.1890047538</f>
        <v>23334397.8526908</v>
      </c>
      <c r="Z87" s="67" t="n">
        <f aca="false">L87*5.5017049523</f>
        <v>7616229.22970807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high_v2_m!D76+temporary_pension_bonus_high!B76</f>
        <v>36358159.3480936</v>
      </c>
      <c r="G88" s="157" t="n">
        <f aca="false">high_v2_m!E76+temporary_pension_bonus_high!B76</f>
        <v>34846562.4746827</v>
      </c>
      <c r="H88" s="67" t="n">
        <f aca="false">F88-J88</f>
        <v>31956353.5444253</v>
      </c>
      <c r="I88" s="67" t="n">
        <f aca="false">G88-K88</f>
        <v>30576810.8451244</v>
      </c>
      <c r="J88" s="157" t="n">
        <f aca="false">high_v2_m!J76</f>
        <v>4401805.80366839</v>
      </c>
      <c r="K88" s="157" t="n">
        <f aca="false">high_v2_m!K76</f>
        <v>4269751.62955834</v>
      </c>
      <c r="L88" s="67" t="n">
        <f aca="false">H88-I88</f>
        <v>1379542.69930086</v>
      </c>
      <c r="M88" s="67" t="n">
        <f aca="false">J88-K88</f>
        <v>132054.174110051</v>
      </c>
      <c r="N88" s="157" t="n">
        <f aca="false">SUM(high_v5_m!C76:J76)</f>
        <v>4381476.56798566</v>
      </c>
      <c r="O88" s="7"/>
      <c r="P88" s="7"/>
      <c r="Q88" s="67" t="n">
        <f aca="false">I88*5.5017049523</f>
        <v>168224591.652161</v>
      </c>
      <c r="R88" s="67"/>
      <c r="S88" s="67"/>
      <c r="T88" s="7"/>
      <c r="U88" s="7"/>
      <c r="V88" s="67" t="n">
        <f aca="false">K88*5.5017049523</f>
        <v>23490913.6854321</v>
      </c>
      <c r="W88" s="67" t="n">
        <f aca="false">M88*5.5017049523</f>
        <v>726523.103673155</v>
      </c>
      <c r="X88" s="67" t="n">
        <f aca="false">N88*5.1890047538+L88*5.5017049523</f>
        <v>30325339.6405937</v>
      </c>
      <c r="Y88" s="67" t="n">
        <f aca="false">N88*5.1890047538</f>
        <v>22735502.7399409</v>
      </c>
      <c r="Z88" s="67" t="n">
        <f aca="false">L88*5.5017049523</f>
        <v>7589836.90065285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high_v2_m!D77+temporary_pension_bonus_high!B77</f>
        <v>36831647.5053346</v>
      </c>
      <c r="G89" s="157" t="n">
        <f aca="false">high_v2_m!E77+temporary_pension_bonus_high!B77</f>
        <v>35301279.6577729</v>
      </c>
      <c r="H89" s="67" t="n">
        <f aca="false">F89-J89</f>
        <v>32236578.6906124</v>
      </c>
      <c r="I89" s="67" t="n">
        <f aca="false">G89-K89</f>
        <v>30844062.9074924</v>
      </c>
      <c r="J89" s="157" t="n">
        <f aca="false">high_v2_m!J77</f>
        <v>4595068.81472215</v>
      </c>
      <c r="K89" s="157" t="n">
        <f aca="false">high_v2_m!K77</f>
        <v>4457216.75028048</v>
      </c>
      <c r="L89" s="67" t="n">
        <f aca="false">H89-I89</f>
        <v>1392515.78312005</v>
      </c>
      <c r="M89" s="67" t="n">
        <f aca="false">J89-K89</f>
        <v>137852.064441664</v>
      </c>
      <c r="N89" s="157" t="n">
        <f aca="false">SUM(high_v5_m!C77:J77)</f>
        <v>4317526.6565971</v>
      </c>
      <c r="O89" s="7"/>
      <c r="P89" s="7"/>
      <c r="Q89" s="67" t="n">
        <f aca="false">I89*5.5017049523</f>
        <v>169694933.647204</v>
      </c>
      <c r="R89" s="67"/>
      <c r="S89" s="67"/>
      <c r="T89" s="7"/>
      <c r="U89" s="7"/>
      <c r="V89" s="67" t="n">
        <f aca="false">K89*5.5017049523</f>
        <v>24522291.4684926</v>
      </c>
      <c r="W89" s="67" t="n">
        <f aca="false">M89*5.5017049523</f>
        <v>758421.385623482</v>
      </c>
      <c r="X89" s="67" t="n">
        <f aca="false">N89*5.1890047538+L89*5.5017049523</f>
        <v>30064877.3258881</v>
      </c>
      <c r="Y89" s="67" t="n">
        <f aca="false">N89*5.1890047538</f>
        <v>22403666.3457406</v>
      </c>
      <c r="Z89" s="67" t="n">
        <f aca="false">L89*5.5017049523</f>
        <v>7661210.98014752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high_v2_m!D78+temporary_pension_bonus_high!B78</f>
        <v>36609222.1204747</v>
      </c>
      <c r="G90" s="155" t="n">
        <f aca="false">high_v2_m!E78+temporary_pension_bonus_high!B78</f>
        <v>35088845.7960218</v>
      </c>
      <c r="H90" s="8" t="n">
        <f aca="false">F90-J90</f>
        <v>31973790.6428948</v>
      </c>
      <c r="I90" s="8" t="n">
        <f aca="false">G90-K90</f>
        <v>30592477.2627693</v>
      </c>
      <c r="J90" s="155" t="n">
        <f aca="false">high_v2_m!J78</f>
        <v>4635431.47757987</v>
      </c>
      <c r="K90" s="155" t="n">
        <f aca="false">high_v2_m!K78</f>
        <v>4496368.53325248</v>
      </c>
      <c r="L90" s="8" t="n">
        <f aca="false">H90-I90</f>
        <v>1381313.38012548</v>
      </c>
      <c r="M90" s="8" t="n">
        <f aca="false">J90-K90</f>
        <v>139062.944327396</v>
      </c>
      <c r="N90" s="155" t="n">
        <f aca="false">SUM(high_v5_m!C78:J78)</f>
        <v>5342579.45764806</v>
      </c>
      <c r="O90" s="5"/>
      <c r="P90" s="5"/>
      <c r="Q90" s="8" t="n">
        <f aca="false">I90*5.5017049523</f>
        <v>168310783.659703</v>
      </c>
      <c r="R90" s="8"/>
      <c r="S90" s="8"/>
      <c r="T90" s="5"/>
      <c r="U90" s="5"/>
      <c r="V90" s="8" t="n">
        <f aca="false">K90*5.5017049523</f>
        <v>24737693.026761</v>
      </c>
      <c r="W90" s="8" t="n">
        <f aca="false">M90*5.5017049523</f>
        <v>765083.289487456</v>
      </c>
      <c r="X90" s="8" t="n">
        <f aca="false">N90*5.1890047538+L90*5.5017049523</f>
        <v>35322248.8674046</v>
      </c>
      <c r="Y90" s="8" t="n">
        <f aca="false">N90*5.1890047538</f>
        <v>27722670.20329</v>
      </c>
      <c r="Z90" s="8" t="n">
        <f aca="false">L90*5.5017049523</f>
        <v>7599578.66411462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high_v2_m!D79+temporary_pension_bonus_high!B79</f>
        <v>37313250.7132882</v>
      </c>
      <c r="G91" s="157" t="n">
        <f aca="false">high_v2_m!E79+temporary_pension_bonus_high!B79</f>
        <v>35765625.3451887</v>
      </c>
      <c r="H91" s="67" t="n">
        <f aca="false">F91-J91</f>
        <v>32498452.6939244</v>
      </c>
      <c r="I91" s="67" t="n">
        <f aca="false">G91-K91</f>
        <v>31095271.2664058</v>
      </c>
      <c r="J91" s="157" t="n">
        <f aca="false">high_v2_m!J79</f>
        <v>4814798.0193638</v>
      </c>
      <c r="K91" s="157" t="n">
        <f aca="false">high_v2_m!K79</f>
        <v>4670354.07878289</v>
      </c>
      <c r="L91" s="67" t="n">
        <f aca="false">H91-I91</f>
        <v>1403181.42751864</v>
      </c>
      <c r="M91" s="67" t="n">
        <f aca="false">J91-K91</f>
        <v>144443.940580915</v>
      </c>
      <c r="N91" s="157" t="n">
        <f aca="false">SUM(high_v5_m!C79:J79)</f>
        <v>4456923.66662226</v>
      </c>
      <c r="O91" s="7"/>
      <c r="P91" s="7"/>
      <c r="Q91" s="67" t="n">
        <f aca="false">I91*5.5017049523</f>
        <v>171077007.919497</v>
      </c>
      <c r="R91" s="67"/>
      <c r="S91" s="67"/>
      <c r="T91" s="7"/>
      <c r="U91" s="7"/>
      <c r="V91" s="67" t="n">
        <f aca="false">K91*5.5017049523</f>
        <v>25694910.1642343</v>
      </c>
      <c r="W91" s="67" t="n">
        <f aca="false">M91*5.5017049523</f>
        <v>794687.943223746</v>
      </c>
      <c r="X91" s="67" t="n">
        <f aca="false">N91*5.1890047538+L91*5.5017049523</f>
        <v>30846888.3021813</v>
      </c>
      <c r="Y91" s="67" t="n">
        <f aca="false">N91*5.1890047538</f>
        <v>23126998.0934266</v>
      </c>
      <c r="Z91" s="67" t="n">
        <f aca="false">L91*5.5017049523</f>
        <v>7719890.20875468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high_v2_m!D80+temporary_pension_bonus_high!B80</f>
        <v>36977831.626282</v>
      </c>
      <c r="G92" s="157" t="n">
        <f aca="false">high_v2_m!E80+temporary_pension_bonus_high!B80</f>
        <v>35446291.0099434</v>
      </c>
      <c r="H92" s="67" t="n">
        <f aca="false">F92-J92</f>
        <v>32207650.6911591</v>
      </c>
      <c r="I92" s="67" t="n">
        <f aca="false">G92-K92</f>
        <v>30819215.5028742</v>
      </c>
      <c r="J92" s="157" t="n">
        <f aca="false">high_v2_m!J80</f>
        <v>4770180.93512297</v>
      </c>
      <c r="K92" s="157" t="n">
        <f aca="false">high_v2_m!K80</f>
        <v>4627075.50706928</v>
      </c>
      <c r="L92" s="67" t="n">
        <f aca="false">H92-I92</f>
        <v>1388435.18828491</v>
      </c>
      <c r="M92" s="67" t="n">
        <f aca="false">J92-K92</f>
        <v>143105.42805369</v>
      </c>
      <c r="N92" s="157" t="n">
        <f aca="false">SUM(high_v5_m!C80:J80)</f>
        <v>4387437.53820174</v>
      </c>
      <c r="O92" s="7"/>
      <c r="P92" s="7"/>
      <c r="Q92" s="67" t="n">
        <f aca="false">I92*5.5017049523</f>
        <v>169558230.558164</v>
      </c>
      <c r="R92" s="67"/>
      <c r="S92" s="67"/>
      <c r="T92" s="7"/>
      <c r="U92" s="7"/>
      <c r="V92" s="67" t="n">
        <f aca="false">K92*5.5017049523</f>
        <v>25456804.2319091</v>
      </c>
      <c r="W92" s="67" t="n">
        <f aca="false">M92*5.5017049523</f>
        <v>787323.842223998</v>
      </c>
      <c r="X92" s="67" t="n">
        <f aca="false">N92*5.1890047538+L92*5.5017049523</f>
        <v>30405194.994064</v>
      </c>
      <c r="Y92" s="67" t="n">
        <f aca="false">N92*5.1890047538</f>
        <v>22766434.2427294</v>
      </c>
      <c r="Z92" s="67" t="n">
        <f aca="false">L92*5.5017049523</f>
        <v>7638760.75133466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high_v2_m!D81+temporary_pension_bonus_high!B81</f>
        <v>37627608.0256654</v>
      </c>
      <c r="G93" s="157" t="n">
        <f aca="false">high_v2_m!E81+temporary_pension_bonus_high!B81</f>
        <v>36069403.0234133</v>
      </c>
      <c r="H93" s="67" t="n">
        <f aca="false">F93-J93</f>
        <v>32795477.1088622</v>
      </c>
      <c r="I93" s="67" t="n">
        <f aca="false">G93-K93</f>
        <v>31382236.0341142</v>
      </c>
      <c r="J93" s="157" t="n">
        <f aca="false">high_v2_m!J81</f>
        <v>4832130.91680322</v>
      </c>
      <c r="K93" s="157" t="n">
        <f aca="false">high_v2_m!K81</f>
        <v>4687166.98929912</v>
      </c>
      <c r="L93" s="67" t="n">
        <f aca="false">H93-I93</f>
        <v>1413241.07474797</v>
      </c>
      <c r="M93" s="67" t="n">
        <f aca="false">J93-K93</f>
        <v>144963.927504095</v>
      </c>
      <c r="N93" s="157" t="n">
        <f aca="false">SUM(high_v5_m!C81:J81)</f>
        <v>4383664.87032243</v>
      </c>
      <c r="O93" s="7"/>
      <c r="P93" s="7"/>
      <c r="Q93" s="67" t="n">
        <f aca="false">I93*5.5017049523</f>
        <v>172655803.403134</v>
      </c>
      <c r="R93" s="67"/>
      <c r="S93" s="67"/>
      <c r="T93" s="7"/>
      <c r="U93" s="7"/>
      <c r="V93" s="67" t="n">
        <f aca="false">K93*5.5017049523</f>
        <v>25787409.8372841</v>
      </c>
      <c r="W93" s="67" t="n">
        <f aca="false">M93*5.5017049523</f>
        <v>797548.757854139</v>
      </c>
      <c r="X93" s="67" t="n">
        <f aca="false">N93*5.1890047538+L93*5.5017049523</f>
        <v>30522093.2709039</v>
      </c>
      <c r="Y93" s="67" t="n">
        <f aca="false">N93*5.1890047538</f>
        <v>22746857.8511692</v>
      </c>
      <c r="Z93" s="67" t="n">
        <f aca="false">L93*5.5017049523</f>
        <v>7775235.41973469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high_v2_m!D82+temporary_pension_bonus_high!B82</f>
        <v>37572770.1115021</v>
      </c>
      <c r="G94" s="155" t="n">
        <f aca="false">high_v2_m!E82+temporary_pension_bonus_high!B82</f>
        <v>36016112.2312278</v>
      </c>
      <c r="H94" s="8" t="n">
        <f aca="false">F94-J94</f>
        <v>32629904.2120831</v>
      </c>
      <c r="I94" s="8" t="n">
        <f aca="false">G94-K94</f>
        <v>31221532.3087914</v>
      </c>
      <c r="J94" s="155" t="n">
        <f aca="false">high_v2_m!J82</f>
        <v>4942865.89941901</v>
      </c>
      <c r="K94" s="155" t="n">
        <f aca="false">high_v2_m!K82</f>
        <v>4794579.92243644</v>
      </c>
      <c r="L94" s="8" t="n">
        <f aca="false">H94-I94</f>
        <v>1408371.90329172</v>
      </c>
      <c r="M94" s="8" t="n">
        <f aca="false">J94-K94</f>
        <v>148285.976982572</v>
      </c>
      <c r="N94" s="155" t="n">
        <f aca="false">SUM(high_v5_m!C82:J82)</f>
        <v>5342065.69321886</v>
      </c>
      <c r="O94" s="5"/>
      <c r="P94" s="5"/>
      <c r="Q94" s="8" t="n">
        <f aca="false">I94*5.5017049523</f>
        <v>171771658.921672</v>
      </c>
      <c r="R94" s="8"/>
      <c r="S94" s="8"/>
      <c r="T94" s="5"/>
      <c r="U94" s="5"/>
      <c r="V94" s="8" t="n">
        <f aca="false">K94*5.5017049523</f>
        <v>26378364.1034667</v>
      </c>
      <c r="W94" s="8" t="n">
        <f aca="false">M94*5.5017049523</f>
        <v>815825.693921661</v>
      </c>
      <c r="X94" s="8" t="n">
        <f aca="false">N94*5.1890047538+L94*5.5017049523</f>
        <v>35468450.9522448</v>
      </c>
      <c r="Y94" s="8" t="n">
        <f aca="false">N94*5.1890047538</f>
        <v>27720004.2772246</v>
      </c>
      <c r="Z94" s="8" t="n">
        <f aca="false">L94*5.5017049523</f>
        <v>7748446.67502026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high_v2_m!D83+temporary_pension_bonus_high!B83</f>
        <v>38310478.5004679</v>
      </c>
      <c r="G95" s="157" t="n">
        <f aca="false">high_v2_m!E83+temporary_pension_bonus_high!B83</f>
        <v>36723361.8242956</v>
      </c>
      <c r="H95" s="67" t="n">
        <f aca="false">F95-J95</f>
        <v>33165664.2286199</v>
      </c>
      <c r="I95" s="67" t="n">
        <f aca="false">G95-K95</f>
        <v>31732891.9806031</v>
      </c>
      <c r="J95" s="157" t="n">
        <f aca="false">high_v2_m!J83</f>
        <v>5144814.27184799</v>
      </c>
      <c r="K95" s="157" t="n">
        <f aca="false">high_v2_m!K83</f>
        <v>4990469.84369255</v>
      </c>
      <c r="L95" s="67" t="n">
        <f aca="false">H95-I95</f>
        <v>1432772.24801686</v>
      </c>
      <c r="M95" s="67" t="n">
        <f aca="false">J95-K95</f>
        <v>154344.42815544</v>
      </c>
      <c r="N95" s="157" t="n">
        <f aca="false">SUM(high_v5_m!C83:J83)</f>
        <v>4481782.07424579</v>
      </c>
      <c r="O95" s="7"/>
      <c r="P95" s="7"/>
      <c r="Q95" s="67" t="n">
        <f aca="false">I95*5.5017049523</f>
        <v>174585008.960485</v>
      </c>
      <c r="R95" s="67"/>
      <c r="S95" s="67"/>
      <c r="T95" s="7"/>
      <c r="U95" s="7"/>
      <c r="V95" s="67" t="n">
        <f aca="false">K95*5.5017049523</f>
        <v>27456092.6533471</v>
      </c>
      <c r="W95" s="67" t="n">
        <f aca="false">M95*5.5017049523</f>
        <v>849157.504742695</v>
      </c>
      <c r="X95" s="67" t="n">
        <f aca="false">N95*5.1890047538+L95*5.5017049523</f>
        <v>31138678.6611894</v>
      </c>
      <c r="Y95" s="67" t="n">
        <f aca="false">N95*5.1890047538</f>
        <v>23255988.488757</v>
      </c>
      <c r="Z95" s="67" t="n">
        <f aca="false">L95*5.5017049523</f>
        <v>7882690.17243234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high_v2_m!D84+temporary_pension_bonus_high!B84</f>
        <v>38131094.1379172</v>
      </c>
      <c r="G96" s="157" t="n">
        <f aca="false">high_v2_m!E84+temporary_pension_bonus_high!B84</f>
        <v>36552124.8672755</v>
      </c>
      <c r="H96" s="67" t="n">
        <f aca="false">F96-J96</f>
        <v>32926368.1927485</v>
      </c>
      <c r="I96" s="67" t="n">
        <f aca="false">G96-K96</f>
        <v>31503540.7004619</v>
      </c>
      <c r="J96" s="157" t="n">
        <f aca="false">high_v2_m!J84</f>
        <v>5204725.94516865</v>
      </c>
      <c r="K96" s="157" t="n">
        <f aca="false">high_v2_m!K84</f>
        <v>5048584.16681359</v>
      </c>
      <c r="L96" s="67" t="n">
        <f aca="false">H96-I96</f>
        <v>1422827.49228662</v>
      </c>
      <c r="M96" s="67" t="n">
        <f aca="false">J96-K96</f>
        <v>156141.778355059</v>
      </c>
      <c r="N96" s="157" t="n">
        <f aca="false">SUM(high_v5_m!C84:J84)</f>
        <v>4372483.24446092</v>
      </c>
      <c r="O96" s="7"/>
      <c r="P96" s="7"/>
      <c r="Q96" s="67" t="n">
        <f aca="false">I96*5.5017049523</f>
        <v>173323185.886716</v>
      </c>
      <c r="R96" s="67"/>
      <c r="S96" s="67"/>
      <c r="T96" s="7"/>
      <c r="U96" s="7"/>
      <c r="V96" s="67" t="n">
        <f aca="false">K96*5.5017049523</f>
        <v>27775820.5126617</v>
      </c>
      <c r="W96" s="67" t="n">
        <f aca="false">M96*5.5017049523</f>
        <v>859045.995236958</v>
      </c>
      <c r="X96" s="67" t="n">
        <f aca="false">N96*5.1890047538+L96*5.5017049523</f>
        <v>30516813.4020004</v>
      </c>
      <c r="Y96" s="67" t="n">
        <f aca="false">N96*5.1890047538</f>
        <v>22688836.3414186</v>
      </c>
      <c r="Z96" s="67" t="n">
        <f aca="false">L96*5.5017049523</f>
        <v>7827977.06058188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high_v2_m!D85+temporary_pension_bonus_high!B85</f>
        <v>38612064.1156446</v>
      </c>
      <c r="G97" s="157" t="n">
        <f aca="false">high_v2_m!E85+temporary_pension_bonus_high!B85</f>
        <v>37013522.3801409</v>
      </c>
      <c r="H97" s="67" t="n">
        <f aca="false">F97-J97</f>
        <v>33301454.6099249</v>
      </c>
      <c r="I97" s="67" t="n">
        <f aca="false">G97-K97</f>
        <v>31862231.1595928</v>
      </c>
      <c r="J97" s="157" t="n">
        <f aca="false">high_v2_m!J85</f>
        <v>5310609.50571966</v>
      </c>
      <c r="K97" s="157" t="n">
        <f aca="false">high_v2_m!K85</f>
        <v>5151291.22054807</v>
      </c>
      <c r="L97" s="67" t="n">
        <f aca="false">H97-I97</f>
        <v>1439223.45033208</v>
      </c>
      <c r="M97" s="67" t="n">
        <f aca="false">J97-K97</f>
        <v>159318.28517159</v>
      </c>
      <c r="N97" s="157" t="n">
        <f aca="false">SUM(high_v5_m!C85:J85)</f>
        <v>4424979.12100333</v>
      </c>
      <c r="O97" s="7"/>
      <c r="P97" s="7"/>
      <c r="Q97" s="67" t="n">
        <f aca="false">I97*5.5017049523</f>
        <v>175296594.962059</v>
      </c>
      <c r="R97" s="67"/>
      <c r="S97" s="67"/>
      <c r="T97" s="7"/>
      <c r="U97" s="7"/>
      <c r="V97" s="67" t="n">
        <f aca="false">K97*5.5017049523</f>
        <v>28340884.4188288</v>
      </c>
      <c r="W97" s="67" t="n">
        <f aca="false">M97*5.5017049523</f>
        <v>876522.198520479</v>
      </c>
      <c r="X97" s="67" t="n">
        <f aca="false">N97*5.1890047538+L97*5.5017049523</f>
        <v>30879420.4785103</v>
      </c>
      <c r="Y97" s="67" t="n">
        <f aca="false">N97*5.1890047538</f>
        <v>22961237.694352</v>
      </c>
      <c r="Z97" s="67" t="n">
        <f aca="false">L97*5.5017049523</f>
        <v>7918182.78415827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high_v2_m!D86+temporary_pension_bonus_high!B86</f>
        <v>38505897.9750918</v>
      </c>
      <c r="G98" s="155" t="n">
        <f aca="false">high_v2_m!E86+temporary_pension_bonus_high!B86</f>
        <v>36912294.2781824</v>
      </c>
      <c r="H98" s="8" t="n">
        <f aca="false">F98-J98</f>
        <v>33140274.2866174</v>
      </c>
      <c r="I98" s="8" t="n">
        <f aca="false">G98-K98</f>
        <v>31707639.3003623</v>
      </c>
      <c r="J98" s="155" t="n">
        <f aca="false">high_v2_m!J86</f>
        <v>5365623.68847435</v>
      </c>
      <c r="K98" s="155" t="n">
        <f aca="false">high_v2_m!K86</f>
        <v>5204654.97782012</v>
      </c>
      <c r="L98" s="8" t="n">
        <f aca="false">H98-I98</f>
        <v>1432634.98625515</v>
      </c>
      <c r="M98" s="8" t="n">
        <f aca="false">J98-K98</f>
        <v>160968.710654231</v>
      </c>
      <c r="N98" s="155" t="n">
        <f aca="false">SUM(high_v5_m!C86:J86)</f>
        <v>5330169.39522779</v>
      </c>
      <c r="O98" s="5"/>
      <c r="P98" s="5"/>
      <c r="Q98" s="8" t="n">
        <f aca="false">I98*5.5017049523</f>
        <v>174446076.164545</v>
      </c>
      <c r="R98" s="8"/>
      <c r="S98" s="8"/>
      <c r="T98" s="5"/>
      <c r="U98" s="5"/>
      <c r="V98" s="8" t="n">
        <f aca="false">K98*5.5017049523</f>
        <v>28634476.0664858</v>
      </c>
      <c r="W98" s="8" t="n">
        <f aca="false">M98*5.5017049523</f>
        <v>885602.352571727</v>
      </c>
      <c r="X98" s="8" t="n">
        <f aca="false">N98*5.1890047538+L98*5.5017049523</f>
        <v>35540209.3291145</v>
      </c>
      <c r="Y98" s="8" t="n">
        <f aca="false">N98*5.1890047538</f>
        <v>27658274.3303963</v>
      </c>
      <c r="Z98" s="8" t="n">
        <f aca="false">L98*5.5017049523</f>
        <v>7881934.99871822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high_v2_m!D87+temporary_pension_bonus_high!B87</f>
        <v>39119868.819387</v>
      </c>
      <c r="G99" s="157" t="n">
        <f aca="false">high_v2_m!E87+temporary_pension_bonus_high!B87</f>
        <v>37501865.071501</v>
      </c>
      <c r="H99" s="67" t="n">
        <f aca="false">F99-J99</f>
        <v>33530585.2039925</v>
      </c>
      <c r="I99" s="67" t="n">
        <f aca="false">G99-K99</f>
        <v>32080259.9645683</v>
      </c>
      <c r="J99" s="157" t="n">
        <f aca="false">high_v2_m!J87</f>
        <v>5589283.61539451</v>
      </c>
      <c r="K99" s="157" t="n">
        <f aca="false">high_v2_m!K87</f>
        <v>5421605.10693267</v>
      </c>
      <c r="L99" s="67" t="n">
        <f aca="false">H99-I99</f>
        <v>1450325.23942414</v>
      </c>
      <c r="M99" s="67" t="n">
        <f aca="false">J99-K99</f>
        <v>167678.508461836</v>
      </c>
      <c r="N99" s="157" t="n">
        <f aca="false">SUM(high_v5_m!C87:J87)</f>
        <v>4403052.45867103</v>
      </c>
      <c r="O99" s="7"/>
      <c r="P99" s="7"/>
      <c r="Q99" s="67" t="n">
        <f aca="false">I99*5.5017049523</f>
        <v>176496125.118137</v>
      </c>
      <c r="R99" s="67"/>
      <c r="S99" s="67"/>
      <c r="T99" s="7"/>
      <c r="U99" s="7"/>
      <c r="V99" s="67" t="n">
        <f aca="false">K99*5.5017049523</f>
        <v>29828071.6662264</v>
      </c>
      <c r="W99" s="67" t="n">
        <f aca="false">M99*5.5017049523</f>
        <v>922517.680398759</v>
      </c>
      <c r="X99" s="67" t="n">
        <f aca="false">N99*5.1890047538+L99*5.5017049523</f>
        <v>30826721.6914602</v>
      </c>
      <c r="Y99" s="67" t="n">
        <f aca="false">N99*5.1890047538</f>
        <v>22847460.1392747</v>
      </c>
      <c r="Z99" s="67" t="n">
        <f aca="false">L99*5.5017049523</f>
        <v>7979261.55218549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high_v2_m!D88+temporary_pension_bonus_high!B88</f>
        <v>38952499.563477</v>
      </c>
      <c r="G100" s="157" t="n">
        <f aca="false">high_v2_m!E88+temporary_pension_bonus_high!B88</f>
        <v>37341435.8930779</v>
      </c>
      <c r="H100" s="67" t="n">
        <f aca="false">F100-J100</f>
        <v>33330987.0181158</v>
      </c>
      <c r="I100" s="67" t="n">
        <f aca="false">G100-K100</f>
        <v>31888568.7240775</v>
      </c>
      <c r="J100" s="157" t="n">
        <f aca="false">high_v2_m!J88</f>
        <v>5621512.54536122</v>
      </c>
      <c r="K100" s="157" t="n">
        <f aca="false">high_v2_m!K88</f>
        <v>5452867.16900038</v>
      </c>
      <c r="L100" s="67" t="n">
        <f aca="false">H100-I100</f>
        <v>1442418.2940383</v>
      </c>
      <c r="M100" s="67" t="n">
        <f aca="false">J100-K100</f>
        <v>168645.376360837</v>
      </c>
      <c r="N100" s="157" t="n">
        <f aca="false">SUM(high_v5_m!C88:J88)</f>
        <v>4457064.33634379</v>
      </c>
      <c r="O100" s="7"/>
      <c r="P100" s="7"/>
      <c r="Q100" s="67" t="n">
        <f aca="false">I100*5.5017049523</f>
        <v>175441496.471016</v>
      </c>
      <c r="R100" s="67"/>
      <c r="S100" s="67"/>
      <c r="T100" s="7"/>
      <c r="U100" s="7"/>
      <c r="V100" s="67" t="n">
        <f aca="false">K100*5.5017049523</f>
        <v>30000066.3079235</v>
      </c>
      <c r="W100" s="67" t="n">
        <f aca="false">M100*5.5017049523</f>
        <v>927837.102306916</v>
      </c>
      <c r="X100" s="67" t="n">
        <f aca="false">N100*5.1890047538+L100*5.5017049523</f>
        <v>31063487.900879</v>
      </c>
      <c r="Y100" s="67" t="n">
        <f aca="false">N100*5.1890047538</f>
        <v>23127728.0292804</v>
      </c>
      <c r="Z100" s="67" t="n">
        <f aca="false">L100*5.5017049523</f>
        <v>7935759.87159861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high_v2_m!D89+temporary_pension_bonus_high!B89</f>
        <v>39599252.7450986</v>
      </c>
      <c r="G101" s="157" t="n">
        <f aca="false">high_v2_m!E89+temporary_pension_bonus_high!B89</f>
        <v>37963389.6219366</v>
      </c>
      <c r="H101" s="67" t="n">
        <f aca="false">F101-J101</f>
        <v>33817554.8241435</v>
      </c>
      <c r="I101" s="67" t="n">
        <f aca="false">G101-K101</f>
        <v>32355142.6386102</v>
      </c>
      <c r="J101" s="157" t="n">
        <f aca="false">high_v2_m!J89</f>
        <v>5781697.92095511</v>
      </c>
      <c r="K101" s="157" t="n">
        <f aca="false">high_v2_m!K89</f>
        <v>5608246.98332646</v>
      </c>
      <c r="L101" s="67" t="n">
        <f aca="false">H101-I101</f>
        <v>1462412.18553331</v>
      </c>
      <c r="M101" s="67" t="n">
        <f aca="false">J101-K101</f>
        <v>173450.937628652</v>
      </c>
      <c r="N101" s="157" t="n">
        <f aca="false">SUM(high_v5_m!C89:J89)</f>
        <v>4540545.35820428</v>
      </c>
      <c r="O101" s="7"/>
      <c r="P101" s="7"/>
      <c r="Q101" s="67" t="n">
        <f aca="false">I101*5.5017049523</f>
        <v>178008448.487214</v>
      </c>
      <c r="R101" s="67"/>
      <c r="S101" s="67"/>
      <c r="T101" s="7"/>
      <c r="U101" s="7"/>
      <c r="V101" s="67" t="n">
        <f aca="false">K101*5.5017049523</f>
        <v>30854920.2018887</v>
      </c>
      <c r="W101" s="67" t="n">
        <f aca="false">M101*5.5017049523</f>
        <v>954275.882532633</v>
      </c>
      <c r="X101" s="67" t="n">
        <f aca="false">N101*5.1890047538+L101*5.5017049523</f>
        <v>31606671.812019</v>
      </c>
      <c r="Y101" s="67" t="n">
        <f aca="false">N101*5.1890047538</f>
        <v>23560911.4485665</v>
      </c>
      <c r="Z101" s="67" t="n">
        <f aca="false">L101*5.5017049523</f>
        <v>8045760.36345246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high_v2_m!D90+temporary_pension_bonus_high!B90</f>
        <v>39489913.5084034</v>
      </c>
      <c r="G102" s="155" t="n">
        <f aca="false">high_v2_m!E90+temporary_pension_bonus_high!B90</f>
        <v>37858658.4382368</v>
      </c>
      <c r="H102" s="8" t="n">
        <f aca="false">F102-J102</f>
        <v>33674793.3368036</v>
      </c>
      <c r="I102" s="8" t="n">
        <f aca="false">G102-K102</f>
        <v>32217991.871785</v>
      </c>
      <c r="J102" s="155" t="n">
        <f aca="false">high_v2_m!J90</f>
        <v>5815120.17159984</v>
      </c>
      <c r="K102" s="155" t="n">
        <f aca="false">high_v2_m!K90</f>
        <v>5640666.56645184</v>
      </c>
      <c r="L102" s="8" t="n">
        <f aca="false">H102-I102</f>
        <v>1456801.46501859</v>
      </c>
      <c r="M102" s="8" t="n">
        <f aca="false">J102-K102</f>
        <v>174453.605147996</v>
      </c>
      <c r="N102" s="155" t="n">
        <f aca="false">SUM(high_v5_m!C90:J90)</f>
        <v>5407682.54936482</v>
      </c>
      <c r="O102" s="5"/>
      <c r="P102" s="5"/>
      <c r="Q102" s="8" t="n">
        <f aca="false">I102*5.5017049523</f>
        <v>177253885.434161</v>
      </c>
      <c r="R102" s="8"/>
      <c r="S102" s="8"/>
      <c r="T102" s="5"/>
      <c r="U102" s="5"/>
      <c r="V102" s="8" t="n">
        <f aca="false">K102*5.5017049523</f>
        <v>31033283.1829211</v>
      </c>
      <c r="W102" s="8" t="n">
        <f aca="false">M102*5.5017049523</f>
        <v>959792.263389318</v>
      </c>
      <c r="X102" s="8" t="n">
        <f aca="false">N102*5.1890047538+L102*5.5017049523</f>
        <v>36075382.290306</v>
      </c>
      <c r="Y102" s="8" t="n">
        <f aca="false">N102*5.1890047538</f>
        <v>28060490.4556954</v>
      </c>
      <c r="Z102" s="8" t="n">
        <f aca="false">L102*5.5017049523</f>
        <v>8014891.83461067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high_v2_m!D91+temporary_pension_bonus_high!B91</f>
        <v>40160276.8924</v>
      </c>
      <c r="G103" s="157" t="n">
        <f aca="false">high_v2_m!E91+temporary_pension_bonus_high!B91</f>
        <v>38502462.7276965</v>
      </c>
      <c r="H103" s="67" t="n">
        <f aca="false">F103-J103</f>
        <v>34135279.8465046</v>
      </c>
      <c r="I103" s="67" t="n">
        <f aca="false">G103-K103</f>
        <v>32658215.5931781</v>
      </c>
      <c r="J103" s="157" t="n">
        <f aca="false">high_v2_m!J91</f>
        <v>6024997.04589531</v>
      </c>
      <c r="K103" s="157" t="n">
        <f aca="false">high_v2_m!K91</f>
        <v>5844247.13451845</v>
      </c>
      <c r="L103" s="67" t="n">
        <f aca="false">H103-I103</f>
        <v>1477064.25332656</v>
      </c>
      <c r="M103" s="67" t="n">
        <f aca="false">J103-K103</f>
        <v>180749.911376859</v>
      </c>
      <c r="N103" s="157" t="n">
        <f aca="false">SUM(high_v5_m!C91:J91)</f>
        <v>4479167.65446008</v>
      </c>
      <c r="O103" s="7"/>
      <c r="P103" s="7"/>
      <c r="Q103" s="67" t="n">
        <f aca="false">I103*5.5017049523</f>
        <v>179675866.462269</v>
      </c>
      <c r="R103" s="67"/>
      <c r="S103" s="67"/>
      <c r="T103" s="7"/>
      <c r="U103" s="7"/>
      <c r="V103" s="67" t="n">
        <f aca="false">K103*5.5017049523</f>
        <v>32153323.4024453</v>
      </c>
      <c r="W103" s="67" t="n">
        <f aca="false">M103*5.5017049523</f>
        <v>994432.682549852</v>
      </c>
      <c r="X103" s="67" t="n">
        <f aca="false">N103*5.1890047538+L103*5.5017049523</f>
        <v>31368793.9694526</v>
      </c>
      <c r="Y103" s="67" t="n">
        <f aca="false">N103*5.1890047538</f>
        <v>23242422.2520605</v>
      </c>
      <c r="Z103" s="67" t="n">
        <f aca="false">L103*5.5017049523</f>
        <v>8126371.71739204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high_v2_m!D92+temporary_pension_bonus_high!B92</f>
        <v>40039473.0534782</v>
      </c>
      <c r="G104" s="157" t="n">
        <f aca="false">high_v2_m!E92+temporary_pension_bonus_high!B92</f>
        <v>38386984.8869856</v>
      </c>
      <c r="H104" s="67" t="n">
        <f aca="false">F104-J104</f>
        <v>33891610.8270286</v>
      </c>
      <c r="I104" s="67" t="n">
        <f aca="false">G104-K104</f>
        <v>32423558.5273295</v>
      </c>
      <c r="J104" s="157" t="n">
        <f aca="false">high_v2_m!J92</f>
        <v>6147862.22644961</v>
      </c>
      <c r="K104" s="157" t="n">
        <f aca="false">high_v2_m!K92</f>
        <v>5963426.35965612</v>
      </c>
      <c r="L104" s="67" t="n">
        <f aca="false">H104-I104</f>
        <v>1468052.2996991</v>
      </c>
      <c r="M104" s="67" t="n">
        <f aca="false">J104-K104</f>
        <v>184435.866793488</v>
      </c>
      <c r="N104" s="157" t="n">
        <f aca="false">SUM(high_v5_m!C92:J92)</f>
        <v>4377057.03127927</v>
      </c>
      <c r="O104" s="7"/>
      <c r="P104" s="7"/>
      <c r="Q104" s="67" t="n">
        <f aca="false">I104*5.5017049523</f>
        <v>178384852.520998</v>
      </c>
      <c r="R104" s="67"/>
      <c r="S104" s="67"/>
      <c r="T104" s="7"/>
      <c r="U104" s="7"/>
      <c r="V104" s="67" t="n">
        <f aca="false">K104*5.5017049523</f>
        <v>32809012.3355964</v>
      </c>
      <c r="W104" s="67" t="n">
        <f aca="false">M104*5.5017049523</f>
        <v>1014711.72171948</v>
      </c>
      <c r="X104" s="67" t="n">
        <f aca="false">N104*5.1890047538+L104*5.5017049523</f>
        <v>30789360.3504518</v>
      </c>
      <c r="Y104" s="67" t="n">
        <f aca="false">N104*5.1890047538</f>
        <v>22712569.7429618</v>
      </c>
      <c r="Z104" s="67" t="n">
        <f aca="false">L104*5.5017049523</f>
        <v>8076790.60748995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high_v2_m!D93+temporary_pension_bonus_high!B93</f>
        <v>40810033.4912385</v>
      </c>
      <c r="G105" s="157" t="n">
        <f aca="false">high_v2_m!E93+temporary_pension_bonus_high!B93</f>
        <v>39126504.1816366</v>
      </c>
      <c r="H105" s="67" t="n">
        <f aca="false">F105-J105</f>
        <v>34536929.5345461</v>
      </c>
      <c r="I105" s="67" t="n">
        <f aca="false">G105-K105</f>
        <v>33041593.3436449</v>
      </c>
      <c r="J105" s="157" t="n">
        <f aca="false">high_v2_m!J93</f>
        <v>6273103.95669244</v>
      </c>
      <c r="K105" s="157" t="n">
        <f aca="false">high_v2_m!K93</f>
        <v>6084910.83799167</v>
      </c>
      <c r="L105" s="67" t="n">
        <f aca="false">H105-I105</f>
        <v>1495336.19090119</v>
      </c>
      <c r="M105" s="67" t="n">
        <f aca="false">J105-K105</f>
        <v>188193.118700773</v>
      </c>
      <c r="N105" s="157" t="n">
        <f aca="false">SUM(high_v5_m!C93:J93)</f>
        <v>4470390.83876475</v>
      </c>
      <c r="O105" s="7"/>
      <c r="P105" s="7"/>
      <c r="Q105" s="67" t="n">
        <f aca="false">I105*5.5017049523</f>
        <v>181785097.730614</v>
      </c>
      <c r="R105" s="67"/>
      <c r="S105" s="67"/>
      <c r="T105" s="7"/>
      <c r="U105" s="7"/>
      <c r="V105" s="67" t="n">
        <f aca="false">K105*5.5017049523</f>
        <v>33477384.0916827</v>
      </c>
      <c r="W105" s="67" t="n">
        <f aca="false">M105*5.5017049523</f>
        <v>1035383.01314483</v>
      </c>
      <c r="X105" s="67" t="n">
        <f aca="false">N105*5.1890047538+L105*5.5017049523</f>
        <v>31423777.8405288</v>
      </c>
      <c r="Y105" s="67" t="n">
        <f aca="false">N105*5.1890047538</f>
        <v>23196879.3136943</v>
      </c>
      <c r="Z105" s="67" t="n">
        <f aca="false">L105*5.5017049523</f>
        <v>8226898.52683449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high_v2_m!D94+temporary_pension_bonus_high!B94</f>
        <v>40631253.460518</v>
      </c>
      <c r="G106" s="155" t="n">
        <f aca="false">high_v2_m!E94+temporary_pension_bonus_high!B94</f>
        <v>38956883.7191137</v>
      </c>
      <c r="H106" s="8" t="n">
        <f aca="false">F106-J106</f>
        <v>34358704.9545662</v>
      </c>
      <c r="I106" s="8" t="n">
        <f aca="false">G106-K106</f>
        <v>32872511.6683405</v>
      </c>
      <c r="J106" s="155" t="n">
        <f aca="false">high_v2_m!J94</f>
        <v>6272548.50595177</v>
      </c>
      <c r="K106" s="155" t="n">
        <f aca="false">high_v2_m!K94</f>
        <v>6084372.05077321</v>
      </c>
      <c r="L106" s="8" t="n">
        <f aca="false">H106-I106</f>
        <v>1486193.2862257</v>
      </c>
      <c r="M106" s="8" t="n">
        <f aca="false">J106-K106</f>
        <v>188176.455178552</v>
      </c>
      <c r="N106" s="155" t="n">
        <f aca="false">SUM(high_v5_m!C94:J94)</f>
        <v>5446010.6161643</v>
      </c>
      <c r="O106" s="5"/>
      <c r="P106" s="5"/>
      <c r="Q106" s="8" t="n">
        <f aca="false">I106*5.5017049523</f>
        <v>180854860.240248</v>
      </c>
      <c r="R106" s="8"/>
      <c r="S106" s="8"/>
      <c r="T106" s="5"/>
      <c r="U106" s="5"/>
      <c r="V106" s="8" t="n">
        <f aca="false">K106*5.5017049523</f>
        <v>33474419.8433747</v>
      </c>
      <c r="W106" s="8" t="n">
        <f aca="false">M106*5.5017049523</f>
        <v>1035291.3353621</v>
      </c>
      <c r="X106" s="8" t="n">
        <f aca="false">N106*5.1890047538+L106*5.5017049523</f>
        <v>36435971.9394247</v>
      </c>
      <c r="Y106" s="8" t="n">
        <f aca="false">N106*5.1890047538</f>
        <v>28259374.9765218</v>
      </c>
      <c r="Z106" s="8" t="n">
        <f aca="false">L106*5.5017049523</f>
        <v>8176596.96290292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high_v2_m!D95+temporary_pension_bonus_high!B95</f>
        <v>41257648.2465873</v>
      </c>
      <c r="G107" s="157" t="n">
        <f aca="false">high_v2_m!E95+temporary_pension_bonus_high!B95</f>
        <v>39557847.5481304</v>
      </c>
      <c r="H107" s="67" t="n">
        <f aca="false">F107-J107</f>
        <v>34884610.1565143</v>
      </c>
      <c r="I107" s="67" t="n">
        <f aca="false">G107-K107</f>
        <v>33376000.6007595</v>
      </c>
      <c r="J107" s="157" t="n">
        <f aca="false">high_v2_m!J95</f>
        <v>6373038.09007304</v>
      </c>
      <c r="K107" s="157" t="n">
        <f aca="false">high_v2_m!K95</f>
        <v>6181846.94737084</v>
      </c>
      <c r="L107" s="67" t="n">
        <f aca="false">H107-I107</f>
        <v>1508609.55575479</v>
      </c>
      <c r="M107" s="67" t="n">
        <f aca="false">J107-K107</f>
        <v>191191.142702192</v>
      </c>
      <c r="N107" s="157" t="n">
        <f aca="false">SUM(high_v5_m!C95:J95)</f>
        <v>4517866.10529796</v>
      </c>
      <c r="O107" s="7"/>
      <c r="P107" s="7"/>
      <c r="Q107" s="67" t="n">
        <f aca="false">I107*5.5017049523</f>
        <v>183624907.793166</v>
      </c>
      <c r="R107" s="67"/>
      <c r="S107" s="67"/>
      <c r="T107" s="7"/>
      <c r="U107" s="7"/>
      <c r="V107" s="67" t="n">
        <f aca="false">K107*5.5017049523</f>
        <v>34010697.9647108</v>
      </c>
      <c r="W107" s="67" t="n">
        <f aca="false">M107*5.5017049523</f>
        <v>1051877.25664055</v>
      </c>
      <c r="X107" s="67" t="n">
        <f aca="false">N107*5.1890047538+L107*5.5017049523</f>
        <v>31743153.3614062</v>
      </c>
      <c r="Y107" s="67" t="n">
        <f aca="false">N107*5.1890047538</f>
        <v>23443228.697423</v>
      </c>
      <c r="Z107" s="67" t="n">
        <f aca="false">L107*5.5017049523</f>
        <v>8299924.66398322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high_v2_m!D96+temporary_pension_bonus_high!B96</f>
        <v>40964318.9777155</v>
      </c>
      <c r="G108" s="157" t="n">
        <f aca="false">high_v2_m!E96+temporary_pension_bonus_high!B96</f>
        <v>39277800.0247123</v>
      </c>
      <c r="H108" s="67" t="n">
        <f aca="false">F108-J108</f>
        <v>34566761.3748595</v>
      </c>
      <c r="I108" s="67" t="n">
        <f aca="false">G108-K108</f>
        <v>33072169.1499421</v>
      </c>
      <c r="J108" s="157" t="n">
        <f aca="false">high_v2_m!J96</f>
        <v>6397557.60285594</v>
      </c>
      <c r="K108" s="157" t="n">
        <f aca="false">high_v2_m!K96</f>
        <v>6205630.87477027</v>
      </c>
      <c r="L108" s="67" t="n">
        <f aca="false">H108-I108</f>
        <v>1494592.22491747</v>
      </c>
      <c r="M108" s="67" t="n">
        <f aca="false">J108-K108</f>
        <v>191926.728085678</v>
      </c>
      <c r="N108" s="157" t="n">
        <f aca="false">SUM(high_v5_m!C96:J96)</f>
        <v>4418209.90479211</v>
      </c>
      <c r="O108" s="7"/>
      <c r="P108" s="7"/>
      <c r="Q108" s="67" t="n">
        <f aca="false">I108*5.5017049523</f>
        <v>181953316.79554</v>
      </c>
      <c r="R108" s="67"/>
      <c r="S108" s="67"/>
      <c r="T108" s="7"/>
      <c r="U108" s="7"/>
      <c r="V108" s="67" t="n">
        <f aca="false">K108*5.5017049523</f>
        <v>34141550.1158693</v>
      </c>
      <c r="W108" s="67" t="n">
        <f aca="false">M108*5.5017049523</f>
        <v>1055924.23038771</v>
      </c>
      <c r="X108" s="67" t="n">
        <f aca="false">N108*5.1890047538+L108*5.5017049523</f>
        <v>31148917.64475</v>
      </c>
      <c r="Y108" s="67" t="n">
        <f aca="false">N108*5.1890047538</f>
        <v>22926112.1992525</v>
      </c>
      <c r="Z108" s="67" t="n">
        <f aca="false">L108*5.5017049523</f>
        <v>8222805.44549751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high_v2_m!D97+temporary_pension_bonus_high!B97</f>
        <v>41687722.9137203</v>
      </c>
      <c r="G109" s="157" t="n">
        <f aca="false">high_v2_m!E97+temporary_pension_bonus_high!B97</f>
        <v>39970724.4514651</v>
      </c>
      <c r="H109" s="67" t="n">
        <f aca="false">F109-J109</f>
        <v>35115993.0146161</v>
      </c>
      <c r="I109" s="67" t="n">
        <f aca="false">G109-K109</f>
        <v>33596146.4493341</v>
      </c>
      <c r="J109" s="157" t="n">
        <f aca="false">high_v2_m!J97</f>
        <v>6571729.89910419</v>
      </c>
      <c r="K109" s="157" t="n">
        <f aca="false">high_v2_m!K97</f>
        <v>6374578.00213106</v>
      </c>
      <c r="L109" s="67" t="n">
        <f aca="false">H109-I109</f>
        <v>1519846.56528202</v>
      </c>
      <c r="M109" s="67" t="n">
        <f aca="false">J109-K109</f>
        <v>197151.896973127</v>
      </c>
      <c r="N109" s="157" t="n">
        <f aca="false">SUM(high_v5_m!C97:J97)</f>
        <v>4429681.24313516</v>
      </c>
      <c r="O109" s="7"/>
      <c r="P109" s="7"/>
      <c r="Q109" s="67" t="n">
        <f aca="false">I109*5.5017049523</f>
        <v>184836085.298497</v>
      </c>
      <c r="R109" s="67"/>
      <c r="S109" s="67"/>
      <c r="T109" s="7"/>
      <c r="U109" s="7"/>
      <c r="V109" s="67" t="n">
        <f aca="false">K109*5.5017049523</f>
        <v>35071047.3631471</v>
      </c>
      <c r="W109" s="67" t="n">
        <f aca="false">M109*5.5017049523</f>
        <v>1084671.56793239</v>
      </c>
      <c r="X109" s="67" t="n">
        <f aca="false">N109*5.1890047538+L109*5.5017049523</f>
        <v>31347384.4033953</v>
      </c>
      <c r="Y109" s="67" t="n">
        <f aca="false">N109*5.1890047538</f>
        <v>22985637.028447</v>
      </c>
      <c r="Z109" s="67" t="n">
        <f aca="false">L109*5.5017049523</f>
        <v>8361747.37494826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high_v2_m!D98+temporary_pension_bonus_high!B98</f>
        <v>41619449.1187216</v>
      </c>
      <c r="G110" s="155" t="n">
        <f aca="false">high_v2_m!E98+temporary_pension_bonus_high!B98</f>
        <v>39906772.2402479</v>
      </c>
      <c r="H110" s="8" t="n">
        <f aca="false">F110-J110</f>
        <v>34964339.7000429</v>
      </c>
      <c r="I110" s="8" t="n">
        <f aca="false">G110-K110</f>
        <v>33451316.1041296</v>
      </c>
      <c r="J110" s="155" t="n">
        <f aca="false">high_v2_m!J98</f>
        <v>6655109.41867867</v>
      </c>
      <c r="K110" s="155" t="n">
        <f aca="false">high_v2_m!K98</f>
        <v>6455456.13611831</v>
      </c>
      <c r="L110" s="8" t="n">
        <f aca="false">H110-I110</f>
        <v>1513023.59591327</v>
      </c>
      <c r="M110" s="8" t="n">
        <f aca="false">J110-K110</f>
        <v>199653.282560361</v>
      </c>
      <c r="N110" s="155" t="n">
        <f aca="false">SUM(high_v5_m!C98:J98)</f>
        <v>5367418.78593733</v>
      </c>
      <c r="O110" s="5"/>
      <c r="P110" s="5"/>
      <c r="Q110" s="8" t="n">
        <f aca="false">I110*5.5017049523</f>
        <v>184039271.471043</v>
      </c>
      <c r="R110" s="8"/>
      <c r="S110" s="8"/>
      <c r="T110" s="5"/>
      <c r="U110" s="5"/>
      <c r="V110" s="8" t="n">
        <f aca="false">K110*5.5017049523</f>
        <v>35516014.9934375</v>
      </c>
      <c r="W110" s="8" t="n">
        <f aca="false">M110*5.5017049523</f>
        <v>1098433.45340529</v>
      </c>
      <c r="X110" s="8" t="n">
        <f aca="false">N110*5.1890047538+L110*5.5017049523</f>
        <v>36175771.006447</v>
      </c>
      <c r="Y110" s="8" t="n">
        <f aca="false">N110*5.1890047538</f>
        <v>27851561.5958642</v>
      </c>
      <c r="Z110" s="8" t="n">
        <f aca="false">L110*5.5017049523</f>
        <v>8324209.41058278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high_v2_m!D99+temporary_pension_bonus_high!B99</f>
        <v>42228570.0683513</v>
      </c>
      <c r="G111" s="157" t="n">
        <f aca="false">high_v2_m!E99+temporary_pension_bonus_high!B99</f>
        <v>40492869.5704721</v>
      </c>
      <c r="H111" s="67" t="n">
        <f aca="false">F111-J111</f>
        <v>35365250.8414685</v>
      </c>
      <c r="I111" s="67" t="n">
        <f aca="false">G111-K111</f>
        <v>33835449.9203957</v>
      </c>
      <c r="J111" s="157" t="n">
        <f aca="false">high_v2_m!J99</f>
        <v>6863319.22688281</v>
      </c>
      <c r="K111" s="157" t="n">
        <f aca="false">high_v2_m!K99</f>
        <v>6657419.65007632</v>
      </c>
      <c r="L111" s="67" t="n">
        <f aca="false">H111-I111</f>
        <v>1529800.92107276</v>
      </c>
      <c r="M111" s="67" t="n">
        <f aca="false">J111-K111</f>
        <v>205899.576806486</v>
      </c>
      <c r="N111" s="157" t="n">
        <f aca="false">SUM(high_v5_m!C99:J99)</f>
        <v>4558202.00428939</v>
      </c>
      <c r="O111" s="7"/>
      <c r="P111" s="7"/>
      <c r="Q111" s="67" t="n">
        <f aca="false">I111*5.5017049523</f>
        <v>186152662.39034</v>
      </c>
      <c r="R111" s="67"/>
      <c r="S111" s="67"/>
      <c r="T111" s="7"/>
      <c r="U111" s="7"/>
      <c r="V111" s="67" t="n">
        <f aca="false">K111*5.5017049523</f>
        <v>36627158.6583642</v>
      </c>
      <c r="W111" s="67" t="n">
        <f aca="false">M111*5.5017049523</f>
        <v>1132798.72139272</v>
      </c>
      <c r="X111" s="67" t="n">
        <f aca="false">N111*5.1890047538+L111*5.5017049523</f>
        <v>32069045.1725374</v>
      </c>
      <c r="Y111" s="67" t="n">
        <f aca="false">N111*5.1890047538</f>
        <v>23652531.8690383</v>
      </c>
      <c r="Z111" s="67" t="n">
        <f aca="false">L111*5.5017049523</f>
        <v>8416513.3034991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high_v2_m!D100+temporary_pension_bonus_high!B100</f>
        <v>41819759.941778</v>
      </c>
      <c r="G112" s="157" t="n">
        <f aca="false">high_v2_m!E100+temporary_pension_bonus_high!B100</f>
        <v>40102646.4755582</v>
      </c>
      <c r="H112" s="67" t="n">
        <f aca="false">F112-J112</f>
        <v>34974815.6191647</v>
      </c>
      <c r="I112" s="67" t="n">
        <f aca="false">G112-K112</f>
        <v>33463050.4826233</v>
      </c>
      <c r="J112" s="157" t="n">
        <f aca="false">high_v2_m!J100</f>
        <v>6844944.32261329</v>
      </c>
      <c r="K112" s="157" t="n">
        <f aca="false">high_v2_m!K100</f>
        <v>6639595.9929349</v>
      </c>
      <c r="L112" s="67" t="n">
        <f aca="false">H112-I112</f>
        <v>1511765.1365414</v>
      </c>
      <c r="M112" s="67" t="n">
        <f aca="false">J112-K112</f>
        <v>205348.329678398</v>
      </c>
      <c r="N112" s="157" t="n">
        <f aca="false">SUM(high_v5_m!C100:J100)</f>
        <v>4445207.00356427</v>
      </c>
      <c r="O112" s="7"/>
      <c r="P112" s="7"/>
      <c r="Q112" s="67" t="n">
        <f aca="false">I112*5.5017049523</f>
        <v>184103830.559313</v>
      </c>
      <c r="R112" s="67"/>
      <c r="S112" s="67"/>
      <c r="T112" s="7"/>
      <c r="U112" s="7"/>
      <c r="V112" s="67" t="n">
        <f aca="false">K112*5.5017049523</f>
        <v>36529098.1556011</v>
      </c>
      <c r="W112" s="67" t="n">
        <f aca="false">M112*5.5017049523</f>
        <v>1129765.92233817</v>
      </c>
      <c r="X112" s="67" t="n">
        <f aca="false">N112*5.1890047538+L112*5.5017049523</f>
        <v>31383486.0115444</v>
      </c>
      <c r="Y112" s="67" t="n">
        <f aca="false">N112*5.1890047538</f>
        <v>23066200.2731201</v>
      </c>
      <c r="Z112" s="67" t="n">
        <f aca="false">L112*5.5017049523</f>
        <v>8317285.73842431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high_v2_m!D101+temporary_pension_bonus_high!B101</f>
        <v>42575089.9103358</v>
      </c>
      <c r="G113" s="157" t="n">
        <f aca="false">high_v2_m!E101+temporary_pension_bonus_high!B101</f>
        <v>40826583.718917</v>
      </c>
      <c r="H113" s="67" t="n">
        <f aca="false">F113-J113</f>
        <v>35471660.7212213</v>
      </c>
      <c r="I113" s="67" t="n">
        <f aca="false">G113-K113</f>
        <v>33936257.4054759</v>
      </c>
      <c r="J113" s="157" t="n">
        <f aca="false">high_v2_m!J101</f>
        <v>7103429.18911451</v>
      </c>
      <c r="K113" s="157" t="n">
        <f aca="false">high_v2_m!K101</f>
        <v>6890326.31344108</v>
      </c>
      <c r="L113" s="67" t="n">
        <f aca="false">H113-I113</f>
        <v>1535403.31574544</v>
      </c>
      <c r="M113" s="67" t="n">
        <f aca="false">J113-K113</f>
        <v>213102.875673437</v>
      </c>
      <c r="N113" s="157" t="n">
        <f aca="false">SUM(high_v5_m!C101:J101)</f>
        <v>4479684.46810958</v>
      </c>
      <c r="O113" s="7"/>
      <c r="P113" s="7"/>
      <c r="Q113" s="67" t="n">
        <f aca="false">I113*5.5017049523</f>
        <v>186707275.430234</v>
      </c>
      <c r="R113" s="67"/>
      <c r="S113" s="67"/>
      <c r="T113" s="7"/>
      <c r="U113" s="7"/>
      <c r="V113" s="67" t="n">
        <f aca="false">K113*5.5017049523</f>
        <v>37908542.4016218</v>
      </c>
      <c r="W113" s="67" t="n">
        <f aca="false">M113*5.5017049523</f>
        <v>1172429.14644192</v>
      </c>
      <c r="X113" s="67" t="n">
        <f aca="false">N113*5.1890047538+L113*5.5017049523</f>
        <v>31692440.0265592</v>
      </c>
      <c r="Y113" s="67" t="n">
        <f aca="false">N113*5.1890047538</f>
        <v>23245104.0005446</v>
      </c>
      <c r="Z113" s="67" t="n">
        <f aca="false">L113*5.5017049523</f>
        <v>8447336.02601454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high_v2_m!D102+temporary_pension_bonus_high!B102</f>
        <v>42347973.4951252</v>
      </c>
      <c r="G114" s="155" t="n">
        <f aca="false">high_v2_m!E102+temporary_pension_bonus_high!B102</f>
        <v>40608343.4008261</v>
      </c>
      <c r="H114" s="8" t="n">
        <f aca="false">F114-J114</f>
        <v>35224888.1006663</v>
      </c>
      <c r="I114" s="8" t="n">
        <f aca="false">G114-K114</f>
        <v>33698950.5682009</v>
      </c>
      <c r="J114" s="155" t="n">
        <f aca="false">high_v2_m!J102</f>
        <v>7123085.39445893</v>
      </c>
      <c r="K114" s="155" t="n">
        <f aca="false">high_v2_m!K102</f>
        <v>6909392.83262516</v>
      </c>
      <c r="L114" s="8" t="n">
        <f aca="false">H114-I114</f>
        <v>1525937.53246536</v>
      </c>
      <c r="M114" s="8" t="n">
        <f aca="false">J114-K114</f>
        <v>213692.561833768</v>
      </c>
      <c r="N114" s="155" t="n">
        <f aca="false">SUM(high_v5_m!C102:J102)</f>
        <v>5429394.95902221</v>
      </c>
      <c r="O114" s="5"/>
      <c r="P114" s="5"/>
      <c r="Q114" s="8" t="n">
        <f aca="false">I114*5.5017049523</f>
        <v>185401683.228384</v>
      </c>
      <c r="R114" s="8"/>
      <c r="S114" s="8"/>
      <c r="T114" s="5"/>
      <c r="U114" s="5"/>
      <c r="V114" s="8" t="n">
        <f aca="false">K114*5.5017049523</f>
        <v>38013440.76464</v>
      </c>
      <c r="W114" s="8" t="n">
        <f aca="false">M114*5.5017049523</f>
        <v>1175673.42571052</v>
      </c>
      <c r="X114" s="8" t="n">
        <f aca="false">N114*5.1890047538+L114*5.5017049523</f>
        <v>36568414.3318891</v>
      </c>
      <c r="Y114" s="8" t="n">
        <f aca="false">N114*5.1890047538</f>
        <v>28173156.252624</v>
      </c>
      <c r="Z114" s="8" t="n">
        <f aca="false">L114*5.5017049523</f>
        <v>8395258.07926512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high_v2_m!D103+temporary_pension_bonus_high!B103</f>
        <v>42930427.862057</v>
      </c>
      <c r="G115" s="157" t="n">
        <f aca="false">high_v2_m!E103+temporary_pension_bonus_high!B103</f>
        <v>41167628.9622292</v>
      </c>
      <c r="H115" s="67" t="n">
        <f aca="false">F115-J115</f>
        <v>35638087.0425303</v>
      </c>
      <c r="I115" s="67" t="n">
        <f aca="false">G115-K115</f>
        <v>34094058.3672883</v>
      </c>
      <c r="J115" s="157" t="n">
        <f aca="false">high_v2_m!J103</f>
        <v>7292340.81952673</v>
      </c>
      <c r="K115" s="157" t="n">
        <f aca="false">high_v2_m!K103</f>
        <v>7073570.59494093</v>
      </c>
      <c r="L115" s="67" t="n">
        <f aca="false">H115-I115</f>
        <v>1544028.67524201</v>
      </c>
      <c r="M115" s="67" t="n">
        <f aca="false">J115-K115</f>
        <v>218770.224585801</v>
      </c>
      <c r="N115" s="157" t="n">
        <f aca="false">SUM(high_v5_m!C103:J103)</f>
        <v>4588254.49532491</v>
      </c>
      <c r="O115" s="7"/>
      <c r="P115" s="7"/>
      <c r="Q115" s="67" t="n">
        <f aca="false">I115*5.5017049523</f>
        <v>187575449.763315</v>
      </c>
      <c r="R115" s="67"/>
      <c r="S115" s="67"/>
      <c r="T115" s="7"/>
      <c r="U115" s="7"/>
      <c r="V115" s="67" t="n">
        <f aca="false">K115*5.5017049523</f>
        <v>38916698.3726301</v>
      </c>
      <c r="W115" s="67" t="n">
        <f aca="false">M115*5.5017049523</f>
        <v>1203609.22801949</v>
      </c>
      <c r="X115" s="67" t="n">
        <f aca="false">N115*5.1890047538+L115*5.5017049523</f>
        <v>32303264.5969574</v>
      </c>
      <c r="Y115" s="67" t="n">
        <f aca="false">N115*5.1890047538</f>
        <v>23808474.3878852</v>
      </c>
      <c r="Z115" s="67" t="n">
        <f aca="false">L115*5.5017049523</f>
        <v>8494790.2090722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high_v2_m!D104+temporary_pension_bonus_high!B104</f>
        <v>42800148.5747434</v>
      </c>
      <c r="G116" s="157" t="n">
        <f aca="false">high_v2_m!E104+temporary_pension_bonus_high!B104</f>
        <v>41044153.8986967</v>
      </c>
      <c r="H116" s="67" t="n">
        <f aca="false">F116-J116</f>
        <v>35445546.7713324</v>
      </c>
      <c r="I116" s="67" t="n">
        <f aca="false">G116-K116</f>
        <v>33910190.149388</v>
      </c>
      <c r="J116" s="157" t="n">
        <f aca="false">high_v2_m!J104</f>
        <v>7354601.803411</v>
      </c>
      <c r="K116" s="157" t="n">
        <f aca="false">high_v2_m!K104</f>
        <v>7133963.74930867</v>
      </c>
      <c r="L116" s="67" t="n">
        <f aca="false">H116-I116</f>
        <v>1535356.62194438</v>
      </c>
      <c r="M116" s="67" t="n">
        <f aca="false">J116-K116</f>
        <v>220638.054102329</v>
      </c>
      <c r="N116" s="157" t="n">
        <f aca="false">SUM(high_v5_m!C104:J104)</f>
        <v>4510583.70772691</v>
      </c>
      <c r="O116" s="7"/>
      <c r="P116" s="7"/>
      <c r="Q116" s="67" t="n">
        <f aca="false">I116*5.5017049523</f>
        <v>186563861.078323</v>
      </c>
      <c r="R116" s="67"/>
      <c r="S116" s="67"/>
      <c r="T116" s="7"/>
      <c r="U116" s="7"/>
      <c r="V116" s="67" t="n">
        <f aca="false">K116*5.5017049523</f>
        <v>39248963.6891002</v>
      </c>
      <c r="W116" s="67" t="n">
        <f aca="false">M116*5.5017049523</f>
        <v>1213885.47492062</v>
      </c>
      <c r="X116" s="67" t="n">
        <f aca="false">N116*5.1890047538+L116*5.5017049523</f>
        <v>31852519.4323058</v>
      </c>
      <c r="Y116" s="67" t="n">
        <f aca="false">N116*5.1890047538</f>
        <v>23405440.3018078</v>
      </c>
      <c r="Z116" s="67" t="n">
        <f aca="false">L116*5.5017049523</f>
        <v>8447079.13049801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high_v2_m!D105+temporary_pension_bonus_high!B105</f>
        <v>43701074.2435351</v>
      </c>
      <c r="G117" s="157" t="n">
        <f aca="false">high_v2_m!E105+temporary_pension_bonus_high!B105</f>
        <v>41907237.1939553</v>
      </c>
      <c r="H117" s="67" t="n">
        <f aca="false">F117-J117</f>
        <v>36096869.335497</v>
      </c>
      <c r="I117" s="67" t="n">
        <f aca="false">G117-K117</f>
        <v>34531158.4331584</v>
      </c>
      <c r="J117" s="157" t="n">
        <f aca="false">high_v2_m!J105</f>
        <v>7604204.9080381</v>
      </c>
      <c r="K117" s="157" t="n">
        <f aca="false">high_v2_m!K105</f>
        <v>7376078.76079696</v>
      </c>
      <c r="L117" s="67" t="n">
        <f aca="false">H117-I117</f>
        <v>1565710.90233859</v>
      </c>
      <c r="M117" s="67" t="n">
        <f aca="false">J117-K117</f>
        <v>228126.147241143</v>
      </c>
      <c r="N117" s="157" t="n">
        <f aca="false">SUM(high_v5_m!C105:J105)</f>
        <v>4618442.86648186</v>
      </c>
      <c r="O117" s="7"/>
      <c r="P117" s="7"/>
      <c r="Q117" s="67" t="n">
        <f aca="false">I117*5.5017049523</f>
        <v>189980245.360363</v>
      </c>
      <c r="R117" s="67"/>
      <c r="S117" s="67"/>
      <c r="T117" s="7"/>
      <c r="U117" s="7"/>
      <c r="V117" s="67" t="n">
        <f aca="false">K117*5.5017049523</f>
        <v>40581009.0468315</v>
      </c>
      <c r="W117" s="67" t="n">
        <f aca="false">M117*5.5017049523</f>
        <v>1255082.75402572</v>
      </c>
      <c r="X117" s="67" t="n">
        <f aca="false">N117*5.1890047538+L117*5.5017049523</f>
        <v>32579201.4145944</v>
      </c>
      <c r="Y117" s="67" t="n">
        <f aca="false">N117*5.1890047538</f>
        <v>23965121.9893281</v>
      </c>
      <c r="Z117" s="67" t="n">
        <f aca="false">L117*5.5017049523</f>
        <v>8614079.42526635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N14" activeCellId="0" sqref="N14"/>
    </sheetView>
  </sheetViews>
  <sheetFormatPr defaultColWidth="9.148437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1.7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low_v2_m!B2+temporary_pension_bonus_low!B2</f>
        <v>17715091.2971215</v>
      </c>
      <c r="G14" s="154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low_v2_m!J2</f>
        <v>0</v>
      </c>
      <c r="K14" s="155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low_v2_m!B3+temporary_pension_bonus_low!B3</f>
        <v>20422747.1350974</v>
      </c>
      <c r="G15" s="156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low_v2_m!J3</f>
        <v>0</v>
      </c>
      <c r="K15" s="157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6" t="n">
        <f aca="false">low_v2_m!B4+temporary_pension_bonus_low!B4</f>
        <v>19803746.8364793</v>
      </c>
      <c r="G16" s="156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low_v2_m!J4</f>
        <v>0</v>
      </c>
      <c r="K16" s="157" t="n">
        <f aca="false">low_v2_m!K4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SUM(low_v5_m!C4:J4)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6" t="n">
        <f aca="false">low_v2_m!B5+temporary_pension_bonus_low!B5</f>
        <v>21428421.3166265</v>
      </c>
      <c r="G17" s="156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low_v2_m!J5</f>
        <v>0</v>
      </c>
      <c r="K17" s="157" t="n">
        <f aca="false">low_v2_m!K5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SUM(low_v5_m!C5:J5)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low_v2_m!B6+temporary_pension_bonus_low!B6</f>
        <v>18797781.9121755</v>
      </c>
      <c r="G18" s="154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low_v2_m!J6</f>
        <v>0</v>
      </c>
      <c r="K18" s="155" t="n">
        <f aca="false">low_v2_m!K6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SUM(low_v5_m!C6:J6)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low_v2_m!B7+temporary_pension_bonus_low!B7</f>
        <v>19382726.6633888</v>
      </c>
      <c r="G19" s="156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low_v2_m!J7</f>
        <v>0</v>
      </c>
      <c r="K19" s="157" t="n">
        <f aca="false">low_v2_m!K7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SUM(low_v5_m!C7:J7)</f>
        <v>2828183.68633319</v>
      </c>
      <c r="O19" s="158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low_v2_m!D8+temporary_pension_bonus_low!B8</f>
        <v>18504303.1925063</v>
      </c>
      <c r="G20" s="157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low_v2_m!J8</f>
        <v>0</v>
      </c>
      <c r="K20" s="157" t="n">
        <f aca="false">low_v2_m!K8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SUM(low_v5_m!C8:J8)</f>
        <v>2477813.00409058</v>
      </c>
      <c r="O20" s="158" t="n">
        <v>90764685.8571572</v>
      </c>
      <c r="P20" s="7"/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low_v2_m!D9+temporary_pension_bonus_low!B9</f>
        <v>20255770.5244998</v>
      </c>
      <c r="G21" s="157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low_v2_m!J9</f>
        <v>37448.2927964077</v>
      </c>
      <c r="K21" s="157" t="n">
        <f aca="false">low_v2_m!K9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SUM(low_v5_m!C9:J9)</f>
        <v>3910348.4398605</v>
      </c>
      <c r="O21" s="158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low_v2_m!D10+temporary_pension_bonus_low!B10</f>
        <v>19378703.2560285</v>
      </c>
      <c r="G22" s="155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low_v2_m!J10</f>
        <v>68744.4841315014</v>
      </c>
      <c r="K22" s="155" t="n">
        <f aca="false">low_v2_m!K10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SUM(low_v5_m!C10:J10)</f>
        <v>4299591.36744104</v>
      </c>
      <c r="O22" s="159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low_v2_m!D11+temporary_pension_bonus_low!B11</f>
        <v>20711369.2321363</v>
      </c>
      <c r="G23" s="157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low_v2_m!J11</f>
        <v>105406.410376622</v>
      </c>
      <c r="K23" s="157" t="n">
        <f aca="false">low_v2_m!K11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SUM(low_v5_m!C11:J11)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low_v2_m!D12+temporary_pension_bonus_low!B12</f>
        <v>19898364.4949312</v>
      </c>
      <c r="G24" s="157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low_v2_m!J12</f>
        <v>153068.271140567</v>
      </c>
      <c r="K24" s="157" t="n">
        <f aca="false">low_v2_m!K12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SUM(low_v5_m!C12:J12)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low_v2_m!D13+temporary_pension_bonus_low!B13</f>
        <v>21659293.0983671</v>
      </c>
      <c r="G25" s="157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low_v2_m!J13</f>
        <v>195716.984291222</v>
      </c>
      <c r="K25" s="157" t="n">
        <f aca="false">low_v2_m!K13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SUM(low_v5_m!C13:J13)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low_v2_m!D14+temporary_pension_bonus_low!B14</f>
        <v>20174391.2627902</v>
      </c>
      <c r="G26" s="155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low_v2_m!J14</f>
        <v>199621.10106806</v>
      </c>
      <c r="K26" s="155" t="n">
        <f aca="false">low_v2_m!K14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SUM(low_v5_m!C14:J14)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low_v2_m!D15+temporary_pension_bonus_low!B15</f>
        <v>20313980.7774135</v>
      </c>
      <c r="G27" s="157" t="n">
        <f aca="false">low_v2_m!E15+temporary_pension_bonus_low!B15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low_v2_m!J15</f>
        <v>217761.898580891</v>
      </c>
      <c r="K27" s="157" t="n">
        <f aca="false">low_v2_m!K15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SUM(low_v5_m!C15:J15)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low_v2_m!D16+temporary_pension_bonus_low!B16</f>
        <v>19050994.9160723</v>
      </c>
      <c r="G28" s="157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low_v2_m!J16</f>
        <v>235047.123224172</v>
      </c>
      <c r="K28" s="157" t="n">
        <f aca="false">low_v2_m!K16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SUM(low_v5_m!C16:J16)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low_v2_m!D17+temporary_pension_bonus_low!B17</f>
        <v>17490439.3900688</v>
      </c>
      <c r="G29" s="157" t="n">
        <f aca="false">low_v2_m!E17+temporary_pension_bonus_low!B17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low_v2_m!J17</f>
        <v>240391.322037069</v>
      </c>
      <c r="K29" s="157" t="n">
        <f aca="false">low_v2_m!K17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SUM(low_v5_m!C17:J17)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low_v2_m!D18+temporary_pension_bonus_low!B18</f>
        <v>17349305.2240575</v>
      </c>
      <c r="G30" s="155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low_v2_m!J18</f>
        <v>195752.530770185</v>
      </c>
      <c r="K30" s="155" t="n">
        <f aca="false">low_v2_m!K18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SUM(low_v5_m!C18:J18)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low_v2_m!D19+temporary_pension_bonus_low!B19</f>
        <v>17520986.5839201</v>
      </c>
      <c r="G31" s="157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low_v2_m!J19</f>
        <v>200857.994505559</v>
      </c>
      <c r="K31" s="157" t="n">
        <f aca="false">low_v2_m!K19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SUM(low_v5_m!C19:J19)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low_v2_m!D20+temporary_pension_bonus_low!B20</f>
        <v>17904199.2173535</v>
      </c>
      <c r="G32" s="157" t="n">
        <f aca="false">low_v2_m!E20+temporary_pension_bonus_low!B20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low_v2_m!J20</f>
        <v>191856.994735014</v>
      </c>
      <c r="K32" s="157" t="n">
        <f aca="false">low_v2_m!K20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SUM(low_v5_m!C20:J20)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low_v2_m!D21+temporary_pension_bonus_low!B21</f>
        <v>17688054.0045183</v>
      </c>
      <c r="G33" s="157" t="n">
        <f aca="false">low_v2_m!E21+temporary_pension_bonus_low!B21</f>
        <v>16981862.036297</v>
      </c>
      <c r="H33" s="67" t="n">
        <f aca="false">F33-J33</f>
        <v>17481389.1823668</v>
      </c>
      <c r="I33" s="67" t="n">
        <f aca="false">G33-K33</f>
        <v>16781397.15881</v>
      </c>
      <c r="J33" s="157" t="n">
        <f aca="false">low_v2_m!J21</f>
        <v>206664.82215155</v>
      </c>
      <c r="K33" s="157" t="n">
        <f aca="false">low_v2_m!K21</f>
        <v>200464.877487003</v>
      </c>
      <c r="L33" s="67" t="n">
        <f aca="false">H33-I33</f>
        <v>699992.023556802</v>
      </c>
      <c r="M33" s="67" t="n">
        <f aca="false">J33-K33</f>
        <v>6199.94466454655</v>
      </c>
      <c r="N33" s="157" t="n">
        <f aca="false">SUM(low_v5_m!C21:J21)</f>
        <v>3280777.27976349</v>
      </c>
      <c r="O33" s="7"/>
      <c r="P33" s="7"/>
      <c r="Q33" s="67" t="n">
        <f aca="false">I33*5.5017049523</f>
        <v>92326295.8551381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20875118.4834248</v>
      </c>
      <c r="Y33" s="67" t="n">
        <f aca="false">N33*5.1890047538</f>
        <v>17023968.9008518</v>
      </c>
      <c r="Z33" s="67" t="n">
        <f aca="false">L33*5.5017049523</f>
        <v>3851149.58257296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low_v2_m!D22+temporary_pension_bonus_low!B22</f>
        <v>20193956.1378387</v>
      </c>
      <c r="G34" s="155" t="n">
        <f aca="false">low_v2_m!E22+temporary_pension_bonus_low!B22</f>
        <v>19470169.2187801</v>
      </c>
      <c r="H34" s="8" t="n">
        <f aca="false">F34-J34</f>
        <v>19953611.834073</v>
      </c>
      <c r="I34" s="8" t="n">
        <f aca="false">G34-K34</f>
        <v>19237035.2441274</v>
      </c>
      <c r="J34" s="155" t="n">
        <f aca="false">low_v2_m!J22</f>
        <v>240344.303765718</v>
      </c>
      <c r="K34" s="155" t="n">
        <f aca="false">low_v2_m!K22</f>
        <v>233133.974652747</v>
      </c>
      <c r="L34" s="8" t="n">
        <f aca="false">H34-I34</f>
        <v>716576.589945611</v>
      </c>
      <c r="M34" s="8" t="n">
        <f aca="false">J34-K34</f>
        <v>7210.32911297155</v>
      </c>
      <c r="N34" s="155" t="n">
        <f aca="false">SUM(low_v5_m!C22:J22)</f>
        <v>3813388.74692218</v>
      </c>
      <c r="O34" s="5"/>
      <c r="P34" s="5"/>
      <c r="Q34" s="8" t="n">
        <f aca="false">I34*5.5017049523</f>
        <v>105836492.070185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23730085.3094726</v>
      </c>
      <c r="Y34" s="8" t="n">
        <f aca="false">N34*5.1890047538</f>
        <v>19787692.3358666</v>
      </c>
      <c r="Z34" s="8" t="n">
        <f aca="false">L34*5.5017049523</f>
        <v>3942392.97360601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low_v2_m!D23+temporary_pension_bonus_low!B23</f>
        <v>18733020.4368832</v>
      </c>
      <c r="G35" s="157" t="n">
        <f aca="false">low_v2_m!E23+temporary_pension_bonus_low!B23</f>
        <v>17993589.3911584</v>
      </c>
      <c r="H35" s="67" t="n">
        <f aca="false">F35-J35</f>
        <v>18459696.2423598</v>
      </c>
      <c r="I35" s="67" t="n">
        <f aca="false">G35-K35</f>
        <v>17728464.9224706</v>
      </c>
      <c r="J35" s="157" t="n">
        <f aca="false">low_v2_m!J23</f>
        <v>273324.194523427</v>
      </c>
      <c r="K35" s="157" t="n">
        <f aca="false">low_v2_m!K23</f>
        <v>265124.468687724</v>
      </c>
      <c r="L35" s="67" t="n">
        <f aca="false">H35-I35</f>
        <v>731231.319889166</v>
      </c>
      <c r="M35" s="67" t="n">
        <f aca="false">J35-K35</f>
        <v>8199.72583570279</v>
      </c>
      <c r="N35" s="157" t="n">
        <f aca="false">SUM(low_v5_m!C23:J23)</f>
        <v>3033806.44798729</v>
      </c>
      <c r="O35" s="7"/>
      <c r="P35" s="7"/>
      <c r="Q35" s="67" t="n">
        <f aca="false">I35*5.5017049523</f>
        <v>97536783.2606335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19765455.0546262</v>
      </c>
      <c r="Y35" s="67" t="n">
        <f aca="false">N35*5.1890047538</f>
        <v>15742436.0807152</v>
      </c>
      <c r="Z35" s="67" t="n">
        <f aca="false">L35*5.5017049523</f>
        <v>4023018.97391109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low_v2_m!D24+temporary_pension_bonus_low!B24</f>
        <v>18665346.1013504</v>
      </c>
      <c r="G36" s="157" t="n">
        <f aca="false">low_v2_m!E24+temporary_pension_bonus_low!B24</f>
        <v>17926323.5724724</v>
      </c>
      <c r="H36" s="67" t="n">
        <f aca="false">F36-J36</f>
        <v>18373865.0081292</v>
      </c>
      <c r="I36" s="67" t="n">
        <f aca="false">G36-K36</f>
        <v>17643586.9120478</v>
      </c>
      <c r="J36" s="157" t="n">
        <f aca="false">low_v2_m!J24</f>
        <v>291481.093221241</v>
      </c>
      <c r="K36" s="157" t="n">
        <f aca="false">low_v2_m!K24</f>
        <v>282736.660424604</v>
      </c>
      <c r="L36" s="67" t="n">
        <f aca="false">H36-I36</f>
        <v>730278.096081369</v>
      </c>
      <c r="M36" s="67" t="n">
        <f aca="false">J36-K36</f>
        <v>8744.43279663729</v>
      </c>
      <c r="N36" s="157" t="n">
        <f aca="false">SUM(low_v5_m!C24:J24)</f>
        <v>2994679.94402809</v>
      </c>
      <c r="O36" s="7"/>
      <c r="P36" s="7"/>
      <c r="Q36" s="67" t="n">
        <f aca="false">I36*5.5017049523</f>
        <v>97069809.4903489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19557183.0834383</v>
      </c>
      <c r="Y36" s="67" t="n">
        <f aca="false">N36*5.1890047538</f>
        <v>15539408.4656713</v>
      </c>
      <c r="Z36" s="67" t="n">
        <f aca="false">L36*5.5017049523</f>
        <v>4017774.61776708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low_v2_m!D25+temporary_pension_bonus_low!B25</f>
        <v>18214616.6688419</v>
      </c>
      <c r="G37" s="157" t="n">
        <f aca="false">low_v2_m!E25+temporary_pension_bonus_low!B25</f>
        <v>17491169.6793778</v>
      </c>
      <c r="H37" s="67" t="n">
        <f aca="false">F37-J37</f>
        <v>17913538.4074005</v>
      </c>
      <c r="I37" s="67" t="n">
        <f aca="false">G37-K37</f>
        <v>17199123.7657797</v>
      </c>
      <c r="J37" s="157" t="n">
        <f aca="false">low_v2_m!J25</f>
        <v>301078.261441333</v>
      </c>
      <c r="K37" s="157" t="n">
        <f aca="false">low_v2_m!K25</f>
        <v>292045.913598093</v>
      </c>
      <c r="L37" s="67" t="n">
        <f aca="false">H37-I37</f>
        <v>714414.641620863</v>
      </c>
      <c r="M37" s="67" t="n">
        <f aca="false">J37-K37</f>
        <v>9032.34784323996</v>
      </c>
      <c r="N37" s="157" t="n">
        <f aca="false">SUM(low_v5_m!C25:J25)</f>
        <v>2889578.91712135</v>
      </c>
      <c r="O37" s="7"/>
      <c r="P37" s="7"/>
      <c r="Q37" s="67" t="n">
        <f aca="false">I37*5.5017049523</f>
        <v>94624504.3974106</v>
      </c>
      <c r="R37" s="67"/>
      <c r="S37" s="67"/>
      <c r="T37" s="7"/>
      <c r="U37" s="7"/>
      <c r="V37" s="67" t="n">
        <f aca="false">K37*5.5017049523</f>
        <v>1606750.44914161</v>
      </c>
      <c r="W37" s="67" t="n">
        <f aca="false">M37*5.5017049523</f>
        <v>49693.3128600495</v>
      </c>
      <c r="X37" s="67" t="n">
        <f aca="false">N37*5.1890047538+L37*5.5017049523</f>
        <v>18924537.3092241</v>
      </c>
      <c r="Y37" s="67" t="n">
        <f aca="false">N37*5.1890047538</f>
        <v>14994038.7374229</v>
      </c>
      <c r="Z37" s="67" t="n">
        <f aca="false">L37*5.5017049523</f>
        <v>3930498.57180113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low_v2_m!D26+temporary_pension_bonus_low!B26</f>
        <v>17030842.6336024</v>
      </c>
      <c r="G38" s="155" t="n">
        <f aca="false">low_v2_m!E26+temporary_pension_bonus_low!B26</f>
        <v>16351845.328746</v>
      </c>
      <c r="H38" s="8" t="n">
        <f aca="false">F38-J38</f>
        <v>16724469.3853881</v>
      </c>
      <c r="I38" s="8" t="n">
        <f aca="false">G38-K38</f>
        <v>16054663.2779781</v>
      </c>
      <c r="J38" s="155" t="n">
        <f aca="false">low_v2_m!J26</f>
        <v>306373.248214271</v>
      </c>
      <c r="K38" s="155" t="n">
        <f aca="false">low_v2_m!K26</f>
        <v>297182.050767843</v>
      </c>
      <c r="L38" s="8" t="n">
        <f aca="false">H38-I38</f>
        <v>669806.107409971</v>
      </c>
      <c r="M38" s="8" t="n">
        <f aca="false">J38-K38</f>
        <v>9191.19744642818</v>
      </c>
      <c r="N38" s="155" t="n">
        <f aca="false">SUM(low_v5_m!C26:J26)</f>
        <v>3153547.84553024</v>
      </c>
      <c r="O38" s="5"/>
      <c r="P38" s="5"/>
      <c r="Q38" s="8" t="n">
        <f aca="false">I38*5.5017049523</f>
        <v>88328020.4639613</v>
      </c>
      <c r="R38" s="8"/>
      <c r="S38" s="8"/>
      <c r="T38" s="5"/>
      <c r="U38" s="5"/>
      <c r="V38" s="8" t="n">
        <f aca="false">K38*5.5017049523</f>
        <v>1635007.96044411</v>
      </c>
      <c r="W38" s="8" t="n">
        <f aca="false">M38*5.5017049523</f>
        <v>50567.256508581</v>
      </c>
      <c r="X38" s="8" t="n">
        <f aca="false">N38*5.1890047538+L38*5.5017049523</f>
        <v>20048850.3400104</v>
      </c>
      <c r="Y38" s="8" t="n">
        <f aca="false">N38*5.1890047538</f>
        <v>16363774.7617921</v>
      </c>
      <c r="Z38" s="8" t="n">
        <f aca="false">L38*5.5017049523</f>
        <v>3685075.57821822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low_v2_m!D27+temporary_pension_bonus_low!B27</f>
        <v>19016915.3472303</v>
      </c>
      <c r="G39" s="157" t="n">
        <f aca="false">low_v2_m!E27+temporary_pension_bonus_low!B27</f>
        <v>18257085.271312</v>
      </c>
      <c r="H39" s="67" t="n">
        <f aca="false">F39-J39</f>
        <v>18661844.0578296</v>
      </c>
      <c r="I39" s="67" t="n">
        <f aca="false">G39-K39</f>
        <v>17912666.1205934</v>
      </c>
      <c r="J39" s="157" t="n">
        <f aca="false">low_v2_m!J27</f>
        <v>355071.28940067</v>
      </c>
      <c r="K39" s="157" t="n">
        <f aca="false">low_v2_m!K27</f>
        <v>344419.15071865</v>
      </c>
      <c r="L39" s="67" t="n">
        <f aca="false">H39-I39</f>
        <v>749177.93723625</v>
      </c>
      <c r="M39" s="67" t="n">
        <f aca="false">J39-K39</f>
        <v>10652.1386820202</v>
      </c>
      <c r="N39" s="157" t="n">
        <f aca="false">SUM(low_v5_m!C27:J27)</f>
        <v>3070752.93766053</v>
      </c>
      <c r="O39" s="7"/>
      <c r="P39" s="7"/>
      <c r="Q39" s="67" t="n">
        <f aca="false">I39*5.5017049523</f>
        <v>98550203.9045651</v>
      </c>
      <c r="R39" s="67"/>
      <c r="S39" s="67"/>
      <c r="T39" s="7"/>
      <c r="U39" s="7"/>
      <c r="V39" s="67" t="n">
        <f aca="false">K39*5.5017049523</f>
        <v>1894892.54717575</v>
      </c>
      <c r="W39" s="67" t="n">
        <f aca="false">M39*5.5017049523</f>
        <v>58604.9241394569</v>
      </c>
      <c r="X39" s="67" t="n">
        <f aca="false">N39*5.1890047538+L39*5.5017049523</f>
        <v>20055907.5587124</v>
      </c>
      <c r="Y39" s="67" t="n">
        <f aca="false">N39*5.1890047538</f>
        <v>15934151.5912658</v>
      </c>
      <c r="Z39" s="67" t="n">
        <f aca="false">L39*5.5017049523</f>
        <v>4121755.96744657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low_v2_m!D28+temporary_pension_bonus_low!B28</f>
        <v>17772552.7190227</v>
      </c>
      <c r="G40" s="157" t="n">
        <f aca="false">low_v2_m!E28+temporary_pension_bonus_low!B28</f>
        <v>17060452.069234</v>
      </c>
      <c r="H40" s="67" t="n">
        <f aca="false">F40-J40</f>
        <v>17414101.0868012</v>
      </c>
      <c r="I40" s="67" t="n">
        <f aca="false">G40-K40</f>
        <v>16712753.9859792</v>
      </c>
      <c r="J40" s="157" t="n">
        <f aca="false">low_v2_m!J28</f>
        <v>358451.632221499</v>
      </c>
      <c r="K40" s="157" t="n">
        <f aca="false">low_v2_m!K28</f>
        <v>347698.083254854</v>
      </c>
      <c r="L40" s="67" t="n">
        <f aca="false">H40-I40</f>
        <v>701347.100822045</v>
      </c>
      <c r="M40" s="67" t="n">
        <f aca="false">J40-K40</f>
        <v>10753.548966645</v>
      </c>
      <c r="N40" s="157" t="n">
        <f aca="false">SUM(low_v5_m!C28:J28)</f>
        <v>2721124.22098529</v>
      </c>
      <c r="O40" s="7"/>
      <c r="P40" s="7"/>
      <c r="Q40" s="67" t="n">
        <f aca="false">I40*5.5017049523</f>
        <v>91948641.3712333</v>
      </c>
      <c r="R40" s="67"/>
      <c r="S40" s="67"/>
      <c r="T40" s="7"/>
      <c r="U40" s="7"/>
      <c r="V40" s="67" t="n">
        <f aca="false">K40*5.5017049523</f>
        <v>1912932.26654845</v>
      </c>
      <c r="W40" s="67" t="n">
        <f aca="false">M40*5.5017049523</f>
        <v>59162.8536045912</v>
      </c>
      <c r="X40" s="67" t="n">
        <f aca="false">N40*5.1890047538+L40*5.5017049523</f>
        <v>17978531.3362469</v>
      </c>
      <c r="Y40" s="67" t="n">
        <f aca="false">N40*5.1890047538</f>
        <v>14119926.518373</v>
      </c>
      <c r="Z40" s="67" t="n">
        <f aca="false">L40*5.5017049523</f>
        <v>3858604.81787389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low_v2_m!D29+temporary_pension_bonus_low!B29</f>
        <v>19963238.1287167</v>
      </c>
      <c r="G41" s="157" t="n">
        <f aca="false">low_v2_m!E29+temporary_pension_bonus_low!B29</f>
        <v>19162367.1619881</v>
      </c>
      <c r="H41" s="67" t="n">
        <f aca="false">F41-J41</f>
        <v>19537523.8593423</v>
      </c>
      <c r="I41" s="67" t="n">
        <f aca="false">G41-K41</f>
        <v>18749424.3206949</v>
      </c>
      <c r="J41" s="157" t="n">
        <f aca="false">low_v2_m!J29</f>
        <v>425714.269374379</v>
      </c>
      <c r="K41" s="157" t="n">
        <f aca="false">low_v2_m!K29</f>
        <v>412942.841293148</v>
      </c>
      <c r="L41" s="67" t="n">
        <f aca="false">H41-I41</f>
        <v>788099.538647331</v>
      </c>
      <c r="M41" s="67" t="n">
        <f aca="false">J41-K41</f>
        <v>12771.4280812313</v>
      </c>
      <c r="N41" s="157" t="n">
        <f aca="false">SUM(low_v5_m!C29:J29)</f>
        <v>3244123.61219147</v>
      </c>
      <c r="O41" s="7"/>
      <c r="P41" s="7"/>
      <c r="Q41" s="67" t="n">
        <f aca="false">I41*5.5017049523</f>
        <v>103153800.637941</v>
      </c>
      <c r="R41" s="67"/>
      <c r="S41" s="67"/>
      <c r="T41" s="7"/>
      <c r="U41" s="7"/>
      <c r="V41" s="67" t="n">
        <f aca="false">K41*5.5017049523</f>
        <v>2271889.67495934</v>
      </c>
      <c r="W41" s="67" t="n">
        <f aca="false">M41*5.5017049523</f>
        <v>70264.6291224536</v>
      </c>
      <c r="X41" s="67" t="n">
        <f aca="false">N41*5.1890047538+L41*5.5017049523</f>
        <v>21169663.9802577</v>
      </c>
      <c r="Y41" s="67" t="n">
        <f aca="false">N41*5.1890047538</f>
        <v>16833772.8455764</v>
      </c>
      <c r="Z41" s="67" t="n">
        <f aca="false">L41*5.5017049523</f>
        <v>4335891.13468137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low_v2_m!D30+temporary_pension_bonus_low!B30</f>
        <v>18708191.7892092</v>
      </c>
      <c r="G42" s="155" t="n">
        <f aca="false">low_v2_m!E30+temporary_pension_bonus_low!B30</f>
        <v>17955949.4788006</v>
      </c>
      <c r="H42" s="8" t="n">
        <f aca="false">F42-J42</f>
        <v>18299870.7890394</v>
      </c>
      <c r="I42" s="8" t="n">
        <f aca="false">G42-K42</f>
        <v>17559878.1086359</v>
      </c>
      <c r="J42" s="155" t="n">
        <f aca="false">low_v2_m!J30</f>
        <v>408321.00016981</v>
      </c>
      <c r="K42" s="155" t="n">
        <f aca="false">low_v2_m!K30</f>
        <v>396071.370164716</v>
      </c>
      <c r="L42" s="8" t="n">
        <f aca="false">H42-I42</f>
        <v>739992.680403542</v>
      </c>
      <c r="M42" s="8" t="n">
        <f aca="false">J42-K42</f>
        <v>12249.6300050944</v>
      </c>
      <c r="N42" s="155" t="n">
        <f aca="false">SUM(low_v5_m!C30:J30)</f>
        <v>3540624.12128684</v>
      </c>
      <c r="O42" s="5"/>
      <c r="P42" s="5"/>
      <c r="Q42" s="8" t="n">
        <f aca="false">I42*5.5017049523</f>
        <v>96609268.3520664</v>
      </c>
      <c r="R42" s="8"/>
      <c r="S42" s="8"/>
      <c r="T42" s="5"/>
      <c r="U42" s="5"/>
      <c r="V42" s="8" t="n">
        <f aca="false">K42*5.5017049523</f>
        <v>2179067.81869946</v>
      </c>
      <c r="W42" s="8" t="n">
        <f aca="false">M42*5.5017049523</f>
        <v>67393.8500628705</v>
      </c>
      <c r="X42" s="8" t="n">
        <f aca="false">N42*5.1890047538+L42*5.5017049523</f>
        <v>22443536.7912183</v>
      </c>
      <c r="Y42" s="8" t="n">
        <f aca="false">N42*5.1890047538</f>
        <v>18372315.3967764</v>
      </c>
      <c r="Z42" s="8" t="n">
        <f aca="false">L42*5.5017049523</f>
        <v>4071221.39444192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low_v2_m!D31+temporary_pension_bonus_low!B31</f>
        <v>20438345.972496</v>
      </c>
      <c r="G43" s="157" t="n">
        <f aca="false">low_v2_m!E31+temporary_pension_bonus_low!B31</f>
        <v>19615180.9387473</v>
      </c>
      <c r="H43" s="67" t="n">
        <f aca="false">F43-J43</f>
        <v>19973079.1236241</v>
      </c>
      <c r="I43" s="67" t="n">
        <f aca="false">G43-K43</f>
        <v>19163872.0953415</v>
      </c>
      <c r="J43" s="157" t="n">
        <f aca="false">low_v2_m!J31</f>
        <v>465266.848871934</v>
      </c>
      <c r="K43" s="157" t="n">
        <f aca="false">low_v2_m!K31</f>
        <v>451308.843405776</v>
      </c>
      <c r="L43" s="67" t="n">
        <f aca="false">H43-I43</f>
        <v>809207.028282572</v>
      </c>
      <c r="M43" s="67" t="n">
        <f aca="false">J43-K43</f>
        <v>13958.005466158</v>
      </c>
      <c r="N43" s="157" t="n">
        <f aca="false">SUM(low_v5_m!C31:J31)</f>
        <v>3310939.63580215</v>
      </c>
      <c r="O43" s="7"/>
      <c r="P43" s="7"/>
      <c r="Q43" s="67" t="n">
        <f aca="false">I43*5.5017049523</f>
        <v>105433970.012184</v>
      </c>
      <c r="R43" s="67"/>
      <c r="S43" s="67"/>
      <c r="T43" s="7"/>
      <c r="U43" s="7"/>
      <c r="V43" s="67" t="n">
        <f aca="false">K43*5.5017049523</f>
        <v>2482968.09878234</v>
      </c>
      <c r="W43" s="67" t="n">
        <f aca="false">M43*5.5017049523</f>
        <v>76792.8277973918</v>
      </c>
      <c r="X43" s="67" t="n">
        <f aca="false">N43*5.1890047538+L43*5.5017049523</f>
        <v>21632499.8246604</v>
      </c>
      <c r="Y43" s="67" t="n">
        <f aca="false">N43*5.1890047538</f>
        <v>17180481.5097222</v>
      </c>
      <c r="Z43" s="67" t="n">
        <f aca="false">L43*5.5017049523</f>
        <v>4452018.31493819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low_v2_m!D32+temporary_pension_bonus_low!B32</f>
        <v>19267328.8440106</v>
      </c>
      <c r="G44" s="157" t="n">
        <f aca="false">low_v2_m!E32+temporary_pension_bonus_low!B32</f>
        <v>18490404.582838</v>
      </c>
      <c r="H44" s="67" t="n">
        <f aca="false">F44-J44</f>
        <v>18805263.9010279</v>
      </c>
      <c r="I44" s="67" t="n">
        <f aca="false">G44-K44</f>
        <v>18042201.5881447</v>
      </c>
      <c r="J44" s="157" t="n">
        <f aca="false">low_v2_m!J32</f>
        <v>462064.942982753</v>
      </c>
      <c r="K44" s="157" t="n">
        <f aca="false">low_v2_m!K32</f>
        <v>448202.994693271</v>
      </c>
      <c r="L44" s="67" t="n">
        <f aca="false">H44-I44</f>
        <v>763062.312883209</v>
      </c>
      <c r="M44" s="67" t="n">
        <f aca="false">J44-K44</f>
        <v>13861.9482894826</v>
      </c>
      <c r="N44" s="157" t="n">
        <f aca="false">SUM(low_v5_m!C32:J32)</f>
        <v>2934966.25542539</v>
      </c>
      <c r="O44" s="7"/>
      <c r="P44" s="7"/>
      <c r="Q44" s="67" t="n">
        <f aca="false">I44*5.5017049523</f>
        <v>99262869.8278905</v>
      </c>
      <c r="R44" s="67"/>
      <c r="S44" s="67"/>
      <c r="T44" s="7"/>
      <c r="U44" s="7"/>
      <c r="V44" s="67" t="n">
        <f aca="false">K44*5.5017049523</f>
        <v>2465880.63553966</v>
      </c>
      <c r="W44" s="67" t="n">
        <f aca="false">M44*5.5017049523</f>
        <v>76264.3495527727</v>
      </c>
      <c r="X44" s="67" t="n">
        <f aca="false">N44*5.1890047538+L44*5.5017049523</f>
        <v>19427697.557348</v>
      </c>
      <c r="Y44" s="67" t="n">
        <f aca="false">N44*5.1890047538</f>
        <v>15229553.8516449</v>
      </c>
      <c r="Z44" s="67" t="n">
        <f aca="false">L44*5.5017049523</f>
        <v>4198143.70570305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low_v2_m!D33+temporary_pension_bonus_low!B33</f>
        <v>20848781.4306232</v>
      </c>
      <c r="G45" s="157" t="n">
        <f aca="false">low_v2_m!E33+temporary_pension_bonus_low!B33</f>
        <v>20007095.0851417</v>
      </c>
      <c r="H45" s="67" t="n">
        <f aca="false">F45-J45</f>
        <v>20337920.6976722</v>
      </c>
      <c r="I45" s="67" t="n">
        <f aca="false">G45-K45</f>
        <v>19511560.1741793</v>
      </c>
      <c r="J45" s="157" t="n">
        <f aca="false">low_v2_m!J33</f>
        <v>510860.73295096</v>
      </c>
      <c r="K45" s="157" t="n">
        <f aca="false">low_v2_m!K33</f>
        <v>495534.910962431</v>
      </c>
      <c r="L45" s="67" t="n">
        <f aca="false">H45-I45</f>
        <v>826360.523492921</v>
      </c>
      <c r="M45" s="67" t="n">
        <f aca="false">J45-K45</f>
        <v>15325.8219885289</v>
      </c>
      <c r="N45" s="157" t="n">
        <f aca="false">SUM(low_v5_m!C33:J33)</f>
        <v>3342452.81928364</v>
      </c>
      <c r="O45" s="7"/>
      <c r="P45" s="7"/>
      <c r="Q45" s="67" t="n">
        <f aca="false">I45*5.5017049523</f>
        <v>107346847.237382</v>
      </c>
      <c r="R45" s="67"/>
      <c r="S45" s="67"/>
      <c r="T45" s="7"/>
      <c r="U45" s="7"/>
      <c r="V45" s="67" t="n">
        <f aca="false">K45*5.5017049523</f>
        <v>2726286.87367955</v>
      </c>
      <c r="W45" s="67" t="n">
        <f aca="false">M45*5.5017049523</f>
        <v>84318.1507323579</v>
      </c>
      <c r="X45" s="67" t="n">
        <f aca="false">N45*5.1890047538+L45*5.5017049523</f>
        <v>21890395.3531013</v>
      </c>
      <c r="Y45" s="67" t="n">
        <f aca="false">N45*5.1890047538</f>
        <v>17344003.568615</v>
      </c>
      <c r="Z45" s="67" t="n">
        <f aca="false">L45*5.5017049523</f>
        <v>4546391.78448623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low_v2_m!D34+temporary_pension_bonus_low!B34</f>
        <v>19682471.6540578</v>
      </c>
      <c r="G46" s="155" t="n">
        <f aca="false">low_v2_m!E34+temporary_pension_bonus_low!B34</f>
        <v>18886340.1087534</v>
      </c>
      <c r="H46" s="8" t="n">
        <f aca="false">F46-J46</f>
        <v>19189360.2557558</v>
      </c>
      <c r="I46" s="8" t="n">
        <f aca="false">G46-K46</f>
        <v>18408022.0524005</v>
      </c>
      <c r="J46" s="155" t="n">
        <f aca="false">low_v2_m!J34</f>
        <v>493111.398302015</v>
      </c>
      <c r="K46" s="155" t="n">
        <f aca="false">low_v2_m!K34</f>
        <v>478318.056352954</v>
      </c>
      <c r="L46" s="8" t="n">
        <f aca="false">H46-I46</f>
        <v>781338.203355331</v>
      </c>
      <c r="M46" s="8" t="n">
        <f aca="false">J46-K46</f>
        <v>14793.3419490605</v>
      </c>
      <c r="N46" s="155" t="n">
        <f aca="false">SUM(low_v5_m!C34:J34)</f>
        <v>3668236.73707657</v>
      </c>
      <c r="O46" s="5"/>
      <c r="P46" s="5"/>
      <c r="Q46" s="8" t="n">
        <f aca="false">I46*5.5017049523</f>
        <v>101275506.087739</v>
      </c>
      <c r="R46" s="8"/>
      <c r="S46" s="8"/>
      <c r="T46" s="5"/>
      <c r="U46" s="5"/>
      <c r="V46" s="8" t="n">
        <f aca="false">K46*5.5017049523</f>
        <v>2631564.81941156</v>
      </c>
      <c r="W46" s="8" t="n">
        <f aca="false">M46*5.5017049523</f>
        <v>81388.6026622135</v>
      </c>
      <c r="X46" s="8" t="n">
        <f aca="false">N46*5.1890047538+L46*5.5017049523</f>
        <v>23333190.1295753</v>
      </c>
      <c r="Y46" s="8" t="n">
        <f aca="false">N46*5.1890047538</f>
        <v>19034497.8667541</v>
      </c>
      <c r="Z46" s="8" t="n">
        <f aca="false">L46*5.5017049523</f>
        <v>4298692.26282121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low_v2_m!D35+temporary_pension_bonus_low!B35</f>
        <v>21498927.7783041</v>
      </c>
      <c r="G47" s="157" t="n">
        <f aca="false">low_v2_m!E35+temporary_pension_bonus_low!B35</f>
        <v>20628032.1009101</v>
      </c>
      <c r="H47" s="67" t="n">
        <f aca="false">F47-J47</f>
        <v>20937966.3894946</v>
      </c>
      <c r="I47" s="67" t="n">
        <f aca="false">G47-K47</f>
        <v>20083899.5537648</v>
      </c>
      <c r="J47" s="157" t="n">
        <f aca="false">low_v2_m!J35</f>
        <v>560961.388809534</v>
      </c>
      <c r="K47" s="157" t="n">
        <f aca="false">low_v2_m!K35</f>
        <v>544132.547145248</v>
      </c>
      <c r="L47" s="67" t="n">
        <f aca="false">H47-I47</f>
        <v>854066.835729759</v>
      </c>
      <c r="M47" s="67" t="n">
        <f aca="false">J47-K47</f>
        <v>16828.841664286</v>
      </c>
      <c r="N47" s="157" t="n">
        <f aca="false">SUM(low_v5_m!C35:J35)</f>
        <v>3421822.06619848</v>
      </c>
      <c r="O47" s="7"/>
      <c r="P47" s="7"/>
      <c r="Q47" s="67" t="n">
        <f aca="false">I47*5.5017049523</f>
        <v>110495689.636444</v>
      </c>
      <c r="R47" s="67"/>
      <c r="S47" s="67"/>
      <c r="T47" s="7"/>
      <c r="U47" s="7"/>
      <c r="V47" s="67" t="n">
        <f aca="false">K47*5.5017049523</f>
        <v>2993656.72933662</v>
      </c>
      <c r="W47" s="67" t="n">
        <f aca="false">M47*5.5017049523</f>
        <v>92587.3215258748</v>
      </c>
      <c r="X47" s="67" t="n">
        <f aca="false">N47*5.1890047538+L47*5.5017049523</f>
        <v>22454674.7078913</v>
      </c>
      <c r="Y47" s="67" t="n">
        <f aca="false">N47*5.1890047538</f>
        <v>17755850.9681616</v>
      </c>
      <c r="Z47" s="67" t="n">
        <f aca="false">L47*5.5017049523</f>
        <v>4698823.73972961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low_v2_m!D36+temporary_pension_bonus_low!B36</f>
        <v>20429664.3136312</v>
      </c>
      <c r="G48" s="157" t="n">
        <f aca="false">low_v2_m!E36+temporary_pension_bonus_low!B36</f>
        <v>19600510.3900854</v>
      </c>
      <c r="H48" s="67" t="n">
        <f aca="false">F48-J48</f>
        <v>19881138.8754377</v>
      </c>
      <c r="I48" s="67" t="n">
        <f aca="false">G48-K48</f>
        <v>19068440.7150378</v>
      </c>
      <c r="J48" s="157" t="n">
        <f aca="false">low_v2_m!J36</f>
        <v>548525.438193405</v>
      </c>
      <c r="K48" s="157" t="n">
        <f aca="false">low_v2_m!K36</f>
        <v>532069.675047603</v>
      </c>
      <c r="L48" s="67" t="n">
        <f aca="false">H48-I48</f>
        <v>812698.160399925</v>
      </c>
      <c r="M48" s="67" t="n">
        <f aca="false">J48-K48</f>
        <v>16455.7631458022</v>
      </c>
      <c r="N48" s="157" t="n">
        <f aca="false">SUM(low_v5_m!C36:J36)</f>
        <v>3130274.11664736</v>
      </c>
      <c r="O48" s="7"/>
      <c r="P48" s="7"/>
      <c r="Q48" s="67" t="n">
        <f aca="false">I48*5.5017049523</f>
        <v>104908934.714563</v>
      </c>
      <c r="R48" s="67"/>
      <c r="S48" s="67"/>
      <c r="T48" s="7"/>
      <c r="U48" s="7"/>
      <c r="V48" s="67" t="n">
        <f aca="false">K48*5.5017049523</f>
        <v>2927290.36617805</v>
      </c>
      <c r="W48" s="67" t="n">
        <f aca="false">M48*5.5017049523</f>
        <v>90534.7535931358</v>
      </c>
      <c r="X48" s="67" t="n">
        <f aca="false">N48*5.1890047538+L48*5.5017049523</f>
        <v>20714232.7657776</v>
      </c>
      <c r="Y48" s="67" t="n">
        <f aca="false">N48*5.1890047538</f>
        <v>16243007.2719802</v>
      </c>
      <c r="Z48" s="67" t="n">
        <f aca="false">L48*5.5017049523</f>
        <v>4471225.49379737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low_v2_m!D37+temporary_pension_bonus_low!B37</f>
        <v>22182562.8016957</v>
      </c>
      <c r="G49" s="157" t="n">
        <f aca="false">low_v2_m!E37+temporary_pension_bonus_low!B37</f>
        <v>21280691.8919633</v>
      </c>
      <c r="H49" s="67" t="n">
        <f aca="false">F49-J49</f>
        <v>21556212.9037919</v>
      </c>
      <c r="I49" s="67" t="n">
        <f aca="false">G49-K49</f>
        <v>20673132.4909966</v>
      </c>
      <c r="J49" s="157" t="n">
        <f aca="false">low_v2_m!J37</f>
        <v>626349.897903844</v>
      </c>
      <c r="K49" s="157" t="n">
        <f aca="false">low_v2_m!K37</f>
        <v>607559.400966728</v>
      </c>
      <c r="L49" s="67" t="n">
        <f aca="false">H49-I49</f>
        <v>883080.412795272</v>
      </c>
      <c r="M49" s="67" t="n">
        <f aca="false">J49-K49</f>
        <v>18790.4969371152</v>
      </c>
      <c r="N49" s="157" t="n">
        <f aca="false">SUM(low_v5_m!C37:J37)</f>
        <v>3516223.08437764</v>
      </c>
      <c r="O49" s="7"/>
      <c r="P49" s="7"/>
      <c r="Q49" s="67" t="n">
        <f aca="false">I49*5.5017049523</f>
        <v>113737475.40527</v>
      </c>
      <c r="R49" s="67"/>
      <c r="S49" s="67"/>
      <c r="T49" s="7"/>
      <c r="U49" s="7"/>
      <c r="V49" s="67" t="n">
        <f aca="false">K49*5.5017049523</f>
        <v>3342612.56511507</v>
      </c>
      <c r="W49" s="67" t="n">
        <f aca="false">M49*5.5017049523</f>
        <v>103379.770055105</v>
      </c>
      <c r="X49" s="67" t="n">
        <f aca="false">N49*5.1890047538+L49*5.5017049523</f>
        <v>23104146.1806118</v>
      </c>
      <c r="Y49" s="67" t="n">
        <f aca="false">N49*5.1890047538</f>
        <v>18245698.3002569</v>
      </c>
      <c r="Z49" s="67" t="n">
        <f aca="false">L49*5.5017049523</f>
        <v>4858447.88035488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low_v2_m!D38+temporary_pension_bonus_low!B38</f>
        <v>21193474.3576742</v>
      </c>
      <c r="G50" s="155" t="n">
        <f aca="false">low_v2_m!E38+temporary_pension_bonus_low!B38</f>
        <v>20330576.4697418</v>
      </c>
      <c r="H50" s="8" t="n">
        <f aca="false">F50-J50</f>
        <v>20587439.7829969</v>
      </c>
      <c r="I50" s="8" t="n">
        <f aca="false">G50-K50</f>
        <v>19742722.9323048</v>
      </c>
      <c r="J50" s="155" t="n">
        <f aca="false">low_v2_m!J38</f>
        <v>606034.574677294</v>
      </c>
      <c r="K50" s="155" t="n">
        <f aca="false">low_v2_m!K38</f>
        <v>587853.537436975</v>
      </c>
      <c r="L50" s="8" t="n">
        <f aca="false">H50-I50</f>
        <v>844716.850692064</v>
      </c>
      <c r="M50" s="8" t="n">
        <f aca="false">J50-K50</f>
        <v>18181.0372403188</v>
      </c>
      <c r="N50" s="155" t="n">
        <f aca="false">SUM(low_v5_m!C38:J38)</f>
        <v>3928380.64764416</v>
      </c>
      <c r="O50" s="5"/>
      <c r="P50" s="5"/>
      <c r="Q50" s="8" t="n">
        <f aca="false">I50*5.5017049523</f>
        <v>108618636.528548</v>
      </c>
      <c r="R50" s="8"/>
      <c r="S50" s="8"/>
      <c r="T50" s="5"/>
      <c r="U50" s="5"/>
      <c r="V50" s="8" t="n">
        <f aca="false">K50*5.5017049523</f>
        <v>3234196.71814408</v>
      </c>
      <c r="W50" s="8" t="n">
        <f aca="false">M50*5.5017049523</f>
        <v>100026.702623013</v>
      </c>
      <c r="X50" s="8" t="n">
        <f aca="false">N50*5.1890047538+L50*5.5017049523</f>
        <v>25031768.7361053</v>
      </c>
      <c r="Y50" s="8" t="n">
        <f aca="false">N50*5.1890047538</f>
        <v>20384385.8553615</v>
      </c>
      <c r="Z50" s="8" t="n">
        <f aca="false">L50*5.5017049523</f>
        <v>4647382.88074379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low_v2_m!D39+temporary_pension_bonus_low!B39</f>
        <v>22940782.4499796</v>
      </c>
      <c r="G51" s="157" t="n">
        <f aca="false">low_v2_m!E39+temporary_pension_bonus_low!B39</f>
        <v>22004674.2622204</v>
      </c>
      <c r="H51" s="67" t="n">
        <f aca="false">F51-J51</f>
        <v>22272664.2137439</v>
      </c>
      <c r="I51" s="67" t="n">
        <f aca="false">G51-K51</f>
        <v>21356599.5730718</v>
      </c>
      <c r="J51" s="157" t="n">
        <f aca="false">low_v2_m!J39</f>
        <v>668118.236235688</v>
      </c>
      <c r="K51" s="157" t="n">
        <f aca="false">low_v2_m!K39</f>
        <v>648074.689148617</v>
      </c>
      <c r="L51" s="67" t="n">
        <f aca="false">H51-I51</f>
        <v>916064.640672114</v>
      </c>
      <c r="M51" s="67" t="n">
        <f aca="false">J51-K51</f>
        <v>20043.5470870708</v>
      </c>
      <c r="N51" s="157" t="n">
        <f aca="false">SUM(low_v5_m!C39:J39)</f>
        <v>3600308.91819589</v>
      </c>
      <c r="O51" s="7"/>
      <c r="P51" s="7"/>
      <c r="Q51" s="67" t="n">
        <f aca="false">I51*5.5017049523</f>
        <v>117497709.635457</v>
      </c>
      <c r="R51" s="67"/>
      <c r="S51" s="67"/>
      <c r="T51" s="7"/>
      <c r="U51" s="7"/>
      <c r="V51" s="67" t="n">
        <f aca="false">K51*5.5017049523</f>
        <v>3565515.72674923</v>
      </c>
      <c r="W51" s="67" t="n">
        <f aca="false">M51*5.5017049523</f>
        <v>110273.682270595</v>
      </c>
      <c r="X51" s="67" t="n">
        <f aca="false">N51*5.1890047538+L51*5.5017049523</f>
        <v>23721937.4618797</v>
      </c>
      <c r="Y51" s="67" t="n">
        <f aca="false">N51*5.1890047538</f>
        <v>18682020.091667</v>
      </c>
      <c r="Z51" s="67" t="n">
        <f aca="false">L51*5.5017049523</f>
        <v>5039917.37021269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low_v2_m!D40+temporary_pension_bonus_low!B40</f>
        <v>22037228.7781854</v>
      </c>
      <c r="G52" s="157" t="n">
        <f aca="false">low_v2_m!E40+temporary_pension_bonus_low!B40</f>
        <v>21136723.6681235</v>
      </c>
      <c r="H52" s="67" t="n">
        <f aca="false">F52-J52</f>
        <v>21380613.8761052</v>
      </c>
      <c r="I52" s="67" t="n">
        <f aca="false">G52-K52</f>
        <v>20499807.2131056</v>
      </c>
      <c r="J52" s="157" t="n">
        <f aca="false">low_v2_m!J40</f>
        <v>656614.902080288</v>
      </c>
      <c r="K52" s="157" t="n">
        <f aca="false">low_v2_m!K40</f>
        <v>636916.455017879</v>
      </c>
      <c r="L52" s="67" t="n">
        <f aca="false">H52-I52</f>
        <v>880806.662999574</v>
      </c>
      <c r="M52" s="67" t="n">
        <f aca="false">J52-K52</f>
        <v>19698.4470624089</v>
      </c>
      <c r="N52" s="157" t="n">
        <f aca="false">SUM(low_v5_m!C40:J40)</f>
        <v>3311168.44796893</v>
      </c>
      <c r="O52" s="7"/>
      <c r="P52" s="7"/>
      <c r="Q52" s="67" t="n">
        <f aca="false">I52*5.5017049523</f>
        <v>112783890.865538</v>
      </c>
      <c r="R52" s="67"/>
      <c r="S52" s="67"/>
      <c r="T52" s="7"/>
      <c r="U52" s="7"/>
      <c r="V52" s="67" t="n">
        <f aca="false">K52*5.5017049523</f>
        <v>3504126.41477323</v>
      </c>
      <c r="W52" s="67" t="n">
        <f aca="false">M52*5.5017049523</f>
        <v>108375.043755874</v>
      </c>
      <c r="X52" s="67" t="n">
        <f aca="false">N52*5.1890047538+L52*5.5017049523</f>
        <v>22027607.1969869</v>
      </c>
      <c r="Y52" s="67" t="n">
        <f aca="false">N52*5.1890047538</f>
        <v>17181668.8171433</v>
      </c>
      <c r="Z52" s="67" t="n">
        <f aca="false">L52*5.5017049523</f>
        <v>4845938.37984359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low_v2_m!D41+temporary_pension_bonus_low!B41</f>
        <v>23606754.2783484</v>
      </c>
      <c r="G53" s="157" t="n">
        <f aca="false">low_v2_m!E41+temporary_pension_bonus_low!B41</f>
        <v>22640665.9186761</v>
      </c>
      <c r="H53" s="67" t="n">
        <f aca="false">F53-J53</f>
        <v>22835869.9687661</v>
      </c>
      <c r="I53" s="67" t="n">
        <f aca="false">G53-K53</f>
        <v>21892908.1383813</v>
      </c>
      <c r="J53" s="157" t="n">
        <f aca="false">low_v2_m!J41</f>
        <v>770884.309582325</v>
      </c>
      <c r="K53" s="157" t="n">
        <f aca="false">low_v2_m!K41</f>
        <v>747757.780294855</v>
      </c>
      <c r="L53" s="67" t="n">
        <f aca="false">H53-I53</f>
        <v>942961.830384828</v>
      </c>
      <c r="M53" s="67" t="n">
        <f aca="false">J53-K53</f>
        <v>23126.5292874697</v>
      </c>
      <c r="N53" s="157" t="n">
        <f aca="false">SUM(low_v5_m!C41:J41)</f>
        <v>3650499.21939268</v>
      </c>
      <c r="O53" s="7"/>
      <c r="P53" s="7"/>
      <c r="Q53" s="67" t="n">
        <f aca="false">I53*5.5017049523</f>
        <v>120448321.125181</v>
      </c>
      <c r="R53" s="67"/>
      <c r="S53" s="67"/>
      <c r="T53" s="7"/>
      <c r="U53" s="7"/>
      <c r="V53" s="67" t="n">
        <f aca="false">K53*5.5017049523</f>
        <v>4113942.68296906</v>
      </c>
      <c r="W53" s="67" t="n">
        <f aca="false">M53*5.5017049523</f>
        <v>127235.340710383</v>
      </c>
      <c r="X53" s="67" t="n">
        <f aca="false">N53*5.1890047538+L53*5.5017049523</f>
        <v>24130355.5752299</v>
      </c>
      <c r="Y53" s="67" t="n">
        <f aca="false">N53*5.1890047538</f>
        <v>18942457.8031718</v>
      </c>
      <c r="Z53" s="67" t="n">
        <f aca="false">L53*5.5017049523</f>
        <v>5187897.77205808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low_v2_m!D42+temporary_pension_bonus_low!B42</f>
        <v>22929444.3755983</v>
      </c>
      <c r="G54" s="155" t="n">
        <f aca="false">low_v2_m!E42+temporary_pension_bonus_low!B42</f>
        <v>21989897.1455541</v>
      </c>
      <c r="H54" s="8" t="n">
        <f aca="false">F54-J54</f>
        <v>22102856.6712941</v>
      </c>
      <c r="I54" s="8" t="n">
        <f aca="false">G54-K54</f>
        <v>21188107.072379</v>
      </c>
      <c r="J54" s="155" t="n">
        <f aca="false">low_v2_m!J42</f>
        <v>826587.704304229</v>
      </c>
      <c r="K54" s="155" t="n">
        <f aca="false">low_v2_m!K42</f>
        <v>801790.073175102</v>
      </c>
      <c r="L54" s="8" t="n">
        <f aca="false">H54-I54</f>
        <v>914749.5989151</v>
      </c>
      <c r="M54" s="8" t="n">
        <f aca="false">J54-K54</f>
        <v>24797.631129127</v>
      </c>
      <c r="N54" s="155" t="n">
        <f aca="false">SUM(low_v5_m!C42:J42)</f>
        <v>4203219.29031744</v>
      </c>
      <c r="O54" s="5"/>
      <c r="P54" s="5"/>
      <c r="Q54" s="8" t="n">
        <f aca="false">I54*5.5017049523</f>
        <v>116570713.60997</v>
      </c>
      <c r="R54" s="8"/>
      <c r="S54" s="8"/>
      <c r="T54" s="5"/>
      <c r="U54" s="5"/>
      <c r="V54" s="8" t="n">
        <f aca="false">K54*5.5017049523</f>
        <v>4411212.41629244</v>
      </c>
      <c r="W54" s="8" t="n">
        <f aca="false">M54*5.5017049523</f>
        <v>136429.249988427</v>
      </c>
      <c r="X54" s="8" t="n">
        <f aca="false">N54*5.1890047538+L54*5.5017049523</f>
        <v>26843207.2771867</v>
      </c>
      <c r="Y54" s="8" t="n">
        <f aca="false">N54*5.1890047538</f>
        <v>21810524.8787211</v>
      </c>
      <c r="Z54" s="8" t="n">
        <f aca="false">L54*5.5017049523</f>
        <v>5032682.39846565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low_v2_m!D43+temporary_pension_bonus_low!B43</f>
        <v>24584425.7286366</v>
      </c>
      <c r="G55" s="157" t="n">
        <f aca="false">low_v2_m!E43+temporary_pension_bonus_low!B43</f>
        <v>23575703.4582241</v>
      </c>
      <c r="H55" s="67" t="n">
        <f aca="false">F55-J55</f>
        <v>23620274.1952035</v>
      </c>
      <c r="I55" s="67" t="n">
        <f aca="false">G55-K55</f>
        <v>22640476.470794</v>
      </c>
      <c r="J55" s="157" t="n">
        <f aca="false">low_v2_m!J43</f>
        <v>964151.533433089</v>
      </c>
      <c r="K55" s="157" t="n">
        <f aca="false">low_v2_m!K43</f>
        <v>935226.987430097</v>
      </c>
      <c r="L55" s="67" t="n">
        <f aca="false">H55-I55</f>
        <v>979797.724409539</v>
      </c>
      <c r="M55" s="67" t="n">
        <f aca="false">J55-K55</f>
        <v>28924.5460029927</v>
      </c>
      <c r="N55" s="157" t="n">
        <f aca="false">SUM(low_v5_m!C43:J43)</f>
        <v>3784824.60248052</v>
      </c>
      <c r="O55" s="7"/>
      <c r="P55" s="7"/>
      <c r="Q55" s="67" t="n">
        <f aca="false">I55*5.5017049523</f>
        <v>124561221.521799</v>
      </c>
      <c r="R55" s="67"/>
      <c r="S55" s="67"/>
      <c r="T55" s="7"/>
      <c r="U55" s="7"/>
      <c r="V55" s="67" t="n">
        <f aca="false">K55*5.5017049523</f>
        <v>5145342.94826877</v>
      </c>
      <c r="W55" s="67" t="n">
        <f aca="false">M55*5.5017049523</f>
        <v>159134.317987694</v>
      </c>
      <c r="X55" s="67" t="n">
        <f aca="false">N55*5.1890047538+L55*5.5017049523</f>
        <v>25030030.8472069</v>
      </c>
      <c r="Y55" s="67" t="n">
        <f aca="false">N55*5.1890047538</f>
        <v>19639472.8545706</v>
      </c>
      <c r="Z55" s="67" t="n">
        <f aca="false">L55*5.5017049523</f>
        <v>5390557.99263623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low_v2_m!D44+temporary_pension_bonus_low!B44</f>
        <v>23814965.6297348</v>
      </c>
      <c r="G56" s="157" t="n">
        <f aca="false">low_v2_m!E44+temporary_pension_bonus_low!B44</f>
        <v>22837269.0165905</v>
      </c>
      <c r="H56" s="67" t="n">
        <f aca="false">F56-J56</f>
        <v>22815408.5246273</v>
      </c>
      <c r="I56" s="67" t="n">
        <f aca="false">G56-K56</f>
        <v>21867698.6246363</v>
      </c>
      <c r="J56" s="157" t="n">
        <f aca="false">low_v2_m!J44</f>
        <v>999557.105107466</v>
      </c>
      <c r="K56" s="157" t="n">
        <f aca="false">low_v2_m!K44</f>
        <v>969570.391954242</v>
      </c>
      <c r="L56" s="67" t="n">
        <f aca="false">H56-I56</f>
        <v>947709.899991043</v>
      </c>
      <c r="M56" s="67" t="n">
        <f aca="false">J56-K56</f>
        <v>29986.7131532241</v>
      </c>
      <c r="N56" s="157" t="n">
        <f aca="false">SUM(low_v5_m!C44:J44)</f>
        <v>3644020.68678859</v>
      </c>
      <c r="O56" s="7"/>
      <c r="P56" s="7"/>
      <c r="Q56" s="67" t="n">
        <f aca="false">I56*5.5017049523</f>
        <v>120309625.818565</v>
      </c>
      <c r="R56" s="67"/>
      <c r="S56" s="67"/>
      <c r="T56" s="7"/>
      <c r="U56" s="7"/>
      <c r="V56" s="67" t="n">
        <f aca="false">K56*5.5017049523</f>
        <v>5334290.22701811</v>
      </c>
      <c r="W56" s="67" t="n">
        <f aca="false">M56*5.5017049523</f>
        <v>164978.048258293</v>
      </c>
      <c r="X56" s="67" t="n">
        <f aca="false">N56*5.1890047538+L56*5.5017049523</f>
        <v>24122860.916816</v>
      </c>
      <c r="Y56" s="67" t="n">
        <f aca="false">N56*5.1890047538</f>
        <v>18908840.6666915</v>
      </c>
      <c r="Z56" s="67" t="n">
        <f aca="false">L56*5.5017049523</f>
        <v>5214020.25012446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low_v2_m!D45+temporary_pension_bonus_low!B45</f>
        <v>25149841.9985792</v>
      </c>
      <c r="G57" s="157" t="n">
        <f aca="false">low_v2_m!E45+temporary_pension_bonus_low!B45</f>
        <v>24117290.5281798</v>
      </c>
      <c r="H57" s="67" t="n">
        <f aca="false">F57-J57</f>
        <v>23991326.1482555</v>
      </c>
      <c r="I57" s="67" t="n">
        <f aca="false">G57-K57</f>
        <v>22993530.1533659</v>
      </c>
      <c r="J57" s="157" t="n">
        <f aca="false">low_v2_m!J45</f>
        <v>1158515.85032361</v>
      </c>
      <c r="K57" s="157" t="n">
        <f aca="false">low_v2_m!K45</f>
        <v>1123760.3748139</v>
      </c>
      <c r="L57" s="67" t="n">
        <f aca="false">H57-I57</f>
        <v>997795.994889624</v>
      </c>
      <c r="M57" s="67" t="n">
        <f aca="false">J57-K57</f>
        <v>34755.475509708</v>
      </c>
      <c r="N57" s="157" t="n">
        <f aca="false">SUM(low_v5_m!C45:J45)</f>
        <v>3889632.79145032</v>
      </c>
      <c r="O57" s="7"/>
      <c r="P57" s="7"/>
      <c r="Q57" s="67" t="n">
        <f aca="false">I57*5.5017049523</f>
        <v>126503618.715633</v>
      </c>
      <c r="R57" s="67"/>
      <c r="S57" s="67"/>
      <c r="T57" s="7"/>
      <c r="U57" s="7"/>
      <c r="V57" s="67" t="n">
        <f aca="false">K57*5.5017049523</f>
        <v>6182598.01931216</v>
      </c>
      <c r="W57" s="67" t="n">
        <f aca="false">M57*5.5017049523</f>
        <v>191214.371731302</v>
      </c>
      <c r="X57" s="67" t="n">
        <f aca="false">N57*5.1890047538+L57*5.5017049523</f>
        <v>25672902.2118414</v>
      </c>
      <c r="Y57" s="67" t="n">
        <f aca="false">N57*5.1890047538</f>
        <v>20183323.0453721</v>
      </c>
      <c r="Z57" s="67" t="n">
        <f aca="false">L57*5.5017049523</f>
        <v>5489579.16646935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low_v2_m!D46+temporary_pension_bonus_low!B46</f>
        <v>24738750.3259202</v>
      </c>
      <c r="G58" s="155" t="n">
        <f aca="false">low_v2_m!E46+temporary_pension_bonus_low!B46</f>
        <v>23722968.288247</v>
      </c>
      <c r="H58" s="8" t="n">
        <f aca="false">F58-J58</f>
        <v>23491338.504959</v>
      </c>
      <c r="I58" s="8" t="n">
        <f aca="false">G58-K58</f>
        <v>22512978.8219146</v>
      </c>
      <c r="J58" s="155" t="n">
        <f aca="false">low_v2_m!J46</f>
        <v>1247411.82096125</v>
      </c>
      <c r="K58" s="155" t="n">
        <f aca="false">low_v2_m!K46</f>
        <v>1209989.46633241</v>
      </c>
      <c r="L58" s="8" t="n">
        <f aca="false">H58-I58</f>
        <v>978359.683044344</v>
      </c>
      <c r="M58" s="8" t="n">
        <f aca="false">J58-K58</f>
        <v>37422.3546288374</v>
      </c>
      <c r="N58" s="155" t="n">
        <f aca="false">SUM(low_v5_m!C46:J46)</f>
        <v>4528700.27739295</v>
      </c>
      <c r="O58" s="5"/>
      <c r="P58" s="5"/>
      <c r="Q58" s="8" t="n">
        <f aca="false">I58*5.5017049523</f>
        <v>123859767.075553</v>
      </c>
      <c r="R58" s="8"/>
      <c r="S58" s="8"/>
      <c r="T58" s="5"/>
      <c r="U58" s="5"/>
      <c r="V58" s="8" t="n">
        <f aca="false">K58*5.5017049523</f>
        <v>6657005.03915184</v>
      </c>
      <c r="W58" s="8" t="n">
        <f aca="false">M58*5.5017049523</f>
        <v>205886.753788202</v>
      </c>
      <c r="X58" s="8" t="n">
        <f aca="false">N58*5.1890047538+L58*5.5017049523</f>
        <v>28882093.5812631</v>
      </c>
      <c r="Y58" s="8" t="n">
        <f aca="false">N58*5.1890047538</f>
        <v>23499447.2679274</v>
      </c>
      <c r="Z58" s="8" t="n">
        <f aca="false">L58*5.5017049523</f>
        <v>5382646.31333573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low_v2_m!D47+temporary_pension_bonus_low!B47</f>
        <v>26310081.5696978</v>
      </c>
      <c r="G59" s="157" t="n">
        <f aca="false">low_v2_m!E47+temporary_pension_bonus_low!B47</f>
        <v>25228489.7699706</v>
      </c>
      <c r="H59" s="67" t="n">
        <f aca="false">F59-J59</f>
        <v>24889677.6181549</v>
      </c>
      <c r="I59" s="67" t="n">
        <f aca="false">G59-K59</f>
        <v>23850697.9369739</v>
      </c>
      <c r="J59" s="157" t="n">
        <f aca="false">low_v2_m!J47</f>
        <v>1420403.95154296</v>
      </c>
      <c r="K59" s="157" t="n">
        <f aca="false">low_v2_m!K47</f>
        <v>1377791.83299667</v>
      </c>
      <c r="L59" s="67" t="n">
        <f aca="false">H59-I59</f>
        <v>1038979.68118098</v>
      </c>
      <c r="M59" s="67" t="n">
        <f aca="false">J59-K59</f>
        <v>42612.1185462887</v>
      </c>
      <c r="N59" s="157" t="n">
        <f aca="false">SUM(low_v5_m!C47:J47)</f>
        <v>3971882.69859141</v>
      </c>
      <c r="O59" s="7"/>
      <c r="P59" s="7"/>
      <c r="Q59" s="67" t="n">
        <f aca="false">I59*5.5017049523</f>
        <v>131219502.955661</v>
      </c>
      <c r="R59" s="67"/>
      <c r="S59" s="67"/>
      <c r="T59" s="7"/>
      <c r="U59" s="7"/>
      <c r="V59" s="67" t="n">
        <f aca="false">K59*5.5017049523</f>
        <v>7580204.15083628</v>
      </c>
      <c r="W59" s="67" t="n">
        <f aca="false">M59*5.5017049523</f>
        <v>234439.303634111</v>
      </c>
      <c r="X59" s="67" t="n">
        <f aca="false">N59*5.1890047538+L59*5.5017049523</f>
        <v>26326277.8618193</v>
      </c>
      <c r="Y59" s="67" t="n">
        <f aca="false">N59*5.1890047538</f>
        <v>20610118.2045268</v>
      </c>
      <c r="Z59" s="67" t="n">
        <f aca="false">L59*5.5017049523</f>
        <v>5716159.65729249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low_v2_m!D48+temporary_pension_bonus_low!B48</f>
        <v>25934768.9995364</v>
      </c>
      <c r="G60" s="157" t="n">
        <f aca="false">low_v2_m!E48+temporary_pension_bonus_low!B48</f>
        <v>24867763.0319453</v>
      </c>
      <c r="H60" s="67" t="n">
        <f aca="false">F60-J60</f>
        <v>24474845.709114</v>
      </c>
      <c r="I60" s="67" t="n">
        <f aca="false">G60-K60</f>
        <v>23451637.4402356</v>
      </c>
      <c r="J60" s="157" t="n">
        <f aca="false">low_v2_m!J48</f>
        <v>1459923.29042238</v>
      </c>
      <c r="K60" s="157" t="n">
        <f aca="false">low_v2_m!K48</f>
        <v>1416125.59170971</v>
      </c>
      <c r="L60" s="67" t="n">
        <f aca="false">H60-I60</f>
        <v>1023208.26887843</v>
      </c>
      <c r="M60" s="67" t="n">
        <f aca="false">J60-K60</f>
        <v>43797.6987126714</v>
      </c>
      <c r="N60" s="157" t="n">
        <f aca="false">SUM(low_v5_m!C48:J48)</f>
        <v>3910378.56418765</v>
      </c>
      <c r="O60" s="7"/>
      <c r="P60" s="7"/>
      <c r="Q60" s="67" t="n">
        <f aca="false">I60*5.5017049523</f>
        <v>129023989.844488</v>
      </c>
      <c r="R60" s="67"/>
      <c r="S60" s="67"/>
      <c r="T60" s="7"/>
      <c r="U60" s="7"/>
      <c r="V60" s="67" t="n">
        <f aca="false">K60*5.5017049523</f>
        <v>7791105.18098806</v>
      </c>
      <c r="W60" s="67" t="n">
        <f aca="false">M60*5.5017049523</f>
        <v>240962.015906848</v>
      </c>
      <c r="X60" s="67" t="n">
        <f aca="false">N60*5.1890047538+L60*5.5017049523</f>
        <v>25920362.9588501</v>
      </c>
      <c r="Y60" s="67" t="n">
        <f aca="false">N60*5.1890047538</f>
        <v>20290972.9587273</v>
      </c>
      <c r="Z60" s="67" t="n">
        <f aca="false">L60*5.5017049523</f>
        <v>5629390.00012277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low_v2_m!D49+temporary_pension_bonus_low!B49</f>
        <v>26921349.1174018</v>
      </c>
      <c r="G61" s="157" t="n">
        <f aca="false">low_v2_m!E49+temporary_pension_bonus_low!B49</f>
        <v>25813212.3183042</v>
      </c>
      <c r="H61" s="67" t="n">
        <f aca="false">F61-J61</f>
        <v>25338736.4390748</v>
      </c>
      <c r="I61" s="67" t="n">
        <f aca="false">G61-K61</f>
        <v>24278078.0203269</v>
      </c>
      <c r="J61" s="157" t="n">
        <f aca="false">low_v2_m!J49</f>
        <v>1582612.67832704</v>
      </c>
      <c r="K61" s="157" t="n">
        <f aca="false">low_v2_m!K49</f>
        <v>1535134.29797723</v>
      </c>
      <c r="L61" s="67" t="n">
        <f aca="false">H61-I61</f>
        <v>1060658.41874786</v>
      </c>
      <c r="M61" s="67" t="n">
        <f aca="false">J61-K61</f>
        <v>47478.3803498112</v>
      </c>
      <c r="N61" s="157" t="n">
        <f aca="false">SUM(low_v5_m!C49:J49)</f>
        <v>4059806.88069275</v>
      </c>
      <c r="O61" s="7"/>
      <c r="P61" s="7"/>
      <c r="Q61" s="67" t="n">
        <f aca="false">I61*5.5017049523</f>
        <v>133570822.076758</v>
      </c>
      <c r="R61" s="67"/>
      <c r="S61" s="67"/>
      <c r="T61" s="7"/>
      <c r="U61" s="7"/>
      <c r="V61" s="67" t="n">
        <f aca="false">K61*5.5017049523</f>
        <v>8445855.9696269</v>
      </c>
      <c r="W61" s="67" t="n">
        <f aca="false">M61*5.5017049523</f>
        <v>261212.040297739</v>
      </c>
      <c r="X61" s="67" t="n">
        <f aca="false">N61*5.1890047538+L61*5.5017049523</f>
        <v>26901786.8785484</v>
      </c>
      <c r="Y61" s="67" t="n">
        <f aca="false">N61*5.1890047538</f>
        <v>21066357.2034246</v>
      </c>
      <c r="Z61" s="67" t="n">
        <f aca="false">L61*5.5017049523</f>
        <v>5835429.67512379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low_v2_m!D50+temporary_pension_bonus_low!B50</f>
        <v>26630199.1883793</v>
      </c>
      <c r="G62" s="155" t="n">
        <f aca="false">low_v2_m!E50+temporary_pension_bonus_low!B50</f>
        <v>25532765.2101409</v>
      </c>
      <c r="H62" s="8" t="n">
        <f aca="false">F62-J62</f>
        <v>25015930.293466</v>
      </c>
      <c r="I62" s="8" t="n">
        <f aca="false">G62-K62</f>
        <v>23966924.382075</v>
      </c>
      <c r="J62" s="155" t="n">
        <f aca="false">low_v2_m!J50</f>
        <v>1614268.89491329</v>
      </c>
      <c r="K62" s="155" t="n">
        <f aca="false">low_v2_m!K50</f>
        <v>1565840.82806589</v>
      </c>
      <c r="L62" s="8" t="n">
        <f aca="false">H62-I62</f>
        <v>1049005.91139094</v>
      </c>
      <c r="M62" s="8" t="n">
        <f aca="false">J62-K62</f>
        <v>48428.0668473986</v>
      </c>
      <c r="N62" s="155" t="n">
        <f aca="false">SUM(low_v5_m!C50:J50)</f>
        <v>4746704.71850547</v>
      </c>
      <c r="O62" s="5"/>
      <c r="P62" s="5"/>
      <c r="Q62" s="8" t="n">
        <f aca="false">I62*5.5017049523</f>
        <v>131858946.564262</v>
      </c>
      <c r="R62" s="8"/>
      <c r="S62" s="8"/>
      <c r="T62" s="5"/>
      <c r="U62" s="5"/>
      <c r="V62" s="8" t="n">
        <f aca="false">K62*5.5017049523</f>
        <v>8614794.23828364</v>
      </c>
      <c r="W62" s="8" t="n">
        <f aca="false">M62*5.5017049523</f>
        <v>266436.935204649</v>
      </c>
      <c r="X62" s="8" t="n">
        <f aca="false">N62*5.1890047538+L62*5.5017049523</f>
        <v>30401994.3669013</v>
      </c>
      <c r="Y62" s="8" t="n">
        <f aca="false">N62*5.1890047538</f>
        <v>24630673.3492097</v>
      </c>
      <c r="Z62" s="8" t="n">
        <f aca="false">L62*5.5017049523</f>
        <v>5771321.01769152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low_v2_m!D51+temporary_pension_bonus_low!B51</f>
        <v>27423216.3022178</v>
      </c>
      <c r="G63" s="157" t="n">
        <f aca="false">low_v2_m!E51+temporary_pension_bonus_low!B51</f>
        <v>26291990.5841979</v>
      </c>
      <c r="H63" s="67" t="n">
        <f aca="false">F63-J63</f>
        <v>25667270.6916813</v>
      </c>
      <c r="I63" s="67" t="n">
        <f aca="false">G63-K63</f>
        <v>24588723.3419774</v>
      </c>
      <c r="J63" s="157" t="n">
        <f aca="false">low_v2_m!J51</f>
        <v>1755945.6105365</v>
      </c>
      <c r="K63" s="157" t="n">
        <f aca="false">low_v2_m!K51</f>
        <v>1703267.24222041</v>
      </c>
      <c r="L63" s="67" t="n">
        <f aca="false">H63-I63</f>
        <v>1078547.34970385</v>
      </c>
      <c r="M63" s="67" t="n">
        <f aca="false">J63-K63</f>
        <v>52678.3683160951</v>
      </c>
      <c r="N63" s="157" t="n">
        <f aca="false">SUM(low_v5_m!C51:J51)</f>
        <v>4083431.84756219</v>
      </c>
      <c r="O63" s="7"/>
      <c r="P63" s="7"/>
      <c r="Q63" s="67" t="n">
        <f aca="false">I63*5.5017049523</f>
        <v>135279900.981292</v>
      </c>
      <c r="R63" s="67"/>
      <c r="S63" s="67"/>
      <c r="T63" s="7"/>
      <c r="U63" s="7"/>
      <c r="V63" s="67" t="n">
        <f aca="false">K63*5.5017049523</f>
        <v>9370873.82161439</v>
      </c>
      <c r="W63" s="67" t="n">
        <f aca="false">M63*5.5017049523</f>
        <v>289820.839843744</v>
      </c>
      <c r="X63" s="67" t="n">
        <f aca="false">N63*5.1890047538+L63*5.5017049523</f>
        <v>27122796.5639742</v>
      </c>
      <c r="Y63" s="67" t="n">
        <f aca="false">N63*5.1890047538</f>
        <v>21188947.2688185</v>
      </c>
      <c r="Z63" s="67" t="n">
        <f aca="false">L63*5.5017049523</f>
        <v>5933849.2951557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low_v2_m!D52+temporary_pension_bonus_low!B52</f>
        <v>27005281.3316509</v>
      </c>
      <c r="G64" s="157" t="n">
        <f aca="false">low_v2_m!E52+temporary_pension_bonus_low!B52</f>
        <v>25890000.053627</v>
      </c>
      <c r="H64" s="67" t="n">
        <f aca="false">F64-J64</f>
        <v>25227847.045938</v>
      </c>
      <c r="I64" s="67" t="n">
        <f aca="false">G64-K64</f>
        <v>24165888.7964855</v>
      </c>
      <c r="J64" s="157" t="n">
        <f aca="false">low_v2_m!J52</f>
        <v>1777434.28571291</v>
      </c>
      <c r="K64" s="157" t="n">
        <f aca="false">low_v2_m!K52</f>
        <v>1724111.25714152</v>
      </c>
      <c r="L64" s="67" t="n">
        <f aca="false">H64-I64</f>
        <v>1061958.2494525</v>
      </c>
      <c r="M64" s="67" t="n">
        <f aca="false">J64-K64</f>
        <v>53323.0285713871</v>
      </c>
      <c r="N64" s="157" t="n">
        <f aca="false">SUM(low_v5_m!C52:J52)</f>
        <v>3902206.26208667</v>
      </c>
      <c r="O64" s="7"/>
      <c r="P64" s="7"/>
      <c r="Q64" s="67" t="n">
        <f aca="false">I64*5.5017049523</f>
        <v>132953590.068355</v>
      </c>
      <c r="R64" s="67"/>
      <c r="S64" s="67"/>
      <c r="T64" s="7"/>
      <c r="U64" s="7"/>
      <c r="V64" s="67" t="n">
        <f aca="false">K64*5.5017049523</f>
        <v>9485551.44173167</v>
      </c>
      <c r="W64" s="67" t="n">
        <f aca="false">M64*5.5017049523</f>
        <v>293367.570362835</v>
      </c>
      <c r="X64" s="67" t="n">
        <f aca="false">N64*5.1890047538+L64*5.5017049523</f>
        <v>26091147.8044245</v>
      </c>
      <c r="Y64" s="67" t="n">
        <f aca="false">N64*5.1890047538</f>
        <v>20248566.8442758</v>
      </c>
      <c r="Z64" s="67" t="n">
        <f aca="false">L64*5.5017049523</f>
        <v>5842580.96014867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low_v2_m!D53+temporary_pension_bonus_low!B53</f>
        <v>27872417.3166254</v>
      </c>
      <c r="G65" s="157" t="n">
        <f aca="false">low_v2_m!E53+temporary_pension_bonus_low!B53</f>
        <v>26720179.3407333</v>
      </c>
      <c r="H65" s="67" t="n">
        <f aca="false">F65-J65</f>
        <v>25929385.8884246</v>
      </c>
      <c r="I65" s="67" t="n">
        <f aca="false">G65-K65</f>
        <v>24835438.8553785</v>
      </c>
      <c r="J65" s="157" t="n">
        <f aca="false">low_v2_m!J53</f>
        <v>1943031.42820089</v>
      </c>
      <c r="K65" s="157" t="n">
        <f aca="false">low_v2_m!K53</f>
        <v>1884740.48535486</v>
      </c>
      <c r="L65" s="67" t="n">
        <f aca="false">H65-I65</f>
        <v>1093947.0330461</v>
      </c>
      <c r="M65" s="67" t="n">
        <f aca="false">J65-K65</f>
        <v>58290.9428460265</v>
      </c>
      <c r="N65" s="157" t="n">
        <f aca="false">SUM(low_v5_m!C53:J53)</f>
        <v>4073189.01144473</v>
      </c>
      <c r="O65" s="7"/>
      <c r="P65" s="7"/>
      <c r="Q65" s="67" t="n">
        <f aca="false">I65*5.5017049523</f>
        <v>136637256.94318</v>
      </c>
      <c r="R65" s="67"/>
      <c r="S65" s="67"/>
      <c r="T65" s="7"/>
      <c r="U65" s="7"/>
      <c r="V65" s="67" t="n">
        <f aca="false">K65*5.5017049523</f>
        <v>10369286.0620771</v>
      </c>
      <c r="W65" s="67" t="n">
        <f aca="false">M65*5.5017049523</f>
        <v>320699.56893022</v>
      </c>
      <c r="X65" s="67" t="n">
        <f aca="false">N65*5.1890047538+L65*5.5017049523</f>
        <v>27154370.9527763</v>
      </c>
      <c r="Y65" s="67" t="n">
        <f aca="false">N65*5.1890047538</f>
        <v>21135797.1435126</v>
      </c>
      <c r="Z65" s="67" t="n">
        <f aca="false">L65*5.5017049523</f>
        <v>6018573.80926364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low_v2_m!D54+temporary_pension_bonus_low!B54</f>
        <v>27585947.7127534</v>
      </c>
      <c r="G66" s="155" t="n">
        <f aca="false">low_v2_m!E54+temporary_pension_bonus_low!B54</f>
        <v>26444977.3946642</v>
      </c>
      <c r="H66" s="8" t="n">
        <f aca="false">F66-J66</f>
        <v>25639592.2853736</v>
      </c>
      <c r="I66" s="8" t="n">
        <f aca="false">G66-K66</f>
        <v>24557012.6301058</v>
      </c>
      <c r="J66" s="155" t="n">
        <f aca="false">low_v2_m!J54</f>
        <v>1946355.42737983</v>
      </c>
      <c r="K66" s="155" t="n">
        <f aca="false">low_v2_m!K54</f>
        <v>1887964.76455844</v>
      </c>
      <c r="L66" s="8" t="n">
        <f aca="false">H66-I66</f>
        <v>1082579.65526776</v>
      </c>
      <c r="M66" s="8" t="n">
        <f aca="false">J66-K66</f>
        <v>58390.6628213949</v>
      </c>
      <c r="N66" s="155" t="n">
        <f aca="false">SUM(low_v5_m!C54:J54)</f>
        <v>4770923.11675904</v>
      </c>
      <c r="O66" s="5"/>
      <c r="P66" s="5"/>
      <c r="Q66" s="8" t="n">
        <f aca="false">I66*5.5017049523</f>
        <v>135105438.000747</v>
      </c>
      <c r="R66" s="8"/>
      <c r="S66" s="8"/>
      <c r="T66" s="5"/>
      <c r="U66" s="5"/>
      <c r="V66" s="8" t="n">
        <f aca="false">K66*5.5017049523</f>
        <v>10387025.094939</v>
      </c>
      <c r="W66" s="8" t="n">
        <f aca="false">M66*5.5017049523</f>
        <v>321248.198812548</v>
      </c>
      <c r="X66" s="8" t="n">
        <f aca="false">N66*5.1890047538+L66*5.5017049523</f>
        <v>30712376.5835228</v>
      </c>
      <c r="Y66" s="8" t="n">
        <f aca="false">N66*5.1890047538</f>
        <v>24756342.732877</v>
      </c>
      <c r="Z66" s="8" t="n">
        <f aca="false">L66*5.5017049523</f>
        <v>5956033.85064586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low_v2_m!D55+temporary_pension_bonus_low!B55</f>
        <v>28476374.6999592</v>
      </c>
      <c r="G67" s="157" t="n">
        <f aca="false">low_v2_m!E55+temporary_pension_bonus_low!B55</f>
        <v>27297907.7105722</v>
      </c>
      <c r="H67" s="67" t="n">
        <f aca="false">F67-J67</f>
        <v>26420720.5245875</v>
      </c>
      <c r="I67" s="67" t="n">
        <f aca="false">G67-K67</f>
        <v>25303923.1604616</v>
      </c>
      <c r="J67" s="157" t="n">
        <f aca="false">low_v2_m!J55</f>
        <v>2055654.17537175</v>
      </c>
      <c r="K67" s="157" t="n">
        <f aca="false">low_v2_m!K55</f>
        <v>1993984.55011059</v>
      </c>
      <c r="L67" s="67" t="n">
        <f aca="false">H67-I67</f>
        <v>1116797.36412586</v>
      </c>
      <c r="M67" s="67" t="n">
        <f aca="false">J67-K67</f>
        <v>61669.6252611522</v>
      </c>
      <c r="N67" s="157" t="n">
        <f aca="false">SUM(low_v5_m!C55:J55)</f>
        <v>4101446.9661221</v>
      </c>
      <c r="O67" s="7"/>
      <c r="P67" s="7"/>
      <c r="Q67" s="67" t="n">
        <f aca="false">I67*5.5017049523</f>
        <v>139214719.36453</v>
      </c>
      <c r="R67" s="67"/>
      <c r="S67" s="67"/>
      <c r="T67" s="7"/>
      <c r="U67" s="7"/>
      <c r="V67" s="67" t="n">
        <f aca="false">K67*5.5017049523</f>
        <v>10970314.6741531</v>
      </c>
      <c r="W67" s="67" t="n">
        <f aca="false">M67*5.5017049523</f>
        <v>339288.082705766</v>
      </c>
      <c r="X67" s="67" t="n">
        <f aca="false">N67*5.1890047538+L67*5.5017049523</f>
        <v>27426717.393593</v>
      </c>
      <c r="Y67" s="67" t="n">
        <f aca="false">N67*5.1890047538</f>
        <v>21282427.8046662</v>
      </c>
      <c r="Z67" s="67" t="n">
        <f aca="false">L67*5.5017049523</f>
        <v>6144289.58892682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low_v2_m!D56+temporary_pension_bonus_low!B56</f>
        <v>28094868.5126028</v>
      </c>
      <c r="G68" s="157" t="n">
        <f aca="false">low_v2_m!E56+temporary_pension_bonus_low!B56</f>
        <v>26931254.27222</v>
      </c>
      <c r="H68" s="67" t="n">
        <f aca="false">F68-J68</f>
        <v>26031204.4392066</v>
      </c>
      <c r="I68" s="67" t="n">
        <f aca="false">G68-K68</f>
        <v>24929500.1210257</v>
      </c>
      <c r="J68" s="157" t="n">
        <f aca="false">low_v2_m!J56</f>
        <v>2063664.07339619</v>
      </c>
      <c r="K68" s="157" t="n">
        <f aca="false">low_v2_m!K56</f>
        <v>2001754.15119431</v>
      </c>
      <c r="L68" s="67" t="n">
        <f aca="false">H68-I68</f>
        <v>1101704.31818096</v>
      </c>
      <c r="M68" s="67" t="n">
        <f aca="false">J68-K68</f>
        <v>61909.9222018861</v>
      </c>
      <c r="N68" s="157" t="n">
        <f aca="false">SUM(low_v5_m!C56:J56)</f>
        <v>3957471.17403837</v>
      </c>
      <c r="O68" s="7"/>
      <c r="P68" s="7"/>
      <c r="Q68" s="67" t="n">
        <f aca="false">I68*5.5017049523</f>
        <v>137154754.27421</v>
      </c>
      <c r="R68" s="67"/>
      <c r="S68" s="67"/>
      <c r="T68" s="7"/>
      <c r="U68" s="7"/>
      <c r="V68" s="67" t="n">
        <f aca="false">K68*5.5017049523</f>
        <v>11013060.7269128</v>
      </c>
      <c r="W68" s="67" t="n">
        <f aca="false">M68*5.5017049523</f>
        <v>340610.125574624</v>
      </c>
      <c r="X68" s="67" t="n">
        <f aca="false">N68*5.1890047538+L68*5.5017049523</f>
        <v>26596588.8384181</v>
      </c>
      <c r="Y68" s="67" t="n">
        <f aca="false">N68*5.1890047538</f>
        <v>20535336.7351116</v>
      </c>
      <c r="Z68" s="67" t="n">
        <f aca="false">L68*5.5017049523</f>
        <v>6061252.10330648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low_v2_m!D57+temporary_pension_bonus_low!B57</f>
        <v>28808375.8582289</v>
      </c>
      <c r="G69" s="157" t="n">
        <f aca="false">low_v2_m!E57+temporary_pension_bonus_low!B57</f>
        <v>27614032.4000522</v>
      </c>
      <c r="H69" s="67" t="n">
        <f aca="false">F69-J69</f>
        <v>26602778.8155554</v>
      </c>
      <c r="I69" s="67" t="n">
        <f aca="false">G69-K69</f>
        <v>25474603.2686589</v>
      </c>
      <c r="J69" s="157" t="n">
        <f aca="false">low_v2_m!J57</f>
        <v>2205597.04267357</v>
      </c>
      <c r="K69" s="157" t="n">
        <f aca="false">low_v2_m!K57</f>
        <v>2139429.13139336</v>
      </c>
      <c r="L69" s="67" t="n">
        <f aca="false">H69-I69</f>
        <v>1128175.54689648</v>
      </c>
      <c r="M69" s="67" t="n">
        <f aca="false">J69-K69</f>
        <v>66167.9112802083</v>
      </c>
      <c r="N69" s="157" t="n">
        <f aca="false">SUM(low_v5_m!C57:J57)</f>
        <v>4052900.20605887</v>
      </c>
      <c r="O69" s="7"/>
      <c r="P69" s="7"/>
      <c r="Q69" s="67" t="n">
        <f aca="false">I69*5.5017049523</f>
        <v>140153750.961058</v>
      </c>
      <c r="R69" s="67"/>
      <c r="S69" s="67"/>
      <c r="T69" s="7"/>
      <c r="U69" s="7"/>
      <c r="V69" s="67" t="n">
        <f aca="false">K69*5.5017049523</f>
        <v>11770507.8472817</v>
      </c>
      <c r="W69" s="67" t="n">
        <f aca="false">M69*5.5017049523</f>
        <v>364036.325173669</v>
      </c>
      <c r="X69" s="67" t="n">
        <f aca="false">N69*5.1890047538+L69*5.5017049523</f>
        <v>27237407.4293406</v>
      </c>
      <c r="Y69" s="67" t="n">
        <f aca="false">N69*5.1890047538</f>
        <v>21030518.4359165</v>
      </c>
      <c r="Z69" s="67" t="n">
        <f aca="false">L69*5.5017049523</f>
        <v>6206888.99342415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low_v2_m!D58+temporary_pension_bonus_low!B58</f>
        <v>28469518.4542288</v>
      </c>
      <c r="G70" s="155" t="n">
        <f aca="false">low_v2_m!E58+temporary_pension_bonus_low!B58</f>
        <v>27288404.8837538</v>
      </c>
      <c r="H70" s="8" t="n">
        <f aca="false">F70-J70</f>
        <v>26220381.5925571</v>
      </c>
      <c r="I70" s="8" t="n">
        <f aca="false">G70-K70</f>
        <v>25106742.1279321</v>
      </c>
      <c r="J70" s="155" t="n">
        <f aca="false">low_v2_m!J58</f>
        <v>2249136.86167177</v>
      </c>
      <c r="K70" s="155" t="n">
        <f aca="false">low_v2_m!K58</f>
        <v>2181662.75582161</v>
      </c>
      <c r="L70" s="8" t="n">
        <f aca="false">H70-I70</f>
        <v>1113639.46462491</v>
      </c>
      <c r="M70" s="8" t="n">
        <f aca="false">J70-K70</f>
        <v>67474.1058501531</v>
      </c>
      <c r="N70" s="155" t="n">
        <f aca="false">SUM(low_v5_m!C58:J58)</f>
        <v>4830962.04324753</v>
      </c>
      <c r="O70" s="5"/>
      <c r="P70" s="5"/>
      <c r="Q70" s="8" t="n">
        <f aca="false">I70*5.5017049523</f>
        <v>138129887.501363</v>
      </c>
      <c r="R70" s="8"/>
      <c r="S70" s="8"/>
      <c r="T70" s="5"/>
      <c r="U70" s="5"/>
      <c r="V70" s="8" t="n">
        <f aca="false">K70*5.5017049523</f>
        <v>12002864.7879522</v>
      </c>
      <c r="W70" s="8" t="n">
        <f aca="false">M70*5.5017049523</f>
        <v>371222.622307802</v>
      </c>
      <c r="X70" s="8" t="n">
        <f aca="false">N70*5.1890047538+L70*5.5017049523</f>
        <v>31194800.7654424</v>
      </c>
      <c r="Y70" s="8" t="n">
        <f aca="false">N70*5.1890047538</f>
        <v>25067885.0078388</v>
      </c>
      <c r="Z70" s="8" t="n">
        <f aca="false">L70*5.5017049523</f>
        <v>6126915.7576036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low_v2_m!D59+temporary_pension_bonus_low!B59</f>
        <v>29156592.6027308</v>
      </c>
      <c r="G71" s="157" t="n">
        <f aca="false">low_v2_m!E59+temporary_pension_bonus_low!B59</f>
        <v>27947369.7333892</v>
      </c>
      <c r="H71" s="67" t="n">
        <f aca="false">F71-J71</f>
        <v>26787853.0504479</v>
      </c>
      <c r="I71" s="67" t="n">
        <f aca="false">G71-K71</f>
        <v>25649692.3676748</v>
      </c>
      <c r="J71" s="157" t="n">
        <f aca="false">low_v2_m!J59</f>
        <v>2368739.55228289</v>
      </c>
      <c r="K71" s="157" t="n">
        <f aca="false">low_v2_m!K59</f>
        <v>2297677.3657144</v>
      </c>
      <c r="L71" s="67" t="n">
        <f aca="false">H71-I71</f>
        <v>1138160.6827731</v>
      </c>
      <c r="M71" s="67" t="n">
        <f aca="false">J71-K71</f>
        <v>71062.1865684865</v>
      </c>
      <c r="N71" s="157" t="n">
        <f aca="false">SUM(low_v5_m!C59:J59)</f>
        <v>4086064.10732035</v>
      </c>
      <c r="O71" s="7"/>
      <c r="P71" s="7"/>
      <c r="Q71" s="67" t="n">
        <f aca="false">I71*5.5017049523</f>
        <v>141117039.524208</v>
      </c>
      <c r="R71" s="67"/>
      <c r="S71" s="67"/>
      <c r="T71" s="7"/>
      <c r="U71" s="7"/>
      <c r="V71" s="67" t="n">
        <f aca="false">K71*5.5017049523</f>
        <v>12641142.9417385</v>
      </c>
      <c r="W71" s="67" t="n">
        <f aca="false">M71*5.5017049523</f>
        <v>390963.183765109</v>
      </c>
      <c r="X71" s="67" t="n">
        <f aca="false">N71*5.1890047538+L71*5.5017049523</f>
        <v>27464430.3421428</v>
      </c>
      <c r="Y71" s="67" t="n">
        <f aca="false">N71*5.1890047538</f>
        <v>21202606.0772169</v>
      </c>
      <c r="Z71" s="67" t="n">
        <f aca="false">L71*5.5017049523</f>
        <v>6261824.2649259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low_v2_m!D60+temporary_pension_bonus_low!B60</f>
        <v>28687661.4499001</v>
      </c>
      <c r="G72" s="157" t="n">
        <f aca="false">low_v2_m!E60+temporary_pension_bonus_low!B60</f>
        <v>27498335.301119</v>
      </c>
      <c r="H72" s="67" t="n">
        <f aca="false">F72-J72</f>
        <v>26282118.001394</v>
      </c>
      <c r="I72" s="67" t="n">
        <f aca="false">G72-K72</f>
        <v>25164958.156068</v>
      </c>
      <c r="J72" s="157" t="n">
        <f aca="false">low_v2_m!J60</f>
        <v>2405543.44850615</v>
      </c>
      <c r="K72" s="157" t="n">
        <f aca="false">low_v2_m!K60</f>
        <v>2333377.14505097</v>
      </c>
      <c r="L72" s="67" t="n">
        <f aca="false">H72-I72</f>
        <v>1117159.84532596</v>
      </c>
      <c r="M72" s="67" t="n">
        <f aca="false">J72-K72</f>
        <v>72166.3034551851</v>
      </c>
      <c r="N72" s="157" t="n">
        <f aca="false">SUM(low_v5_m!C60:J60)</f>
        <v>3919134.93701843</v>
      </c>
      <c r="O72" s="7"/>
      <c r="P72" s="7"/>
      <c r="Q72" s="67" t="n">
        <f aca="false">I72*5.5017049523</f>
        <v>138450174.911662</v>
      </c>
      <c r="R72" s="67"/>
      <c r="S72" s="67"/>
      <c r="T72" s="7"/>
      <c r="U72" s="7"/>
      <c r="V72" s="67" t="n">
        <f aca="false">K72*5.5017049523</f>
        <v>12837552.5945105</v>
      </c>
      <c r="W72" s="67" t="n">
        <f aca="false">M72*5.5017049523</f>
        <v>397037.709108577</v>
      </c>
      <c r="X72" s="67" t="n">
        <f aca="false">N72*5.1890047538+L72*5.5017049523</f>
        <v>26482693.6725128</v>
      </c>
      <c r="Y72" s="67" t="n">
        <f aca="false">N72*5.1890047538</f>
        <v>20336409.8189723</v>
      </c>
      <c r="Z72" s="67" t="n">
        <f aca="false">L72*5.5017049523</f>
        <v>6146283.85354053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low_v2_m!D61+temporary_pension_bonus_low!B61</f>
        <v>29331808.2754148</v>
      </c>
      <c r="G73" s="157" t="n">
        <f aca="false">low_v2_m!E61+temporary_pension_bonus_low!B61</f>
        <v>28117214.3037928</v>
      </c>
      <c r="H73" s="67" t="n">
        <f aca="false">F73-J73</f>
        <v>26783344.2847763</v>
      </c>
      <c r="I73" s="67" t="n">
        <f aca="false">G73-K73</f>
        <v>25645204.2328734</v>
      </c>
      <c r="J73" s="157" t="n">
        <f aca="false">low_v2_m!J61</f>
        <v>2548463.99063848</v>
      </c>
      <c r="K73" s="157" t="n">
        <f aca="false">low_v2_m!K61</f>
        <v>2472010.07091932</v>
      </c>
      <c r="L73" s="67" t="n">
        <f aca="false">H73-I73</f>
        <v>1138140.05190291</v>
      </c>
      <c r="M73" s="67" t="n">
        <f aca="false">J73-K73</f>
        <v>76453.9197191545</v>
      </c>
      <c r="N73" s="157" t="n">
        <f aca="false">SUM(low_v5_m!C61:J61)</f>
        <v>4063792.69443489</v>
      </c>
      <c r="O73" s="7"/>
      <c r="P73" s="7"/>
      <c r="Q73" s="67" t="n">
        <f aca="false">I73*5.5017049523</f>
        <v>141092347.130745</v>
      </c>
      <c r="R73" s="67"/>
      <c r="S73" s="67"/>
      <c r="T73" s="7"/>
      <c r="U73" s="7"/>
      <c r="V73" s="67" t="n">
        <f aca="false">K73*5.5017049523</f>
        <v>13600270.0493123</v>
      </c>
      <c r="W73" s="67" t="n">
        <f aca="false">M73*5.5017049523</f>
        <v>420626.908741619</v>
      </c>
      <c r="X73" s="67" t="n">
        <f aca="false">N73*5.1890047538+L73*5.5017049523</f>
        <v>27348750.3698456</v>
      </c>
      <c r="Y73" s="67" t="n">
        <f aca="false">N73*5.1890047538</f>
        <v>21087039.6098804</v>
      </c>
      <c r="Z73" s="67" t="n">
        <f aca="false">L73*5.5017049523</f>
        <v>6261710.75996521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low_v2_m!D62+temporary_pension_bonus_low!B62</f>
        <v>28914592.0459154</v>
      </c>
      <c r="G74" s="155" t="n">
        <f aca="false">low_v2_m!E62+temporary_pension_bonus_low!B62</f>
        <v>27717534.1675432</v>
      </c>
      <c r="H74" s="8" t="n">
        <f aca="false">F74-J74</f>
        <v>26334592.1153525</v>
      </c>
      <c r="I74" s="8" t="n">
        <f aca="false">G74-K74</f>
        <v>25214934.2348972</v>
      </c>
      <c r="J74" s="155" t="n">
        <f aca="false">low_v2_m!J62</f>
        <v>2579999.93056284</v>
      </c>
      <c r="K74" s="155" t="n">
        <f aca="false">low_v2_m!K62</f>
        <v>2502599.93264596</v>
      </c>
      <c r="L74" s="8" t="n">
        <f aca="false">H74-I74</f>
        <v>1119657.88045529</v>
      </c>
      <c r="M74" s="8" t="n">
        <f aca="false">J74-K74</f>
        <v>77399.9979168857</v>
      </c>
      <c r="N74" s="155" t="n">
        <f aca="false">SUM(low_v5_m!C62:J62)</f>
        <v>4756177.99142207</v>
      </c>
      <c r="O74" s="5"/>
      <c r="P74" s="5"/>
      <c r="Q74" s="8" t="n">
        <f aca="false">I74*5.5017049523</f>
        <v>138725128.552053</v>
      </c>
      <c r="R74" s="8"/>
      <c r="S74" s="8"/>
      <c r="T74" s="5"/>
      <c r="U74" s="5"/>
      <c r="V74" s="8" t="n">
        <f aca="false">K74*5.5017049523</f>
        <v>13768566.4430639</v>
      </c>
      <c r="W74" s="8" t="n">
        <f aca="false">M74*5.5017049523</f>
        <v>425831.951847339</v>
      </c>
      <c r="X74" s="8" t="n">
        <f aca="false">N74*5.1890047538+L74*5.5017049523</f>
        <v>30839857.5131907</v>
      </c>
      <c r="Y74" s="8" t="n">
        <f aca="false">N74*5.1890047538</f>
        <v>24679830.2074081</v>
      </c>
      <c r="Z74" s="8" t="n">
        <f aca="false">L74*5.5017049523</f>
        <v>6160027.30578259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low_v2_m!D63+temporary_pension_bonus_low!B63</f>
        <v>29653458.0157081</v>
      </c>
      <c r="G75" s="157" t="n">
        <f aca="false">low_v2_m!E63+temporary_pension_bonus_low!B63</f>
        <v>28424279.6291774</v>
      </c>
      <c r="H75" s="67" t="n">
        <f aca="false">F75-J75</f>
        <v>26959277.4494368</v>
      </c>
      <c r="I75" s="67" t="n">
        <f aca="false">G75-K75</f>
        <v>25810924.4798942</v>
      </c>
      <c r="J75" s="157" t="n">
        <f aca="false">low_v2_m!J63</f>
        <v>2694180.56627129</v>
      </c>
      <c r="K75" s="157" t="n">
        <f aca="false">low_v2_m!K63</f>
        <v>2613355.14928315</v>
      </c>
      <c r="L75" s="67" t="n">
        <f aca="false">H75-I75</f>
        <v>1148352.96954257</v>
      </c>
      <c r="M75" s="67" t="n">
        <f aca="false">J75-K75</f>
        <v>80825.416988139</v>
      </c>
      <c r="N75" s="157" t="n">
        <f aca="false">SUM(low_v5_m!C63:J63)</f>
        <v>4040870.56040287</v>
      </c>
      <c r="O75" s="7"/>
      <c r="P75" s="7"/>
      <c r="Q75" s="67" t="n">
        <f aca="false">I75*5.5017049523</f>
        <v>142004091.034475</v>
      </c>
      <c r="R75" s="67"/>
      <c r="S75" s="67"/>
      <c r="T75" s="7"/>
      <c r="U75" s="7"/>
      <c r="V75" s="67" t="n">
        <f aca="false">K75*5.5017049523</f>
        <v>14377908.9669298</v>
      </c>
      <c r="W75" s="67" t="n">
        <f aca="false">M75*5.5017049523</f>
        <v>444677.596915357</v>
      </c>
      <c r="X75" s="67" t="n">
        <f aca="false">N75*5.1890047538+L75*5.5017049523</f>
        <v>27285995.7669418</v>
      </c>
      <c r="Y75" s="67" t="n">
        <f aca="false">N75*5.1890047538</f>
        <v>20968096.547421</v>
      </c>
      <c r="Z75" s="67" t="n">
        <f aca="false">L75*5.5017049523</f>
        <v>6317899.21952079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low_v2_m!D64+temporary_pension_bonus_low!B64</f>
        <v>29217396.0633292</v>
      </c>
      <c r="G76" s="157" t="n">
        <f aca="false">low_v2_m!E64+temporary_pension_bonus_low!B64</f>
        <v>28005116.6537376</v>
      </c>
      <c r="H76" s="67" t="n">
        <f aca="false">F76-J76</f>
        <v>26547317.1601972</v>
      </c>
      <c r="I76" s="67" t="n">
        <f aca="false">G76-K76</f>
        <v>25415140.1176996</v>
      </c>
      <c r="J76" s="157" t="n">
        <f aca="false">low_v2_m!J64</f>
        <v>2670078.90313202</v>
      </c>
      <c r="K76" s="157" t="n">
        <f aca="false">low_v2_m!K64</f>
        <v>2589976.53603805</v>
      </c>
      <c r="L76" s="67" t="n">
        <f aca="false">H76-I76</f>
        <v>1132177.0424976</v>
      </c>
      <c r="M76" s="67" t="n">
        <f aca="false">J76-K76</f>
        <v>80102.3670939608</v>
      </c>
      <c r="N76" s="157" t="n">
        <f aca="false">SUM(low_v5_m!C64:J64)</f>
        <v>3969984.56501329</v>
      </c>
      <c r="O76" s="7"/>
      <c r="P76" s="7"/>
      <c r="Q76" s="67" t="n">
        <f aca="false">I76*5.5017049523</f>
        <v>139826602.248946</v>
      </c>
      <c r="R76" s="67"/>
      <c r="S76" s="67"/>
      <c r="T76" s="7"/>
      <c r="U76" s="7"/>
      <c r="V76" s="67" t="n">
        <f aca="false">K76*5.5017049523</f>
        <v>14249286.7346614</v>
      </c>
      <c r="W76" s="67" t="n">
        <f aca="false">M76*5.5017049523</f>
        <v>440699.589731796</v>
      </c>
      <c r="X76" s="67" t="n">
        <f aca="false">N76*5.1890047538+L76*5.5017049523</f>
        <v>26829172.821956</v>
      </c>
      <c r="Y76" s="67" t="n">
        <f aca="false">N76*5.1890047538</f>
        <v>20600268.7803666</v>
      </c>
      <c r="Z76" s="67" t="n">
        <f aca="false">L76*5.5017049523</f>
        <v>6228904.04158942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low_v2_m!D65+temporary_pension_bonus_low!B65</f>
        <v>29836241.0504148</v>
      </c>
      <c r="G77" s="157" t="n">
        <f aca="false">low_v2_m!E65+temporary_pension_bonus_low!B65</f>
        <v>28597955.8596776</v>
      </c>
      <c r="H77" s="67" t="n">
        <f aca="false">F77-J77</f>
        <v>27065818.8014608</v>
      </c>
      <c r="I77" s="67" t="n">
        <f aca="false">G77-K77</f>
        <v>25910646.2781923</v>
      </c>
      <c r="J77" s="157" t="n">
        <f aca="false">low_v2_m!J65</f>
        <v>2770422.24895391</v>
      </c>
      <c r="K77" s="157" t="n">
        <f aca="false">low_v2_m!K65</f>
        <v>2687309.58148529</v>
      </c>
      <c r="L77" s="67" t="n">
        <f aca="false">H77-I77</f>
        <v>1155172.52326855</v>
      </c>
      <c r="M77" s="67" t="n">
        <f aca="false">J77-K77</f>
        <v>83112.6674686177</v>
      </c>
      <c r="N77" s="157" t="n">
        <f aca="false">SUM(low_v5_m!C65:J65)</f>
        <v>4033743.31137084</v>
      </c>
      <c r="O77" s="7"/>
      <c r="P77" s="7"/>
      <c r="Q77" s="67" t="n">
        <f aca="false">I77*5.5017049523</f>
        <v>142552730.946024</v>
      </c>
      <c r="R77" s="67"/>
      <c r="S77" s="67"/>
      <c r="T77" s="7"/>
      <c r="U77" s="7"/>
      <c r="V77" s="67" t="n">
        <f aca="false">K77*5.5017049523</f>
        <v>14784784.4328209</v>
      </c>
      <c r="W77" s="67" t="n">
        <f aca="false">M77*5.5017049523</f>
        <v>457261.374210957</v>
      </c>
      <c r="X77" s="67" t="n">
        <f aca="false">N77*5.1890047538+L77*5.5017049523</f>
        <v>27286531.6103397</v>
      </c>
      <c r="Y77" s="67" t="n">
        <f aca="false">N77*5.1890047538</f>
        <v>20931113.2183122</v>
      </c>
      <c r="Z77" s="67" t="n">
        <f aca="false">L77*5.5017049523</f>
        <v>6355418.39202745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low_v2_m!D66+temporary_pension_bonus_low!B66</f>
        <v>29523074.3323778</v>
      </c>
      <c r="G78" s="155" t="n">
        <f aca="false">low_v2_m!E66+temporary_pension_bonus_low!B66</f>
        <v>28297306.2390517</v>
      </c>
      <c r="H78" s="8" t="n">
        <f aca="false">F78-J78</f>
        <v>26701188.6645432</v>
      </c>
      <c r="I78" s="8" t="n">
        <f aca="false">G78-K78</f>
        <v>25560077.1412521</v>
      </c>
      <c r="J78" s="155" t="n">
        <f aca="false">low_v2_m!J66</f>
        <v>2821885.66783464</v>
      </c>
      <c r="K78" s="155" t="n">
        <f aca="false">low_v2_m!K66</f>
        <v>2737229.0977996</v>
      </c>
      <c r="L78" s="8" t="n">
        <f aca="false">H78-I78</f>
        <v>1141111.52329104</v>
      </c>
      <c r="M78" s="8" t="n">
        <f aca="false">J78-K78</f>
        <v>84656.5700350399</v>
      </c>
      <c r="N78" s="155" t="n">
        <f aca="false">SUM(low_v5_m!C66:J66)</f>
        <v>4728712.75136678</v>
      </c>
      <c r="O78" s="5"/>
      <c r="P78" s="5"/>
      <c r="Q78" s="8" t="n">
        <f aca="false">I78*5.5017049523</f>
        <v>140624002.989197</v>
      </c>
      <c r="R78" s="8"/>
      <c r="S78" s="8"/>
      <c r="T78" s="5"/>
      <c r="U78" s="5"/>
      <c r="V78" s="8" t="n">
        <f aca="false">K78*5.5017049523</f>
        <v>15059426.8829437</v>
      </c>
      <c r="W78" s="8" t="n">
        <f aca="false">M78*5.5017049523</f>
        <v>465755.470606511</v>
      </c>
      <c r="X78" s="8" t="n">
        <f aca="false">N78*5.1890047538+L78*5.5017049523</f>
        <v>30815371.8650138</v>
      </c>
      <c r="Y78" s="8" t="n">
        <f aca="false">N78*5.1890047538</f>
        <v>24537312.9461969</v>
      </c>
      <c r="Z78" s="8" t="n">
        <f aca="false">L78*5.5017049523</f>
        <v>6278058.91881689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low_v2_m!D67+temporary_pension_bonus_low!B67</f>
        <v>30058150.7186202</v>
      </c>
      <c r="G79" s="157" t="n">
        <f aca="false">low_v2_m!E67+temporary_pension_bonus_low!B67</f>
        <v>28810220.2638977</v>
      </c>
      <c r="H79" s="67" t="n">
        <f aca="false">F79-J79</f>
        <v>27114349.9199175</v>
      </c>
      <c r="I79" s="67" t="n">
        <f aca="false">G79-K79</f>
        <v>25954733.489156</v>
      </c>
      <c r="J79" s="157" t="n">
        <f aca="false">low_v2_m!J67</f>
        <v>2943800.79870278</v>
      </c>
      <c r="K79" s="157" t="n">
        <f aca="false">low_v2_m!K67</f>
        <v>2855486.77474169</v>
      </c>
      <c r="L79" s="67" t="n">
        <f aca="false">H79-I79</f>
        <v>1159616.43076147</v>
      </c>
      <c r="M79" s="67" t="n">
        <f aca="false">J79-K79</f>
        <v>88314.0239610835</v>
      </c>
      <c r="N79" s="157" t="n">
        <f aca="false">SUM(low_v5_m!C67:J67)</f>
        <v>4011948.59434767</v>
      </c>
      <c r="O79" s="7"/>
      <c r="P79" s="7"/>
      <c r="Q79" s="67" t="n">
        <f aca="false">I79*5.5017049523</f>
        <v>142795285.772916</v>
      </c>
      <c r="R79" s="67"/>
      <c r="S79" s="67"/>
      <c r="T79" s="7"/>
      <c r="U79" s="7"/>
      <c r="V79" s="67" t="n">
        <f aca="false">K79*5.5017049523</f>
        <v>15710045.7298235</v>
      </c>
      <c r="W79" s="67" t="n">
        <f aca="false">M79*5.5017049523</f>
        <v>485877.702984234</v>
      </c>
      <c r="X79" s="67" t="n">
        <f aca="false">N79*5.1890047538+L79*5.5017049523</f>
        <v>27197887.7879601</v>
      </c>
      <c r="Y79" s="67" t="n">
        <f aca="false">N79*5.1890047538</f>
        <v>20818020.3280713</v>
      </c>
      <c r="Z79" s="67" t="n">
        <f aca="false">L79*5.5017049523</f>
        <v>6379867.45988882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low_v2_m!D68+temporary_pension_bonus_low!B68</f>
        <v>29637620.9470449</v>
      </c>
      <c r="G80" s="157" t="n">
        <f aca="false">low_v2_m!E68+temporary_pension_bonus_low!B68</f>
        <v>28406374.445154</v>
      </c>
      <c r="H80" s="67" t="n">
        <f aca="false">F80-J80</f>
        <v>26709675.9079727</v>
      </c>
      <c r="I80" s="67" t="n">
        <f aca="false">G80-K80</f>
        <v>25566267.757254</v>
      </c>
      <c r="J80" s="157" t="n">
        <f aca="false">low_v2_m!J68</f>
        <v>2927945.0390722</v>
      </c>
      <c r="K80" s="157" t="n">
        <f aca="false">low_v2_m!K68</f>
        <v>2840106.68790003</v>
      </c>
      <c r="L80" s="67" t="n">
        <f aca="false">H80-I80</f>
        <v>1143408.15071873</v>
      </c>
      <c r="M80" s="67" t="n">
        <f aca="false">J80-K80</f>
        <v>87838.3511721664</v>
      </c>
      <c r="N80" s="157" t="n">
        <f aca="false">SUM(low_v5_m!C68:J68)</f>
        <v>3848219.82746861</v>
      </c>
      <c r="O80" s="7"/>
      <c r="P80" s="7"/>
      <c r="Q80" s="67" t="n">
        <f aca="false">I80*5.5017049523</f>
        <v>140658061.931912</v>
      </c>
      <c r="R80" s="67"/>
      <c r="S80" s="67"/>
      <c r="T80" s="7"/>
      <c r="U80" s="7"/>
      <c r="V80" s="67" t="n">
        <f aca="false">K80*5.5017049523</f>
        <v>15625429.02988</v>
      </c>
      <c r="W80" s="67" t="n">
        <f aca="false">M80*5.5017049523</f>
        <v>483260.691645774</v>
      </c>
      <c r="X80" s="67" t="n">
        <f aca="false">N80*5.1890047538+L80*5.5017049523</f>
        <v>26259125.2637115</v>
      </c>
      <c r="Y80" s="67" t="n">
        <f aca="false">N80*5.1890047538</f>
        <v>19968430.978402</v>
      </c>
      <c r="Z80" s="67" t="n">
        <f aca="false">L80*5.5017049523</f>
        <v>6290694.28530944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low_v2_m!D69+temporary_pension_bonus_low!B69</f>
        <v>30386848.2409894</v>
      </c>
      <c r="G81" s="157" t="n">
        <f aca="false">low_v2_m!E69+temporary_pension_bonus_low!B69</f>
        <v>29123607.9467091</v>
      </c>
      <c r="H81" s="67" t="n">
        <f aca="false">F81-J81</f>
        <v>27340609.1696126</v>
      </c>
      <c r="I81" s="67" t="n">
        <f aca="false">G81-K81</f>
        <v>26168756.0474737</v>
      </c>
      <c r="J81" s="157" t="n">
        <f aca="false">low_v2_m!J69</f>
        <v>3046239.07137675</v>
      </c>
      <c r="K81" s="157" t="n">
        <f aca="false">low_v2_m!K69</f>
        <v>2954851.89923544</v>
      </c>
      <c r="L81" s="67" t="n">
        <f aca="false">H81-I81</f>
        <v>1171853.12213893</v>
      </c>
      <c r="M81" s="67" t="n">
        <f aca="false">J81-K81</f>
        <v>91387.1721413029</v>
      </c>
      <c r="N81" s="157" t="n">
        <f aca="false">SUM(low_v5_m!C69:J69)</f>
        <v>3916098.84750758</v>
      </c>
      <c r="O81" s="7"/>
      <c r="P81" s="7"/>
      <c r="Q81" s="67" t="n">
        <f aca="false">I81*5.5017049523</f>
        <v>143972774.741917</v>
      </c>
      <c r="R81" s="67"/>
      <c r="S81" s="67"/>
      <c r="T81" s="7"/>
      <c r="U81" s="7"/>
      <c r="V81" s="67" t="n">
        <f aca="false">K81*5.5017049523</f>
        <v>16256723.3273367</v>
      </c>
      <c r="W81" s="67" t="n">
        <f aca="false">M81*5.5017049523</f>
        <v>502785.257546498</v>
      </c>
      <c r="X81" s="67" t="n">
        <f aca="false">N81*5.1890047538+L81*5.5017049523</f>
        <v>26767845.6615075</v>
      </c>
      <c r="Y81" s="67" t="n">
        <f aca="false">N81*5.1890047538</f>
        <v>20320655.5360675</v>
      </c>
      <c r="Z81" s="67" t="n">
        <f aca="false">L81*5.5017049523</f>
        <v>6447190.12543996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low_v2_m!D70+temporary_pension_bonus_low!B70</f>
        <v>29931679.0149298</v>
      </c>
      <c r="G82" s="155" t="n">
        <f aca="false">low_v2_m!E70+temporary_pension_bonus_low!B70</f>
        <v>28687047.3909315</v>
      </c>
      <c r="H82" s="8" t="n">
        <f aca="false">F82-J82</f>
        <v>26849860.2264686</v>
      </c>
      <c r="I82" s="8" t="n">
        <f aca="false">G82-K82</f>
        <v>25697683.1661241</v>
      </c>
      <c r="J82" s="155" t="n">
        <f aca="false">low_v2_m!J70</f>
        <v>3081818.78846124</v>
      </c>
      <c r="K82" s="155" t="n">
        <f aca="false">low_v2_m!K70</f>
        <v>2989364.2248074</v>
      </c>
      <c r="L82" s="8" t="n">
        <f aca="false">H82-I82</f>
        <v>1152177.0603445</v>
      </c>
      <c r="M82" s="8" t="n">
        <f aca="false">J82-K82</f>
        <v>92454.5636538374</v>
      </c>
      <c r="N82" s="155" t="n">
        <f aca="false">SUM(low_v5_m!C70:J70)</f>
        <v>4511351.17122099</v>
      </c>
      <c r="O82" s="5"/>
      <c r="P82" s="5"/>
      <c r="Q82" s="8" t="n">
        <f aca="false">I82*5.5017049523</f>
        <v>141381070.737701</v>
      </c>
      <c r="R82" s="8"/>
      <c r="S82" s="8"/>
      <c r="T82" s="5"/>
      <c r="U82" s="5"/>
      <c r="V82" s="8" t="n">
        <f aca="false">K82*5.5017049523</f>
        <v>16446599.9598513</v>
      </c>
      <c r="W82" s="8" t="n">
        <f aca="false">M82*5.5017049523</f>
        <v>508657.730717053</v>
      </c>
      <c r="X82" s="8" t="n">
        <f aca="false">N82*5.1890047538+L82*5.5017049523</f>
        <v>29748360.9123507</v>
      </c>
      <c r="Y82" s="8" t="n">
        <f aca="false">N82*5.1890047538</f>
        <v>23409422.6735269</v>
      </c>
      <c r="Z82" s="8" t="n">
        <f aca="false">L82*5.5017049523</f>
        <v>6338938.23882376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low_v2_m!D71+temporary_pension_bonus_low!B71</f>
        <v>30604296.236268</v>
      </c>
      <c r="G83" s="157" t="n">
        <f aca="false">low_v2_m!E71+temporary_pension_bonus_low!B71</f>
        <v>29332007.1119411</v>
      </c>
      <c r="H83" s="67" t="n">
        <f aca="false">F83-J83</f>
        <v>27369470.9393594</v>
      </c>
      <c r="I83" s="67" t="n">
        <f aca="false">G83-K83</f>
        <v>26194226.5739397</v>
      </c>
      <c r="J83" s="157" t="n">
        <f aca="false">low_v2_m!J71</f>
        <v>3234825.29690859</v>
      </c>
      <c r="K83" s="157" t="n">
        <f aca="false">low_v2_m!K71</f>
        <v>3137780.53800133</v>
      </c>
      <c r="L83" s="67" t="n">
        <f aca="false">H83-I83</f>
        <v>1175244.36541969</v>
      </c>
      <c r="M83" s="67" t="n">
        <f aca="false">J83-K83</f>
        <v>97044.7589072571</v>
      </c>
      <c r="N83" s="157" t="n">
        <f aca="false">SUM(low_v5_m!C71:J71)</f>
        <v>3938961.24954955</v>
      </c>
      <c r="O83" s="7"/>
      <c r="P83" s="7"/>
      <c r="Q83" s="67" t="n">
        <f aca="false">I83*5.5017049523</f>
        <v>144112906.063512</v>
      </c>
      <c r="R83" s="67"/>
      <c r="S83" s="67"/>
      <c r="T83" s="7"/>
      <c r="U83" s="7"/>
      <c r="V83" s="67" t="n">
        <f aca="false">K83*5.5017049523</f>
        <v>17263142.7251525</v>
      </c>
      <c r="W83" s="67" t="n">
        <f aca="false">M83*5.5017049523</f>
        <v>533911.630674816</v>
      </c>
      <c r="X83" s="67" t="n">
        <f aca="false">N83*5.1890047538+L83*5.5017049523</f>
        <v>26905136.3943388</v>
      </c>
      <c r="Y83" s="67" t="n">
        <f aca="false">N83*5.1890047538</f>
        <v>20439288.6489466</v>
      </c>
      <c r="Z83" s="67" t="n">
        <f aca="false">L83*5.5017049523</f>
        <v>6465847.7453922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low_v2_m!D72+temporary_pension_bonus_low!B72</f>
        <v>30336488.9962875</v>
      </c>
      <c r="G84" s="157" t="n">
        <f aca="false">low_v2_m!E72+temporary_pension_bonus_low!B72</f>
        <v>29074820.1950792</v>
      </c>
      <c r="H84" s="67" t="n">
        <f aca="false">F84-J84</f>
        <v>27002602.0908134</v>
      </c>
      <c r="I84" s="67" t="n">
        <f aca="false">G84-K84</f>
        <v>25840949.8967693</v>
      </c>
      <c r="J84" s="157" t="n">
        <f aca="false">low_v2_m!J72</f>
        <v>3333886.9054741</v>
      </c>
      <c r="K84" s="157" t="n">
        <f aca="false">low_v2_m!K72</f>
        <v>3233870.29830987</v>
      </c>
      <c r="L84" s="67" t="n">
        <f aca="false">H84-I84</f>
        <v>1161652.19404417</v>
      </c>
      <c r="M84" s="67" t="n">
        <f aca="false">J84-K84</f>
        <v>100016.607164223</v>
      </c>
      <c r="N84" s="157" t="n">
        <f aca="false">SUM(low_v5_m!C72:J72)</f>
        <v>3860531.93025307</v>
      </c>
      <c r="O84" s="7"/>
      <c r="P84" s="7"/>
      <c r="Q84" s="67" t="n">
        <f aca="false">I84*5.5017049523</f>
        <v>142169282.019192</v>
      </c>
      <c r="R84" s="67"/>
      <c r="S84" s="67"/>
      <c r="T84" s="7"/>
      <c r="U84" s="7"/>
      <c r="V84" s="67" t="n">
        <f aca="false">K84*5.5017049523</f>
        <v>17791800.2353073</v>
      </c>
      <c r="W84" s="67" t="n">
        <f aca="false">M84*5.5017049523</f>
        <v>550261.862947651</v>
      </c>
      <c r="X84" s="67" t="n">
        <f aca="false">N84*5.1890047538+L84*5.5017049523</f>
        <v>26423386.1671028</v>
      </c>
      <c r="Y84" s="67" t="n">
        <f aca="false">N84*5.1890047538</f>
        <v>20032318.5382799</v>
      </c>
      <c r="Z84" s="67" t="n">
        <f aca="false">L84*5.5017049523</f>
        <v>6391067.62882295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low_v2_m!D73+temporary_pension_bonus_low!B73</f>
        <v>31095525.0511723</v>
      </c>
      <c r="G85" s="157" t="n">
        <f aca="false">low_v2_m!E73+temporary_pension_bonus_low!B73</f>
        <v>29802124.3106124</v>
      </c>
      <c r="H85" s="67" t="n">
        <f aca="false">F85-J85</f>
        <v>27607018.4654845</v>
      </c>
      <c r="I85" s="67" t="n">
        <f aca="false">G85-K85</f>
        <v>26418272.9224953</v>
      </c>
      <c r="J85" s="157" t="n">
        <f aca="false">low_v2_m!J73</f>
        <v>3488506.5856878</v>
      </c>
      <c r="K85" s="157" t="n">
        <f aca="false">low_v2_m!K73</f>
        <v>3383851.38811716</v>
      </c>
      <c r="L85" s="67" t="n">
        <f aca="false">H85-I85</f>
        <v>1188745.54298924</v>
      </c>
      <c r="M85" s="67" t="n">
        <f aca="false">J85-K85</f>
        <v>104655.197570635</v>
      </c>
      <c r="N85" s="157" t="n">
        <f aca="false">SUM(low_v5_m!C73:J73)</f>
        <v>3972290.68445794</v>
      </c>
      <c r="O85" s="7"/>
      <c r="P85" s="7"/>
      <c r="Q85" s="67" t="n">
        <f aca="false">I85*5.5017049523</f>
        <v>145345542.968905</v>
      </c>
      <c r="R85" s="67"/>
      <c r="S85" s="67"/>
      <c r="T85" s="7"/>
      <c r="U85" s="7"/>
      <c r="V85" s="67" t="n">
        <f aca="false">K85*5.5017049523</f>
        <v>18616951.9398514</v>
      </c>
      <c r="W85" s="67" t="n">
        <f aca="false">M85*5.5017049523</f>
        <v>575782.018758298</v>
      </c>
      <c r="X85" s="67" t="n">
        <f aca="false">N85*5.1890047538+L85*5.5017049523</f>
        <v>27152362.4860162</v>
      </c>
      <c r="Y85" s="67" t="n">
        <f aca="false">N85*5.1890047538</f>
        <v>20612235.2451277</v>
      </c>
      <c r="Z85" s="67" t="n">
        <f aca="false">L85*5.5017049523</f>
        <v>6540127.24088845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low_v2_m!D74+temporary_pension_bonus_low!B74</f>
        <v>30663656.5907277</v>
      </c>
      <c r="G86" s="155" t="n">
        <f aca="false">low_v2_m!E74+temporary_pension_bonus_low!B74</f>
        <v>29388204.1294688</v>
      </c>
      <c r="H86" s="8" t="n">
        <f aca="false">F86-J86</f>
        <v>27142669.476479</v>
      </c>
      <c r="I86" s="8" t="n">
        <f aca="false">G86-K86</f>
        <v>25972846.6286475</v>
      </c>
      <c r="J86" s="155" t="n">
        <f aca="false">low_v2_m!J74</f>
        <v>3520987.11424875</v>
      </c>
      <c r="K86" s="155" t="n">
        <f aca="false">low_v2_m!K74</f>
        <v>3415357.50082129</v>
      </c>
      <c r="L86" s="8" t="n">
        <f aca="false">H86-I86</f>
        <v>1169822.84783144</v>
      </c>
      <c r="M86" s="8" t="n">
        <f aca="false">J86-K86</f>
        <v>105629.613427463</v>
      </c>
      <c r="N86" s="155" t="n">
        <f aca="false">SUM(low_v5_m!C74:J74)</f>
        <v>4542507.57814733</v>
      </c>
      <c r="O86" s="5"/>
      <c r="P86" s="5"/>
      <c r="Q86" s="8" t="n">
        <f aca="false">I86*5.5017049523</f>
        <v>142894938.922159</v>
      </c>
      <c r="R86" s="8"/>
      <c r="S86" s="8"/>
      <c r="T86" s="5"/>
      <c r="U86" s="5"/>
      <c r="V86" s="8" t="n">
        <f aca="false">K86*5.5017049523</f>
        <v>18790289.2761434</v>
      </c>
      <c r="W86" s="8" t="n">
        <f aca="false">M86*5.5017049523</f>
        <v>581142.967303408</v>
      </c>
      <c r="X86" s="8" t="n">
        <f aca="false">N86*5.1890047538+L86*5.5017049523</f>
        <v>30007113.5724069</v>
      </c>
      <c r="Y86" s="8" t="n">
        <f aca="false">N86*5.1890047538</f>
        <v>23571093.417179</v>
      </c>
      <c r="Z86" s="8" t="n">
        <f aca="false">L86*5.5017049523</f>
        <v>6436020.15522794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low_v2_m!D75+temporary_pension_bonus_low!B75</f>
        <v>31298446.1674173</v>
      </c>
      <c r="G87" s="157" t="n">
        <f aca="false">low_v2_m!E75+temporary_pension_bonus_low!B75</f>
        <v>29996512.531333</v>
      </c>
      <c r="H87" s="67" t="n">
        <f aca="false">F87-J87</f>
        <v>27624090.196248</v>
      </c>
      <c r="I87" s="67" t="n">
        <f aca="false">G87-K87</f>
        <v>26432387.2392988</v>
      </c>
      <c r="J87" s="157" t="n">
        <f aca="false">low_v2_m!J75</f>
        <v>3674355.97116929</v>
      </c>
      <c r="K87" s="157" t="n">
        <f aca="false">low_v2_m!K75</f>
        <v>3564125.29203421</v>
      </c>
      <c r="L87" s="67" t="n">
        <f aca="false">H87-I87</f>
        <v>1191702.95694929</v>
      </c>
      <c r="M87" s="67" t="n">
        <f aca="false">J87-K87</f>
        <v>110230.679135079</v>
      </c>
      <c r="N87" s="157" t="n">
        <f aca="false">SUM(low_v5_m!C75:J75)</f>
        <v>3856485.42101064</v>
      </c>
      <c r="O87" s="7"/>
      <c r="P87" s="7"/>
      <c r="Q87" s="67" t="n">
        <f aca="false">I87*5.5017049523</f>
        <v>145423195.775561</v>
      </c>
      <c r="R87" s="67"/>
      <c r="S87" s="67"/>
      <c r="T87" s="7"/>
      <c r="U87" s="7"/>
      <c r="V87" s="67" t="n">
        <f aca="false">K87*5.5017049523</f>
        <v>19608765.7698023</v>
      </c>
      <c r="W87" s="67" t="n">
        <f aca="false">M87*5.5017049523</f>
        <v>606456.673292854</v>
      </c>
      <c r="X87" s="67" t="n">
        <f aca="false">N87*5.1890047538+L87*5.5017049523</f>
        <v>26567719.242503</v>
      </c>
      <c r="Y87" s="67" t="n">
        <f aca="false">N87*5.1890047538</f>
        <v>20011321.1825846</v>
      </c>
      <c r="Z87" s="67" t="n">
        <f aca="false">L87*5.5017049523</f>
        <v>6556398.05991846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low_v2_m!D76+temporary_pension_bonus_low!B76</f>
        <v>30821748.9543245</v>
      </c>
      <c r="G88" s="157" t="n">
        <f aca="false">low_v2_m!E76+temporary_pension_bonus_low!B76</f>
        <v>29540087.9687552</v>
      </c>
      <c r="H88" s="67" t="n">
        <f aca="false">F88-J88</f>
        <v>27124972.5139674</v>
      </c>
      <c r="I88" s="67" t="n">
        <f aca="false">G88-K88</f>
        <v>25954214.8216088</v>
      </c>
      <c r="J88" s="157" t="n">
        <f aca="false">low_v2_m!J76</f>
        <v>3696776.44035717</v>
      </c>
      <c r="K88" s="157" t="n">
        <f aca="false">low_v2_m!K76</f>
        <v>3585873.14714645</v>
      </c>
      <c r="L88" s="67" t="n">
        <f aca="false">H88-I88</f>
        <v>1170757.69235861</v>
      </c>
      <c r="M88" s="67" t="n">
        <f aca="false">J88-K88</f>
        <v>110903.293210715</v>
      </c>
      <c r="N88" s="157" t="n">
        <f aca="false">SUM(low_v5_m!C76:J76)</f>
        <v>3724234.55512452</v>
      </c>
      <c r="O88" s="7"/>
      <c r="P88" s="7"/>
      <c r="Q88" s="67" t="n">
        <f aca="false">I88*5.5017049523</f>
        <v>142792432.217103</v>
      </c>
      <c r="R88" s="67"/>
      <c r="S88" s="67"/>
      <c r="T88" s="7"/>
      <c r="U88" s="7"/>
      <c r="V88" s="67" t="n">
        <f aca="false">K88*5.5017049523</f>
        <v>19728416.0519752</v>
      </c>
      <c r="W88" s="67" t="n">
        <f aca="false">M88*5.5017049523</f>
        <v>610157.19748377</v>
      </c>
      <c r="X88" s="67" t="n">
        <f aca="false">N88*5.1890047538+L88*5.5017049523</f>
        <v>25766234.2048001</v>
      </c>
      <c r="Y88" s="67" t="n">
        <f aca="false">N88*5.1890047538</f>
        <v>19325070.8108074</v>
      </c>
      <c r="Z88" s="67" t="n">
        <f aca="false">L88*5.5017049523</f>
        <v>6441163.3939927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low_v2_m!D77+temporary_pension_bonus_low!B77</f>
        <v>31563192.426695</v>
      </c>
      <c r="G89" s="157" t="n">
        <f aca="false">low_v2_m!E77+temporary_pension_bonus_low!B77</f>
        <v>30250444.6902647</v>
      </c>
      <c r="H89" s="67" t="n">
        <f aca="false">F89-J89</f>
        <v>27680158.8229381</v>
      </c>
      <c r="I89" s="67" t="n">
        <f aca="false">G89-K89</f>
        <v>26483902.0946205</v>
      </c>
      <c r="J89" s="157" t="n">
        <f aca="false">low_v2_m!J77</f>
        <v>3883033.60375692</v>
      </c>
      <c r="K89" s="157" t="n">
        <f aca="false">low_v2_m!K77</f>
        <v>3766542.59564422</v>
      </c>
      <c r="L89" s="67" t="n">
        <f aca="false">H89-I89</f>
        <v>1196256.72831761</v>
      </c>
      <c r="M89" s="67" t="n">
        <f aca="false">J89-K89</f>
        <v>116491.008112707</v>
      </c>
      <c r="N89" s="157" t="n">
        <f aca="false">SUM(low_v5_m!C77:J77)</f>
        <v>3852980.01534375</v>
      </c>
      <c r="O89" s="7"/>
      <c r="P89" s="7"/>
      <c r="Q89" s="67" t="n">
        <f aca="false">I89*5.5017049523</f>
        <v>145706615.310202</v>
      </c>
      <c r="R89" s="67"/>
      <c r="S89" s="67"/>
      <c r="T89" s="7"/>
      <c r="U89" s="7"/>
      <c r="V89" s="67" t="n">
        <f aca="false">K89*5.5017049523</f>
        <v>20722406.0515047</v>
      </c>
      <c r="W89" s="67" t="n">
        <f aca="false">M89*5.5017049523</f>
        <v>640899.156232101</v>
      </c>
      <c r="X89" s="67" t="n">
        <f aca="false">N89*5.1890047538+L89*5.5017049523</f>
        <v>26574583.1823223</v>
      </c>
      <c r="Y89" s="67" t="n">
        <f aca="false">N89*5.1890047538</f>
        <v>19993131.6159151</v>
      </c>
      <c r="Z89" s="67" t="n">
        <f aca="false">L89*5.5017049523</f>
        <v>6581451.56640722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low_v2_m!D78+temporary_pension_bonus_low!B78</f>
        <v>31092411.1509729</v>
      </c>
      <c r="G90" s="155" t="n">
        <f aca="false">low_v2_m!E78+temporary_pension_bonus_low!B78</f>
        <v>29800255.7897832</v>
      </c>
      <c r="H90" s="8" t="n">
        <f aca="false">F90-J90</f>
        <v>27203839.4700166</v>
      </c>
      <c r="I90" s="8" t="n">
        <f aca="false">G90-K90</f>
        <v>26028341.2592557</v>
      </c>
      <c r="J90" s="155" t="n">
        <f aca="false">low_v2_m!J78</f>
        <v>3888571.68095623</v>
      </c>
      <c r="K90" s="155" t="n">
        <f aca="false">low_v2_m!K78</f>
        <v>3771914.53052754</v>
      </c>
      <c r="L90" s="8" t="n">
        <f aca="false">H90-I90</f>
        <v>1175498.21076095</v>
      </c>
      <c r="M90" s="8" t="n">
        <f aca="false">J90-K90</f>
        <v>116657.150428687</v>
      </c>
      <c r="N90" s="155" t="n">
        <f aca="false">SUM(low_v5_m!C78:J78)</f>
        <v>4519858.27377079</v>
      </c>
      <c r="O90" s="5"/>
      <c r="P90" s="5"/>
      <c r="Q90" s="8" t="n">
        <f aca="false">I90*5.5017049523</f>
        <v>143200254.006201</v>
      </c>
      <c r="R90" s="8"/>
      <c r="S90" s="8"/>
      <c r="T90" s="5"/>
      <c r="U90" s="5"/>
      <c r="V90" s="8" t="n">
        <f aca="false">K90*5.5017049523</f>
        <v>20751960.8522557</v>
      </c>
      <c r="W90" s="8" t="n">
        <f aca="false">M90*5.5017049523</f>
        <v>641813.222234712</v>
      </c>
      <c r="X90" s="8" t="n">
        <f aca="false">N90*5.1890047538+L90*5.5017049523</f>
        <v>29920810.3966622</v>
      </c>
      <c r="Y90" s="8" t="n">
        <f aca="false">N90*5.1890047538</f>
        <v>23453566.0690989</v>
      </c>
      <c r="Z90" s="8" t="n">
        <f aca="false">L90*5.5017049523</f>
        <v>6467244.32756329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low_v2_m!D79+temporary_pension_bonus_low!B79</f>
        <v>31801686.7062117</v>
      </c>
      <c r="G91" s="157" t="n">
        <f aca="false">low_v2_m!E79+temporary_pension_bonus_low!B79</f>
        <v>30479671.0225081</v>
      </c>
      <c r="H91" s="67" t="n">
        <f aca="false">F91-J91</f>
        <v>27792640.3281952</v>
      </c>
      <c r="I91" s="67" t="n">
        <f aca="false">G91-K91</f>
        <v>26590896.0358321</v>
      </c>
      <c r="J91" s="157" t="n">
        <f aca="false">low_v2_m!J79</f>
        <v>4009046.37801649</v>
      </c>
      <c r="K91" s="157" t="n">
        <f aca="false">low_v2_m!K79</f>
        <v>3888774.986676</v>
      </c>
      <c r="L91" s="67" t="n">
        <f aca="false">H91-I91</f>
        <v>1201744.29236306</v>
      </c>
      <c r="M91" s="67" t="n">
        <f aca="false">J91-K91</f>
        <v>120271.391340495</v>
      </c>
      <c r="N91" s="157" t="n">
        <f aca="false">SUM(low_v5_m!C79:J79)</f>
        <v>3798825.49941782</v>
      </c>
      <c r="O91" s="7"/>
      <c r="P91" s="7"/>
      <c r="Q91" s="67" t="n">
        <f aca="false">I91*5.5017049523</f>
        <v>146295264.406432</v>
      </c>
      <c r="R91" s="67"/>
      <c r="S91" s="67"/>
      <c r="T91" s="7"/>
      <c r="U91" s="7"/>
      <c r="V91" s="67" t="n">
        <f aca="false">K91*5.5017049523</f>
        <v>21394892.6025757</v>
      </c>
      <c r="W91" s="67" t="n">
        <f aca="false">M91*5.5017049523</f>
        <v>661697.709358013</v>
      </c>
      <c r="X91" s="67" t="n">
        <f aca="false">N91*5.1890047538+L91*5.5017049523</f>
        <v>26323766.1000278</v>
      </c>
      <c r="Y91" s="67" t="n">
        <f aca="false">N91*5.1890047538</f>
        <v>19712123.5753357</v>
      </c>
      <c r="Z91" s="67" t="n">
        <f aca="false">L91*5.5017049523</f>
        <v>6611642.52469208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low_v2_m!D80+temporary_pension_bonus_low!B80</f>
        <v>31343588.5376453</v>
      </c>
      <c r="G92" s="157" t="n">
        <f aca="false">low_v2_m!E80+temporary_pension_bonus_low!B80</f>
        <v>30040360.0644343</v>
      </c>
      <c r="H92" s="67" t="n">
        <f aca="false">F92-J92</f>
        <v>27333896.592783</v>
      </c>
      <c r="I92" s="67" t="n">
        <f aca="false">G92-K92</f>
        <v>26150958.8779178</v>
      </c>
      <c r="J92" s="157" t="n">
        <f aca="false">low_v2_m!J80</f>
        <v>4009691.94486235</v>
      </c>
      <c r="K92" s="157" t="n">
        <f aca="false">low_v2_m!K80</f>
        <v>3889401.18651648</v>
      </c>
      <c r="L92" s="67" t="n">
        <f aca="false">H92-I92</f>
        <v>1182937.71486516</v>
      </c>
      <c r="M92" s="67" t="n">
        <f aca="false">J92-K92</f>
        <v>120290.75834587</v>
      </c>
      <c r="N92" s="157" t="n">
        <f aca="false">SUM(low_v5_m!C80:J80)</f>
        <v>3744472.66258232</v>
      </c>
      <c r="O92" s="7"/>
      <c r="P92" s="7"/>
      <c r="Q92" s="67" t="n">
        <f aca="false">I92*5.5017049523</f>
        <v>143874859.966034</v>
      </c>
      <c r="R92" s="67"/>
      <c r="S92" s="67"/>
      <c r="T92" s="7"/>
      <c r="U92" s="7"/>
      <c r="V92" s="67" t="n">
        <f aca="false">K92*5.5017049523</f>
        <v>21398337.7693392</v>
      </c>
      <c r="W92" s="67" t="n">
        <f aca="false">M92*5.5017049523</f>
        <v>661804.260907397</v>
      </c>
      <c r="X92" s="67" t="n">
        <f aca="false">N92*5.1890047538+L92*5.5017049523</f>
        <v>25938260.7307499</v>
      </c>
      <c r="Y92" s="67" t="n">
        <f aca="false">N92*5.1890047538</f>
        <v>19430086.4466138</v>
      </c>
      <c r="Z92" s="67" t="n">
        <f aca="false">L92*5.5017049523</f>
        <v>6508174.28413607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low_v2_m!D81+temporary_pension_bonus_low!B81</f>
        <v>31923250.6364518</v>
      </c>
      <c r="G93" s="157" t="n">
        <f aca="false">low_v2_m!E81+temporary_pension_bonus_low!B81</f>
        <v>30597721.9037554</v>
      </c>
      <c r="H93" s="67" t="n">
        <f aca="false">F93-J93</f>
        <v>27767121.403493</v>
      </c>
      <c r="I93" s="67" t="n">
        <f aca="false">G93-K93</f>
        <v>26566276.5477853</v>
      </c>
      <c r="J93" s="157" t="n">
        <f aca="false">low_v2_m!J81</f>
        <v>4156129.23295884</v>
      </c>
      <c r="K93" s="157" t="n">
        <f aca="false">low_v2_m!K81</f>
        <v>4031445.35597007</v>
      </c>
      <c r="L93" s="67" t="n">
        <f aca="false">H93-I93</f>
        <v>1200844.85570768</v>
      </c>
      <c r="M93" s="67" t="n">
        <f aca="false">J93-K93</f>
        <v>124683.876988765</v>
      </c>
      <c r="N93" s="157" t="n">
        <f aca="false">SUM(low_v5_m!C81:J81)</f>
        <v>3782974.3149677</v>
      </c>
      <c r="O93" s="7"/>
      <c r="P93" s="7"/>
      <c r="Q93" s="67" t="n">
        <f aca="false">I93*5.5017049523</f>
        <v>146159815.247122</v>
      </c>
      <c r="R93" s="67"/>
      <c r="S93" s="67"/>
      <c r="T93" s="7"/>
      <c r="U93" s="7"/>
      <c r="V93" s="67" t="n">
        <f aca="false">K93*5.5017049523</f>
        <v>22179822.8798674</v>
      </c>
      <c r="W93" s="67" t="n">
        <f aca="false">M93*5.5017049523</f>
        <v>685973.903501052</v>
      </c>
      <c r="X93" s="67" t="n">
        <f aca="false">N93*5.1890047538+L93*5.5017049523</f>
        <v>26236565.7934616</v>
      </c>
      <c r="Y93" s="67" t="n">
        <f aca="false">N93*5.1890047538</f>
        <v>19629871.7038707</v>
      </c>
      <c r="Z93" s="67" t="n">
        <f aca="false">L93*5.5017049523</f>
        <v>6606694.08959094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low_v2_m!D82+temporary_pension_bonus_low!B82</f>
        <v>31501687.9979689</v>
      </c>
      <c r="G94" s="155" t="n">
        <f aca="false">low_v2_m!E82+temporary_pension_bonus_low!B82</f>
        <v>30193129.6932413</v>
      </c>
      <c r="H94" s="8" t="n">
        <f aca="false">F94-J94</f>
        <v>27343623.8454882</v>
      </c>
      <c r="I94" s="8" t="n">
        <f aca="false">G94-K94</f>
        <v>26159807.4653351</v>
      </c>
      <c r="J94" s="155" t="n">
        <f aca="false">low_v2_m!J82</f>
        <v>4158064.15248064</v>
      </c>
      <c r="K94" s="155" t="n">
        <f aca="false">low_v2_m!K82</f>
        <v>4033322.22790622</v>
      </c>
      <c r="L94" s="8" t="n">
        <f aca="false">H94-I94</f>
        <v>1183816.3801531</v>
      </c>
      <c r="M94" s="8" t="n">
        <f aca="false">J94-K94</f>
        <v>124741.924574419</v>
      </c>
      <c r="N94" s="155" t="n">
        <f aca="false">SUM(low_v5_m!C82:J82)</f>
        <v>4442965.54541679</v>
      </c>
      <c r="O94" s="5"/>
      <c r="P94" s="5"/>
      <c r="Q94" s="8" t="n">
        <f aca="false">I94*5.5017049523</f>
        <v>143923542.283249</v>
      </c>
      <c r="R94" s="8"/>
      <c r="S94" s="8"/>
      <c r="T94" s="5"/>
      <c r="U94" s="5"/>
      <c r="V94" s="8" t="n">
        <f aca="false">K94*5.5017049523</f>
        <v>22190148.8754933</v>
      </c>
      <c r="W94" s="8" t="n">
        <f aca="false">M94*5.5017049523</f>
        <v>686293.264190516</v>
      </c>
      <c r="X94" s="8" t="n">
        <f aca="false">N94*5.1890047538+L94*5.5017049523</f>
        <v>29567577.7774395</v>
      </c>
      <c r="Y94" s="8" t="n">
        <f aca="false">N94*5.1890047538</f>
        <v>23054569.3361373</v>
      </c>
      <c r="Z94" s="8" t="n">
        <f aca="false">L94*5.5017049523</f>
        <v>6513008.44130217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low_v2_m!D83+temporary_pension_bonus_low!B83</f>
        <v>32110877.8162602</v>
      </c>
      <c r="G95" s="157" t="n">
        <f aca="false">low_v2_m!E83+temporary_pension_bonus_low!B83</f>
        <v>30777111.2119853</v>
      </c>
      <c r="H95" s="67" t="n">
        <f aca="false">F95-J95</f>
        <v>27799015.8884025</v>
      </c>
      <c r="I95" s="67" t="n">
        <f aca="false">G95-K95</f>
        <v>26594605.1419634</v>
      </c>
      <c r="J95" s="157" t="n">
        <f aca="false">low_v2_m!J83</f>
        <v>4311861.92785769</v>
      </c>
      <c r="K95" s="157" t="n">
        <f aca="false">low_v2_m!K83</f>
        <v>4182506.07002196</v>
      </c>
      <c r="L95" s="67" t="n">
        <f aca="false">H95-I95</f>
        <v>1204410.74643914</v>
      </c>
      <c r="M95" s="67" t="n">
        <f aca="false">J95-K95</f>
        <v>129355.857835731</v>
      </c>
      <c r="N95" s="157" t="n">
        <f aca="false">SUM(low_v5_m!C83:J83)</f>
        <v>3694809.10310695</v>
      </c>
      <c r="O95" s="7"/>
      <c r="P95" s="7"/>
      <c r="Q95" s="67" t="n">
        <f aca="false">I95*5.5017049523</f>
        <v>146315670.814003</v>
      </c>
      <c r="R95" s="67"/>
      <c r="S95" s="67"/>
      <c r="T95" s="7"/>
      <c r="U95" s="7"/>
      <c r="V95" s="67" t="n">
        <f aca="false">K95*5.5017049523</f>
        <v>23010914.3584646</v>
      </c>
      <c r="W95" s="67" t="n">
        <f aca="false">M95*5.5017049523</f>
        <v>711677.763663853</v>
      </c>
      <c r="X95" s="67" t="n">
        <f aca="false">N95*5.1890047538+L95*5.5017049523</f>
        <v>25798694.568693</v>
      </c>
      <c r="Y95" s="67" t="n">
        <f aca="false">N95*5.1890047538</f>
        <v>19172382.0004055</v>
      </c>
      <c r="Z95" s="67" t="n">
        <f aca="false">L95*5.5017049523</f>
        <v>6626312.56828756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low_v2_m!D84+temporary_pension_bonus_low!B84</f>
        <v>31570576.4187739</v>
      </c>
      <c r="G96" s="157" t="n">
        <f aca="false">low_v2_m!E84+temporary_pension_bonus_low!B84</f>
        <v>30259746.397152</v>
      </c>
      <c r="H96" s="67" t="n">
        <f aca="false">F96-J96</f>
        <v>27246942.6725843</v>
      </c>
      <c r="I96" s="67" t="n">
        <f aca="false">G96-K96</f>
        <v>26065821.663348</v>
      </c>
      <c r="J96" s="157" t="n">
        <f aca="false">low_v2_m!J84</f>
        <v>4323633.74618965</v>
      </c>
      <c r="K96" s="157" t="n">
        <f aca="false">low_v2_m!K84</f>
        <v>4193924.73380396</v>
      </c>
      <c r="L96" s="67" t="n">
        <f aca="false">H96-I96</f>
        <v>1181121.00923625</v>
      </c>
      <c r="M96" s="67" t="n">
        <f aca="false">J96-K96</f>
        <v>129709.012385689</v>
      </c>
      <c r="N96" s="157" t="n">
        <f aca="false">SUM(low_v5_m!C84:J84)</f>
        <v>3667945.86606918</v>
      </c>
      <c r="O96" s="7"/>
      <c r="P96" s="7"/>
      <c r="Q96" s="67" t="n">
        <f aca="false">I96*5.5017049523</f>
        <v>143406460.131011</v>
      </c>
      <c r="R96" s="67"/>
      <c r="S96" s="67"/>
      <c r="T96" s="7"/>
      <c r="U96" s="7"/>
      <c r="V96" s="67" t="n">
        <f aca="false">K96*5.5017049523</f>
        <v>23073736.4775427</v>
      </c>
      <c r="W96" s="67" t="n">
        <f aca="false">M96*5.5017049523</f>
        <v>713620.715800288</v>
      </c>
      <c r="X96" s="67" t="n">
        <f aca="false">N96*5.1890047538+L96*5.5017049523</f>
        <v>25531167.8414947</v>
      </c>
      <c r="Y96" s="67" t="n">
        <f aca="false">N96*5.1890047538</f>
        <v>19032988.535714</v>
      </c>
      <c r="Z96" s="67" t="n">
        <f aca="false">L96*5.5017049523</f>
        <v>6498179.30578065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low_v2_m!D85+temporary_pension_bonus_low!B85</f>
        <v>32275282.6358791</v>
      </c>
      <c r="G97" s="157" t="n">
        <f aca="false">low_v2_m!E85+temporary_pension_bonus_low!B85</f>
        <v>30934866.0089931</v>
      </c>
      <c r="H97" s="67" t="n">
        <f aca="false">F97-J97</f>
        <v>27801284.0837267</v>
      </c>
      <c r="I97" s="67" t="n">
        <f aca="false">G97-K97</f>
        <v>26595087.4134053</v>
      </c>
      <c r="J97" s="157" t="n">
        <f aca="false">low_v2_m!J85</f>
        <v>4473998.55215247</v>
      </c>
      <c r="K97" s="157" t="n">
        <f aca="false">low_v2_m!K85</f>
        <v>4339778.59558789</v>
      </c>
      <c r="L97" s="67" t="n">
        <f aca="false">H97-I97</f>
        <v>1206196.67032141</v>
      </c>
      <c r="M97" s="67" t="n">
        <f aca="false">J97-K97</f>
        <v>134219.956564574</v>
      </c>
      <c r="N97" s="157" t="n">
        <f aca="false">SUM(low_v5_m!C85:J85)</f>
        <v>3724550.63331532</v>
      </c>
      <c r="O97" s="7"/>
      <c r="P97" s="7"/>
      <c r="Q97" s="67" t="n">
        <f aca="false">I97*5.5017049523</f>
        <v>146318324.129183</v>
      </c>
      <c r="R97" s="67"/>
      <c r="S97" s="67"/>
      <c r="T97" s="7"/>
      <c r="U97" s="7"/>
      <c r="V97" s="67" t="n">
        <f aca="false">K97*5.5017049523</f>
        <v>23876181.3912315</v>
      </c>
      <c r="W97" s="67" t="n">
        <f aca="false">M97*5.5017049523</f>
        <v>738438.599728805</v>
      </c>
      <c r="X97" s="67" t="n">
        <f aca="false">N97*5.1890047538+L97*5.5017049523</f>
        <v>25962849.1365971</v>
      </c>
      <c r="Y97" s="67" t="n">
        <f aca="false">N97*5.1890047538</f>
        <v>19326710.942042</v>
      </c>
      <c r="Z97" s="67" t="n">
        <f aca="false">L97*5.5017049523</f>
        <v>6636138.19455509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low_v2_m!D86+temporary_pension_bonus_low!B86</f>
        <v>31728687.9899362</v>
      </c>
      <c r="G98" s="155" t="n">
        <f aca="false">low_v2_m!E86+temporary_pension_bonus_low!B86</f>
        <v>30411179.5526859</v>
      </c>
      <c r="H98" s="8" t="n">
        <f aca="false">F98-J98</f>
        <v>27245398.5403876</v>
      </c>
      <c r="I98" s="8" t="n">
        <f aca="false">G98-K98</f>
        <v>26062388.7866237</v>
      </c>
      <c r="J98" s="155" t="n">
        <f aca="false">low_v2_m!J86</f>
        <v>4483289.44954865</v>
      </c>
      <c r="K98" s="155" t="n">
        <f aca="false">low_v2_m!K86</f>
        <v>4348790.76606219</v>
      </c>
      <c r="L98" s="8" t="n">
        <f aca="false">H98-I98</f>
        <v>1183009.75376386</v>
      </c>
      <c r="M98" s="8" t="n">
        <f aca="false">J98-K98</f>
        <v>134498.683486461</v>
      </c>
      <c r="N98" s="155" t="n">
        <f aca="false">SUM(low_v5_m!C86:J86)</f>
        <v>4395912.3998916</v>
      </c>
      <c r="O98" s="5"/>
      <c r="P98" s="5"/>
      <c r="Q98" s="8" t="n">
        <f aca="false">I98*5.5017049523</f>
        <v>143387573.456136</v>
      </c>
      <c r="R98" s="8"/>
      <c r="S98" s="8"/>
      <c r="T98" s="5"/>
      <c r="U98" s="5"/>
      <c r="V98" s="8" t="n">
        <f aca="false">K98*5.5017049523</f>
        <v>23925763.6941609</v>
      </c>
      <c r="W98" s="8" t="n">
        <f aca="false">M98*5.5017049523</f>
        <v>739972.073015291</v>
      </c>
      <c r="X98" s="8" t="n">
        <f aca="false">N98*5.1890047538+L98*5.5017049523</f>
        <v>29318980.9612277</v>
      </c>
      <c r="Y98" s="8" t="n">
        <f aca="false">N98*5.1890047538</f>
        <v>22810410.3403259</v>
      </c>
      <c r="Z98" s="8" t="n">
        <f aca="false">L98*5.5017049523</f>
        <v>6508570.62090184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low_v2_m!D87+temporary_pension_bonus_low!B87</f>
        <v>32318152.6138043</v>
      </c>
      <c r="G99" s="157" t="n">
        <f aca="false">low_v2_m!E87+temporary_pension_bonus_low!B87</f>
        <v>30977121.6090692</v>
      </c>
      <c r="H99" s="67" t="n">
        <f aca="false">F99-J99</f>
        <v>27651743.1171581</v>
      </c>
      <c r="I99" s="67" t="n">
        <f aca="false">G99-K99</f>
        <v>26450704.3973223</v>
      </c>
      <c r="J99" s="157" t="n">
        <f aca="false">low_v2_m!J87</f>
        <v>4666409.49664627</v>
      </c>
      <c r="K99" s="157" t="n">
        <f aca="false">low_v2_m!K87</f>
        <v>4526417.21174688</v>
      </c>
      <c r="L99" s="67" t="n">
        <f aca="false">H99-I99</f>
        <v>1201038.71983574</v>
      </c>
      <c r="M99" s="67" t="n">
        <f aca="false">J99-K99</f>
        <v>139992.284899388</v>
      </c>
      <c r="N99" s="157" t="n">
        <f aca="false">SUM(low_v5_m!C87:J87)</f>
        <v>3768805.89076311</v>
      </c>
      <c r="O99" s="7"/>
      <c r="P99" s="7"/>
      <c r="Q99" s="67" t="n">
        <f aca="false">I99*5.5017049523</f>
        <v>145523971.374572</v>
      </c>
      <c r="R99" s="67"/>
      <c r="S99" s="67"/>
      <c r="T99" s="7"/>
      <c r="U99" s="7"/>
      <c r="V99" s="67" t="n">
        <f aca="false">K99*5.5017049523</f>
        <v>24903011.9900438</v>
      </c>
      <c r="W99" s="67" t="n">
        <f aca="false">M99*5.5017049523</f>
        <v>770196.247114758</v>
      </c>
      <c r="X99" s="67" t="n">
        <f aca="false">N99*5.1890047538+L99*5.5017049523</f>
        <v>26164112.3561436</v>
      </c>
      <c r="Y99" s="67" t="n">
        <f aca="false">N99*5.1890047538</f>
        <v>19556351.6833192</v>
      </c>
      <c r="Z99" s="67" t="n">
        <f aca="false">L99*5.5017049523</f>
        <v>6607760.67282436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low_v2_m!D88+temporary_pension_bonus_low!B88</f>
        <v>31882820.4906509</v>
      </c>
      <c r="G100" s="157" t="n">
        <f aca="false">low_v2_m!E88+temporary_pension_bonus_low!B88</f>
        <v>30560592.1975807</v>
      </c>
      <c r="H100" s="67" t="n">
        <f aca="false">F100-J100</f>
        <v>27226641.6403211</v>
      </c>
      <c r="I100" s="67" t="n">
        <f aca="false">G100-K100</f>
        <v>26044098.7127608</v>
      </c>
      <c r="J100" s="157" t="n">
        <f aca="false">low_v2_m!J88</f>
        <v>4656178.85032977</v>
      </c>
      <c r="K100" s="157" t="n">
        <f aca="false">low_v2_m!K88</f>
        <v>4516493.48481988</v>
      </c>
      <c r="L100" s="67" t="n">
        <f aca="false">H100-I100</f>
        <v>1182542.92756031</v>
      </c>
      <c r="M100" s="67" t="n">
        <f aca="false">J100-K100</f>
        <v>139685.365509892</v>
      </c>
      <c r="N100" s="157" t="n">
        <f aca="false">SUM(low_v5_m!C88:J88)</f>
        <v>3627561.86715521</v>
      </c>
      <c r="O100" s="7"/>
      <c r="P100" s="7"/>
      <c r="Q100" s="67" t="n">
        <f aca="false">I100*5.5017049523</f>
        <v>143286946.866186</v>
      </c>
      <c r="R100" s="67"/>
      <c r="S100" s="67"/>
      <c r="T100" s="7"/>
      <c r="U100" s="7"/>
      <c r="V100" s="67" t="n">
        <f aca="false">K100*5.5017049523</f>
        <v>24848414.5724642</v>
      </c>
      <c r="W100" s="67" t="n">
        <f aca="false">M100*5.5017049523</f>
        <v>768507.667189608</v>
      </c>
      <c r="X100" s="67" t="n">
        <f aca="false">N100*5.1890047538+L100*5.5017049523</f>
        <v>25329438.0542379</v>
      </c>
      <c r="Y100" s="67" t="n">
        <f aca="false">N100*5.1890047538</f>
        <v>18823435.773372</v>
      </c>
      <c r="Z100" s="67" t="n">
        <f aca="false">L100*5.5017049523</f>
        <v>6506002.28086592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low_v2_m!D89+temporary_pension_bonus_low!B89</f>
        <v>32651553.6838775</v>
      </c>
      <c r="G101" s="157" t="n">
        <f aca="false">low_v2_m!E89+temporary_pension_bonus_low!B89</f>
        <v>31297494.5262483</v>
      </c>
      <c r="H101" s="67" t="n">
        <f aca="false">F101-J101</f>
        <v>27778348.838931</v>
      </c>
      <c r="I101" s="67" t="n">
        <f aca="false">G101-K101</f>
        <v>26570485.8266502</v>
      </c>
      <c r="J101" s="157" t="n">
        <f aca="false">low_v2_m!J89</f>
        <v>4873204.84494647</v>
      </c>
      <c r="K101" s="157" t="n">
        <f aca="false">low_v2_m!K89</f>
        <v>4727008.69959808</v>
      </c>
      <c r="L101" s="67" t="n">
        <f aca="false">H101-I101</f>
        <v>1207863.0122808</v>
      </c>
      <c r="M101" s="67" t="n">
        <f aca="false">J101-K101</f>
        <v>146196.145348393</v>
      </c>
      <c r="N101" s="157" t="n">
        <f aca="false">SUM(low_v5_m!C89:J89)</f>
        <v>3771757.44989929</v>
      </c>
      <c r="O101" s="7"/>
      <c r="P101" s="7"/>
      <c r="Q101" s="67" t="n">
        <f aca="false">I101*5.5017049523</f>
        <v>146182973.457498</v>
      </c>
      <c r="R101" s="67"/>
      <c r="S101" s="67"/>
      <c r="T101" s="7"/>
      <c r="U101" s="7"/>
      <c r="V101" s="67" t="n">
        <f aca="false">K101*5.5017049523</f>
        <v>26006607.1721439</v>
      </c>
      <c r="W101" s="67" t="n">
        <f aca="false">M101*5.5017049523</f>
        <v>804328.056870426</v>
      </c>
      <c r="X101" s="67" t="n">
        <f aca="false">N101*5.1890047538+L101*5.5017049523</f>
        <v>26216973.2540733</v>
      </c>
      <c r="Y101" s="67" t="n">
        <f aca="false">N101*5.1890047538</f>
        <v>19571667.337708</v>
      </c>
      <c r="Z101" s="67" t="n">
        <f aca="false">L101*5.5017049523</f>
        <v>6645305.91636529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low_v2_m!D90+temporary_pension_bonus_low!B90</f>
        <v>32245061.0680283</v>
      </c>
      <c r="G102" s="155" t="n">
        <f aca="false">low_v2_m!E90+temporary_pension_bonus_low!B90</f>
        <v>30908083.8254025</v>
      </c>
      <c r="H102" s="8" t="n">
        <f aca="false">F102-J102</f>
        <v>27348396.967393</v>
      </c>
      <c r="I102" s="8" t="n">
        <f aca="false">G102-K102</f>
        <v>26158319.6477862</v>
      </c>
      <c r="J102" s="155" t="n">
        <f aca="false">low_v2_m!J90</f>
        <v>4896664.10063536</v>
      </c>
      <c r="K102" s="155" t="n">
        <f aca="false">low_v2_m!K90</f>
        <v>4749764.1776163</v>
      </c>
      <c r="L102" s="8" t="n">
        <f aca="false">H102-I102</f>
        <v>1190077.31960671</v>
      </c>
      <c r="M102" s="8" t="n">
        <f aca="false">J102-K102</f>
        <v>146899.923019062</v>
      </c>
      <c r="N102" s="155" t="n">
        <f aca="false">SUM(low_v5_m!C90:J90)</f>
        <v>4394522.15724742</v>
      </c>
      <c r="O102" s="5"/>
      <c r="P102" s="5"/>
      <c r="Q102" s="8" t="n">
        <f aca="false">I102*5.5017049523</f>
        <v>143915356.750072</v>
      </c>
      <c r="R102" s="8"/>
      <c r="S102" s="8"/>
      <c r="T102" s="5"/>
      <c r="U102" s="5"/>
      <c r="V102" s="8" t="n">
        <f aca="false">K102*5.5017049523</f>
        <v>26131801.0982487</v>
      </c>
      <c r="W102" s="8" t="n">
        <f aca="false">M102*5.5017049523</f>
        <v>808200.033966461</v>
      </c>
      <c r="X102" s="8" t="n">
        <f aca="false">N102*5.1890047538+L102*5.5017049523</f>
        <v>29350650.6475365</v>
      </c>
      <c r="Y102" s="8" t="n">
        <f aca="false">N102*5.1890047538</f>
        <v>22803196.3646363</v>
      </c>
      <c r="Z102" s="8" t="n">
        <f aca="false">L102*5.5017049523</f>
        <v>6547454.28290017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low_v2_m!D91+temporary_pension_bonus_low!B91</f>
        <v>33025772.2257533</v>
      </c>
      <c r="G103" s="157" t="n">
        <f aca="false">low_v2_m!E91+temporary_pension_bonus_low!B91</f>
        <v>31656947.2529035</v>
      </c>
      <c r="H103" s="67" t="n">
        <f aca="false">F103-J103</f>
        <v>27889793.1131492</v>
      </c>
      <c r="I103" s="67" t="n">
        <f aca="false">G103-K103</f>
        <v>26675047.5136775</v>
      </c>
      <c r="J103" s="157" t="n">
        <f aca="false">low_v2_m!J91</f>
        <v>5135979.11260417</v>
      </c>
      <c r="K103" s="157" t="n">
        <f aca="false">low_v2_m!K91</f>
        <v>4981899.73922604</v>
      </c>
      <c r="L103" s="67" t="n">
        <f aca="false">H103-I103</f>
        <v>1214745.59947168</v>
      </c>
      <c r="M103" s="67" t="n">
        <f aca="false">J103-K103</f>
        <v>154079.373378125</v>
      </c>
      <c r="N103" s="157" t="n">
        <f aca="false">SUM(low_v5_m!C91:J91)</f>
        <v>3818003.68687266</v>
      </c>
      <c r="O103" s="7"/>
      <c r="P103" s="7"/>
      <c r="Q103" s="67" t="n">
        <f aca="false">I103*5.5017049523</f>
        <v>146758241.008837</v>
      </c>
      <c r="R103" s="67"/>
      <c r="S103" s="67"/>
      <c r="T103" s="7"/>
      <c r="U103" s="7"/>
      <c r="V103" s="67" t="n">
        <f aca="false">K103*5.5017049523</f>
        <v>27408942.467162</v>
      </c>
      <c r="W103" s="67" t="n">
        <f aca="false">M103*5.5017049523</f>
        <v>847699.251561711</v>
      </c>
      <c r="X103" s="67" t="n">
        <f aca="false">N103*5.1890047538+L103*5.5017049523</f>
        <v>26494811.1616061</v>
      </c>
      <c r="Y103" s="67" t="n">
        <f aca="false">N103*5.1890047538</f>
        <v>19811639.2812082</v>
      </c>
      <c r="Z103" s="67" t="n">
        <f aca="false">L103*5.5017049523</f>
        <v>6683171.88039798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low_v2_m!D92+temporary_pension_bonus_low!B92</f>
        <v>32431570.6287948</v>
      </c>
      <c r="G104" s="157" t="n">
        <f aca="false">low_v2_m!E92+temporary_pension_bonus_low!B92</f>
        <v>31089340.9633802</v>
      </c>
      <c r="H104" s="67" t="n">
        <f aca="false">F104-J104</f>
        <v>27272016.389457</v>
      </c>
      <c r="I104" s="67" t="n">
        <f aca="false">G104-K104</f>
        <v>26084573.3512225</v>
      </c>
      <c r="J104" s="157" t="n">
        <f aca="false">low_v2_m!J92</f>
        <v>5159554.23933782</v>
      </c>
      <c r="K104" s="157" t="n">
        <f aca="false">low_v2_m!K92</f>
        <v>5004767.61215768</v>
      </c>
      <c r="L104" s="67" t="n">
        <f aca="false">H104-I104</f>
        <v>1187443.03823448</v>
      </c>
      <c r="M104" s="67" t="n">
        <f aca="false">J104-K104</f>
        <v>154786.627180135</v>
      </c>
      <c r="N104" s="157" t="n">
        <f aca="false">SUM(low_v5_m!C92:J92)</f>
        <v>3688134.26807208</v>
      </c>
      <c r="O104" s="7"/>
      <c r="P104" s="7"/>
      <c r="Q104" s="67" t="n">
        <f aca="false">I104*5.5017049523</f>
        <v>143509626.385053</v>
      </c>
      <c r="R104" s="67"/>
      <c r="S104" s="67"/>
      <c r="T104" s="7"/>
      <c r="U104" s="7"/>
      <c r="V104" s="67" t="n">
        <f aca="false">K104*5.5017049523</f>
        <v>27534754.7569186</v>
      </c>
      <c r="W104" s="67" t="n">
        <f aca="false">M104*5.5017049523</f>
        <v>851590.353306762</v>
      </c>
      <c r="X104" s="67" t="n">
        <f aca="false">N104*5.1890047538+L104*5.5017049523</f>
        <v>25670707.4937075</v>
      </c>
      <c r="Y104" s="67" t="n">
        <f aca="false">N104*5.1890047538</f>
        <v>19137746.2496787</v>
      </c>
      <c r="Z104" s="67" t="n">
        <f aca="false">L104*5.5017049523</f>
        <v>6532961.2440288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low_v2_m!D93+temporary_pension_bonus_low!B93</f>
        <v>33234006.9859174</v>
      </c>
      <c r="G105" s="157" t="n">
        <f aca="false">low_v2_m!E93+temporary_pension_bonus_low!B93</f>
        <v>31859384.7439413</v>
      </c>
      <c r="H105" s="67" t="n">
        <f aca="false">F105-J105</f>
        <v>27859685.7627534</v>
      </c>
      <c r="I105" s="67" t="n">
        <f aca="false">G105-K105</f>
        <v>26646293.1574722</v>
      </c>
      <c r="J105" s="157" t="n">
        <f aca="false">low_v2_m!J93</f>
        <v>5374321.22316404</v>
      </c>
      <c r="K105" s="157" t="n">
        <f aca="false">low_v2_m!K93</f>
        <v>5213091.58646912</v>
      </c>
      <c r="L105" s="67" t="n">
        <f aca="false">H105-I105</f>
        <v>1213392.60528123</v>
      </c>
      <c r="M105" s="67" t="n">
        <f aca="false">J105-K105</f>
        <v>161229.636694922</v>
      </c>
      <c r="N105" s="157" t="n">
        <f aca="false">SUM(low_v5_m!C93:J93)</f>
        <v>3729776.29677921</v>
      </c>
      <c r="O105" s="7"/>
      <c r="P105" s="7"/>
      <c r="Q105" s="67" t="n">
        <f aca="false">I105*5.5017049523</f>
        <v>146600043.024902</v>
      </c>
      <c r="R105" s="67"/>
      <c r="S105" s="67"/>
      <c r="T105" s="7"/>
      <c r="U105" s="7"/>
      <c r="V105" s="67" t="n">
        <f aca="false">K105*5.5017049523</f>
        <v>28680891.7980706</v>
      </c>
      <c r="W105" s="67" t="n">
        <f aca="false">M105*5.5017049523</f>
        <v>887037.890661983</v>
      </c>
      <c r="X105" s="67" t="n">
        <f aca="false">N105*5.1890047538+L105*5.5017049523</f>
        <v>26029555.0401578</v>
      </c>
      <c r="Y105" s="67" t="n">
        <f aca="false">N105*5.1890047538</f>
        <v>19353826.9345979</v>
      </c>
      <c r="Z105" s="67" t="n">
        <f aca="false">L105*5.5017049523</f>
        <v>6675728.10555992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low_v2_m!D94+temporary_pension_bonus_low!B94</f>
        <v>32733916.6012307</v>
      </c>
      <c r="G106" s="155" t="n">
        <f aca="false">low_v2_m!E94+temporary_pension_bonus_low!B94</f>
        <v>31380080.2838601</v>
      </c>
      <c r="H106" s="8" t="n">
        <f aca="false">F106-J106</f>
        <v>27452606.0355902</v>
      </c>
      <c r="I106" s="8" t="n">
        <f aca="false">G106-K106</f>
        <v>26257209.0351888</v>
      </c>
      <c r="J106" s="155" t="n">
        <f aca="false">low_v2_m!J94</f>
        <v>5281310.56564047</v>
      </c>
      <c r="K106" s="155" t="n">
        <f aca="false">low_v2_m!K94</f>
        <v>5122871.24867126</v>
      </c>
      <c r="L106" s="8" t="n">
        <f aca="false">H106-I106</f>
        <v>1195397.00040139</v>
      </c>
      <c r="M106" s="8" t="n">
        <f aca="false">J106-K106</f>
        <v>158439.316969215</v>
      </c>
      <c r="N106" s="155" t="n">
        <f aca="false">SUM(low_v5_m!C94:J94)</f>
        <v>4419780.48480542</v>
      </c>
      <c r="O106" s="5"/>
      <c r="P106" s="5"/>
      <c r="Q106" s="8" t="n">
        <f aca="false">I106*5.5017049523</f>
        <v>144459416.982475</v>
      </c>
      <c r="R106" s="8"/>
      <c r="S106" s="8"/>
      <c r="T106" s="5"/>
      <c r="U106" s="5"/>
      <c r="V106" s="8" t="n">
        <f aca="false">K106*5.5017049523</f>
        <v>28184526.1188099</v>
      </c>
      <c r="W106" s="8" t="n">
        <f aca="false">M106*5.5017049523</f>
        <v>871686.374808559</v>
      </c>
      <c r="X106" s="8" t="n">
        <f aca="false">N106*5.1890047538+L106*5.5017049523</f>
        <v>29510983.5434807</v>
      </c>
      <c r="Y106" s="8" t="n">
        <f aca="false">N106*5.1890047538</f>
        <v>22934261.9464078</v>
      </c>
      <c r="Z106" s="8" t="n">
        <f aca="false">L106*5.5017049523</f>
        <v>6576721.59707291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low_v2_m!D95+temporary_pension_bonus_low!B95</f>
        <v>33386557.5089071</v>
      </c>
      <c r="G107" s="157" t="n">
        <f aca="false">low_v2_m!E95+temporary_pension_bonus_low!B95</f>
        <v>32006039.206842</v>
      </c>
      <c r="H107" s="67" t="n">
        <f aca="false">F107-J107</f>
        <v>27962984.6716452</v>
      </c>
      <c r="I107" s="67" t="n">
        <f aca="false">G107-K107</f>
        <v>26745173.554698</v>
      </c>
      <c r="J107" s="157" t="n">
        <f aca="false">low_v2_m!J95</f>
        <v>5423572.83726191</v>
      </c>
      <c r="K107" s="157" t="n">
        <f aca="false">low_v2_m!K95</f>
        <v>5260865.65214405</v>
      </c>
      <c r="L107" s="67" t="n">
        <f aca="false">H107-I107</f>
        <v>1217811.11694717</v>
      </c>
      <c r="M107" s="67" t="n">
        <f aca="false">J107-K107</f>
        <v>162707.185117858</v>
      </c>
      <c r="N107" s="157" t="n">
        <f aca="false">SUM(low_v5_m!C95:J95)</f>
        <v>3756684.57376473</v>
      </c>
      <c r="O107" s="7"/>
      <c r="P107" s="7"/>
      <c r="Q107" s="67" t="n">
        <f aca="false">I107*5.5017049523</f>
        <v>147144053.796005</v>
      </c>
      <c r="R107" s="67"/>
      <c r="S107" s="67"/>
      <c r="T107" s="7"/>
      <c r="U107" s="7"/>
      <c r="V107" s="67" t="n">
        <f aca="false">K107*5.5017049523</f>
        <v>28943730.6117859</v>
      </c>
      <c r="W107" s="67" t="n">
        <f aca="false">M107*5.5017049523</f>
        <v>895166.92613771</v>
      </c>
      <c r="X107" s="67" t="n">
        <f aca="false">N107*5.1890047538+L107*5.5017049523</f>
        <v>26193491.5648666</v>
      </c>
      <c r="Y107" s="67" t="n">
        <f aca="false">N107*5.1890047538</f>
        <v>19493454.1117923</v>
      </c>
      <c r="Z107" s="67" t="n">
        <f aca="false">L107*5.5017049523</f>
        <v>6700037.45307426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low_v2_m!D96+temporary_pension_bonus_low!B96</f>
        <v>32902592.4858844</v>
      </c>
      <c r="G108" s="157" t="n">
        <f aca="false">low_v2_m!E96+temporary_pension_bonus_low!B96</f>
        <v>31542523.3604824</v>
      </c>
      <c r="H108" s="67" t="n">
        <f aca="false">F108-J108</f>
        <v>27463411.891605</v>
      </c>
      <c r="I108" s="67" t="n">
        <f aca="false">G108-K108</f>
        <v>26266518.1840314</v>
      </c>
      <c r="J108" s="157" t="n">
        <f aca="false">low_v2_m!J96</f>
        <v>5439180.59427938</v>
      </c>
      <c r="K108" s="157" t="n">
        <f aca="false">low_v2_m!K96</f>
        <v>5276005.176451</v>
      </c>
      <c r="L108" s="67" t="n">
        <f aca="false">H108-I108</f>
        <v>1196893.70757353</v>
      </c>
      <c r="M108" s="67" t="n">
        <f aca="false">J108-K108</f>
        <v>163175.417828381</v>
      </c>
      <c r="N108" s="157" t="n">
        <f aca="false">SUM(low_v5_m!C96:J96)</f>
        <v>3734036.75784262</v>
      </c>
      <c r="O108" s="7"/>
      <c r="P108" s="7"/>
      <c r="Q108" s="67" t="n">
        <f aca="false">I108*5.5017049523</f>
        <v>144510633.172764</v>
      </c>
      <c r="R108" s="67"/>
      <c r="S108" s="67"/>
      <c r="T108" s="7"/>
      <c r="U108" s="7"/>
      <c r="V108" s="67" t="n">
        <f aca="false">K108*5.5017049523</f>
        <v>29027023.8076409</v>
      </c>
      <c r="W108" s="67" t="n">
        <f aca="false">M108*5.5017049523</f>
        <v>897743.004360026</v>
      </c>
      <c r="X108" s="67" t="n">
        <f aca="false">N108*5.1890047538+L108*5.5017049523</f>
        <v>25960890.5256432</v>
      </c>
      <c r="Y108" s="67" t="n">
        <f aca="false">N108*5.1890047538</f>
        <v>19375934.4873093</v>
      </c>
      <c r="Z108" s="67" t="n">
        <f aca="false">L108*5.5017049523</f>
        <v>6584956.03833397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low_v2_m!D97+temporary_pension_bonus_low!B97</f>
        <v>33528690.3453895</v>
      </c>
      <c r="G109" s="157" t="n">
        <f aca="false">low_v2_m!E97+temporary_pension_bonus_low!B97</f>
        <v>32143089.9110798</v>
      </c>
      <c r="H109" s="67" t="n">
        <f aca="false">F109-J109</f>
        <v>27933472.8616546</v>
      </c>
      <c r="I109" s="67" t="n">
        <f aca="false">G109-K109</f>
        <v>26715728.951857</v>
      </c>
      <c r="J109" s="157" t="n">
        <f aca="false">low_v2_m!J97</f>
        <v>5595217.48373489</v>
      </c>
      <c r="K109" s="157" t="n">
        <f aca="false">low_v2_m!K97</f>
        <v>5427360.95922284</v>
      </c>
      <c r="L109" s="67" t="n">
        <f aca="false">H109-I109</f>
        <v>1217743.90979763</v>
      </c>
      <c r="M109" s="67" t="n">
        <f aca="false">J109-K109</f>
        <v>167856.524512047</v>
      </c>
      <c r="N109" s="157" t="n">
        <f aca="false">SUM(low_v5_m!C97:J97)</f>
        <v>3805108.89531247</v>
      </c>
      <c r="O109" s="7"/>
      <c r="P109" s="7"/>
      <c r="Q109" s="67" t="n">
        <f aca="false">I109*5.5017049523</f>
        <v>146982058.278736</v>
      </c>
      <c r="R109" s="67"/>
      <c r="S109" s="67"/>
      <c r="T109" s="7"/>
      <c r="U109" s="7"/>
      <c r="V109" s="67" t="n">
        <f aca="false">K109*5.5017049523</f>
        <v>29859738.667276</v>
      </c>
      <c r="W109" s="67" t="n">
        <f aca="false">M109*5.5017049523</f>
        <v>923497.072183795</v>
      </c>
      <c r="X109" s="67" t="n">
        <f aca="false">N109*5.1890047538+L109*5.5017049523</f>
        <v>26444395.8456699</v>
      </c>
      <c r="Y109" s="67" t="n">
        <f aca="false">N109*5.1890047538</f>
        <v>19744728.1465031</v>
      </c>
      <c r="Z109" s="67" t="n">
        <f aca="false">L109*5.5017049523</f>
        <v>6699667.69916679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low_v2_m!D98+temporary_pension_bonus_low!B98</f>
        <v>33154423.0602257</v>
      </c>
      <c r="G110" s="155" t="n">
        <f aca="false">low_v2_m!E98+temporary_pension_bonus_low!B98</f>
        <v>31784888.7974443</v>
      </c>
      <c r="H110" s="8" t="n">
        <f aca="false">F110-J110</f>
        <v>27555977.2995281</v>
      </c>
      <c r="I110" s="8" t="n">
        <f aca="false">G110-K110</f>
        <v>26354396.4095676</v>
      </c>
      <c r="J110" s="155" t="n">
        <f aca="false">low_v2_m!J98</f>
        <v>5598445.7606976</v>
      </c>
      <c r="K110" s="155" t="n">
        <f aca="false">low_v2_m!K98</f>
        <v>5430492.38787667</v>
      </c>
      <c r="L110" s="8" t="n">
        <f aca="false">H110-I110</f>
        <v>1201580.88996044</v>
      </c>
      <c r="M110" s="8" t="n">
        <f aca="false">J110-K110</f>
        <v>167953.372820929</v>
      </c>
      <c r="N110" s="155" t="n">
        <f aca="false">SUM(low_v5_m!C98:J98)</f>
        <v>4546002.18572863</v>
      </c>
      <c r="O110" s="5"/>
      <c r="P110" s="5"/>
      <c r="Q110" s="8" t="n">
        <f aca="false">I110*5.5017049523</f>
        <v>144994113.241396</v>
      </c>
      <c r="R110" s="8"/>
      <c r="S110" s="8"/>
      <c r="T110" s="5"/>
      <c r="U110" s="5"/>
      <c r="V110" s="8" t="n">
        <f aca="false">K110*5.5017049523</f>
        <v>29876966.8638085</v>
      </c>
      <c r="W110" s="8" t="n">
        <f aca="false">M110*5.5017049523</f>
        <v>924029.903004392</v>
      </c>
      <c r="X110" s="8" t="n">
        <f aca="false">N110*5.1890047538+L110*5.5017049523</f>
        <v>30199970.4854154</v>
      </c>
      <c r="Y110" s="8" t="n">
        <f aca="false">N110*5.1890047538</f>
        <v>23589226.9525311</v>
      </c>
      <c r="Z110" s="8" t="n">
        <f aca="false">L110*5.5017049523</f>
        <v>6610743.53288438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low_v2_m!D99+temporary_pension_bonus_low!B99</f>
        <v>33911833.6077353</v>
      </c>
      <c r="G111" s="157" t="n">
        <f aca="false">low_v2_m!E99+temporary_pension_bonus_low!B99</f>
        <v>32512867.0542156</v>
      </c>
      <c r="H111" s="67" t="n">
        <f aca="false">F111-J111</f>
        <v>28108646.9834728</v>
      </c>
      <c r="I111" s="67" t="n">
        <f aca="false">G111-K111</f>
        <v>26883776.0286809</v>
      </c>
      <c r="J111" s="157" t="n">
        <f aca="false">low_v2_m!J99</f>
        <v>5803186.62426249</v>
      </c>
      <c r="K111" s="157" t="n">
        <f aca="false">low_v2_m!K99</f>
        <v>5629091.02553462</v>
      </c>
      <c r="L111" s="67" t="n">
        <f aca="false">H111-I111</f>
        <v>1224870.95479186</v>
      </c>
      <c r="M111" s="67" t="n">
        <f aca="false">J111-K111</f>
        <v>174095.598727874</v>
      </c>
      <c r="N111" s="157" t="n">
        <f aca="false">SUM(low_v5_m!C99:J99)</f>
        <v>3828735.24885149</v>
      </c>
      <c r="O111" s="7"/>
      <c r="P111" s="7"/>
      <c r="Q111" s="67" t="n">
        <f aca="false">I111*5.5017049523</f>
        <v>147906603.713518</v>
      </c>
      <c r="R111" s="67"/>
      <c r="S111" s="67"/>
      <c r="T111" s="7"/>
      <c r="U111" s="7"/>
      <c r="V111" s="67" t="n">
        <f aca="false">K111*5.5017049523</f>
        <v>30969597.9721313</v>
      </c>
      <c r="W111" s="67" t="n">
        <f aca="false">M111*5.5017049523</f>
        <v>957822.617694781</v>
      </c>
      <c r="X111" s="67" t="n">
        <f aca="false">N111*5.1890047538+L111*5.5017049523</f>
        <v>26606204.0052388</v>
      </c>
      <c r="Y111" s="67" t="n">
        <f aca="false">N111*5.1890047538</f>
        <v>19867325.407332</v>
      </c>
      <c r="Z111" s="67" t="n">
        <f aca="false">L111*5.5017049523</f>
        <v>6738878.5979068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low_v2_m!D100+temporary_pension_bonus_low!B100</f>
        <v>33374751.8210936</v>
      </c>
      <c r="G112" s="157" t="n">
        <f aca="false">low_v2_m!E100+temporary_pension_bonus_low!B100</f>
        <v>31998069.2928828</v>
      </c>
      <c r="H112" s="67" t="n">
        <f aca="false">F112-J112</f>
        <v>27559735.907515</v>
      </c>
      <c r="I112" s="67" t="n">
        <f aca="false">G112-K112</f>
        <v>26357503.8567115</v>
      </c>
      <c r="J112" s="157" t="n">
        <f aca="false">low_v2_m!J100</f>
        <v>5815015.91357867</v>
      </c>
      <c r="K112" s="157" t="n">
        <f aca="false">low_v2_m!K100</f>
        <v>5640565.43617131</v>
      </c>
      <c r="L112" s="67" t="n">
        <f aca="false">H112-I112</f>
        <v>1202232.05080345</v>
      </c>
      <c r="M112" s="67" t="n">
        <f aca="false">J112-K112</f>
        <v>174450.47740736</v>
      </c>
      <c r="N112" s="157" t="n">
        <f aca="false">SUM(low_v5_m!C100:J100)</f>
        <v>3723305.23738853</v>
      </c>
      <c r="O112" s="7"/>
      <c r="P112" s="7"/>
      <c r="Q112" s="67" t="n">
        <f aca="false">I112*5.5017049523</f>
        <v>145011209.498736</v>
      </c>
      <c r="R112" s="67"/>
      <c r="S112" s="67"/>
      <c r="T112" s="7"/>
      <c r="U112" s="7"/>
      <c r="V112" s="67" t="n">
        <f aca="false">K112*5.5017049523</f>
        <v>31032726.7939559</v>
      </c>
      <c r="W112" s="67" t="n">
        <f aca="false">M112*5.5017049523</f>
        <v>959775.055483174</v>
      </c>
      <c r="X112" s="67" t="n">
        <f aca="false">N112*5.1890047538+L112*5.5017049523</f>
        <v>25934574.6043766</v>
      </c>
      <c r="Y112" s="67" t="n">
        <f aca="false">N112*5.1890047538</f>
        <v>19320248.5766575</v>
      </c>
      <c r="Z112" s="67" t="n">
        <f aca="false">L112*5.5017049523</f>
        <v>6614326.0277191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low_v2_m!D101+temporary_pension_bonus_low!B101</f>
        <v>34179342.3467211</v>
      </c>
      <c r="G113" s="157" t="n">
        <f aca="false">low_v2_m!E101+temporary_pension_bonus_low!B101</f>
        <v>32770862.1252704</v>
      </c>
      <c r="H113" s="67" t="n">
        <f aca="false">F113-J113</f>
        <v>28098899.2009597</v>
      </c>
      <c r="I113" s="67" t="n">
        <f aca="false">G113-K113</f>
        <v>26872832.2738818</v>
      </c>
      <c r="J113" s="157" t="n">
        <f aca="false">low_v2_m!J101</f>
        <v>6080443.14576144</v>
      </c>
      <c r="K113" s="157" t="n">
        <f aca="false">low_v2_m!K101</f>
        <v>5898029.85138859</v>
      </c>
      <c r="L113" s="67" t="n">
        <f aca="false">H113-I113</f>
        <v>1226066.92707784</v>
      </c>
      <c r="M113" s="67" t="n">
        <f aca="false">J113-K113</f>
        <v>182413.294372843</v>
      </c>
      <c r="N113" s="157" t="n">
        <f aca="false">SUM(low_v5_m!C101:J101)</f>
        <v>3868033.7884588</v>
      </c>
      <c r="O113" s="7"/>
      <c r="P113" s="7"/>
      <c r="Q113" s="67" t="n">
        <f aca="false">I113*5.5017049523</f>
        <v>147846394.403543</v>
      </c>
      <c r="R113" s="67"/>
      <c r="S113" s="67"/>
      <c r="T113" s="7"/>
      <c r="U113" s="7"/>
      <c r="V113" s="67" t="n">
        <f aca="false">K113*5.5017049523</f>
        <v>32449220.0421978</v>
      </c>
      <c r="W113" s="67" t="n">
        <f aca="false">M113*5.5017049523</f>
        <v>1003584.12501643</v>
      </c>
      <c r="X113" s="67" t="n">
        <f aca="false">N113*5.1890047538+L113*5.5017049523</f>
        <v>26816704.2007271</v>
      </c>
      <c r="Y113" s="67" t="n">
        <f aca="false">N113*5.1890047538</f>
        <v>20071245.7161717</v>
      </c>
      <c r="Z113" s="67" t="n">
        <f aca="false">L113*5.5017049523</f>
        <v>6745458.4845554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low_v2_m!D102+temporary_pension_bonus_low!B102</f>
        <v>33732024.5798392</v>
      </c>
      <c r="G114" s="155" t="n">
        <f aca="false">low_v2_m!E102+temporary_pension_bonus_low!B102</f>
        <v>32341409.6776498</v>
      </c>
      <c r="H114" s="8" t="n">
        <f aca="false">F114-J114</f>
        <v>27721268.7044202</v>
      </c>
      <c r="I114" s="8" t="n">
        <f aca="false">G114-K114</f>
        <v>26510976.4784933</v>
      </c>
      <c r="J114" s="155" t="n">
        <f aca="false">low_v2_m!J102</f>
        <v>6010755.87541902</v>
      </c>
      <c r="K114" s="155" t="n">
        <f aca="false">low_v2_m!K102</f>
        <v>5830433.19915645</v>
      </c>
      <c r="L114" s="8" t="n">
        <f aca="false">H114-I114</f>
        <v>1210292.22592691</v>
      </c>
      <c r="M114" s="8" t="n">
        <f aca="false">J114-K114</f>
        <v>180322.67626257</v>
      </c>
      <c r="N114" s="155" t="n">
        <f aca="false">SUM(low_v5_m!C102:J102)</f>
        <v>4475542.94464711</v>
      </c>
      <c r="O114" s="5"/>
      <c r="P114" s="5"/>
      <c r="Q114" s="8" t="n">
        <f aca="false">I114*5.5017049523</f>
        <v>145855570.582035</v>
      </c>
      <c r="R114" s="8"/>
      <c r="S114" s="8"/>
      <c r="T114" s="5"/>
      <c r="U114" s="5"/>
      <c r="V114" s="8" t="n">
        <f aca="false">K114*5.5017049523</f>
        <v>32077323.2058534</v>
      </c>
      <c r="W114" s="8" t="n">
        <f aca="false">M114*5.5017049523</f>
        <v>992082.161005769</v>
      </c>
      <c r="X114" s="8" t="n">
        <f aca="false">N114*5.1890047538+L114*5.5017049523</f>
        <v>29882284.3487221</v>
      </c>
      <c r="Y114" s="8" t="n">
        <f aca="false">N114*5.1890047538</f>
        <v>23223613.6156099</v>
      </c>
      <c r="Z114" s="8" t="n">
        <f aca="false">L114*5.5017049523</f>
        <v>6658670.73311225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low_v2_m!D103+temporary_pension_bonus_low!B103</f>
        <v>34369894.3473857</v>
      </c>
      <c r="G115" s="157" t="n">
        <f aca="false">low_v2_m!E103+temporary_pension_bonus_low!B103</f>
        <v>32953648.2707643</v>
      </c>
      <c r="H115" s="67" t="n">
        <f aca="false">F115-J115</f>
        <v>28201723.9914723</v>
      </c>
      <c r="I115" s="67" t="n">
        <f aca="false">G115-K115</f>
        <v>26970523.0255283</v>
      </c>
      <c r="J115" s="157" t="n">
        <f aca="false">low_v2_m!J103</f>
        <v>6168170.3559134</v>
      </c>
      <c r="K115" s="157" t="n">
        <f aca="false">low_v2_m!K103</f>
        <v>5983125.245236</v>
      </c>
      <c r="L115" s="67" t="n">
        <f aca="false">H115-I115</f>
        <v>1231200.96594403</v>
      </c>
      <c r="M115" s="67" t="n">
        <f aca="false">J115-K115</f>
        <v>185045.110677402</v>
      </c>
      <c r="N115" s="157" t="n">
        <f aca="false">SUM(low_v5_m!C103:J103)</f>
        <v>3741895.8898926</v>
      </c>
      <c r="O115" s="7"/>
      <c r="P115" s="7"/>
      <c r="Q115" s="67" t="n">
        <f aca="false">I115*5.5017049523</f>
        <v>148383860.09567</v>
      </c>
      <c r="R115" s="67"/>
      <c r="S115" s="67"/>
      <c r="T115" s="7"/>
      <c r="U115" s="7"/>
      <c r="V115" s="67" t="n">
        <f aca="false">K115*5.5017049523</f>
        <v>32917389.791946</v>
      </c>
      <c r="W115" s="67" t="n">
        <f aca="false">M115*5.5017049523</f>
        <v>1018063.60181277</v>
      </c>
      <c r="X115" s="67" t="n">
        <f aca="false">N115*5.1890047538+L115*5.5017049523</f>
        <v>26190420.0124882</v>
      </c>
      <c r="Y115" s="67" t="n">
        <f aca="false">N115*5.1890047538</f>
        <v>19416715.5608774</v>
      </c>
      <c r="Z115" s="67" t="n">
        <f aca="false">L115*5.5017049523</f>
        <v>6773704.45161083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low_v2_m!D104+temporary_pension_bonus_low!B104</f>
        <v>33920721.7606232</v>
      </c>
      <c r="G116" s="157" t="n">
        <f aca="false">low_v2_m!E104+temporary_pension_bonus_low!B104</f>
        <v>32523661.9852503</v>
      </c>
      <c r="H116" s="67" t="n">
        <f aca="false">F116-J116</f>
        <v>27781974.1510909</v>
      </c>
      <c r="I116" s="67" t="n">
        <f aca="false">G116-K116</f>
        <v>26569076.8040039</v>
      </c>
      <c r="J116" s="157" t="n">
        <f aca="false">low_v2_m!J104</f>
        <v>6138747.60953235</v>
      </c>
      <c r="K116" s="157" t="n">
        <f aca="false">low_v2_m!K104</f>
        <v>5954585.18124638</v>
      </c>
      <c r="L116" s="67" t="n">
        <f aca="false">H116-I116</f>
        <v>1212897.347087</v>
      </c>
      <c r="M116" s="67" t="n">
        <f aca="false">J116-K116</f>
        <v>184162.42828597</v>
      </c>
      <c r="N116" s="157" t="n">
        <f aca="false">SUM(low_v5_m!C104:J104)</f>
        <v>3670521.70974388</v>
      </c>
      <c r="O116" s="7"/>
      <c r="P116" s="7"/>
      <c r="Q116" s="67" t="n">
        <f aca="false">I116*5.5017049523</f>
        <v>146175221.430627</v>
      </c>
      <c r="R116" s="67"/>
      <c r="S116" s="67"/>
      <c r="T116" s="7"/>
      <c r="U116" s="7"/>
      <c r="V116" s="67" t="n">
        <f aca="false">K116*5.5017049523</f>
        <v>32760370.7805554</v>
      </c>
      <c r="W116" s="67" t="n">
        <f aca="false">M116*5.5017049523</f>
        <v>1013207.34372852</v>
      </c>
      <c r="X116" s="67" t="n">
        <f aca="false">N116*5.1890047538+L116*5.5017049523</f>
        <v>25719357.9418872</v>
      </c>
      <c r="Y116" s="67" t="n">
        <f aca="false">N116*5.1890047538</f>
        <v>19046354.6007871</v>
      </c>
      <c r="Z116" s="67" t="n">
        <f aca="false">L116*5.5017049523</f>
        <v>6673003.3411001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low_v2_m!D105+temporary_pension_bonus_low!B105</f>
        <v>34750814.8325458</v>
      </c>
      <c r="G117" s="157" t="n">
        <f aca="false">low_v2_m!E105+temporary_pension_bonus_low!B105</f>
        <v>33319988.7730598</v>
      </c>
      <c r="H117" s="67" t="n">
        <f aca="false">F117-J117</f>
        <v>28371138.4516257</v>
      </c>
      <c r="I117" s="67" t="n">
        <f aca="false">G117-K117</f>
        <v>27131702.6835674</v>
      </c>
      <c r="J117" s="157" t="n">
        <f aca="false">low_v2_m!J105</f>
        <v>6379676.38092006</v>
      </c>
      <c r="K117" s="157" t="n">
        <f aca="false">low_v2_m!K105</f>
        <v>6188286.08949245</v>
      </c>
      <c r="L117" s="67" t="n">
        <f aca="false">H117-I117</f>
        <v>1239435.76805836</v>
      </c>
      <c r="M117" s="67" t="n">
        <f aca="false">J117-K117</f>
        <v>191390.291427602</v>
      </c>
      <c r="N117" s="157" t="n">
        <f aca="false">SUM(low_v5_m!C105:J105)</f>
        <v>3714688.62640262</v>
      </c>
      <c r="O117" s="7"/>
      <c r="P117" s="7"/>
      <c r="Q117" s="67" t="n">
        <f aca="false">I117*5.5017049523</f>
        <v>149270623.018514</v>
      </c>
      <c r="R117" s="67"/>
      <c r="S117" s="67"/>
      <c r="T117" s="7"/>
      <c r="U117" s="7"/>
      <c r="V117" s="67" t="n">
        <f aca="false">K117*5.5017049523</f>
        <v>34046124.2248098</v>
      </c>
      <c r="W117" s="67" t="n">
        <f aca="false">M117*5.5017049523</f>
        <v>1052972.91416938</v>
      </c>
      <c r="X117" s="67" t="n">
        <f aca="false">N117*5.1890047538+L117*5.5017049523</f>
        <v>26094546.8444744</v>
      </c>
      <c r="Y117" s="67" t="n">
        <f aca="false">N117*5.1890047538</f>
        <v>19275536.94129</v>
      </c>
      <c r="Z117" s="67" t="n">
        <f aca="false">L117*5.5017049523</f>
        <v>6819009.90318441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4" activeCellId="0" sqref="J14"/>
    </sheetView>
  </sheetViews>
  <sheetFormatPr defaultColWidth="9.1484375" defaultRowHeight="12.8" zeroHeight="false" outlineLevelRow="0" outlineLevelCol="0"/>
  <cols>
    <col collapsed="false" customWidth="true" hidden="false" outlineLevel="0" max="7" min="6" style="109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09" width="17.35"/>
    <col collapsed="false" customWidth="true" hidden="false" outlineLevel="0" max="11" min="11" style="109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09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35"/>
      <c r="AC1" s="135"/>
      <c r="AD1" s="135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35"/>
      <c r="AC2" s="135"/>
      <c r="AD2" s="135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50.2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2"/>
      <c r="AB3" s="142"/>
      <c r="AC3" s="142"/>
      <c r="AD3" s="142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50"/>
      <c r="AB4" s="150"/>
      <c r="AC4" s="150"/>
      <c r="AD4" s="150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  <c r="AA5" s="150"/>
      <c r="AB5" s="150"/>
      <c r="AC5" s="150"/>
      <c r="AD5" s="150"/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  <c r="AA6" s="150"/>
      <c r="AB6" s="150"/>
      <c r="AC6" s="150"/>
      <c r="AD6" s="150"/>
    </row>
    <row r="7" customFormat="false" ht="12.8" hidden="false" customHeight="false" outlineLevel="0" collapsed="false"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  <c r="AA7" s="150"/>
      <c r="AB7" s="150"/>
      <c r="AC7" s="150"/>
      <c r="AD7" s="150"/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  <c r="AA8" s="150"/>
      <c r="AB8" s="150"/>
      <c r="AC8" s="150"/>
      <c r="AD8" s="150"/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  <c r="AA9" s="150"/>
      <c r="AB9" s="150"/>
      <c r="AC9" s="150"/>
      <c r="AD9" s="150"/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  <c r="AA10" s="150"/>
      <c r="AB10" s="150"/>
      <c r="AC10" s="150"/>
      <c r="AD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  <c r="AA11" s="150"/>
      <c r="AB11" s="150"/>
      <c r="AC11" s="150"/>
      <c r="AD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  <c r="AA12" s="150"/>
      <c r="AB12" s="150"/>
      <c r="AC12" s="150"/>
      <c r="AD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  <c r="AA13" s="150"/>
      <c r="AB13" s="150"/>
      <c r="AC13" s="150"/>
      <c r="AD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central_v2_m!B2+temporary_pension_bonus_central!B2</f>
        <v>17715091.2971215</v>
      </c>
      <c r="G14" s="154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central_v2_m!J2</f>
        <v>0</v>
      </c>
      <c r="K14" s="155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/>
      <c r="AB14" s="8"/>
      <c r="AC14" s="8"/>
      <c r="AD14" s="8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central_v2_m!B3+temporary_pension_bonus_central!B3</f>
        <v>20422747.1350974</v>
      </c>
      <c r="G15" s="156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central_v2_m!J3</f>
        <v>0</v>
      </c>
      <c r="K15" s="157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central_v2_m!B4+temporary_pension_bonus_central!B4</f>
        <v>19803746.8364793</v>
      </c>
      <c r="G16" s="156" t="n">
        <f aca="false">central_v2_m!C4+temporary_pension_bonus_central!B4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central_v2_m!J4</f>
        <v>0</v>
      </c>
      <c r="K16" s="157" t="n">
        <f aca="false">central_v2_m!K4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SUM(central_v5_m!C4:J4)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/>
      <c r="AB16" s="67"/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central_v2_m!B5+temporary_pension_bonus_central!B5</f>
        <v>21428421.3166265</v>
      </c>
      <c r="G17" s="156" t="n">
        <f aca="false">central_v2_m!C5+temporary_pension_bonus_central!B5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central_v2_m!J5</f>
        <v>0</v>
      </c>
      <c r="K17" s="157" t="n">
        <f aca="false">central_v2_m!K5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SUM(central_v5_m!C5:J5)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/>
      <c r="AB17" s="67"/>
      <c r="AC17" s="67"/>
      <c r="AD17" s="67"/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central_v2_m!B6+temporary_pension_bonus_central!B6</f>
        <v>18797781.9121755</v>
      </c>
      <c r="G18" s="154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central_v2_m!J6</f>
        <v>0</v>
      </c>
      <c r="K18" s="155" t="n">
        <f aca="false">central_v2_m!K6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SUM(central_v5_m!C6:J6)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/>
      <c r="AB18" s="8"/>
      <c r="AC18" s="8"/>
      <c r="AD18" s="8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central_v2_m!B7+temporary_pension_bonus_central!B7</f>
        <v>19382726.6633888</v>
      </c>
      <c r="G19" s="156" t="n">
        <f aca="false">central_v2_m!C7+temporary_pension_bonus_central!B7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central_v2_m!J7</f>
        <v>0</v>
      </c>
      <c r="K19" s="157" t="n">
        <f aca="false">central_v2_m!K7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SUM(central_v5_m!C7:J7)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central_v2_m!D8+temporary_pension_bonus_central!B8</f>
        <v>18504303.1925063</v>
      </c>
      <c r="G20" s="157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central_v2_m!J8</f>
        <v>0</v>
      </c>
      <c r="K20" s="157" t="n">
        <f aca="false">central_v2_m!K8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SUM(central_v5_m!C8:J8)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central_v2_m!D9+temporary_pension_bonus_central!B9</f>
        <v>20255770.5244998</v>
      </c>
      <c r="G21" s="157" t="n">
        <f aca="false">central_v2_m!E9+temporary_pension_bonus_central!B9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central_v2_m!J9</f>
        <v>37448.2927964077</v>
      </c>
      <c r="K21" s="157" t="n">
        <f aca="false">central_v2_m!K9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SUM(central_v5_m!C9:J9)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central_v2_m!D10+temporary_pension_bonus_central!B10</f>
        <v>19378703.2560285</v>
      </c>
      <c r="G22" s="155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central_v2_m!J10</f>
        <v>68744.4841315014</v>
      </c>
      <c r="K22" s="155" t="n">
        <f aca="false">central_v2_m!K10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SUM(central_v5_m!C10:J10)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/>
      <c r="AB22" s="8"/>
      <c r="AC22" s="8"/>
      <c r="AD22" s="8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central_v2_m!D11+temporary_pension_bonus_central!B11</f>
        <v>20711369.2321363</v>
      </c>
      <c r="G23" s="157" t="n">
        <f aca="false">central_v2_m!E11+temporary_pension_bonus_central!B11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central_v2_m!J11</f>
        <v>105406.410376622</v>
      </c>
      <c r="K23" s="157" t="n">
        <f aca="false">central_v2_m!K11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SUM(central_v5_m!C11:J11)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central_v2_m!D12+temporary_pension_bonus_central!B12</f>
        <v>19898364.4949312</v>
      </c>
      <c r="G24" s="157" t="n">
        <f aca="false">central_v2_m!E12+temporary_pension_bonus_central!B12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central_v2_m!J12</f>
        <v>153068.271140567</v>
      </c>
      <c r="K24" s="157" t="n">
        <f aca="false">central_v2_m!K12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SUM(central_v5_m!C12:J12)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central_v2_m!D13+temporary_pension_bonus_central!B13</f>
        <v>21659293.0983671</v>
      </c>
      <c r="G25" s="157" t="n">
        <f aca="false">central_v2_m!E13+temporary_pension_bonus_central!B13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central_v2_m!J13</f>
        <v>195716.984291222</v>
      </c>
      <c r="K25" s="157" t="n">
        <f aca="false">central_v2_m!K13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SUM(central_v5_m!C13:J13)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/>
      <c r="AB25" s="67"/>
      <c r="AC25" s="67"/>
      <c r="AD25" s="67"/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central_v2_m!D14+temporary_pension_bonus_central!B14</f>
        <v>20174391.2627902</v>
      </c>
      <c r="G26" s="155" t="n">
        <f aca="false">central_v2_m!E14+temporary_pension_bonus_central!B14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central_v2_m!J14</f>
        <v>199621.10106806</v>
      </c>
      <c r="K26" s="155" t="n">
        <f aca="false">central_v2_m!K14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SUM(central_v5_m!C14:J14)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/>
      <c r="AB26" s="8"/>
      <c r="AC26" s="8"/>
      <c r="AD26" s="8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central_v2_m!D15+temporary_pension_bonus_central!B15</f>
        <v>20313980.7774135</v>
      </c>
      <c r="G27" s="157" t="n">
        <f aca="false">central_v2_m!E15+temporary_pension_bonus_central!B15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central_v2_m!J15</f>
        <v>217761.898580891</v>
      </c>
      <c r="K27" s="157" t="n">
        <f aca="false">central_v2_m!K15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SUM(central_v5_m!C15:J15)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central_v2_m!D16+temporary_pension_bonus_central!B16</f>
        <v>19050994.9160723</v>
      </c>
      <c r="G28" s="157" t="n">
        <f aca="false">central_v2_m!E16+temporary_pension_bonus_central!B16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central_v2_m!J16</f>
        <v>235047.123224172</v>
      </c>
      <c r="K28" s="157" t="n">
        <f aca="false">central_v2_m!K16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SUM(central_v5_m!C16:J16)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central_v2_m!D17+temporary_pension_bonus_central!B17</f>
        <v>17490439.3900688</v>
      </c>
      <c r="G29" s="157" t="n">
        <f aca="false">central_v2_m!E17+temporary_pension_bonus_central!B17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central_v2_m!J17</f>
        <v>240391.322037069</v>
      </c>
      <c r="K29" s="157" t="n">
        <f aca="false">central_v2_m!K17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SUM(central_v5_m!C17:J17)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central_v2_m!D18+temporary_pension_bonus_central!B18</f>
        <v>17349305.2240575</v>
      </c>
      <c r="G30" s="155" t="n">
        <f aca="false">central_v2_m!E18+temporary_pension_bonus_central!B18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central_v2_m!J18</f>
        <v>195752.530770185</v>
      </c>
      <c r="K30" s="155" t="n">
        <f aca="false">central_v2_m!K18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SUM(central_v5_m!C18:J18)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/>
      <c r="AB30" s="8"/>
      <c r="AC30" s="8"/>
      <c r="AD30" s="8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central_v2_m!D19+temporary_pension_bonus_central!B19</f>
        <v>17520986.5839201</v>
      </c>
      <c r="G31" s="157" t="n">
        <f aca="false">central_v2_m!E19+temporary_pension_bonus_central!B19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central_v2_m!J19</f>
        <v>200857.994505559</v>
      </c>
      <c r="K31" s="157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SUM(central_v5_m!C19:J19)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central_v2_m!D20+temporary_pension_bonus_central!B20</f>
        <v>17915077.6973654</v>
      </c>
      <c r="G32" s="157" t="n">
        <f aca="false">central_v2_m!E20+temporary_pension_bonus_central!B20</f>
        <v>17200747.3101926</v>
      </c>
      <c r="H32" s="67" t="n">
        <f aca="false">F32-J32</f>
        <v>17723220.7026304</v>
      </c>
      <c r="I32" s="67" t="n">
        <f aca="false">G32-K32</f>
        <v>17014646.0252996</v>
      </c>
      <c r="J32" s="157" t="n">
        <f aca="false">central_v2_m!J20</f>
        <v>191856.994735014</v>
      </c>
      <c r="K32" s="157" t="n">
        <f aca="false">central_v2_m!K20</f>
        <v>186101.284892964</v>
      </c>
      <c r="L32" s="67" t="n">
        <f aca="false">H32-I32</f>
        <v>708574.677330781</v>
      </c>
      <c r="M32" s="67" t="n">
        <f aca="false">J32-K32</f>
        <v>5755.70984205039</v>
      </c>
      <c r="N32" s="157" t="n">
        <f aca="false">SUM(central_v5_m!C20:J20)</f>
        <v>3177620.63583764</v>
      </c>
      <c r="O32" s="7"/>
      <c r="P32" s="7"/>
      <c r="Q32" s="67" t="n">
        <f aca="false">I32*5.5017049523</f>
        <v>93609562.2990226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20387057.3964796</v>
      </c>
      <c r="Y32" s="67" t="n">
        <f aca="false">N32*5.1890047538</f>
        <v>16488688.5851345</v>
      </c>
      <c r="Z32" s="67" t="n">
        <f aca="false">L32*5.5017049523</f>
        <v>3898368.81134513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central_v2_m!D21+temporary_pension_bonus_central!B21</f>
        <v>17719542.0514624</v>
      </c>
      <c r="G33" s="157" t="n">
        <f aca="false">central_v2_m!E21+temporary_pension_bonus_central!B21</f>
        <v>17011789.1241135</v>
      </c>
      <c r="H33" s="67" t="n">
        <f aca="false">F33-J33</f>
        <v>17512877.2293108</v>
      </c>
      <c r="I33" s="67" t="n">
        <f aca="false">G33-K33</f>
        <v>16811324.2466265</v>
      </c>
      <c r="J33" s="157" t="n">
        <f aca="false">central_v2_m!J21</f>
        <v>206664.82215155</v>
      </c>
      <c r="K33" s="157" t="n">
        <f aca="false">central_v2_m!K21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57" t="n">
        <f aca="false">SUM(central_v5_m!C21:J21)</f>
        <v>3279911.86164061</v>
      </c>
      <c r="O33" s="7"/>
      <c r="P33" s="7"/>
      <c r="Q33" s="67" t="n">
        <f aca="false">I33*5.5017049523</f>
        <v>92490945.8623862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20879215.7612332</v>
      </c>
      <c r="Y33" s="67" t="n">
        <f aca="false">N33*5.1890047538</f>
        <v>17019478.2420981</v>
      </c>
      <c r="Z33" s="67" t="n">
        <f aca="false">L33*5.5017049523</f>
        <v>3859737.51913509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central_v2_m!D22+temporary_pension_bonus_central!B22</f>
        <v>20209877.4569129</v>
      </c>
      <c r="G34" s="155" t="n">
        <f aca="false">central_v2_m!E22+temporary_pension_bonus_central!B22</f>
        <v>19484108.1478178</v>
      </c>
      <c r="H34" s="8" t="n">
        <f aca="false">F34-J34</f>
        <v>19969533.1531471</v>
      </c>
      <c r="I34" s="8" t="n">
        <f aca="false">G34-K34</f>
        <v>19250974.173165</v>
      </c>
      <c r="J34" s="155" t="n">
        <f aca="false">central_v2_m!J22</f>
        <v>240344.303765718</v>
      </c>
      <c r="K34" s="155" t="n">
        <f aca="false">central_v2_m!K22</f>
        <v>233133.974652747</v>
      </c>
      <c r="L34" s="8" t="n">
        <f aca="false">H34-I34</f>
        <v>718558.97998213</v>
      </c>
      <c r="M34" s="8" t="n">
        <f aca="false">J34-K34</f>
        <v>7210.32911297155</v>
      </c>
      <c r="N34" s="155" t="n">
        <f aca="false">SUM(central_v5_m!C22:J22)</f>
        <v>3811129.57551449</v>
      </c>
      <c r="O34" s="5"/>
      <c r="P34" s="5"/>
      <c r="Q34" s="8" t="n">
        <f aca="false">I34*5.5017049523</f>
        <v>105913179.945101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23729268.9833798</v>
      </c>
      <c r="Y34" s="8" t="n">
        <f aca="false">N34*5.1890047538</f>
        <v>19775969.4846924</v>
      </c>
      <c r="Z34" s="8" t="n">
        <f aca="false">L34*5.5017049523</f>
        <v>3953299.49868732</v>
      </c>
      <c r="AA34" s="8"/>
      <c r="AB34" s="8"/>
      <c r="AC34" s="8"/>
      <c r="AD34" s="8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central_v2_m!D23+temporary_pension_bonus_central!B23</f>
        <v>18751754.832248</v>
      </c>
      <c r="G35" s="157" t="n">
        <f aca="false">central_v2_m!E23+temporary_pension_bonus_central!B23</f>
        <v>18011676.735429</v>
      </c>
      <c r="H35" s="67" t="n">
        <f aca="false">F35-J35</f>
        <v>18478430.6377245</v>
      </c>
      <c r="I35" s="67" t="n">
        <f aca="false">G35-K35</f>
        <v>17746552.2667413</v>
      </c>
      <c r="J35" s="157" t="n">
        <f aca="false">central_v2_m!J23</f>
        <v>273324.194523427</v>
      </c>
      <c r="K35" s="157" t="n">
        <f aca="false">central_v2_m!K23</f>
        <v>265124.468687724</v>
      </c>
      <c r="L35" s="67" t="n">
        <f aca="false">H35-I35</f>
        <v>731878.370983243</v>
      </c>
      <c r="M35" s="67" t="n">
        <f aca="false">J35-K35</f>
        <v>8199.72583570279</v>
      </c>
      <c r="N35" s="157" t="n">
        <f aca="false">SUM(central_v5_m!C23:J23)</f>
        <v>3033109.69841099</v>
      </c>
      <c r="O35" s="7"/>
      <c r="P35" s="7"/>
      <c r="Q35" s="67" t="n">
        <f aca="false">I35*5.5017049523</f>
        <v>97636294.4921814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19765399.5019713</v>
      </c>
      <c r="Y35" s="67" t="n">
        <f aca="false">N35*5.1890047538</f>
        <v>15738820.6438515</v>
      </c>
      <c r="Z35" s="67" t="n">
        <f aca="false">L35*5.5017049523</f>
        <v>4026578.85811976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central_v2_m!D24+temporary_pension_bonus_central!B24</f>
        <v>18683711.2420727</v>
      </c>
      <c r="G36" s="157" t="n">
        <f aca="false">central_v2_m!E24+temporary_pension_bonus_central!B24</f>
        <v>17944056.6518303</v>
      </c>
      <c r="H36" s="67" t="n">
        <f aca="false">F36-J36</f>
        <v>18392230.1488515</v>
      </c>
      <c r="I36" s="67" t="n">
        <f aca="false">G36-K36</f>
        <v>17661319.9914057</v>
      </c>
      <c r="J36" s="157" t="n">
        <f aca="false">central_v2_m!J24</f>
        <v>291481.093221241</v>
      </c>
      <c r="K36" s="157" t="n">
        <f aca="false">central_v2_m!K24</f>
        <v>282736.660424604</v>
      </c>
      <c r="L36" s="67" t="n">
        <f aca="false">H36-I36</f>
        <v>730910.157445811</v>
      </c>
      <c r="M36" s="67" t="n">
        <f aca="false">J36-K36</f>
        <v>8744.43279663729</v>
      </c>
      <c r="N36" s="157" t="n">
        <f aca="false">SUM(central_v5_m!C24:J24)</f>
        <v>2993657.90854591</v>
      </c>
      <c r="O36" s="7"/>
      <c r="P36" s="7"/>
      <c r="Q36" s="67" t="n">
        <f aca="false">I36*5.5017049523</f>
        <v>97167371.6608716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19555357.1516017</v>
      </c>
      <c r="Y36" s="67" t="n">
        <f aca="false">N36*5.1890047538</f>
        <v>15534105.1186957</v>
      </c>
      <c r="Z36" s="67" t="n">
        <f aca="false">L36*5.5017049523</f>
        <v>4021252.03290599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central_v2_m!D25+temporary_pension_bonus_central!B25</f>
        <v>18433310.5652237</v>
      </c>
      <c r="G37" s="157" t="n">
        <f aca="false">central_v2_m!E25+temporary_pension_bonus_central!B25</f>
        <v>17700930.3121452</v>
      </c>
      <c r="H37" s="67" t="n">
        <f aca="false">F37-J37</f>
        <v>18128220.8933226</v>
      </c>
      <c r="I37" s="67" t="n">
        <f aca="false">G37-K37</f>
        <v>17404993.330401</v>
      </c>
      <c r="J37" s="157" t="n">
        <f aca="false">central_v2_m!J25</f>
        <v>305089.671901186</v>
      </c>
      <c r="K37" s="157" t="n">
        <f aca="false">central_v2_m!K25</f>
        <v>295936.98174415</v>
      </c>
      <c r="L37" s="67" t="n">
        <f aca="false">H37-I37</f>
        <v>723227.562921546</v>
      </c>
      <c r="M37" s="67" t="n">
        <f aca="false">J37-K37</f>
        <v>9152.6901570356</v>
      </c>
      <c r="N37" s="157" t="n">
        <f aca="false">SUM(central_v5_m!C25:J25)</f>
        <v>2931389.22863512</v>
      </c>
      <c r="O37" s="7"/>
      <c r="P37" s="7"/>
      <c r="Q37" s="67" t="n">
        <f aca="false">I37*5.5017049523</f>
        <v>95757138.0006157</v>
      </c>
      <c r="R37" s="67"/>
      <c r="S37" s="67"/>
      <c r="T37" s="7"/>
      <c r="U37" s="7"/>
      <c r="V37" s="67" t="n">
        <f aca="false">K37*5.5017049523</f>
        <v>1628157.95803051</v>
      </c>
      <c r="W37" s="67" t="n">
        <f aca="false">M37*5.5017049523</f>
        <v>50355.4007638302</v>
      </c>
      <c r="X37" s="67" t="n">
        <f aca="false">N37*5.1890047538+L37*5.5017049523</f>
        <v>19189977.3071911</v>
      </c>
      <c r="Y37" s="67" t="n">
        <f aca="false">N37*5.1890047538</f>
        <v>15210992.6426258</v>
      </c>
      <c r="Z37" s="67" t="n">
        <f aca="false">L37*5.5017049523</f>
        <v>3978984.66456533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central_v2_m!D26+temporary_pension_bonus_central!B26</f>
        <v>17451014.8886157</v>
      </c>
      <c r="G38" s="155" t="n">
        <f aca="false">central_v2_m!E26+temporary_pension_bonus_central!B26</f>
        <v>16754522.9813657</v>
      </c>
      <c r="H38" s="8" t="n">
        <f aca="false">F38-J38</f>
        <v>17137662.5015064</v>
      </c>
      <c r="I38" s="8" t="n">
        <f aca="false">G38-K38</f>
        <v>16450571.1658697</v>
      </c>
      <c r="J38" s="155" t="n">
        <f aca="false">central_v2_m!J26</f>
        <v>313352.387109319</v>
      </c>
      <c r="K38" s="155" t="n">
        <f aca="false">central_v2_m!K26</f>
        <v>303951.815496039</v>
      </c>
      <c r="L38" s="8" t="n">
        <f aca="false">H38-I38</f>
        <v>687091.335636687</v>
      </c>
      <c r="M38" s="8" t="n">
        <f aca="false">J38-K38</f>
        <v>9400.57161327958</v>
      </c>
      <c r="N38" s="155" t="n">
        <f aca="false">SUM(central_v5_m!C26:J26)</f>
        <v>3245571.94354676</v>
      </c>
      <c r="O38" s="5"/>
      <c r="P38" s="5"/>
      <c r="Q38" s="8" t="n">
        <f aca="false">I38*5.5017049523</f>
        <v>90506188.8514289</v>
      </c>
      <c r="R38" s="8"/>
      <c r="S38" s="8"/>
      <c r="T38" s="5"/>
      <c r="U38" s="5"/>
      <c r="V38" s="8" t="n">
        <f aca="false">K38*5.5017049523</f>
        <v>1672253.20857513</v>
      </c>
      <c r="W38" s="8" t="n">
        <f aca="false">M38*5.5017049523</f>
        <v>51719.1713992311</v>
      </c>
      <c r="X38" s="8" t="n">
        <f aca="false">N38*5.1890047538+L38*5.5017049523</f>
        <v>20621462.0478188</v>
      </c>
      <c r="Y38" s="8" t="n">
        <f aca="false">N38*5.1890047538</f>
        <v>16841288.243864</v>
      </c>
      <c r="Z38" s="8" t="n">
        <f aca="false">L38*5.5017049523</f>
        <v>3780173.80395478</v>
      </c>
      <c r="AA38" s="8"/>
      <c r="AB38" s="8"/>
      <c r="AC38" s="8"/>
      <c r="AD38" s="8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central_v2_m!D27+temporary_pension_bonus_central!B27</f>
        <v>19475367.0900715</v>
      </c>
      <c r="G39" s="157" t="n">
        <f aca="false">central_v2_m!E27+temporary_pension_bonus_central!B27</f>
        <v>18697423.2517187</v>
      </c>
      <c r="H39" s="67" t="n">
        <f aca="false">F39-J39</f>
        <v>19111352.8547473</v>
      </c>
      <c r="I39" s="67" t="n">
        <f aca="false">G39-K39</f>
        <v>18344329.4434542</v>
      </c>
      <c r="J39" s="157" t="n">
        <f aca="false">central_v2_m!J27</f>
        <v>364014.23532421</v>
      </c>
      <c r="K39" s="157" t="n">
        <f aca="false">central_v2_m!K27</f>
        <v>353093.808264484</v>
      </c>
      <c r="L39" s="67" t="n">
        <f aca="false">H39-I39</f>
        <v>767023.411293142</v>
      </c>
      <c r="M39" s="67" t="n">
        <f aca="false">J39-K39</f>
        <v>10920.4270597263</v>
      </c>
      <c r="N39" s="157" t="n">
        <f aca="false">SUM(central_v5_m!C27:J27)</f>
        <v>3150935.94959501</v>
      </c>
      <c r="O39" s="7"/>
      <c r="P39" s="7"/>
      <c r="Q39" s="67" t="n">
        <f aca="false">I39*5.5017049523</f>
        <v>100925088.145675</v>
      </c>
      <c r="R39" s="67"/>
      <c r="S39" s="67"/>
      <c r="T39" s="7"/>
      <c r="U39" s="7"/>
      <c r="V39" s="67" t="n">
        <f aca="false">K39*5.5017049523</f>
        <v>1942617.95355518</v>
      </c>
      <c r="W39" s="67" t="n">
        <f aca="false">M39*5.5017049523</f>
        <v>60080.9676357272</v>
      </c>
      <c r="X39" s="67" t="n">
        <f aca="false">N39*5.1890047538+L39*5.5017049523</f>
        <v>20570158.1218093</v>
      </c>
      <c r="Y39" s="67" t="n">
        <f aca="false">N39*5.1890047538</f>
        <v>16350221.6213678</v>
      </c>
      <c r="Z39" s="67" t="n">
        <f aca="false">L39*5.5017049523</f>
        <v>4219936.50044152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central_v2_m!D28+temporary_pension_bonus_central!B28</f>
        <v>18343169.3325954</v>
      </c>
      <c r="G40" s="157" t="n">
        <f aca="false">central_v2_m!E28+temporary_pension_bonus_central!B28</f>
        <v>17607527.6670584</v>
      </c>
      <c r="H40" s="67" t="n">
        <f aca="false">F40-J40</f>
        <v>17975043.202698</v>
      </c>
      <c r="I40" s="67" t="n">
        <f aca="false">G40-K40</f>
        <v>17250445.3210578</v>
      </c>
      <c r="J40" s="157" t="n">
        <f aca="false">central_v2_m!J28</f>
        <v>368126.12989744</v>
      </c>
      <c r="K40" s="157" t="n">
        <f aca="false">central_v2_m!K28</f>
        <v>357082.346000517</v>
      </c>
      <c r="L40" s="67" t="n">
        <f aca="false">H40-I40</f>
        <v>724597.881640136</v>
      </c>
      <c r="M40" s="67" t="n">
        <f aca="false">J40-K40</f>
        <v>11043.7838969232</v>
      </c>
      <c r="N40" s="157" t="n">
        <f aca="false">SUM(central_v5_m!C28:J28)</f>
        <v>2804869.78631145</v>
      </c>
      <c r="O40" s="7"/>
      <c r="P40" s="7"/>
      <c r="Q40" s="67" t="n">
        <f aca="false">I40*5.5017049523</f>
        <v>94906860.4522443</v>
      </c>
      <c r="R40" s="67"/>
      <c r="S40" s="67"/>
      <c r="T40" s="7"/>
      <c r="U40" s="7"/>
      <c r="V40" s="67" t="n">
        <f aca="false">K40*5.5017049523</f>
        <v>1964561.71136994</v>
      </c>
      <c r="W40" s="67" t="n">
        <f aca="false">M40*5.5017049523</f>
        <v>60759.6405578336</v>
      </c>
      <c r="X40" s="67" t="n">
        <f aca="false">N40*5.1890047538+L40*5.5017049523</f>
        <v>18541006.4088057</v>
      </c>
      <c r="Y40" s="67" t="n">
        <f aca="false">N40*5.1890047538</f>
        <v>14554482.6549601</v>
      </c>
      <c r="Z40" s="67" t="n">
        <f aca="false">L40*5.5017049523</f>
        <v>3986523.75384563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central_v2_m!D29+temporary_pension_bonus_central!B29</f>
        <v>20756158.5275442</v>
      </c>
      <c r="G41" s="157" t="n">
        <f aca="false">central_v2_m!E29+temporary_pension_bonus_central!B29</f>
        <v>19923672.9242761</v>
      </c>
      <c r="H41" s="67" t="n">
        <f aca="false">F41-J41</f>
        <v>20311619.9364556</v>
      </c>
      <c r="I41" s="67" t="n">
        <f aca="false">G41-K41</f>
        <v>19492470.4909202</v>
      </c>
      <c r="J41" s="157" t="n">
        <f aca="false">central_v2_m!J29</f>
        <v>444538.591088558</v>
      </c>
      <c r="K41" s="157" t="n">
        <f aca="false">central_v2_m!K29</f>
        <v>431202.433355901</v>
      </c>
      <c r="L41" s="67" t="n">
        <f aca="false">H41-I41</f>
        <v>819149.445535425</v>
      </c>
      <c r="M41" s="67" t="n">
        <f aca="false">J41-K41</f>
        <v>13336.1577326569</v>
      </c>
      <c r="N41" s="157" t="n">
        <f aca="false">SUM(central_v5_m!C29:J29)</f>
        <v>3374871.40922932</v>
      </c>
      <c r="O41" s="7"/>
      <c r="P41" s="7"/>
      <c r="Q41" s="67" t="n">
        <f aca="false">I41*5.5017049523</f>
        <v>107241821.432457</v>
      </c>
      <c r="R41" s="67"/>
      <c r="S41" s="67"/>
      <c r="T41" s="7"/>
      <c r="U41" s="7"/>
      <c r="V41" s="67" t="n">
        <f aca="false">K41*5.5017049523</f>
        <v>2372348.56303797</v>
      </c>
      <c r="W41" s="67" t="n">
        <f aca="false">M41*5.5017049523</f>
        <v>73371.6050424122</v>
      </c>
      <c r="X41" s="67" t="n">
        <f aca="false">N41*5.1890047538+L41*5.5017049523</f>
        <v>22018942.3471307</v>
      </c>
      <c r="Y41" s="67" t="n">
        <f aca="false">N41*5.1890047538</f>
        <v>17512223.7859547</v>
      </c>
      <c r="Z41" s="67" t="n">
        <f aca="false">L41*5.5017049523</f>
        <v>4506718.56117605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central_v2_m!D30+temporary_pension_bonus_central!B30</f>
        <v>19611537.7820893</v>
      </c>
      <c r="G42" s="155" t="n">
        <f aca="false">central_v2_m!E30+temporary_pension_bonus_central!B30</f>
        <v>18822583.0744282</v>
      </c>
      <c r="H42" s="8" t="n">
        <f aca="false">F42-J42</f>
        <v>19184542.8339496</v>
      </c>
      <c r="I42" s="8" t="n">
        <f aca="false">G42-K42</f>
        <v>18408397.9747327</v>
      </c>
      <c r="J42" s="155" t="n">
        <f aca="false">central_v2_m!J30</f>
        <v>426994.948139675</v>
      </c>
      <c r="K42" s="155" t="n">
        <f aca="false">central_v2_m!K30</f>
        <v>414185.099695485</v>
      </c>
      <c r="L42" s="8" t="n">
        <f aca="false">H42-I42</f>
        <v>776144.859216921</v>
      </c>
      <c r="M42" s="8" t="n">
        <f aca="false">J42-K42</f>
        <v>12809.8484441903</v>
      </c>
      <c r="N42" s="155" t="n">
        <f aca="false">SUM(central_v5_m!C30:J30)</f>
        <v>3723658.40129757</v>
      </c>
      <c r="O42" s="5"/>
      <c r="P42" s="5"/>
      <c r="Q42" s="8" t="n">
        <f aca="false">I42*5.5017049523</f>
        <v>101277574.301496</v>
      </c>
      <c r="R42" s="8"/>
      <c r="S42" s="8"/>
      <c r="T42" s="5"/>
      <c r="U42" s="5"/>
      <c r="V42" s="8" t="n">
        <f aca="false">K42*5.5017049523</f>
        <v>2278724.21416352</v>
      </c>
      <c r="W42" s="8" t="n">
        <f aca="false">M42*5.5017049523</f>
        <v>70476.0066236145</v>
      </c>
      <c r="X42" s="8" t="n">
        <f aca="false">N42*5.1890047538+L42*5.5017049523</f>
        <v>23592201.1615163</v>
      </c>
      <c r="Y42" s="8" t="n">
        <f aca="false">N42*5.1890047538</f>
        <v>19322081.1458604</v>
      </c>
      <c r="Z42" s="8" t="n">
        <f aca="false">L42*5.5017049523</f>
        <v>4270120.01565592</v>
      </c>
      <c r="AA42" s="8"/>
      <c r="AB42" s="8"/>
      <c r="AC42" s="8"/>
      <c r="AD42" s="8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central_v2_m!D31+temporary_pension_bonus_central!B31</f>
        <v>21616811.3654102</v>
      </c>
      <c r="G43" s="157" t="n">
        <f aca="false">central_v2_m!E31+temporary_pension_bonus_central!B31</f>
        <v>20746514.8646858</v>
      </c>
      <c r="H43" s="67" t="n">
        <f aca="false">F43-J43</f>
        <v>21115990.8586914</v>
      </c>
      <c r="I43" s="67" t="n">
        <f aca="false">G43-K43</f>
        <v>20260718.9731686</v>
      </c>
      <c r="J43" s="157" t="n">
        <f aca="false">central_v2_m!J31</f>
        <v>500820.506718772</v>
      </c>
      <c r="K43" s="157" t="n">
        <f aca="false">central_v2_m!K31</f>
        <v>485795.891517209</v>
      </c>
      <c r="L43" s="67" t="n">
        <f aca="false">H43-I43</f>
        <v>855271.885522854</v>
      </c>
      <c r="M43" s="67" t="n">
        <f aca="false">J43-K43</f>
        <v>15024.6152015632</v>
      </c>
      <c r="N43" s="157" t="n">
        <f aca="false">SUM(central_v5_m!C31:J31)</f>
        <v>3514339.30746072</v>
      </c>
      <c r="O43" s="7"/>
      <c r="P43" s="7"/>
      <c r="Q43" s="67" t="n">
        <f aca="false">I43*5.5017049523</f>
        <v>111468497.91184</v>
      </c>
      <c r="R43" s="67"/>
      <c r="S43" s="67"/>
      <c r="T43" s="7"/>
      <c r="U43" s="7"/>
      <c r="V43" s="67" t="n">
        <f aca="false">K43*5.5017049523</f>
        <v>2672705.66216722</v>
      </c>
      <c r="W43" s="67" t="n">
        <f aca="false">M43*5.5017049523</f>
        <v>82660.9998608419</v>
      </c>
      <c r="X43" s="67" t="n">
        <f aca="false">N43*5.1890047538+L43*5.5017049523</f>
        <v>22941376.9410239</v>
      </c>
      <c r="Y43" s="67" t="n">
        <f aca="false">N43*5.1890047538</f>
        <v>18235923.3728799</v>
      </c>
      <c r="Z43" s="67" t="n">
        <f aca="false">L43*5.5017049523</f>
        <v>4705453.56814404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central_v2_m!D32+temporary_pension_bonus_central!B32</f>
        <v>20524954.887313</v>
      </c>
      <c r="G44" s="157" t="n">
        <f aca="false">central_v2_m!E32+temporary_pension_bonus_central!B32</f>
        <v>19697191.3496221</v>
      </c>
      <c r="H44" s="67" t="n">
        <f aca="false">F44-J44</f>
        <v>20030071.2139795</v>
      </c>
      <c r="I44" s="67" t="n">
        <f aca="false">G44-K44</f>
        <v>19217154.1864885</v>
      </c>
      <c r="J44" s="157" t="n">
        <f aca="false">central_v2_m!J32</f>
        <v>494883.673333557</v>
      </c>
      <c r="K44" s="157" t="n">
        <f aca="false">central_v2_m!K32</f>
        <v>480037.163133551</v>
      </c>
      <c r="L44" s="67" t="n">
        <f aca="false">H44-I44</f>
        <v>812917.027490936</v>
      </c>
      <c r="M44" s="67" t="n">
        <f aca="false">J44-K44</f>
        <v>14846.5102000067</v>
      </c>
      <c r="N44" s="157" t="n">
        <f aca="false">SUM(central_v5_m!C32:J32)</f>
        <v>3132096.42516012</v>
      </c>
      <c r="O44" s="7"/>
      <c r="P44" s="7"/>
      <c r="Q44" s="67" t="n">
        <f aca="false">I44*5.5017049523</f>
        <v>105727112.356917</v>
      </c>
      <c r="R44" s="67"/>
      <c r="S44" s="67"/>
      <c r="T44" s="7"/>
      <c r="U44" s="7"/>
      <c r="V44" s="67" t="n">
        <f aca="false">K44*5.5017049523</f>
        <v>2641022.8376999</v>
      </c>
      <c r="W44" s="67" t="n">
        <f aca="false">M44*5.5017049523</f>
        <v>81681.1186917491</v>
      </c>
      <c r="X44" s="67" t="n">
        <f aca="false">N44*5.1890047538+L44*5.5017049523</f>
        <v>20724892.8754717</v>
      </c>
      <c r="Y44" s="67" t="n">
        <f aca="false">N44*5.1890047538</f>
        <v>16252463.2395158</v>
      </c>
      <c r="Z44" s="67" t="n">
        <f aca="false">L44*5.5017049523</f>
        <v>4472429.63595588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central_v2_m!D33+temporary_pension_bonus_central!B33</f>
        <v>22040300.6914973</v>
      </c>
      <c r="G45" s="157" t="n">
        <f aca="false">central_v2_m!E33+temporary_pension_bonus_central!B33</f>
        <v>21150918.2542756</v>
      </c>
      <c r="H45" s="67" t="n">
        <f aca="false">F45-J45</f>
        <v>21495204.4803548</v>
      </c>
      <c r="I45" s="67" t="n">
        <f aca="false">G45-K45</f>
        <v>20622174.9294674</v>
      </c>
      <c r="J45" s="157" t="n">
        <f aca="false">central_v2_m!J33</f>
        <v>545096.211142514</v>
      </c>
      <c r="K45" s="157" t="n">
        <f aca="false">central_v2_m!K33</f>
        <v>528743.324808238</v>
      </c>
      <c r="L45" s="67" t="n">
        <f aca="false">H45-I45</f>
        <v>873029.550887425</v>
      </c>
      <c r="M45" s="67" t="n">
        <f aca="false">J45-K45</f>
        <v>16352.8863342755</v>
      </c>
      <c r="N45" s="157" t="n">
        <f aca="false">SUM(central_v5_m!C33:J33)</f>
        <v>3535079.01295509</v>
      </c>
      <c r="O45" s="7"/>
      <c r="P45" s="7"/>
      <c r="Q45" s="67" t="n">
        <f aca="false">I45*5.5017049523</f>
        <v>113457121.936647</v>
      </c>
      <c r="R45" s="67"/>
      <c r="S45" s="67"/>
      <c r="T45" s="7"/>
      <c r="U45" s="7"/>
      <c r="V45" s="67" t="n">
        <f aca="false">K45*5.5017049523</f>
        <v>2908989.76859305</v>
      </c>
      <c r="W45" s="67" t="n">
        <f aca="false">M45*5.5017049523</f>
        <v>89968.7557296824</v>
      </c>
      <c r="X45" s="67" t="n">
        <f aca="false">N45*5.1890047538+L45*5.5017049523</f>
        <v>23146692.8069041</v>
      </c>
      <c r="Y45" s="67" t="n">
        <f aca="false">N45*5.1890047538</f>
        <v>18343541.8032826</v>
      </c>
      <c r="Z45" s="67" t="n">
        <f aca="false">L45*5.5017049523</f>
        <v>4803151.00362159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central_v2_m!D34+temporary_pension_bonus_central!B34</f>
        <v>20968886.3649806</v>
      </c>
      <c r="G46" s="155" t="n">
        <f aca="false">central_v2_m!E34+temporary_pension_bonus_central!B34</f>
        <v>20120768.3225568</v>
      </c>
      <c r="H46" s="8" t="n">
        <f aca="false">F46-J46</f>
        <v>20441611.3060064</v>
      </c>
      <c r="I46" s="8" t="n">
        <f aca="false">G46-K46</f>
        <v>19609311.5153519</v>
      </c>
      <c r="J46" s="155" t="n">
        <f aca="false">central_v2_m!J34</f>
        <v>527275.058974125</v>
      </c>
      <c r="K46" s="155" t="n">
        <f aca="false">central_v2_m!K34</f>
        <v>511456.807204902</v>
      </c>
      <c r="L46" s="8" t="n">
        <f aca="false">H46-I46</f>
        <v>832299.79065451</v>
      </c>
      <c r="M46" s="8" t="n">
        <f aca="false">J46-K46</f>
        <v>15818.2517692238</v>
      </c>
      <c r="N46" s="155" t="n">
        <f aca="false">SUM(central_v5_m!C34:J34)</f>
        <v>3894431.72339465</v>
      </c>
      <c r="O46" s="5"/>
      <c r="P46" s="5"/>
      <c r="Q46" s="8" t="n">
        <f aca="false">I46*5.5017049523</f>
        <v>107884646.275205</v>
      </c>
      <c r="R46" s="8"/>
      <c r="S46" s="8"/>
      <c r="T46" s="5"/>
      <c r="U46" s="5"/>
      <c r="V46" s="8" t="n">
        <f aca="false">K46*5.5017049523</f>
        <v>2813884.44908675</v>
      </c>
      <c r="W46" s="8" t="n">
        <f aca="false">M46*5.5017049523</f>
        <v>87027.3540954667</v>
      </c>
      <c r="X46" s="8" t="n">
        <f aca="false">N46*5.1890047538+L46*5.5017049523</f>
        <v>24787292.6060865</v>
      </c>
      <c r="Y46" s="8" t="n">
        <f aca="false">N46*5.1890047538</f>
        <v>20208224.7260444</v>
      </c>
      <c r="Z46" s="8" t="n">
        <f aca="false">L46*5.5017049523</f>
        <v>4579067.88004217</v>
      </c>
      <c r="AA46" s="8"/>
      <c r="AB46" s="8"/>
      <c r="AC46" s="8"/>
      <c r="AD46" s="8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central_v2_m!D35+temporary_pension_bonus_central!B35</f>
        <v>22841671.3400114</v>
      </c>
      <c r="G47" s="157" t="n">
        <f aca="false">central_v2_m!E35+temporary_pension_bonus_central!B35</f>
        <v>21916583.2951991</v>
      </c>
      <c r="H47" s="67" t="n">
        <f aca="false">F47-J47</f>
        <v>22249841.9800907</v>
      </c>
      <c r="I47" s="67" t="n">
        <f aca="false">G47-K47</f>
        <v>21342508.816076</v>
      </c>
      <c r="J47" s="157" t="n">
        <f aca="false">central_v2_m!J35</f>
        <v>591829.359920708</v>
      </c>
      <c r="K47" s="157" t="n">
        <f aca="false">central_v2_m!K35</f>
        <v>574074.479123086</v>
      </c>
      <c r="L47" s="67" t="n">
        <f aca="false">H47-I47</f>
        <v>907333.164014656</v>
      </c>
      <c r="M47" s="67" t="n">
        <f aca="false">J47-K47</f>
        <v>17754.8807976211</v>
      </c>
      <c r="N47" s="157" t="n">
        <f aca="false">SUM(central_v5_m!C35:J35)</f>
        <v>3614909.55379631</v>
      </c>
      <c r="O47" s="7"/>
      <c r="P47" s="7"/>
      <c r="Q47" s="67" t="n">
        <f aca="false">I47*5.5017049523</f>
        <v>117420186.447912</v>
      </c>
      <c r="R47" s="67"/>
      <c r="S47" s="67"/>
      <c r="T47" s="7"/>
      <c r="U47" s="7"/>
      <c r="V47" s="67" t="n">
        <f aca="false">K47*5.5017049523</f>
        <v>3158388.40478053</v>
      </c>
      <c r="W47" s="67" t="n">
        <f aca="false">M47*5.5017049523</f>
        <v>97682.1156117682</v>
      </c>
      <c r="X47" s="67" t="n">
        <f aca="false">N47*5.1890047538+L47*5.5017049523</f>
        <v>23749662.2210516</v>
      </c>
      <c r="Y47" s="67" t="n">
        <f aca="false">N47*5.1890047538</f>
        <v>18757782.8592061</v>
      </c>
      <c r="Z47" s="67" t="n">
        <f aca="false">L47*5.5017049523</f>
        <v>4991879.36184546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central_v2_m!D36+temporary_pension_bonus_central!B36</f>
        <v>21884418.0770671</v>
      </c>
      <c r="G48" s="157" t="n">
        <f aca="false">central_v2_m!E36+temporary_pension_bonus_central!B36</f>
        <v>20997069.7261262</v>
      </c>
      <c r="H48" s="67" t="n">
        <f aca="false">F48-J48</f>
        <v>21299666.3165949</v>
      </c>
      <c r="I48" s="67" t="n">
        <f aca="false">G48-K48</f>
        <v>20429860.5184682</v>
      </c>
      <c r="J48" s="157" t="n">
        <f aca="false">central_v2_m!J36</f>
        <v>584751.760472184</v>
      </c>
      <c r="K48" s="157" t="n">
        <f aca="false">central_v2_m!K36</f>
        <v>567209.207658019</v>
      </c>
      <c r="L48" s="67" t="n">
        <f aca="false">H48-I48</f>
        <v>869805.798126653</v>
      </c>
      <c r="M48" s="67" t="n">
        <f aca="false">J48-K48</f>
        <v>17542.5528141655</v>
      </c>
      <c r="N48" s="157" t="n">
        <f aca="false">SUM(central_v5_m!C36:J36)</f>
        <v>3312765.47426828</v>
      </c>
      <c r="O48" s="7"/>
      <c r="P48" s="7"/>
      <c r="Q48" s="67" t="n">
        <f aca="false">I48*5.5017049523</f>
        <v>112399064.789255</v>
      </c>
      <c r="R48" s="67"/>
      <c r="S48" s="67"/>
      <c r="T48" s="7"/>
      <c r="U48" s="7"/>
      <c r="V48" s="67" t="n">
        <f aca="false">K48*5.5017049523</f>
        <v>3120617.70676228</v>
      </c>
      <c r="W48" s="67" t="n">
        <f aca="false">M48*5.5017049523</f>
        <v>96513.9496936785</v>
      </c>
      <c r="X48" s="67" t="n">
        <f aca="false">N48*5.1890047538+L48*5.5017049523</f>
        <v>21975370.6612953</v>
      </c>
      <c r="Y48" s="67" t="n">
        <f aca="false">N48*5.1890047538</f>
        <v>17189955.7942026</v>
      </c>
      <c r="Z48" s="67" t="n">
        <f aca="false">L48*5.5017049523</f>
        <v>4785414.86709266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central_v2_m!D37+temporary_pension_bonus_central!B37</f>
        <v>23621595.179164</v>
      </c>
      <c r="G49" s="157" t="n">
        <f aca="false">central_v2_m!E37+temporary_pension_bonus_central!B37</f>
        <v>22662394.5666364</v>
      </c>
      <c r="H49" s="67" t="n">
        <f aca="false">F49-J49</f>
        <v>22957915.5786744</v>
      </c>
      <c r="I49" s="67" t="n">
        <f aca="false">G49-K49</f>
        <v>22018625.3541615</v>
      </c>
      <c r="J49" s="157" t="n">
        <f aca="false">central_v2_m!J37</f>
        <v>663679.600489564</v>
      </c>
      <c r="K49" s="157" t="n">
        <f aca="false">central_v2_m!K37</f>
        <v>643769.212474877</v>
      </c>
      <c r="L49" s="67" t="n">
        <f aca="false">H49-I49</f>
        <v>939290.224512912</v>
      </c>
      <c r="M49" s="67" t="n">
        <f aca="false">J49-K49</f>
        <v>19910.3880146868</v>
      </c>
      <c r="N49" s="157" t="n">
        <f aca="false">SUM(central_v5_m!C37:J37)</f>
        <v>3659169.23254676</v>
      </c>
      <c r="O49" s="7"/>
      <c r="P49" s="7"/>
      <c r="Q49" s="67" t="n">
        <f aca="false">I49*5.5017049523</f>
        <v>121139980.153829</v>
      </c>
      <c r="R49" s="67"/>
      <c r="S49" s="67"/>
      <c r="T49" s="7"/>
      <c r="U49" s="7"/>
      <c r="V49" s="67" t="n">
        <f aca="false">K49*5.5017049523</f>
        <v>3541828.2644113</v>
      </c>
      <c r="W49" s="67" t="n">
        <f aca="false">M49*5.5017049523</f>
        <v>109541.080342617</v>
      </c>
      <c r="X49" s="67" t="n">
        <f aca="false">N49*5.1890047538+L49*5.5017049523</f>
        <v>24155144.2224935</v>
      </c>
      <c r="Y49" s="67" t="n">
        <f aca="false">N49*5.1890047538</f>
        <v>18987446.5426438</v>
      </c>
      <c r="Z49" s="67" t="n">
        <f aca="false">L49*5.5017049523</f>
        <v>5167697.67984967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central_v2_m!D38+temporary_pension_bonus_central!B38</f>
        <v>22818731.5939887</v>
      </c>
      <c r="G50" s="155" t="n">
        <f aca="false">central_v2_m!E38+temporary_pension_bonus_central!B38</f>
        <v>21891194.5742109</v>
      </c>
      <c r="H50" s="8" t="n">
        <f aca="false">F50-J50</f>
        <v>22169942.6951971</v>
      </c>
      <c r="I50" s="8" t="n">
        <f aca="false">G50-K50</f>
        <v>21261869.342383</v>
      </c>
      <c r="J50" s="155" t="n">
        <f aca="false">central_v2_m!J38</f>
        <v>648788.898791621</v>
      </c>
      <c r="K50" s="155" t="n">
        <f aca="false">central_v2_m!K38</f>
        <v>629325.231827872</v>
      </c>
      <c r="L50" s="8" t="n">
        <f aca="false">H50-I50</f>
        <v>908073.352814134</v>
      </c>
      <c r="M50" s="8" t="n">
        <f aca="false">J50-K50</f>
        <v>19463.6669637488</v>
      </c>
      <c r="N50" s="155" t="n">
        <f aca="false">SUM(central_v5_m!C38:J38)</f>
        <v>4200453.9670952</v>
      </c>
      <c r="O50" s="5"/>
      <c r="P50" s="5"/>
      <c r="Q50" s="8" t="n">
        <f aca="false">I50*5.5017049523</f>
        <v>116976531.856144</v>
      </c>
      <c r="R50" s="8"/>
      <c r="S50" s="8"/>
      <c r="T50" s="5"/>
      <c r="U50" s="5"/>
      <c r="V50" s="8" t="n">
        <f aca="false">K50*5.5017049523</f>
        <v>3462361.74455475</v>
      </c>
      <c r="W50" s="8" t="n">
        <f aca="false">M50*5.5017049523</f>
        <v>107083.352924374</v>
      </c>
      <c r="X50" s="8" t="n">
        <f aca="false">N50*5.1890047538+L50*5.5017049523</f>
        <v>26792127.2656043</v>
      </c>
      <c r="Y50" s="8" t="n">
        <f aca="false">N50*5.1890047538</f>
        <v>21796175.6033751</v>
      </c>
      <c r="Z50" s="8" t="n">
        <f aca="false">L50*5.5017049523</f>
        <v>4995951.66222919</v>
      </c>
      <c r="AA50" s="8"/>
      <c r="AB50" s="8"/>
      <c r="AC50" s="8"/>
      <c r="AD50" s="8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central_v2_m!D39+temporary_pension_bonus_central!B39</f>
        <v>24449634.271206</v>
      </c>
      <c r="G51" s="157" t="n">
        <f aca="false">central_v2_m!E39+temporary_pension_bonus_central!B39</f>
        <v>23455082.6101187</v>
      </c>
      <c r="H51" s="67" t="n">
        <f aca="false">F51-J51</f>
        <v>23734906.1406076</v>
      </c>
      <c r="I51" s="67" t="n">
        <f aca="false">G51-K51</f>
        <v>22761796.3234382</v>
      </c>
      <c r="J51" s="157" t="n">
        <f aca="false">central_v2_m!J39</f>
        <v>714728.130598391</v>
      </c>
      <c r="K51" s="157" t="n">
        <f aca="false">central_v2_m!K39</f>
        <v>693286.286680439</v>
      </c>
      <c r="L51" s="67" t="n">
        <f aca="false">H51-I51</f>
        <v>973109.817169368</v>
      </c>
      <c r="M51" s="67" t="n">
        <f aca="false">J51-K51</f>
        <v>21441.8439179517</v>
      </c>
      <c r="N51" s="157" t="n">
        <f aca="false">SUM(central_v5_m!C39:J39)</f>
        <v>3848500.04241644</v>
      </c>
      <c r="O51" s="7"/>
      <c r="P51" s="7"/>
      <c r="Q51" s="67" t="n">
        <f aca="false">I51*5.5017049523</f>
        <v>125228687.555904</v>
      </c>
      <c r="R51" s="67"/>
      <c r="S51" s="67"/>
      <c r="T51" s="7"/>
      <c r="U51" s="7"/>
      <c r="V51" s="67" t="n">
        <f aca="false">K51*5.5017049523</f>
        <v>3814256.59679145</v>
      </c>
      <c r="W51" s="67" t="n">
        <f aca="false">M51*5.5017049523</f>
        <v>117966.698869838</v>
      </c>
      <c r="X51" s="67" t="n">
        <f aca="false">N51*5.1890047538+L51*5.5017049523</f>
        <v>25323648.1153509</v>
      </c>
      <c r="Y51" s="67" t="n">
        <f aca="false">N51*5.1890047538</f>
        <v>19969885.0150984</v>
      </c>
      <c r="Z51" s="67" t="n">
        <f aca="false">L51*5.5017049523</f>
        <v>5353763.10025246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central_v2_m!D40+temporary_pension_bonus_central!B40</f>
        <v>23666680.6063452</v>
      </c>
      <c r="G52" s="157" t="n">
        <f aca="false">central_v2_m!E40+temporary_pension_bonus_central!B40</f>
        <v>22701400.6163417</v>
      </c>
      <c r="H52" s="67" t="n">
        <f aca="false">F52-J52</f>
        <v>22952854.4453872</v>
      </c>
      <c r="I52" s="67" t="n">
        <f aca="false">G52-K52</f>
        <v>22008989.2402125</v>
      </c>
      <c r="J52" s="157" t="n">
        <f aca="false">central_v2_m!J40</f>
        <v>713826.160957959</v>
      </c>
      <c r="K52" s="157" t="n">
        <f aca="false">central_v2_m!K40</f>
        <v>692411.37612922</v>
      </c>
      <c r="L52" s="67" t="n">
        <f aca="false">H52-I52</f>
        <v>943865.205174785</v>
      </c>
      <c r="M52" s="67" t="n">
        <f aca="false">J52-K52</f>
        <v>21414.7848287387</v>
      </c>
      <c r="N52" s="157" t="n">
        <f aca="false">SUM(central_v5_m!C40:J40)</f>
        <v>3544609.71768054</v>
      </c>
      <c r="O52" s="7"/>
      <c r="P52" s="7"/>
      <c r="Q52" s="67" t="n">
        <f aca="false">I52*5.5017049523</f>
        <v>121086965.097994</v>
      </c>
      <c r="R52" s="67"/>
      <c r="S52" s="67"/>
      <c r="T52" s="7"/>
      <c r="U52" s="7"/>
      <c r="V52" s="67" t="n">
        <f aca="false">K52*5.5017049523</f>
        <v>3809443.09707899</v>
      </c>
      <c r="W52" s="67" t="n">
        <f aca="false">M52*5.5017049523</f>
        <v>117817.82774471</v>
      </c>
      <c r="X52" s="67" t="n">
        <f aca="false">N52*5.1890047538+L52*5.5017049523</f>
        <v>23585864.5490238</v>
      </c>
      <c r="Y52" s="67" t="n">
        <f aca="false">N52*5.1890047538</f>
        <v>18392996.67541</v>
      </c>
      <c r="Z52" s="67" t="n">
        <f aca="false">L52*5.5017049523</f>
        <v>5192867.87361377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central_v2_m!D41+temporary_pension_bonus_central!B41</f>
        <v>25151338.2566934</v>
      </c>
      <c r="G53" s="157" t="n">
        <f aca="false">central_v2_m!E41+temporary_pension_bonus_central!B41</f>
        <v>24124166.0962221</v>
      </c>
      <c r="H53" s="67" t="n">
        <f aca="false">F53-J53</f>
        <v>24313438.3639738</v>
      </c>
      <c r="I53" s="67" t="n">
        <f aca="false">G53-K53</f>
        <v>23311403.2002841</v>
      </c>
      <c r="J53" s="157" t="n">
        <f aca="false">central_v2_m!J41</f>
        <v>837899.89271956</v>
      </c>
      <c r="K53" s="157" t="n">
        <f aca="false">central_v2_m!K41</f>
        <v>812762.895937973</v>
      </c>
      <c r="L53" s="67" t="n">
        <f aca="false">H53-I53</f>
        <v>1002035.16368975</v>
      </c>
      <c r="M53" s="67" t="n">
        <f aca="false">J53-K53</f>
        <v>25136.9967815868</v>
      </c>
      <c r="N53" s="157" t="n">
        <f aca="false">SUM(central_v5_m!C41:J41)</f>
        <v>3808773.52284343</v>
      </c>
      <c r="O53" s="7"/>
      <c r="P53" s="7"/>
      <c r="Q53" s="67" t="n">
        <f aca="false">I53*5.5017049523</f>
        <v>128252462.432065</v>
      </c>
      <c r="R53" s="67"/>
      <c r="S53" s="67"/>
      <c r="T53" s="7"/>
      <c r="U53" s="7"/>
      <c r="V53" s="67" t="n">
        <f aca="false">K53*5.5017049523</f>
        <v>4471581.64962764</v>
      </c>
      <c r="W53" s="67" t="n">
        <f aca="false">M53*5.5017049523</f>
        <v>138296.339679205</v>
      </c>
      <c r="X53" s="67" t="n">
        <f aca="false">N53*5.1890047538+L53*5.5017049523</f>
        <v>25276645.7386328</v>
      </c>
      <c r="Y53" s="67" t="n">
        <f aca="false">N53*5.1890047538</f>
        <v>19763743.9161821</v>
      </c>
      <c r="Z53" s="67" t="n">
        <f aca="false">L53*5.5017049523</f>
        <v>5512901.82245065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central_v2_m!D42+temporary_pension_bonus_central!B42</f>
        <v>24511838.4056898</v>
      </c>
      <c r="G54" s="155" t="n">
        <f aca="false">central_v2_m!E42+temporary_pension_bonus_central!B42</f>
        <v>23509785.7748476</v>
      </c>
      <c r="H54" s="8" t="n">
        <f aca="false">F54-J54</f>
        <v>23635894.9370538</v>
      </c>
      <c r="I54" s="8" t="n">
        <f aca="false">G54-K54</f>
        <v>22660120.6102707</v>
      </c>
      <c r="J54" s="155" t="n">
        <f aca="false">central_v2_m!J42</f>
        <v>875943.468636006</v>
      </c>
      <c r="K54" s="155" t="n">
        <f aca="false">central_v2_m!K42</f>
        <v>849665.164576926</v>
      </c>
      <c r="L54" s="8" t="n">
        <f aca="false">H54-I54</f>
        <v>975774.32678305</v>
      </c>
      <c r="M54" s="8" t="n">
        <f aca="false">J54-K54</f>
        <v>26278.3040590801</v>
      </c>
      <c r="N54" s="155" t="n">
        <f aca="false">SUM(central_v5_m!C42:J42)</f>
        <v>4495472.63756392</v>
      </c>
      <c r="O54" s="5"/>
      <c r="P54" s="5"/>
      <c r="Q54" s="8" t="n">
        <f aca="false">I54*5.5017049523</f>
        <v>124669297.781242</v>
      </c>
      <c r="R54" s="8"/>
      <c r="S54" s="8"/>
      <c r="T54" s="5"/>
      <c r="U54" s="5"/>
      <c r="V54" s="8" t="n">
        <f aca="false">K54*5.5017049523</f>
        <v>4674607.04374967</v>
      </c>
      <c r="W54" s="8" t="n">
        <f aca="false">M54*5.5017049523</f>
        <v>144575.475579886</v>
      </c>
      <c r="X54" s="8" t="n">
        <f aca="false">N54*5.1890047538+L54*5.5017049523</f>
        <v>28695451.3328865</v>
      </c>
      <c r="Y54" s="8" t="n">
        <f aca="false">N54*5.1890047538</f>
        <v>23327028.886897</v>
      </c>
      <c r="Z54" s="8" t="n">
        <f aca="false">L54*5.5017049523</f>
        <v>5368422.4459895</v>
      </c>
      <c r="AA54" s="8"/>
      <c r="AB54" s="8"/>
      <c r="AC54" s="8"/>
      <c r="AD54" s="8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central_v2_m!D43+temporary_pension_bonus_central!B43</f>
        <v>26127803.1686756</v>
      </c>
      <c r="G55" s="157" t="n">
        <f aca="false">central_v2_m!E43+temporary_pension_bonus_central!B43</f>
        <v>25059031.3793234</v>
      </c>
      <c r="H55" s="67" t="n">
        <f aca="false">F55-J55</f>
        <v>25074839.9790191</v>
      </c>
      <c r="I55" s="67" t="n">
        <f aca="false">G55-K55</f>
        <v>24037657.0853566</v>
      </c>
      <c r="J55" s="157" t="n">
        <f aca="false">central_v2_m!J43</f>
        <v>1052963.18965646</v>
      </c>
      <c r="K55" s="157" t="n">
        <f aca="false">central_v2_m!K43</f>
        <v>1021374.29396677</v>
      </c>
      <c r="L55" s="67" t="n">
        <f aca="false">H55-I55</f>
        <v>1037182.89366254</v>
      </c>
      <c r="M55" s="67" t="n">
        <f aca="false">J55-K55</f>
        <v>31588.8956896937</v>
      </c>
      <c r="N55" s="157" t="n">
        <f aca="false">SUM(central_v5_m!C43:J43)</f>
        <v>3987205.63494038</v>
      </c>
      <c r="O55" s="7"/>
      <c r="P55" s="7"/>
      <c r="Q55" s="67" t="n">
        <f aca="false">I55*5.5017049523</f>
        <v>132248097.028196</v>
      </c>
      <c r="R55" s="67"/>
      <c r="S55" s="67"/>
      <c r="T55" s="7"/>
      <c r="U55" s="7"/>
      <c r="V55" s="67" t="n">
        <f aca="false">K55*5.5017049523</f>
        <v>5619300.01126887</v>
      </c>
      <c r="W55" s="67" t="n">
        <f aca="false">M55*5.5017049523</f>
        <v>173792.783853676</v>
      </c>
      <c r="X55" s="67" t="n">
        <f aca="false">N55*5.1890047538+L55*5.5017049523</f>
        <v>26395903.2565878</v>
      </c>
      <c r="Y55" s="67" t="n">
        <f aca="false">N55*5.1890047538</f>
        <v>20689628.9940838</v>
      </c>
      <c r="Z55" s="67" t="n">
        <f aca="false">L55*5.5017049523</f>
        <v>5706274.26250403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central_v2_m!D44+temporary_pension_bonus_central!B44</f>
        <v>25587223.7442054</v>
      </c>
      <c r="G56" s="157" t="n">
        <f aca="false">central_v2_m!E44+temporary_pension_bonus_central!B44</f>
        <v>24539018.0185888</v>
      </c>
      <c r="H56" s="67" t="n">
        <f aca="false">F56-J56</f>
        <v>24503235.9829704</v>
      </c>
      <c r="I56" s="67" t="n">
        <f aca="false">G56-K56</f>
        <v>23487549.8901909</v>
      </c>
      <c r="J56" s="157" t="n">
        <f aca="false">central_v2_m!J44</f>
        <v>1083987.76123502</v>
      </c>
      <c r="K56" s="157" t="n">
        <f aca="false">central_v2_m!K44</f>
        <v>1051468.12839797</v>
      </c>
      <c r="L56" s="67" t="n">
        <f aca="false">H56-I56</f>
        <v>1015686.09277952</v>
      </c>
      <c r="M56" s="67" t="n">
        <f aca="false">J56-K56</f>
        <v>32519.6328370506</v>
      </c>
      <c r="N56" s="157" t="n">
        <f aca="false">SUM(central_v5_m!C44:J44)</f>
        <v>3833109.92517605</v>
      </c>
      <c r="O56" s="7"/>
      <c r="P56" s="7"/>
      <c r="Q56" s="67" t="n">
        <f aca="false">I56*5.5017049523</f>
        <v>129221569.548256</v>
      </c>
      <c r="R56" s="67"/>
      <c r="S56" s="67"/>
      <c r="T56" s="7"/>
      <c r="U56" s="7"/>
      <c r="V56" s="67" t="n">
        <f aca="false">K56*5.5017049523</f>
        <v>5784867.40919273</v>
      </c>
      <c r="W56" s="67" t="n">
        <f aca="false">M56*5.5017049523</f>
        <v>178913.425026579</v>
      </c>
      <c r="X56" s="67" t="n">
        <f aca="false">N56*5.1890047538+L56*5.5017049523</f>
        <v>25478030.8302038</v>
      </c>
      <c r="Y56" s="67" t="n">
        <f aca="false">N56*5.1890047538</f>
        <v>19890025.6235765</v>
      </c>
      <c r="Z56" s="67" t="n">
        <f aca="false">L56*5.5017049523</f>
        <v>5588005.20662731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central_v2_m!D45+temporary_pension_bonus_central!B45</f>
        <v>26842348.5176809</v>
      </c>
      <c r="G57" s="157" t="n">
        <f aca="false">central_v2_m!E45+temporary_pension_bonus_central!B45</f>
        <v>25742947.7364712</v>
      </c>
      <c r="H57" s="67" t="n">
        <f aca="false">F57-J57</f>
        <v>25612528.9041784</v>
      </c>
      <c r="I57" s="67" t="n">
        <f aca="false">G57-K57</f>
        <v>24550022.7113737</v>
      </c>
      <c r="J57" s="157" t="n">
        <f aca="false">central_v2_m!J45</f>
        <v>1229819.61350251</v>
      </c>
      <c r="K57" s="157" t="n">
        <f aca="false">central_v2_m!K45</f>
        <v>1192925.02509744</v>
      </c>
      <c r="L57" s="67" t="n">
        <f aca="false">H57-I57</f>
        <v>1062506.19280466</v>
      </c>
      <c r="M57" s="67" t="n">
        <f aca="false">J57-K57</f>
        <v>36894.5884050752</v>
      </c>
      <c r="N57" s="157" t="n">
        <f aca="false">SUM(central_v5_m!C45:J45)</f>
        <v>4065120.36967378</v>
      </c>
      <c r="O57" s="7"/>
      <c r="P57" s="7"/>
      <c r="Q57" s="67" t="n">
        <f aca="false">I57*5.5017049523</f>
        <v>135066981.530242</v>
      </c>
      <c r="R57" s="67"/>
      <c r="S57" s="67"/>
      <c r="T57" s="7"/>
      <c r="U57" s="7"/>
      <c r="V57" s="67" t="n">
        <f aca="false">K57*5.5017049523</f>
        <v>6563121.51830118</v>
      </c>
      <c r="W57" s="67" t="n">
        <f aca="false">M57*5.5017049523</f>
        <v>202983.139741273</v>
      </c>
      <c r="X57" s="67" t="n">
        <f aca="false">N57*5.1890047538+L57*5.5017049523</f>
        <v>26939524.5058092</v>
      </c>
      <c r="Y57" s="67" t="n">
        <f aca="false">N57*5.1890047538</f>
        <v>21093928.9230064</v>
      </c>
      <c r="Z57" s="67" t="n">
        <f aca="false">L57*5.5017049523</f>
        <v>5845595.5828028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central_v2_m!D46+temporary_pension_bonus_central!B46</f>
        <v>26602678.2029114</v>
      </c>
      <c r="G58" s="155" t="n">
        <f aca="false">central_v2_m!E46+temporary_pension_bonus_central!B46</f>
        <v>25511516.5735392</v>
      </c>
      <c r="H58" s="8" t="n">
        <f aca="false">F58-J58</f>
        <v>25293920.7786855</v>
      </c>
      <c r="I58" s="8" t="n">
        <f aca="false">G58-K58</f>
        <v>24242021.8720401</v>
      </c>
      <c r="J58" s="155" t="n">
        <f aca="false">central_v2_m!J46</f>
        <v>1308757.42422586</v>
      </c>
      <c r="K58" s="155" t="n">
        <f aca="false">central_v2_m!K46</f>
        <v>1269494.70149908</v>
      </c>
      <c r="L58" s="8" t="n">
        <f aca="false">H58-I58</f>
        <v>1051898.90664538</v>
      </c>
      <c r="M58" s="8" t="n">
        <f aca="false">J58-K58</f>
        <v>39262.7227267756</v>
      </c>
      <c r="N58" s="155" t="n">
        <f aca="false">SUM(central_v5_m!C46:J46)</f>
        <v>4751966.9857744</v>
      </c>
      <c r="O58" s="5"/>
      <c r="P58" s="5"/>
      <c r="Q58" s="8" t="n">
        <f aca="false">I58*5.5017049523</f>
        <v>133372451.787168</v>
      </c>
      <c r="R58" s="8"/>
      <c r="S58" s="8"/>
      <c r="T58" s="5"/>
      <c r="U58" s="5"/>
      <c r="V58" s="8" t="n">
        <f aca="false">K58*5.5017049523</f>
        <v>6984385.2861561</v>
      </c>
      <c r="W58" s="8" t="n">
        <f aca="false">M58*5.5017049523</f>
        <v>216011.916066683</v>
      </c>
      <c r="X58" s="8" t="n">
        <f aca="false">N58*5.1890047538+L58*5.5017049523</f>
        <v>30445216.7030939</v>
      </c>
      <c r="Y58" s="8" t="n">
        <f aca="false">N58*5.1890047538</f>
        <v>24657979.279084</v>
      </c>
      <c r="Z58" s="8" t="n">
        <f aca="false">L58*5.5017049523</f>
        <v>5787237.42400982</v>
      </c>
      <c r="AA58" s="8"/>
      <c r="AB58" s="8"/>
      <c r="AC58" s="8"/>
      <c r="AD58" s="8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central_v2_m!D47+temporary_pension_bonus_central!B47</f>
        <v>28018626.2668399</v>
      </c>
      <c r="G59" s="157" t="n">
        <f aca="false">central_v2_m!E47+temporary_pension_bonus_central!B47</f>
        <v>26868190.9549618</v>
      </c>
      <c r="H59" s="67" t="n">
        <f aca="false">F59-J59</f>
        <v>26517502.4921562</v>
      </c>
      <c r="I59" s="67" t="n">
        <f aca="false">G59-K59</f>
        <v>25412100.8935186</v>
      </c>
      <c r="J59" s="157" t="n">
        <f aca="false">central_v2_m!J47</f>
        <v>1501123.77468371</v>
      </c>
      <c r="K59" s="157" t="n">
        <f aca="false">central_v2_m!K47</f>
        <v>1456090.0614432</v>
      </c>
      <c r="L59" s="67" t="n">
        <f aca="false">H59-I59</f>
        <v>1105401.59863764</v>
      </c>
      <c r="M59" s="67" t="n">
        <f aca="false">J59-K59</f>
        <v>45033.713240511</v>
      </c>
      <c r="N59" s="157" t="n">
        <f aca="false">SUM(central_v5_m!C47:J47)</f>
        <v>4274152.57974612</v>
      </c>
      <c r="O59" s="7"/>
      <c r="P59" s="7"/>
      <c r="Q59" s="67" t="n">
        <f aca="false">I59*5.5017049523</f>
        <v>139809881.334218</v>
      </c>
      <c r="R59" s="67"/>
      <c r="S59" s="67"/>
      <c r="T59" s="7"/>
      <c r="U59" s="7"/>
      <c r="V59" s="67" t="n">
        <f aca="false">K59*5.5017049523</f>
        <v>8010977.90203685</v>
      </c>
      <c r="W59" s="67" t="n">
        <f aca="false">M59*5.5017049523</f>
        <v>247762.203155778</v>
      </c>
      <c r="X59" s="67" t="n">
        <f aca="false">N59*5.1890047538+L59*5.5017049523</f>
        <v>28260191.5042742</v>
      </c>
      <c r="Y59" s="67" t="n">
        <f aca="false">N59*5.1890047538</f>
        <v>22178598.0547692</v>
      </c>
      <c r="Z59" s="67" t="n">
        <f aca="false">L59*5.5017049523</f>
        <v>6081593.44950506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central_v2_m!D48+temporary_pension_bonus_central!B48</f>
        <v>27860408.2255337</v>
      </c>
      <c r="G60" s="157" t="n">
        <f aca="false">central_v2_m!E48+temporary_pension_bonus_central!B48</f>
        <v>26714992.7029633</v>
      </c>
      <c r="H60" s="67" t="n">
        <f aca="false">F60-J60</f>
        <v>26295808.1312527</v>
      </c>
      <c r="I60" s="67" t="n">
        <f aca="false">G60-K60</f>
        <v>25197330.6115107</v>
      </c>
      <c r="J60" s="157" t="n">
        <f aca="false">central_v2_m!J48</f>
        <v>1564600.09428102</v>
      </c>
      <c r="K60" s="157" t="n">
        <f aca="false">central_v2_m!K48</f>
        <v>1517662.09145259</v>
      </c>
      <c r="L60" s="67" t="n">
        <f aca="false">H60-I60</f>
        <v>1098477.51974199</v>
      </c>
      <c r="M60" s="67" t="n">
        <f aca="false">J60-K60</f>
        <v>46938.0028284306</v>
      </c>
      <c r="N60" s="157" t="n">
        <f aca="false">SUM(central_v5_m!C48:J48)</f>
        <v>4132544.99551926</v>
      </c>
      <c r="O60" s="7"/>
      <c r="P60" s="7"/>
      <c r="Q60" s="67" t="n">
        <f aca="false">I60*5.5017049523</f>
        <v>138628278.610089</v>
      </c>
      <c r="R60" s="67"/>
      <c r="S60" s="67"/>
      <c r="T60" s="7"/>
      <c r="U60" s="7"/>
      <c r="V60" s="67" t="n">
        <f aca="false">K60*5.5017049523</f>
        <v>8349729.0444627</v>
      </c>
      <c r="W60" s="67" t="n">
        <f aca="false">M60*5.5017049523</f>
        <v>258239.042612248</v>
      </c>
      <c r="X60" s="67" t="n">
        <f aca="false">N60*5.1890047538+L60*5.5017049523</f>
        <v>27487294.8373966</v>
      </c>
      <c r="Y60" s="67" t="n">
        <f aca="false">N60*5.1890047538</f>
        <v>21443795.6270419</v>
      </c>
      <c r="Z60" s="67" t="n">
        <f aca="false">L60*5.5017049523</f>
        <v>6043499.21035475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central_v2_m!D49+temporary_pension_bonus_central!B49</f>
        <v>28629070.5579028</v>
      </c>
      <c r="G61" s="157" t="n">
        <f aca="false">central_v2_m!E49+temporary_pension_bonus_central!B49</f>
        <v>27451247.1366273</v>
      </c>
      <c r="H61" s="67" t="n">
        <f aca="false">F61-J61</f>
        <v>26972411.0313655</v>
      </c>
      <c r="I61" s="67" t="n">
        <f aca="false">G61-K61</f>
        <v>25844287.3958861</v>
      </c>
      <c r="J61" s="157" t="n">
        <f aca="false">central_v2_m!J49</f>
        <v>1656659.52653733</v>
      </c>
      <c r="K61" s="157" t="n">
        <f aca="false">central_v2_m!K49</f>
        <v>1606959.74074121</v>
      </c>
      <c r="L61" s="67" t="n">
        <f aca="false">H61-I61</f>
        <v>1128123.63547942</v>
      </c>
      <c r="M61" s="67" t="n">
        <f aca="false">J61-K61</f>
        <v>49699.7857961201</v>
      </c>
      <c r="N61" s="157" t="n">
        <f aca="false">SUM(central_v5_m!C49:J49)</f>
        <v>4223011.79102096</v>
      </c>
      <c r="O61" s="7"/>
      <c r="P61" s="7"/>
      <c r="Q61" s="67" t="n">
        <f aca="false">I61*5.5017049523</f>
        <v>142187643.954611</v>
      </c>
      <c r="R61" s="67"/>
      <c r="S61" s="67"/>
      <c r="T61" s="7"/>
      <c r="U61" s="7"/>
      <c r="V61" s="67" t="n">
        <f aca="false">K61*5.5017049523</f>
        <v>8841018.36378265</v>
      </c>
      <c r="W61" s="67" t="n">
        <f aca="false">M61*5.5017049523</f>
        <v>273433.557642763</v>
      </c>
      <c r="X61" s="67" t="n">
        <f aca="false">N61*5.1890047538+L61*5.5017049523</f>
        <v>28119831.6510851</v>
      </c>
      <c r="Y61" s="67" t="n">
        <f aca="false">N61*5.1890047538</f>
        <v>21913228.2589612</v>
      </c>
      <c r="Z61" s="67" t="n">
        <f aca="false">L61*5.5017049523</f>
        <v>6206603.39212383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central_v2_m!D50+temporary_pension_bonus_central!B50</f>
        <v>28352999.7727813</v>
      </c>
      <c r="G62" s="155" t="n">
        <f aca="false">central_v2_m!E50+temporary_pension_bonus_central!B50</f>
        <v>27186505.1094593</v>
      </c>
      <c r="H62" s="8" t="n">
        <f aca="false">F62-J62</f>
        <v>26627123.4727428</v>
      </c>
      <c r="I62" s="8" t="n">
        <f aca="false">G62-K62</f>
        <v>25512405.0984218</v>
      </c>
      <c r="J62" s="155" t="n">
        <f aca="false">central_v2_m!J50</f>
        <v>1725876.30003856</v>
      </c>
      <c r="K62" s="155" t="n">
        <f aca="false">central_v2_m!K50</f>
        <v>1674100.01103741</v>
      </c>
      <c r="L62" s="8" t="n">
        <f aca="false">H62-I62</f>
        <v>1114718.37432092</v>
      </c>
      <c r="M62" s="8" t="n">
        <f aca="false">J62-K62</f>
        <v>51776.289001157</v>
      </c>
      <c r="N62" s="155" t="n">
        <f aca="false">SUM(central_v5_m!C50:J50)</f>
        <v>5061828.45343641</v>
      </c>
      <c r="O62" s="5"/>
      <c r="P62" s="5"/>
      <c r="Q62" s="8" t="n">
        <f aca="false">I62*5.5017049523</f>
        <v>140361725.475071</v>
      </c>
      <c r="R62" s="8"/>
      <c r="S62" s="8"/>
      <c r="T62" s="5"/>
      <c r="U62" s="5"/>
      <c r="V62" s="8" t="n">
        <f aca="false">K62*5.5017049523</f>
        <v>9210404.32136999</v>
      </c>
      <c r="W62" s="8" t="n">
        <f aca="false">M62*5.5017049523</f>
        <v>284857.865609382</v>
      </c>
      <c r="X62" s="8" t="n">
        <f aca="false">N62*5.1890047538+L62*5.5017049523</f>
        <v>32398703.5082229</v>
      </c>
      <c r="Y62" s="8" t="n">
        <f aca="false">N62*5.1890047538</f>
        <v>26265851.9078017</v>
      </c>
      <c r="Z62" s="8" t="n">
        <f aca="false">L62*5.5017049523</f>
        <v>6132851.60042121</v>
      </c>
      <c r="AA62" s="8"/>
      <c r="AB62" s="8"/>
      <c r="AC62" s="8"/>
      <c r="AD62" s="8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central_v2_m!D51+temporary_pension_bonus_central!B51</f>
        <v>28958589.7450098</v>
      </c>
      <c r="G63" s="157" t="n">
        <f aca="false">central_v2_m!E51+temporary_pension_bonus_central!B51</f>
        <v>27766633.2068566</v>
      </c>
      <c r="H63" s="67" t="n">
        <f aca="false">F63-J63</f>
        <v>27143203.8893372</v>
      </c>
      <c r="I63" s="67" t="n">
        <f aca="false">G63-K63</f>
        <v>26005708.9268542</v>
      </c>
      <c r="J63" s="157" t="n">
        <f aca="false">central_v2_m!J51</f>
        <v>1815385.8556726</v>
      </c>
      <c r="K63" s="157" t="n">
        <f aca="false">central_v2_m!K51</f>
        <v>1760924.28000242</v>
      </c>
      <c r="L63" s="67" t="n">
        <f aca="false">H63-I63</f>
        <v>1137494.96248301</v>
      </c>
      <c r="M63" s="67" t="n">
        <f aca="false">J63-K63</f>
        <v>54461.5756701778</v>
      </c>
      <c r="N63" s="157" t="n">
        <f aca="false">SUM(central_v5_m!C51:J51)</f>
        <v>4227014.43206287</v>
      </c>
      <c r="O63" s="7"/>
      <c r="P63" s="7"/>
      <c r="Q63" s="67" t="n">
        <f aca="false">I63*5.5017049523</f>
        <v>143075737.590946</v>
      </c>
      <c r="R63" s="67"/>
      <c r="S63" s="67"/>
      <c r="T63" s="7"/>
      <c r="U63" s="7"/>
      <c r="V63" s="67" t="n">
        <f aca="false">K63*5.5017049523</f>
        <v>9688085.83191465</v>
      </c>
      <c r="W63" s="67" t="n">
        <f aca="false">M63*5.5017049523</f>
        <v>299631.520574678</v>
      </c>
      <c r="X63" s="67" t="n">
        <f aca="false">N63*5.1890047538+L63*5.5017049523</f>
        <v>28192159.6506645</v>
      </c>
      <c r="Y63" s="67" t="n">
        <f aca="false">N63*5.1890047538</f>
        <v>21933997.9823554</v>
      </c>
      <c r="Z63" s="67" t="n">
        <f aca="false">L63*5.5017049523</f>
        <v>6258161.66830911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central_v2_m!D52+temporary_pension_bonus_central!B52</f>
        <v>28803416.5807407</v>
      </c>
      <c r="G64" s="157" t="n">
        <f aca="false">central_v2_m!E52+temporary_pension_bonus_central!B52</f>
        <v>27616298.2958456</v>
      </c>
      <c r="H64" s="67" t="n">
        <f aca="false">F64-J64</f>
        <v>26945410.3207497</v>
      </c>
      <c r="I64" s="67" t="n">
        <f aca="false">G64-K64</f>
        <v>25814032.2236543</v>
      </c>
      <c r="J64" s="157" t="n">
        <f aca="false">central_v2_m!J52</f>
        <v>1858006.25999099</v>
      </c>
      <c r="K64" s="157" t="n">
        <f aca="false">central_v2_m!K52</f>
        <v>1802266.07219126</v>
      </c>
      <c r="L64" s="67" t="n">
        <f aca="false">H64-I64</f>
        <v>1131378.09709542</v>
      </c>
      <c r="M64" s="67" t="n">
        <f aca="false">J64-K64</f>
        <v>55740.1877997296</v>
      </c>
      <c r="N64" s="157" t="n">
        <f aca="false">SUM(central_v5_m!C52:J52)</f>
        <v>4107026.76289925</v>
      </c>
      <c r="O64" s="7"/>
      <c r="P64" s="7"/>
      <c r="Q64" s="67" t="n">
        <f aca="false">I64*5.5017049523</f>
        <v>142021188.923711</v>
      </c>
      <c r="R64" s="67"/>
      <c r="S64" s="67"/>
      <c r="T64" s="7"/>
      <c r="U64" s="7"/>
      <c r="V64" s="67" t="n">
        <f aca="false">K64*5.5017049523</f>
        <v>9915536.17473692</v>
      </c>
      <c r="W64" s="67" t="n">
        <f aca="false">M64*5.5017049523</f>
        <v>306666.067259905</v>
      </c>
      <c r="X64" s="67" t="n">
        <f aca="false">N64*5.1890047538+L64*5.5017049523</f>
        <v>27535889.8763817</v>
      </c>
      <c r="Y64" s="67" t="n">
        <f aca="false">N64*5.1890047538</f>
        <v>21311381.3966681</v>
      </c>
      <c r="Z64" s="67" t="n">
        <f aca="false">L64*5.5017049523</f>
        <v>6224508.47971364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central_v2_m!D53+temporary_pension_bonus_central!B53</f>
        <v>29479294.2104284</v>
      </c>
      <c r="G65" s="157" t="n">
        <f aca="false">central_v2_m!E53+temporary_pension_bonus_central!B53</f>
        <v>28263363.7649726</v>
      </c>
      <c r="H65" s="67" t="n">
        <f aca="false">F65-J65</f>
        <v>27507381.2488747</v>
      </c>
      <c r="I65" s="67" t="n">
        <f aca="false">G65-K65</f>
        <v>26350608.1922654</v>
      </c>
      <c r="J65" s="157" t="n">
        <f aca="false">central_v2_m!J53</f>
        <v>1971912.96155373</v>
      </c>
      <c r="K65" s="157" t="n">
        <f aca="false">central_v2_m!K53</f>
        <v>1912755.57270712</v>
      </c>
      <c r="L65" s="67" t="n">
        <f aca="false">H65-I65</f>
        <v>1156773.05660921</v>
      </c>
      <c r="M65" s="67" t="n">
        <f aca="false">J65-K65</f>
        <v>59157.3888466114</v>
      </c>
      <c r="N65" s="157" t="n">
        <f aca="false">SUM(central_v5_m!C53:J53)</f>
        <v>4208314.59220382</v>
      </c>
      <c r="O65" s="7"/>
      <c r="P65" s="7"/>
      <c r="Q65" s="67" t="n">
        <f aca="false">I65*5.5017049523</f>
        <v>144973271.587504</v>
      </c>
      <c r="R65" s="67"/>
      <c r="S65" s="67"/>
      <c r="T65" s="7"/>
      <c r="U65" s="7"/>
      <c r="V65" s="67" t="n">
        <f aca="false">K65*5.5017049523</f>
        <v>10523416.8069022</v>
      </c>
      <c r="W65" s="67" t="n">
        <f aca="false">M65*5.5017049523</f>
        <v>325466.499182539</v>
      </c>
      <c r="X65" s="67" t="n">
        <f aca="false">N65*5.1890047538+L65*5.5017049523</f>
        <v>28201188.4786656</v>
      </c>
      <c r="Y65" s="67" t="n">
        <f aca="false">N65*5.1890047538</f>
        <v>21836964.4244315</v>
      </c>
      <c r="Z65" s="67" t="n">
        <f aca="false">L65*5.5017049523</f>
        <v>6364224.05423412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central_v2_m!D54+temporary_pension_bonus_central!B54</f>
        <v>29357029.3463778</v>
      </c>
      <c r="G66" s="155" t="n">
        <f aca="false">central_v2_m!E54+temporary_pension_bonus_central!B54</f>
        <v>28145057.8511277</v>
      </c>
      <c r="H66" s="8" t="n">
        <f aca="false">F66-J66</f>
        <v>27314305.4891769</v>
      </c>
      <c r="I66" s="8" t="n">
        <f aca="false">G66-K66</f>
        <v>26163615.7096429</v>
      </c>
      <c r="J66" s="155" t="n">
        <f aca="false">central_v2_m!J54</f>
        <v>2042723.85720089</v>
      </c>
      <c r="K66" s="155" t="n">
        <f aca="false">central_v2_m!K54</f>
        <v>1981442.14148486</v>
      </c>
      <c r="L66" s="8" t="n">
        <f aca="false">H66-I66</f>
        <v>1150689.77953404</v>
      </c>
      <c r="M66" s="8" t="n">
        <f aca="false">J66-K66</f>
        <v>61281.715716027</v>
      </c>
      <c r="N66" s="155" t="n">
        <f aca="false">SUM(central_v5_m!C54:J54)</f>
        <v>4973381.60532638</v>
      </c>
      <c r="O66" s="5"/>
      <c r="P66" s="5"/>
      <c r="Q66" s="8" t="n">
        <f aca="false">I66*5.5017049523</f>
        <v>143944494.119816</v>
      </c>
      <c r="R66" s="8"/>
      <c r="S66" s="8"/>
      <c r="T66" s="5"/>
      <c r="U66" s="5"/>
      <c r="V66" s="8" t="n">
        <f aca="false">K66*5.5017049523</f>
        <v>10901310.0425032</v>
      </c>
      <c r="W66" s="8" t="n">
        <f aca="false">M66*5.5017049523</f>
        <v>337153.918840306</v>
      </c>
      <c r="X66" s="8" t="n">
        <f aca="false">N66*5.1890047538+L66*5.5017049523</f>
        <v>32137656.4511235</v>
      </c>
      <c r="Y66" s="8" t="n">
        <f aca="false">N66*5.1890047538</f>
        <v>25806900.7925001</v>
      </c>
      <c r="Z66" s="8" t="n">
        <f aca="false">L66*5.5017049523</f>
        <v>6330755.65862343</v>
      </c>
      <c r="AA66" s="8"/>
      <c r="AB66" s="8"/>
      <c r="AC66" s="8"/>
      <c r="AD66" s="8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central_v2_m!D55+temporary_pension_bonus_central!B55</f>
        <v>30136361.2052774</v>
      </c>
      <c r="G67" s="157" t="n">
        <f aca="false">central_v2_m!E55+temporary_pension_bonus_central!B55</f>
        <v>28891291.4569939</v>
      </c>
      <c r="H67" s="67" t="n">
        <f aca="false">F67-J67</f>
        <v>27955555.367596</v>
      </c>
      <c r="I67" s="67" t="n">
        <f aca="false">G67-K67</f>
        <v>26775909.7944429</v>
      </c>
      <c r="J67" s="157" t="n">
        <f aca="false">central_v2_m!J55</f>
        <v>2180805.83768143</v>
      </c>
      <c r="K67" s="157" t="n">
        <f aca="false">central_v2_m!K55</f>
        <v>2115381.66255099</v>
      </c>
      <c r="L67" s="67" t="n">
        <f aca="false">H67-I67</f>
        <v>1179645.57315303</v>
      </c>
      <c r="M67" s="67" t="n">
        <f aca="false">J67-K67</f>
        <v>65424.1751304432</v>
      </c>
      <c r="N67" s="157" t="n">
        <f aca="false">SUM(central_v5_m!C55:J55)</f>
        <v>4138564.28628561</v>
      </c>
      <c r="O67" s="7"/>
      <c r="P67" s="7"/>
      <c r="Q67" s="67" t="n">
        <f aca="false">I67*5.5017049523</f>
        <v>147313155.518425</v>
      </c>
      <c r="R67" s="67"/>
      <c r="S67" s="67"/>
      <c r="T67" s="7"/>
      <c r="U67" s="7"/>
      <c r="V67" s="67" t="n">
        <f aca="false">K67*5.5017049523</f>
        <v>11638205.7688614</v>
      </c>
      <c r="W67" s="67" t="n">
        <f aca="false">M67*5.5017049523</f>
        <v>359944.508315302</v>
      </c>
      <c r="X67" s="67" t="n">
        <f aca="false">N67*5.1890047538+L67*5.5017049523</f>
        <v>27965091.6472177</v>
      </c>
      <c r="Y67" s="67" t="n">
        <f aca="false">N67*5.1890047538</f>
        <v>21475029.7554429</v>
      </c>
      <c r="Z67" s="67" t="n">
        <f aca="false">L67*5.5017049523</f>
        <v>6490061.89177482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central_v2_m!D56+temporary_pension_bonus_central!B56</f>
        <v>29766789.8824423</v>
      </c>
      <c r="G68" s="157" t="n">
        <f aca="false">central_v2_m!E56+temporary_pension_bonus_central!B56</f>
        <v>28535214.1031244</v>
      </c>
      <c r="H68" s="67" t="n">
        <f aca="false">F68-J68</f>
        <v>27584878.3201232</v>
      </c>
      <c r="I68" s="67" t="n">
        <f aca="false">G68-K68</f>
        <v>26418759.8876748</v>
      </c>
      <c r="J68" s="157" t="n">
        <f aca="false">central_v2_m!J56</f>
        <v>2181911.56231915</v>
      </c>
      <c r="K68" s="157" t="n">
        <f aca="false">central_v2_m!K56</f>
        <v>2116454.21544958</v>
      </c>
      <c r="L68" s="67" t="n">
        <f aca="false">H68-I68</f>
        <v>1166118.43244841</v>
      </c>
      <c r="M68" s="67" t="n">
        <f aca="false">J68-K68</f>
        <v>65457.3468695749</v>
      </c>
      <c r="N68" s="157" t="n">
        <f aca="false">SUM(central_v5_m!C56:J56)</f>
        <v>4126389.94953283</v>
      </c>
      <c r="O68" s="7"/>
      <c r="P68" s="7"/>
      <c r="Q68" s="67" t="n">
        <f aca="false">I68*5.5017049523</f>
        <v>145348222.107645</v>
      </c>
      <c r="R68" s="67"/>
      <c r="S68" s="67"/>
      <c r="T68" s="7"/>
      <c r="U68" s="7"/>
      <c r="V68" s="67" t="n">
        <f aca="false">K68*5.5017049523</f>
        <v>11644106.6384552</v>
      </c>
      <c r="W68" s="67" t="n">
        <f aca="false">M68*5.5017049523</f>
        <v>360127.009436759</v>
      </c>
      <c r="X68" s="67" t="n">
        <f aca="false">N68*5.1890047538+L68*5.5017049523</f>
        <v>27827496.6189282</v>
      </c>
      <c r="Y68" s="67" t="n">
        <f aca="false">N68*5.1890047538</f>
        <v>21411857.0641584</v>
      </c>
      <c r="Z68" s="67" t="n">
        <f aca="false">L68*5.5017049523</f>
        <v>6415639.55476975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central_v2_m!D57+temporary_pension_bonus_central!B57</f>
        <v>30512055.041289</v>
      </c>
      <c r="G69" s="157" t="n">
        <f aca="false">central_v2_m!E57+temporary_pension_bonus_central!B57</f>
        <v>29248595.5168922</v>
      </c>
      <c r="H69" s="67" t="n">
        <f aca="false">F69-J69</f>
        <v>28175798.9340681</v>
      </c>
      <c r="I69" s="67" t="n">
        <f aca="false">G69-K69</f>
        <v>26982427.092888</v>
      </c>
      <c r="J69" s="157" t="n">
        <f aca="false">central_v2_m!J57</f>
        <v>2336256.10722084</v>
      </c>
      <c r="K69" s="157" t="n">
        <f aca="false">central_v2_m!K57</f>
        <v>2266168.42400422</v>
      </c>
      <c r="L69" s="67" t="n">
        <f aca="false">H69-I69</f>
        <v>1193371.84118016</v>
      </c>
      <c r="M69" s="67" t="n">
        <f aca="false">J69-K69</f>
        <v>70087.6832166254</v>
      </c>
      <c r="N69" s="157" t="n">
        <f aca="false">SUM(central_v5_m!C57:J57)</f>
        <v>4218993.14807063</v>
      </c>
      <c r="O69" s="7"/>
      <c r="P69" s="7"/>
      <c r="Q69" s="67" t="n">
        <f aca="false">I69*5.5017049523</f>
        <v>148449352.762015</v>
      </c>
      <c r="R69" s="67"/>
      <c r="S69" s="67"/>
      <c r="T69" s="7"/>
      <c r="U69" s="7"/>
      <c r="V69" s="67" t="n">
        <f aca="false">K69*5.5017049523</f>
        <v>12467790.0410899</v>
      </c>
      <c r="W69" s="67" t="n">
        <f aca="false">M69*5.5017049523</f>
        <v>385601.753848141</v>
      </c>
      <c r="X69" s="67" t="n">
        <f aca="false">N69*5.1890047538+L69*5.5017049523</f>
        <v>28457955.2701444</v>
      </c>
      <c r="Y69" s="67" t="n">
        <f aca="false">N69*5.1890047538</f>
        <v>21892375.5015881</v>
      </c>
      <c r="Z69" s="67" t="n">
        <f aca="false">L69*5.5017049523</f>
        <v>6565579.76855626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central_v2_m!D58+temporary_pension_bonus_central!B58</f>
        <v>30288978.0621254</v>
      </c>
      <c r="G70" s="155" t="n">
        <f aca="false">central_v2_m!E58+temporary_pension_bonus_central!B58</f>
        <v>29034231.6282212</v>
      </c>
      <c r="H70" s="8" t="n">
        <f aca="false">F70-J70</f>
        <v>27883166.3985318</v>
      </c>
      <c r="I70" s="8" t="n">
        <f aca="false">G70-K70</f>
        <v>26700594.3145354</v>
      </c>
      <c r="J70" s="155" t="n">
        <f aca="false">central_v2_m!J58</f>
        <v>2405811.66359361</v>
      </c>
      <c r="K70" s="155" t="n">
        <f aca="false">central_v2_m!K58</f>
        <v>2333637.3136858</v>
      </c>
      <c r="L70" s="8" t="n">
        <f aca="false">H70-I70</f>
        <v>1182572.08399643</v>
      </c>
      <c r="M70" s="8" t="n">
        <f aca="false">J70-K70</f>
        <v>72174.3499078085</v>
      </c>
      <c r="N70" s="155" t="n">
        <f aca="false">SUM(central_v5_m!C58:J58)</f>
        <v>4998350.81511766</v>
      </c>
      <c r="O70" s="5"/>
      <c r="P70" s="5"/>
      <c r="Q70" s="8" t="n">
        <f aca="false">I70*5.5017049523</f>
        <v>146898791.969633</v>
      </c>
      <c r="R70" s="8"/>
      <c r="S70" s="8"/>
      <c r="T70" s="5"/>
      <c r="U70" s="5"/>
      <c r="V70" s="8" t="n">
        <f aca="false">K70*5.5017049523</f>
        <v>12838983.9655772</v>
      </c>
      <c r="W70" s="8" t="n">
        <f aca="false">M70*5.5017049523</f>
        <v>397081.978316823</v>
      </c>
      <c r="X70" s="8" t="n">
        <f aca="false">N70*5.1890047538+L70*5.5017049523</f>
        <v>32442628.8317805</v>
      </c>
      <c r="Y70" s="8" t="n">
        <f aca="false">N70*5.1890047538</f>
        <v>25936466.1408056</v>
      </c>
      <c r="Z70" s="8" t="n">
        <f aca="false">L70*5.5017049523</f>
        <v>6506162.69097491</v>
      </c>
      <c r="AA70" s="8"/>
      <c r="AB70" s="8"/>
      <c r="AC70" s="8"/>
      <c r="AD70" s="8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central_v2_m!D59+temporary_pension_bonus_central!B59</f>
        <v>31048778.2736508</v>
      </c>
      <c r="G71" s="157" t="n">
        <f aca="false">central_v2_m!E59+temporary_pension_bonus_central!B59</f>
        <v>29762845.0624424</v>
      </c>
      <c r="H71" s="67" t="n">
        <f aca="false">F71-J71</f>
        <v>28497104.6672784</v>
      </c>
      <c r="I71" s="67" t="n">
        <f aca="false">G71-K71</f>
        <v>27287721.6642612</v>
      </c>
      <c r="J71" s="157" t="n">
        <f aca="false">central_v2_m!J59</f>
        <v>2551673.60637236</v>
      </c>
      <c r="K71" s="157" t="n">
        <f aca="false">central_v2_m!K59</f>
        <v>2475123.39818119</v>
      </c>
      <c r="L71" s="67" t="n">
        <f aca="false">H71-I71</f>
        <v>1209383.00301726</v>
      </c>
      <c r="M71" s="67" t="n">
        <f aca="false">J71-K71</f>
        <v>76550.2081911713</v>
      </c>
      <c r="N71" s="157" t="n">
        <f aca="false">SUM(central_v5_m!C59:J59)</f>
        <v>4135329.25371671</v>
      </c>
      <c r="O71" s="7"/>
      <c r="P71" s="7"/>
      <c r="Q71" s="67" t="n">
        <f aca="false">I71*5.5017049523</f>
        <v>150128993.41725</v>
      </c>
      <c r="R71" s="67"/>
      <c r="S71" s="67"/>
      <c r="T71" s="7"/>
      <c r="U71" s="7"/>
      <c r="V71" s="67" t="n">
        <f aca="false">K71*5.5017049523</f>
        <v>13617398.657327</v>
      </c>
      <c r="W71" s="67" t="n">
        <f aca="false">M71*5.5017049523</f>
        <v>421156.659504963</v>
      </c>
      <c r="X71" s="67" t="n">
        <f aca="false">N71*5.1890047538+L71*5.5017049523</f>
        <v>28111911.6129917</v>
      </c>
      <c r="Y71" s="67" t="n">
        <f aca="false">N71*5.1890047538</f>
        <v>21458243.1560642</v>
      </c>
      <c r="Z71" s="67" t="n">
        <f aca="false">L71*5.5017049523</f>
        <v>6653668.45692751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central_v2_m!D60+temporary_pension_bonus_central!B60</f>
        <v>30760116.0474758</v>
      </c>
      <c r="G72" s="157" t="n">
        <f aca="false">central_v2_m!E60+temporary_pension_bonus_central!B60</f>
        <v>29486148.9310162</v>
      </c>
      <c r="H72" s="67" t="n">
        <f aca="false">F72-J72</f>
        <v>28130207.701651</v>
      </c>
      <c r="I72" s="67" t="n">
        <f aca="false">G72-K72</f>
        <v>26935137.8355662</v>
      </c>
      <c r="J72" s="157" t="n">
        <f aca="false">central_v2_m!J60</f>
        <v>2629908.34582483</v>
      </c>
      <c r="K72" s="157" t="n">
        <f aca="false">central_v2_m!K60</f>
        <v>2551011.09545008</v>
      </c>
      <c r="L72" s="67" t="n">
        <f aca="false">H72-I72</f>
        <v>1195069.86608483</v>
      </c>
      <c r="M72" s="67" t="n">
        <f aca="false">J72-K72</f>
        <v>78897.2503747451</v>
      </c>
      <c r="N72" s="157" t="n">
        <f aca="false">SUM(central_v5_m!C60:J60)</f>
        <v>4001960.86394334</v>
      </c>
      <c r="O72" s="7"/>
      <c r="P72" s="7"/>
      <c r="Q72" s="67" t="n">
        <f aca="false">I72*5.5017049523</f>
        <v>148189181.220817</v>
      </c>
      <c r="R72" s="67"/>
      <c r="S72" s="67"/>
      <c r="T72" s="7"/>
      <c r="U72" s="7"/>
      <c r="V72" s="67" t="n">
        <f aca="false">K72*5.5017049523</f>
        <v>14034910.37721</v>
      </c>
      <c r="W72" s="67" t="n">
        <f aca="false">M72*5.5017049523</f>
        <v>434069.393109588</v>
      </c>
      <c r="X72" s="67" t="n">
        <f aca="false">N72*5.1890047538+L72*5.5017049523</f>
        <v>27341115.7481069</v>
      </c>
      <c r="Y72" s="67" t="n">
        <f aca="false">N72*5.1890047538</f>
        <v>20766193.9475235</v>
      </c>
      <c r="Z72" s="67" t="n">
        <f aca="false">L72*5.5017049523</f>
        <v>6574921.80058338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central_v2_m!D61+temporary_pension_bonus_central!B61</f>
        <v>31437034.9175542</v>
      </c>
      <c r="G73" s="157" t="n">
        <f aca="false">central_v2_m!E61+temporary_pension_bonus_central!B61</f>
        <v>30134911.3782384</v>
      </c>
      <c r="H73" s="67" t="n">
        <f aca="false">F73-J73</f>
        <v>28703258.8252427</v>
      </c>
      <c r="I73" s="67" t="n">
        <f aca="false">G73-K73</f>
        <v>27483148.5686962</v>
      </c>
      <c r="J73" s="157" t="n">
        <f aca="false">central_v2_m!J61</f>
        <v>2733776.09231155</v>
      </c>
      <c r="K73" s="157" t="n">
        <f aca="false">central_v2_m!K61</f>
        <v>2651762.8095422</v>
      </c>
      <c r="L73" s="67" t="n">
        <f aca="false">H73-I73</f>
        <v>1220110.25654649</v>
      </c>
      <c r="M73" s="67" t="n">
        <f aca="false">J73-K73</f>
        <v>82013.2827693471</v>
      </c>
      <c r="N73" s="157" t="n">
        <f aca="false">SUM(central_v5_m!C61:J61)</f>
        <v>4183548.24011849</v>
      </c>
      <c r="O73" s="7"/>
      <c r="P73" s="7"/>
      <c r="Q73" s="67" t="n">
        <f aca="false">I73*5.5017049523</f>
        <v>151204174.585192</v>
      </c>
      <c r="R73" s="67"/>
      <c r="S73" s="67"/>
      <c r="T73" s="7"/>
      <c r="U73" s="7"/>
      <c r="V73" s="67" t="n">
        <f aca="false">K73*5.5017049523</f>
        <v>14589216.5815833</v>
      </c>
      <c r="W73" s="67" t="n">
        <f aca="false">M73*5.5017049523</f>
        <v>451212.883966497</v>
      </c>
      <c r="X73" s="67" t="n">
        <f aca="false">N73*5.1890047538+L73*5.5017049523</f>
        <v>28421138.3465203</v>
      </c>
      <c r="Y73" s="67" t="n">
        <f aca="false">N73*5.1890047538</f>
        <v>21708451.7057265</v>
      </c>
      <c r="Z73" s="67" t="n">
        <f aca="false">L73*5.5017049523</f>
        <v>6712686.64079385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central_v2_m!D62+temporary_pension_bonus_central!B62</f>
        <v>31202035.1806572</v>
      </c>
      <c r="G74" s="155" t="n">
        <f aca="false">central_v2_m!E62+temporary_pension_bonus_central!B62</f>
        <v>29909274.9274431</v>
      </c>
      <c r="H74" s="8" t="n">
        <f aca="false">F74-J74</f>
        <v>28437652.6707662</v>
      </c>
      <c r="I74" s="8" t="n">
        <f aca="false">G74-K74</f>
        <v>27227823.8928488</v>
      </c>
      <c r="J74" s="155" t="n">
        <f aca="false">central_v2_m!J62</f>
        <v>2764382.50989098</v>
      </c>
      <c r="K74" s="155" t="n">
        <f aca="false">central_v2_m!K62</f>
        <v>2681451.03459425</v>
      </c>
      <c r="L74" s="8" t="n">
        <f aca="false">H74-I74</f>
        <v>1209828.77791741</v>
      </c>
      <c r="M74" s="8" t="n">
        <f aca="false">J74-K74</f>
        <v>82931.4752967297</v>
      </c>
      <c r="N74" s="155" t="n">
        <f aca="false">SUM(central_v5_m!C62:J62)</f>
        <v>4935862.13550715</v>
      </c>
      <c r="O74" s="5"/>
      <c r="P74" s="5"/>
      <c r="Q74" s="8" t="n">
        <f aca="false">I74*5.5017049523</f>
        <v>149799453.551639</v>
      </c>
      <c r="R74" s="8"/>
      <c r="S74" s="8"/>
      <c r="T74" s="5"/>
      <c r="U74" s="5"/>
      <c r="V74" s="8" t="n">
        <f aca="false">K74*5.5017049523</f>
        <v>14752552.4363771</v>
      </c>
      <c r="W74" s="8" t="n">
        <f aca="false">M74*5.5017049523</f>
        <v>456264.508341563</v>
      </c>
      <c r="X74" s="8" t="n">
        <f aca="false">N74*5.1890047538+L74*5.5017049523</f>
        <v>32268333.0641513</v>
      </c>
      <c r="Y74" s="8" t="n">
        <f aca="false">N74*5.1890047538</f>
        <v>25612212.085248</v>
      </c>
      <c r="Z74" s="8" t="n">
        <f aca="false">L74*5.5017049523</f>
        <v>6656120.9789033</v>
      </c>
      <c r="AA74" s="8"/>
      <c r="AB74" s="8"/>
      <c r="AC74" s="8"/>
      <c r="AD74" s="8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central_v2_m!D63+temporary_pension_bonus_central!B63</f>
        <v>31890313.2723321</v>
      </c>
      <c r="G75" s="157" t="n">
        <f aca="false">central_v2_m!E63+temporary_pension_bonus_central!B63</f>
        <v>30568002.3080082</v>
      </c>
      <c r="H75" s="67" t="n">
        <f aca="false">F75-J75</f>
        <v>29019388.1647227</v>
      </c>
      <c r="I75" s="67" t="n">
        <f aca="false">G75-K75</f>
        <v>27783204.9536271</v>
      </c>
      <c r="J75" s="157" t="n">
        <f aca="false">central_v2_m!J63</f>
        <v>2870925.10760935</v>
      </c>
      <c r="K75" s="157" t="n">
        <f aca="false">central_v2_m!K63</f>
        <v>2784797.35438107</v>
      </c>
      <c r="L75" s="67" t="n">
        <f aca="false">H75-I75</f>
        <v>1236183.2110956</v>
      </c>
      <c r="M75" s="67" t="n">
        <f aca="false">J75-K75</f>
        <v>86127.7532282812</v>
      </c>
      <c r="N75" s="157" t="n">
        <f aca="false">SUM(central_v5_m!C63:J63)</f>
        <v>4190462.70603712</v>
      </c>
      <c r="O75" s="7"/>
      <c r="P75" s="7"/>
      <c r="Q75" s="67" t="n">
        <f aca="false">I75*5.5017049523</f>
        <v>152854996.284136</v>
      </c>
      <c r="R75" s="67"/>
      <c r="S75" s="67"/>
      <c r="T75" s="7"/>
      <c r="U75" s="7"/>
      <c r="V75" s="67" t="n">
        <f aca="false">K75*5.5017049523</f>
        <v>15321133.3957503</v>
      </c>
      <c r="W75" s="67" t="n">
        <f aca="false">M75*5.5017049523</f>
        <v>473849.486466507</v>
      </c>
      <c r="X75" s="67" t="n">
        <f aca="false">N75*5.1890047538+L75*5.5017049523</f>
        <v>28545446.196683</v>
      </c>
      <c r="Y75" s="67" t="n">
        <f aca="false">N75*5.1890047538</f>
        <v>21744330.9022482</v>
      </c>
      <c r="Z75" s="67" t="n">
        <f aca="false">L75*5.5017049523</f>
        <v>6801115.29443479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central_v2_m!D64+temporary_pension_bonus_central!B64</f>
        <v>31628643.1251065</v>
      </c>
      <c r="G76" s="157" t="n">
        <f aca="false">central_v2_m!E64+temporary_pension_bonus_central!B64</f>
        <v>30316155.835506</v>
      </c>
      <c r="H76" s="67" t="n">
        <f aca="false">F76-J76</f>
        <v>28724884.1460536</v>
      </c>
      <c r="I76" s="67" t="n">
        <f aca="false">G76-K76</f>
        <v>27499509.6258247</v>
      </c>
      <c r="J76" s="157" t="n">
        <f aca="false">central_v2_m!J64</f>
        <v>2903758.97905298</v>
      </c>
      <c r="K76" s="157" t="n">
        <f aca="false">central_v2_m!K64</f>
        <v>2816646.20968139</v>
      </c>
      <c r="L76" s="67" t="n">
        <f aca="false">H76-I76</f>
        <v>1225374.52022891</v>
      </c>
      <c r="M76" s="67" t="n">
        <f aca="false">J76-K76</f>
        <v>87112.7693715892</v>
      </c>
      <c r="N76" s="157" t="n">
        <f aca="false">SUM(central_v5_m!C64:J64)</f>
        <v>4102827.10131179</v>
      </c>
      <c r="O76" s="7"/>
      <c r="P76" s="7"/>
      <c r="Q76" s="67" t="n">
        <f aca="false">I76*5.5017049523</f>
        <v>151294188.294221</v>
      </c>
      <c r="R76" s="67"/>
      <c r="S76" s="67"/>
      <c r="T76" s="7"/>
      <c r="U76" s="7"/>
      <c r="V76" s="67" t="n">
        <f aca="false">K76*5.5017049523</f>
        <v>15496356.4006811</v>
      </c>
      <c r="W76" s="67" t="n">
        <f aca="false">M76*5.5017049523</f>
        <v>479268.75466024</v>
      </c>
      <c r="X76" s="67" t="n">
        <f aca="false">N76*5.1890047538+L76*5.5017049523</f>
        <v>28031238.399092</v>
      </c>
      <c r="Y76" s="67" t="n">
        <f aca="false">N76*5.1890047538</f>
        <v>21289589.3327264</v>
      </c>
      <c r="Z76" s="67" t="n">
        <f aca="false">L76*5.5017049523</f>
        <v>6741649.06636564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central_v2_m!D65+temporary_pension_bonus_central!B65</f>
        <v>32289469.8887921</v>
      </c>
      <c r="G77" s="157" t="n">
        <f aca="false">central_v2_m!E65+temporary_pension_bonus_central!B65</f>
        <v>30948572.5426639</v>
      </c>
      <c r="H77" s="67" t="n">
        <f aca="false">F77-J77</f>
        <v>29310219.8276045</v>
      </c>
      <c r="I77" s="67" t="n">
        <f aca="false">G77-K77</f>
        <v>28058699.9833119</v>
      </c>
      <c r="J77" s="157" t="n">
        <f aca="false">central_v2_m!J65</f>
        <v>2979250.06118761</v>
      </c>
      <c r="K77" s="157" t="n">
        <f aca="false">central_v2_m!K65</f>
        <v>2889872.55935198</v>
      </c>
      <c r="L77" s="67" t="n">
        <f aca="false">H77-I77</f>
        <v>1251519.84429255</v>
      </c>
      <c r="M77" s="67" t="n">
        <f aca="false">J77-K77</f>
        <v>89377.5018356284</v>
      </c>
      <c r="N77" s="157" t="n">
        <f aca="false">SUM(central_v5_m!C65:J65)</f>
        <v>4169794.02954938</v>
      </c>
      <c r="O77" s="7"/>
      <c r="P77" s="7"/>
      <c r="Q77" s="67" t="n">
        <f aca="false">I77*5.5017049523</f>
        <v>154370688.653287</v>
      </c>
      <c r="R77" s="67"/>
      <c r="S77" s="67"/>
      <c r="T77" s="7"/>
      <c r="U77" s="7"/>
      <c r="V77" s="67" t="n">
        <f aca="false">K77*5.5017049523</f>
        <v>15899226.1713027</v>
      </c>
      <c r="W77" s="67" t="n">
        <f aca="false">M77*5.5017049523</f>
        <v>491728.644473279</v>
      </c>
      <c r="X77" s="67" t="n">
        <f aca="false">N77*5.1890047538+L77*5.5017049523</f>
        <v>28522573.9669446</v>
      </c>
      <c r="Y77" s="67" t="n">
        <f aca="false">N77*5.1890047538</f>
        <v>21637081.0416986</v>
      </c>
      <c r="Z77" s="67" t="n">
        <f aca="false">L77*5.5017049523</f>
        <v>6885492.92524603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central_v2_m!D66+temporary_pension_bonus_central!B66</f>
        <v>32091924.4889483</v>
      </c>
      <c r="G78" s="155" t="n">
        <f aca="false">central_v2_m!E66+temporary_pension_bonus_central!B66</f>
        <v>30758897.7107091</v>
      </c>
      <c r="H78" s="8" t="n">
        <f aca="false">F78-J78</f>
        <v>29069519.3783092</v>
      </c>
      <c r="I78" s="8" t="n">
        <f aca="false">G78-K78</f>
        <v>27827164.7533891</v>
      </c>
      <c r="J78" s="155" t="n">
        <f aca="false">central_v2_m!J66</f>
        <v>3022405.11063913</v>
      </c>
      <c r="K78" s="155" t="n">
        <f aca="false">central_v2_m!K66</f>
        <v>2931732.95731996</v>
      </c>
      <c r="L78" s="8" t="n">
        <f aca="false">H78-I78</f>
        <v>1242354.62492006</v>
      </c>
      <c r="M78" s="8" t="n">
        <f aca="false">J78-K78</f>
        <v>90672.1533191735</v>
      </c>
      <c r="N78" s="155" t="n">
        <f aca="false">SUM(central_v5_m!C66:J66)</f>
        <v>4963236.64218477</v>
      </c>
      <c r="O78" s="5"/>
      <c r="P78" s="5"/>
      <c r="Q78" s="8" t="n">
        <f aca="false">I78*5.5017049523</f>
        <v>153096850.132189</v>
      </c>
      <c r="R78" s="8"/>
      <c r="S78" s="8"/>
      <c r="T78" s="5"/>
      <c r="U78" s="5"/>
      <c r="V78" s="8" t="n">
        <f aca="false">K78*5.5017049523</f>
        <v>16129529.7301083</v>
      </c>
      <c r="W78" s="8" t="n">
        <f aca="false">M78*5.5017049523</f>
        <v>498851.434951802</v>
      </c>
      <c r="X78" s="8" t="n">
        <f aca="false">N78*5.1890047538+L78*5.5017049523</f>
        <v>32589327.1229666</v>
      </c>
      <c r="Y78" s="8" t="n">
        <f aca="false">N78*5.1890047538</f>
        <v>25754258.5305311</v>
      </c>
      <c r="Z78" s="8" t="n">
        <f aca="false">L78*5.5017049523</f>
        <v>6835068.59243548</v>
      </c>
      <c r="AA78" s="8"/>
      <c r="AB78" s="8"/>
      <c r="AC78" s="8"/>
      <c r="AD78" s="8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central_v2_m!D67+temporary_pension_bonus_central!B67</f>
        <v>32716965.6586038</v>
      </c>
      <c r="G79" s="157" t="n">
        <f aca="false">central_v2_m!E67+temporary_pension_bonus_central!B67</f>
        <v>31357575.5665657</v>
      </c>
      <c r="H79" s="67" t="n">
        <f aca="false">F79-J79</f>
        <v>29558143.1479662</v>
      </c>
      <c r="I79" s="67" t="n">
        <f aca="false">G79-K79</f>
        <v>28293517.7312472</v>
      </c>
      <c r="J79" s="157" t="n">
        <f aca="false">central_v2_m!J67</f>
        <v>3158822.51063762</v>
      </c>
      <c r="K79" s="157" t="n">
        <f aca="false">central_v2_m!K67</f>
        <v>3064057.83531849</v>
      </c>
      <c r="L79" s="67" t="n">
        <f aca="false">H79-I79</f>
        <v>1264625.41671901</v>
      </c>
      <c r="M79" s="67" t="n">
        <f aca="false">J79-K79</f>
        <v>94764.6753191296</v>
      </c>
      <c r="N79" s="157" t="n">
        <f aca="false">SUM(central_v5_m!C67:J67)</f>
        <v>4198577.80387638</v>
      </c>
      <c r="O79" s="7"/>
      <c r="P79" s="7"/>
      <c r="Q79" s="67" t="n">
        <f aca="false">I79*5.5017049523</f>
        <v>155662586.61999</v>
      </c>
      <c r="R79" s="67"/>
      <c r="S79" s="67"/>
      <c r="T79" s="7"/>
      <c r="U79" s="7"/>
      <c r="V79" s="67" t="n">
        <f aca="false">K79*5.5017049523</f>
        <v>16857542.1667054</v>
      </c>
      <c r="W79" s="67" t="n">
        <f aca="false">M79*5.5017049523</f>
        <v>521367.283506357</v>
      </c>
      <c r="X79" s="67" t="n">
        <f aca="false">N79*5.1890047538+L79*5.5017049523</f>
        <v>28744036.1014811</v>
      </c>
      <c r="Y79" s="67" t="n">
        <f aca="false">N79*5.1890047538</f>
        <v>21786440.1835137</v>
      </c>
      <c r="Z79" s="67" t="n">
        <f aca="false">L79*5.5017049523</f>
        <v>6957595.91796742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central_v2_m!D68+temporary_pension_bonus_central!B68</f>
        <v>32445213.6764234</v>
      </c>
      <c r="G80" s="157" t="n">
        <f aca="false">central_v2_m!E68+temporary_pension_bonus_central!B68</f>
        <v>31095857.3784338</v>
      </c>
      <c r="H80" s="67" t="n">
        <f aca="false">F80-J80</f>
        <v>29243681.8805777</v>
      </c>
      <c r="I80" s="67" t="n">
        <f aca="false">G80-K80</f>
        <v>27990371.5364635</v>
      </c>
      <c r="J80" s="157" t="n">
        <f aca="false">central_v2_m!J68</f>
        <v>3201531.79584571</v>
      </c>
      <c r="K80" s="157" t="n">
        <f aca="false">central_v2_m!K68</f>
        <v>3105485.84197034</v>
      </c>
      <c r="L80" s="67" t="n">
        <f aca="false">H80-I80</f>
        <v>1253310.3441142</v>
      </c>
      <c r="M80" s="67" t="n">
        <f aca="false">J80-K80</f>
        <v>96045.9538753717</v>
      </c>
      <c r="N80" s="157" t="n">
        <f aca="false">SUM(central_v5_m!C68:J68)</f>
        <v>4080748.8090067</v>
      </c>
      <c r="O80" s="7"/>
      <c r="P80" s="7"/>
      <c r="Q80" s="67" t="n">
        <f aca="false">I80*5.5017049523</f>
        <v>153994765.698878</v>
      </c>
      <c r="R80" s="67"/>
      <c r="S80" s="67"/>
      <c r="T80" s="7"/>
      <c r="U80" s="7"/>
      <c r="V80" s="67" t="n">
        <f aca="false">K80*5.5017049523</f>
        <v>17085466.8360658</v>
      </c>
      <c r="W80" s="67" t="n">
        <f aca="false">M80*5.5017049523</f>
        <v>528416.50008451</v>
      </c>
      <c r="X80" s="67" t="n">
        <f aca="false">N80*5.1890047538+L80*5.5017049523</f>
        <v>28070368.6959814</v>
      </c>
      <c r="Y80" s="67" t="n">
        <f aca="false">N80*5.1890047538</f>
        <v>21175024.9689994</v>
      </c>
      <c r="Z80" s="67" t="n">
        <f aca="false">L80*5.5017049523</f>
        <v>6895343.72698193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central_v2_m!D69+temporary_pension_bonus_central!B69</f>
        <v>33201496.8391246</v>
      </c>
      <c r="G81" s="157" t="n">
        <f aca="false">central_v2_m!E69+temporary_pension_bonus_central!B69</f>
        <v>31821196.1954871</v>
      </c>
      <c r="H81" s="67" t="n">
        <f aca="false">F81-J81</f>
        <v>29847598.3934774</v>
      </c>
      <c r="I81" s="67" t="n">
        <f aca="false">G81-K81</f>
        <v>28567914.7032094</v>
      </c>
      <c r="J81" s="157" t="n">
        <f aca="false">central_v2_m!J69</f>
        <v>3353898.44564712</v>
      </c>
      <c r="K81" s="157" t="n">
        <f aca="false">central_v2_m!K69</f>
        <v>3253281.49227771</v>
      </c>
      <c r="L81" s="67" t="n">
        <f aca="false">H81-I81</f>
        <v>1279683.69026806</v>
      </c>
      <c r="M81" s="67" t="n">
        <f aca="false">J81-K81</f>
        <v>100616.953369413</v>
      </c>
      <c r="N81" s="157" t="n">
        <f aca="false">SUM(central_v5_m!C69:J69)</f>
        <v>4206147.01323083</v>
      </c>
      <c r="O81" s="7"/>
      <c r="P81" s="7"/>
      <c r="Q81" s="67" t="n">
        <f aca="false">I81*5.5017049523</f>
        <v>157172237.799531</v>
      </c>
      <c r="R81" s="67"/>
      <c r="S81" s="67"/>
      <c r="T81" s="7"/>
      <c r="U81" s="7"/>
      <c r="V81" s="67" t="n">
        <f aca="false">K81*5.5017049523</f>
        <v>17898594.8972902</v>
      </c>
      <c r="W81" s="67" t="n">
        <f aca="false">M81*5.5017049523</f>
        <v>553564.790637838</v>
      </c>
      <c r="X81" s="67" t="n">
        <f aca="false">N81*5.1890047538+L81*5.5017049523</f>
        <v>28866158.9429618</v>
      </c>
      <c r="Y81" s="67" t="n">
        <f aca="false">N81*5.1890047538</f>
        <v>21825716.8468365</v>
      </c>
      <c r="Z81" s="67" t="n">
        <f aca="false">L81*5.5017049523</f>
        <v>7040442.09612534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central_v2_m!D70+temporary_pension_bonus_central!B70</f>
        <v>32836931.6889295</v>
      </c>
      <c r="G82" s="155" t="n">
        <f aca="false">central_v2_m!E70+temporary_pension_bonus_central!B70</f>
        <v>31472367.3958176</v>
      </c>
      <c r="H82" s="8" t="n">
        <f aca="false">F82-J82</f>
        <v>29407577.1242626</v>
      </c>
      <c r="I82" s="8" t="n">
        <f aca="false">G82-K82</f>
        <v>28145893.4680907</v>
      </c>
      <c r="J82" s="155" t="n">
        <f aca="false">central_v2_m!J70</f>
        <v>3429354.56466693</v>
      </c>
      <c r="K82" s="155" t="n">
        <f aca="false">central_v2_m!K70</f>
        <v>3326473.92772692</v>
      </c>
      <c r="L82" s="8" t="n">
        <f aca="false">H82-I82</f>
        <v>1261683.6561719</v>
      </c>
      <c r="M82" s="8" t="n">
        <f aca="false">J82-K82</f>
        <v>102880.636940008</v>
      </c>
      <c r="N82" s="155" t="n">
        <f aca="false">SUM(central_v5_m!C70:J70)</f>
        <v>4942762.09896411</v>
      </c>
      <c r="O82" s="5"/>
      <c r="P82" s="5"/>
      <c r="Q82" s="8" t="n">
        <f aca="false">I82*5.5017049523</f>
        <v>154850401.480303</v>
      </c>
      <c r="R82" s="8"/>
      <c r="S82" s="8"/>
      <c r="T82" s="5"/>
      <c r="U82" s="5"/>
      <c r="V82" s="8" t="n">
        <f aca="false">K82*5.5017049523</f>
        <v>18301278.081872</v>
      </c>
      <c r="W82" s="8" t="n">
        <f aca="false">M82*5.5017049523</f>
        <v>566018.909748618</v>
      </c>
      <c r="X82" s="8" t="n">
        <f aca="false">N82*5.1890047538+L82*5.5017049523</f>
        <v>32589427.2478242</v>
      </c>
      <c r="Y82" s="8" t="n">
        <f aca="false">N82*5.1890047538</f>
        <v>25648016.0284273</v>
      </c>
      <c r="Z82" s="8" t="n">
        <f aca="false">L82*5.5017049523</f>
        <v>6941411.21939691</v>
      </c>
      <c r="AA82" s="8"/>
      <c r="AB82" s="8"/>
      <c r="AC82" s="8"/>
      <c r="AD82" s="8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central_v2_m!D71+temporary_pension_bonus_central!B71</f>
        <v>33645580.4714214</v>
      </c>
      <c r="G83" s="157" t="n">
        <f aca="false">central_v2_m!E71+temporary_pension_bonus_central!B71</f>
        <v>32245688.2582292</v>
      </c>
      <c r="H83" s="67" t="n">
        <f aca="false">F83-J83</f>
        <v>30060378.3356542</v>
      </c>
      <c r="I83" s="67" t="n">
        <f aca="false">G83-K83</f>
        <v>28768042.186535</v>
      </c>
      <c r="J83" s="157" t="n">
        <f aca="false">central_v2_m!J71</f>
        <v>3585202.13576714</v>
      </c>
      <c r="K83" s="157" t="n">
        <f aca="false">central_v2_m!K71</f>
        <v>3477646.07169412</v>
      </c>
      <c r="L83" s="67" t="n">
        <f aca="false">H83-I83</f>
        <v>1292336.14911918</v>
      </c>
      <c r="M83" s="67" t="n">
        <f aca="false">J83-K83</f>
        <v>107556.064073015</v>
      </c>
      <c r="N83" s="157" t="n">
        <f aca="false">SUM(central_v5_m!C71:J71)</f>
        <v>4225353.63024979</v>
      </c>
      <c r="O83" s="7"/>
      <c r="P83" s="7"/>
      <c r="Q83" s="67" t="n">
        <f aca="false">I83*5.5017049523</f>
        <v>158273280.165635</v>
      </c>
      <c r="R83" s="67"/>
      <c r="S83" s="67"/>
      <c r="T83" s="7"/>
      <c r="U83" s="7"/>
      <c r="V83" s="67" t="n">
        <f aca="false">K83*5.5017049523</f>
        <v>19132982.6149862</v>
      </c>
      <c r="W83" s="67" t="n">
        <f aca="false">M83*5.5017049523</f>
        <v>591741.7303604</v>
      </c>
      <c r="X83" s="67" t="n">
        <f aca="false">N83*5.1890047538+L83*5.5017049523</f>
        <v>29035432.2654976</v>
      </c>
      <c r="Y83" s="67" t="n">
        <f aca="false">N83*5.1890047538</f>
        <v>21925380.0738522</v>
      </c>
      <c r="Z83" s="67" t="n">
        <f aca="false">L83*5.5017049523</f>
        <v>7110052.19164532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central_v2_m!D72+temporary_pension_bonus_central!B72</f>
        <v>33487684.7459969</v>
      </c>
      <c r="G84" s="157" t="n">
        <f aca="false">central_v2_m!E72+temporary_pension_bonus_central!B72</f>
        <v>32092945.273246</v>
      </c>
      <c r="H84" s="67" t="n">
        <f aca="false">F84-J84</f>
        <v>29825121.5674227</v>
      </c>
      <c r="I84" s="67" t="n">
        <f aca="false">G84-K84</f>
        <v>28540258.990029</v>
      </c>
      <c r="J84" s="157" t="n">
        <f aca="false">central_v2_m!J72</f>
        <v>3662563.17857425</v>
      </c>
      <c r="K84" s="157" t="n">
        <f aca="false">central_v2_m!K72</f>
        <v>3552686.28321702</v>
      </c>
      <c r="L84" s="67" t="n">
        <f aca="false">H84-I84</f>
        <v>1284862.57739368</v>
      </c>
      <c r="M84" s="67" t="n">
        <f aca="false">J84-K84</f>
        <v>109876.895357227</v>
      </c>
      <c r="N84" s="157" t="n">
        <f aca="false">SUM(central_v5_m!C72:J72)</f>
        <v>4156564.49938613</v>
      </c>
      <c r="O84" s="7"/>
      <c r="P84" s="7"/>
      <c r="Q84" s="67" t="n">
        <f aca="false">I84*5.5017049523</f>
        <v>157020084.225367</v>
      </c>
      <c r="R84" s="67"/>
      <c r="S84" s="67"/>
      <c r="T84" s="7"/>
      <c r="U84" s="7"/>
      <c r="V84" s="67" t="n">
        <f aca="false">K84*5.5017049523</f>
        <v>19545831.7183434</v>
      </c>
      <c r="W84" s="67" t="n">
        <f aca="false">M84*5.5017049523</f>
        <v>604510.259330207</v>
      </c>
      <c r="X84" s="67" t="n">
        <f aca="false">N84*5.1890047538+L84*5.5017049523</f>
        <v>28637367.7518627</v>
      </c>
      <c r="Y84" s="67" t="n">
        <f aca="false">N84*5.1890047538</f>
        <v>21568432.9467909</v>
      </c>
      <c r="Z84" s="67" t="n">
        <f aca="false">L84*5.5017049523</f>
        <v>7068934.80507174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central_v2_m!D73+temporary_pension_bonus_central!B73</f>
        <v>34104015.6438234</v>
      </c>
      <c r="G85" s="157" t="n">
        <f aca="false">central_v2_m!E73+temporary_pension_bonus_central!B73</f>
        <v>32683111.9210186</v>
      </c>
      <c r="H85" s="67" t="n">
        <f aca="false">F85-J85</f>
        <v>30288999.2483596</v>
      </c>
      <c r="I85" s="67" t="n">
        <f aca="false">G85-K85</f>
        <v>28982546.0174187</v>
      </c>
      <c r="J85" s="157" t="n">
        <f aca="false">central_v2_m!J73</f>
        <v>3815016.3954638</v>
      </c>
      <c r="K85" s="157" t="n">
        <f aca="false">central_v2_m!K73</f>
        <v>3700565.90359989</v>
      </c>
      <c r="L85" s="67" t="n">
        <f aca="false">H85-I85</f>
        <v>1306453.2309409</v>
      </c>
      <c r="M85" s="67" t="n">
        <f aca="false">J85-K85</f>
        <v>114450.491863914</v>
      </c>
      <c r="N85" s="157" t="n">
        <f aca="false">SUM(central_v5_m!C73:J73)</f>
        <v>4201105.24165205</v>
      </c>
      <c r="O85" s="7"/>
      <c r="P85" s="7"/>
      <c r="Q85" s="67" t="n">
        <f aca="false">I85*5.5017049523</f>
        <v>159453416.954295</v>
      </c>
      <c r="R85" s="67"/>
      <c r="S85" s="67"/>
      <c r="T85" s="7"/>
      <c r="U85" s="7"/>
      <c r="V85" s="67" t="n">
        <f aca="false">K85*5.5017049523</f>
        <v>20359421.758148</v>
      </c>
      <c r="W85" s="67" t="n">
        <f aca="false">M85*5.5017049523</f>
        <v>629672.837880866</v>
      </c>
      <c r="X85" s="67" t="n">
        <f aca="false">N85*5.1890047538+L85*5.5017049523</f>
        <v>28987275.2807625</v>
      </c>
      <c r="Y85" s="67" t="n">
        <f aca="false">N85*5.1890047538</f>
        <v>21799555.0701466</v>
      </c>
      <c r="Z85" s="67" t="n">
        <f aca="false">L85*5.5017049523</f>
        <v>7187720.21061589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central_v2_m!D74+temporary_pension_bonus_central!B74</f>
        <v>33800555.4442644</v>
      </c>
      <c r="G86" s="155" t="n">
        <f aca="false">central_v2_m!E74+temporary_pension_bonus_central!B74</f>
        <v>32392587.2181331</v>
      </c>
      <c r="H86" s="8" t="n">
        <f aca="false">F86-J86</f>
        <v>29951735.0758253</v>
      </c>
      <c r="I86" s="8" t="n">
        <f aca="false">G86-K86</f>
        <v>28659231.4607472</v>
      </c>
      <c r="J86" s="155" t="n">
        <f aca="false">central_v2_m!J74</f>
        <v>3848820.36843904</v>
      </c>
      <c r="K86" s="155" t="n">
        <f aca="false">central_v2_m!K74</f>
        <v>3733355.75738587</v>
      </c>
      <c r="L86" s="8" t="n">
        <f aca="false">H86-I86</f>
        <v>1292503.61507811</v>
      </c>
      <c r="M86" s="8" t="n">
        <f aca="false">J86-K86</f>
        <v>115464.611053172</v>
      </c>
      <c r="N86" s="155" t="n">
        <f aca="false">SUM(central_v5_m!C74:J74)</f>
        <v>4908488.65101102</v>
      </c>
      <c r="O86" s="5"/>
      <c r="P86" s="5"/>
      <c r="Q86" s="8" t="n">
        <f aca="false">I86*5.5017049523</f>
        <v>157674635.656705</v>
      </c>
      <c r="R86" s="8"/>
      <c r="S86" s="8"/>
      <c r="T86" s="5"/>
      <c r="U86" s="5"/>
      <c r="V86" s="8" t="n">
        <f aca="false">K86*5.5017049523</f>
        <v>20539821.8591076</v>
      </c>
      <c r="W86" s="8" t="n">
        <f aca="false">M86*5.5017049523</f>
        <v>635252.222446627</v>
      </c>
      <c r="X86" s="8" t="n">
        <f aca="false">N86*5.1890047538+L86*5.5017049523</f>
        <v>32581144.4840104</v>
      </c>
      <c r="Y86" s="8" t="n">
        <f aca="false">N86*5.1890047538</f>
        <v>25470170.9440695</v>
      </c>
      <c r="Z86" s="8" t="n">
        <f aca="false">L86*5.5017049523</f>
        <v>7110973.53994091</v>
      </c>
      <c r="AA86" s="8"/>
      <c r="AB86" s="8"/>
      <c r="AC86" s="8"/>
      <c r="AD86" s="8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central_v2_m!D75+temporary_pension_bonus_central!B75</f>
        <v>34459329.5481559</v>
      </c>
      <c r="G87" s="157" t="n">
        <f aca="false">central_v2_m!E75+temporary_pension_bonus_central!B75</f>
        <v>33023730.2664787</v>
      </c>
      <c r="H87" s="67" t="n">
        <f aca="false">F87-J87</f>
        <v>30444681.5257407</v>
      </c>
      <c r="I87" s="67" t="n">
        <f aca="false">G87-K87</f>
        <v>29129521.6847359</v>
      </c>
      <c r="J87" s="157" t="n">
        <f aca="false">central_v2_m!J75</f>
        <v>4014648.02241523</v>
      </c>
      <c r="K87" s="157" t="n">
        <f aca="false">central_v2_m!K75</f>
        <v>3894208.58174277</v>
      </c>
      <c r="L87" s="67" t="n">
        <f aca="false">H87-I87</f>
        <v>1315159.8410048</v>
      </c>
      <c r="M87" s="67" t="n">
        <f aca="false">J87-K87</f>
        <v>120439.440672457</v>
      </c>
      <c r="N87" s="157" t="n">
        <f aca="false">SUM(central_v5_m!C75:J75)</f>
        <v>4134511.38047606</v>
      </c>
      <c r="O87" s="7"/>
      <c r="P87" s="7"/>
      <c r="Q87" s="67" t="n">
        <f aca="false">I87*5.5017049523</f>
        <v>160262033.711042</v>
      </c>
      <c r="R87" s="67"/>
      <c r="S87" s="67"/>
      <c r="T87" s="7"/>
      <c r="U87" s="7"/>
      <c r="V87" s="67" t="n">
        <f aca="false">K87*5.5017049523</f>
        <v>21424786.6394633</v>
      </c>
      <c r="W87" s="67" t="n">
        <f aca="false">M87*5.5017049523</f>
        <v>662622.267199897</v>
      </c>
      <c r="X87" s="67" t="n">
        <f aca="false">N87*5.1890047538+L87*5.5017049523</f>
        <v>28689620.6182527</v>
      </c>
      <c r="Y87" s="67" t="n">
        <f aca="false">N87*5.1890047538</f>
        <v>21453999.2079305</v>
      </c>
      <c r="Z87" s="67" t="n">
        <f aca="false">L87*5.5017049523</f>
        <v>7235621.41032219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central_v2_m!D76+temporary_pension_bonus_central!B76</f>
        <v>34110445.6255104</v>
      </c>
      <c r="G88" s="157" t="n">
        <f aca="false">central_v2_m!E76+temporary_pension_bonus_central!B76</f>
        <v>32690030.7925847</v>
      </c>
      <c r="H88" s="67" t="n">
        <f aca="false">F88-J88</f>
        <v>30088806.9721083</v>
      </c>
      <c r="I88" s="67" t="n">
        <f aca="false">G88-K88</f>
        <v>28789041.2987847</v>
      </c>
      <c r="J88" s="157" t="n">
        <f aca="false">central_v2_m!J76</f>
        <v>4021638.65340209</v>
      </c>
      <c r="K88" s="157" t="n">
        <f aca="false">central_v2_m!K76</f>
        <v>3900989.49380002</v>
      </c>
      <c r="L88" s="67" t="n">
        <f aca="false">H88-I88</f>
        <v>1299765.67332363</v>
      </c>
      <c r="M88" s="67" t="n">
        <f aca="false">J88-K88</f>
        <v>120649.159602062</v>
      </c>
      <c r="N88" s="157" t="n">
        <f aca="false">SUM(central_v5_m!C76:J76)</f>
        <v>4016648.56255589</v>
      </c>
      <c r="O88" s="7"/>
      <c r="P88" s="7"/>
      <c r="Q88" s="67" t="n">
        <f aca="false">I88*5.5017049523</f>
        <v>158388811.085493</v>
      </c>
      <c r="R88" s="67"/>
      <c r="S88" s="67"/>
      <c r="T88" s="7"/>
      <c r="U88" s="7"/>
      <c r="V88" s="67" t="n">
        <f aca="false">K88*5.5017049523</f>
        <v>21462093.2169099</v>
      </c>
      <c r="W88" s="67" t="n">
        <f aca="false">M88*5.5017049523</f>
        <v>663776.078873497</v>
      </c>
      <c r="X88" s="67" t="n">
        <f aca="false">N88*5.1890047538+L88*5.5017049523</f>
        <v>27993335.7272006</v>
      </c>
      <c r="Y88" s="67" t="n">
        <f aca="false">N88*5.1890047538</f>
        <v>20842408.4854465</v>
      </c>
      <c r="Z88" s="67" t="n">
        <f aca="false">L88*5.5017049523</f>
        <v>7150927.24175415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central_v2_m!D77+temporary_pension_bonus_central!B77</f>
        <v>34765028.4479099</v>
      </c>
      <c r="G89" s="157" t="n">
        <f aca="false">central_v2_m!E77+temporary_pension_bonus_central!B77</f>
        <v>33317080.5551526</v>
      </c>
      <c r="H89" s="67" t="n">
        <f aca="false">F89-J89</f>
        <v>30611161.1001479</v>
      </c>
      <c r="I89" s="67" t="n">
        <f aca="false">G89-K89</f>
        <v>29287829.2278235</v>
      </c>
      <c r="J89" s="157" t="n">
        <f aca="false">central_v2_m!J77</f>
        <v>4153867.34776199</v>
      </c>
      <c r="K89" s="157" t="n">
        <f aca="false">central_v2_m!K77</f>
        <v>4029251.32732913</v>
      </c>
      <c r="L89" s="67" t="n">
        <f aca="false">H89-I89</f>
        <v>1323331.87232445</v>
      </c>
      <c r="M89" s="67" t="n">
        <f aca="false">J89-K89</f>
        <v>124616.02043286</v>
      </c>
      <c r="N89" s="157" t="n">
        <f aca="false">SUM(central_v5_m!C77:J77)</f>
        <v>4115221.00804802</v>
      </c>
      <c r="O89" s="7"/>
      <c r="P89" s="7"/>
      <c r="Q89" s="67" t="n">
        <f aca="false">I89*5.5017049523</f>
        <v>161132995.104833</v>
      </c>
      <c r="R89" s="67"/>
      <c r="S89" s="67"/>
      <c r="T89" s="7"/>
      <c r="U89" s="7"/>
      <c r="V89" s="67" t="n">
        <f aca="false">K89*5.5017049523</f>
        <v>22167751.981628</v>
      </c>
      <c r="W89" s="67" t="n">
        <f aca="false">M89*5.5017049523</f>
        <v>685600.576751385</v>
      </c>
      <c r="X89" s="67" t="n">
        <f aca="false">N89*5.1890047538+L89*5.5017049523</f>
        <v>28634482.8892027</v>
      </c>
      <c r="Y89" s="67" t="n">
        <f aca="false">N89*5.1890047538</f>
        <v>21353901.3736988</v>
      </c>
      <c r="Z89" s="67" t="n">
        <f aca="false">L89*5.5017049523</f>
        <v>7280581.51550385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central_v2_m!D78+temporary_pension_bonus_central!B78</f>
        <v>34409396.8546451</v>
      </c>
      <c r="G90" s="155" t="n">
        <f aca="false">central_v2_m!E78+temporary_pension_bonus_central!B78</f>
        <v>32977212.1895593</v>
      </c>
      <c r="H90" s="8" t="n">
        <f aca="false">F90-J90</f>
        <v>30317376.0183367</v>
      </c>
      <c r="I90" s="8" t="n">
        <f aca="false">G90-K90</f>
        <v>29007951.9783401</v>
      </c>
      <c r="J90" s="155" t="n">
        <f aca="false">central_v2_m!J78</f>
        <v>4092020.83630842</v>
      </c>
      <c r="K90" s="155" t="n">
        <f aca="false">central_v2_m!K78</f>
        <v>3969260.21121917</v>
      </c>
      <c r="L90" s="8" t="n">
        <f aca="false">H90-I90</f>
        <v>1309424.03999656</v>
      </c>
      <c r="M90" s="8" t="n">
        <f aca="false">J90-K90</f>
        <v>122760.625089252</v>
      </c>
      <c r="N90" s="155" t="n">
        <f aca="false">SUM(central_v5_m!C78:J78)</f>
        <v>4793957.54989002</v>
      </c>
      <c r="O90" s="5"/>
      <c r="P90" s="5"/>
      <c r="Q90" s="8" t="n">
        <f aca="false">I90*5.5017049523</f>
        <v>159593193.055314</v>
      </c>
      <c r="R90" s="8"/>
      <c r="S90" s="8"/>
      <c r="T90" s="5"/>
      <c r="U90" s="5"/>
      <c r="V90" s="8" t="n">
        <f aca="false">K90*5.5017049523</f>
        <v>21837698.5610318</v>
      </c>
      <c r="W90" s="8" t="n">
        <f aca="false">M90*5.5017049523</f>
        <v>675392.739000983</v>
      </c>
      <c r="X90" s="8" t="n">
        <f aca="false">N90*5.1890047538+L90*5.5017049523</f>
        <v>32079933.2414045</v>
      </c>
      <c r="Y90" s="8" t="n">
        <f aca="false">N90*5.1890047538</f>
        <v>24875868.5158947</v>
      </c>
      <c r="Z90" s="8" t="n">
        <f aca="false">L90*5.5017049523</f>
        <v>7204064.72550973</v>
      </c>
      <c r="AA90" s="8"/>
      <c r="AB90" s="8"/>
      <c r="AC90" s="8"/>
      <c r="AD90" s="8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central_v2_m!D79+temporary_pension_bonus_central!B79</f>
        <v>35133043.9662843</v>
      </c>
      <c r="G91" s="157" t="n">
        <f aca="false">central_v2_m!E79+temporary_pension_bonus_central!B79</f>
        <v>33669736.627949</v>
      </c>
      <c r="H91" s="67" t="n">
        <f aca="false">F91-J91</f>
        <v>30872876.6607787</v>
      </c>
      <c r="I91" s="67" t="n">
        <f aca="false">G91-K91</f>
        <v>29537374.3416086</v>
      </c>
      <c r="J91" s="157" t="n">
        <f aca="false">central_v2_m!J79</f>
        <v>4260167.30550558</v>
      </c>
      <c r="K91" s="157" t="n">
        <f aca="false">central_v2_m!K79</f>
        <v>4132362.28634042</v>
      </c>
      <c r="L91" s="67" t="n">
        <f aca="false">H91-I91</f>
        <v>1335502.31917012</v>
      </c>
      <c r="M91" s="67" t="n">
        <f aca="false">J91-K91</f>
        <v>127805.019165167</v>
      </c>
      <c r="N91" s="157" t="n">
        <f aca="false">SUM(central_v5_m!C79:J79)</f>
        <v>4167683.59510303</v>
      </c>
      <c r="O91" s="7"/>
      <c r="P91" s="7"/>
      <c r="Q91" s="67" t="n">
        <f aca="false">I91*5.5017049523</f>
        <v>162505918.693167</v>
      </c>
      <c r="R91" s="67"/>
      <c r="S91" s="67"/>
      <c r="T91" s="7"/>
      <c r="U91" s="7"/>
      <c r="V91" s="67" t="n">
        <f aca="false">K91*5.5017049523</f>
        <v>22735038.0554568</v>
      </c>
      <c r="W91" s="67" t="n">
        <f aca="false">M91*5.5017049523</f>
        <v>703145.506869796</v>
      </c>
      <c r="X91" s="67" t="n">
        <f aca="false">N91*5.1890047538+L91*5.5017049523</f>
        <v>28973669.7105103</v>
      </c>
      <c r="Y91" s="67" t="n">
        <f aca="false">N91*5.1890047538</f>
        <v>21626129.9873239</v>
      </c>
      <c r="Z91" s="67" t="n">
        <f aca="false">L91*5.5017049523</f>
        <v>7347539.72318639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central_v2_m!D80+temporary_pension_bonus_central!B80</f>
        <v>34836035.8682248</v>
      </c>
      <c r="G92" s="157" t="n">
        <f aca="false">central_v2_m!E80+temporary_pension_bonus_central!B80</f>
        <v>33385912.7858628</v>
      </c>
      <c r="H92" s="67" t="n">
        <f aca="false">F92-J92</f>
        <v>30579643.2416729</v>
      </c>
      <c r="I92" s="67" t="n">
        <f aca="false">G92-K92</f>
        <v>29257211.9381075</v>
      </c>
      <c r="J92" s="157" t="n">
        <f aca="false">central_v2_m!J80</f>
        <v>4256392.62655193</v>
      </c>
      <c r="K92" s="157" t="n">
        <f aca="false">central_v2_m!K80</f>
        <v>4128700.84775537</v>
      </c>
      <c r="L92" s="67" t="n">
        <f aca="false">H92-I92</f>
        <v>1322431.30356543</v>
      </c>
      <c r="M92" s="67" t="n">
        <f aca="false">J92-K92</f>
        <v>127691.778796558</v>
      </c>
      <c r="N92" s="157" t="n">
        <f aca="false">SUM(central_v5_m!C80:J80)</f>
        <v>3982795.49188216</v>
      </c>
      <c r="O92" s="7"/>
      <c r="P92" s="7"/>
      <c r="Q92" s="67" t="n">
        <f aca="false">I92*5.5017049523</f>
        <v>160964547.810377</v>
      </c>
      <c r="R92" s="67"/>
      <c r="S92" s="67"/>
      <c r="T92" s="7"/>
      <c r="U92" s="7"/>
      <c r="V92" s="67" t="n">
        <f aca="false">K92*5.5017049523</f>
        <v>22714893.9006609</v>
      </c>
      <c r="W92" s="67" t="n">
        <f aca="false">M92*5.5017049523</f>
        <v>702522.491773021</v>
      </c>
      <c r="X92" s="67" t="n">
        <f aca="false">N92*5.1890047538+L92*5.5017049523</f>
        <v>27942371.5926922</v>
      </c>
      <c r="Y92" s="67" t="n">
        <f aca="false">N92*5.1890047538</f>
        <v>20666744.7407897</v>
      </c>
      <c r="Z92" s="67" t="n">
        <f aca="false">L92*5.5017049523</f>
        <v>7275626.85190248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central_v2_m!D81+temporary_pension_bonus_central!B81</f>
        <v>35513549.6138148</v>
      </c>
      <c r="G93" s="157" t="n">
        <f aca="false">central_v2_m!E81+temporary_pension_bonus_central!B81</f>
        <v>34036112.0498062</v>
      </c>
      <c r="H93" s="67" t="n">
        <f aca="false">F93-J93</f>
        <v>31133637.2867226</v>
      </c>
      <c r="I93" s="67" t="n">
        <f aca="false">G93-K93</f>
        <v>29787597.0925268</v>
      </c>
      <c r="J93" s="157" t="n">
        <f aca="false">central_v2_m!J81</f>
        <v>4379912.32709217</v>
      </c>
      <c r="K93" s="157" t="n">
        <f aca="false">central_v2_m!K81</f>
        <v>4248514.9572794</v>
      </c>
      <c r="L93" s="67" t="n">
        <f aca="false">H93-I93</f>
        <v>1346040.19419581</v>
      </c>
      <c r="M93" s="67" t="n">
        <f aca="false">J93-K93</f>
        <v>131397.369812765</v>
      </c>
      <c r="N93" s="157" t="n">
        <f aca="false">SUM(central_v5_m!C81:J81)</f>
        <v>4067340.41464001</v>
      </c>
      <c r="O93" s="7"/>
      <c r="P93" s="7"/>
      <c r="Q93" s="67" t="n">
        <f aca="false">I93*5.5017049523</f>
        <v>163882570.441072</v>
      </c>
      <c r="R93" s="67"/>
      <c r="S93" s="67"/>
      <c r="T93" s="7"/>
      <c r="U93" s="7"/>
      <c r="V93" s="67" t="n">
        <f aca="false">K93*5.5017049523</f>
        <v>23374075.7803847</v>
      </c>
      <c r="W93" s="67" t="n">
        <f aca="false">M93*5.5017049523</f>
        <v>722909.560218085</v>
      </c>
      <c r="X93" s="67" t="n">
        <f aca="false">N93*5.1890047538+L93*5.5017049523</f>
        <v>28510964.7492918</v>
      </c>
      <c r="Y93" s="67" t="n">
        <f aca="false">N93*5.1890047538</f>
        <v>21105448.7468899</v>
      </c>
      <c r="Z93" s="67" t="n">
        <f aca="false">L93*5.5017049523</f>
        <v>7405516.00240197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central_v2_m!D82+temporary_pension_bonus_central!B82</f>
        <v>35298425.5570835</v>
      </c>
      <c r="G94" s="155" t="n">
        <f aca="false">central_v2_m!E82+temporary_pension_bonus_central!B82</f>
        <v>33829924.2485727</v>
      </c>
      <c r="H94" s="8" t="n">
        <f aca="false">F94-J94</f>
        <v>30831654.699999</v>
      </c>
      <c r="I94" s="8" t="n">
        <f aca="false">G94-K94</f>
        <v>29497156.5172009</v>
      </c>
      <c r="J94" s="155" t="n">
        <f aca="false">central_v2_m!J82</f>
        <v>4466770.85708441</v>
      </c>
      <c r="K94" s="155" t="n">
        <f aca="false">central_v2_m!K82</f>
        <v>4332767.73137188</v>
      </c>
      <c r="L94" s="8" t="n">
        <f aca="false">H94-I94</f>
        <v>1334498.18279818</v>
      </c>
      <c r="M94" s="8" t="n">
        <f aca="false">J94-K94</f>
        <v>134003.125712533</v>
      </c>
      <c r="N94" s="155" t="n">
        <f aca="false">SUM(central_v5_m!C82:J82)</f>
        <v>4778956.53133413</v>
      </c>
      <c r="O94" s="5"/>
      <c r="P94" s="5"/>
      <c r="Q94" s="8" t="n">
        <f aca="false">I94*5.5017049523</f>
        <v>162284652.089452</v>
      </c>
      <c r="R94" s="8"/>
      <c r="S94" s="8"/>
      <c r="T94" s="5"/>
      <c r="U94" s="5"/>
      <c r="V94" s="8" t="n">
        <f aca="false">K94*5.5017049523</f>
        <v>23837609.6848543</v>
      </c>
      <c r="W94" s="8" t="n">
        <f aca="false">M94*5.5017049523</f>
        <v>737245.660356325</v>
      </c>
      <c r="X94" s="8" t="n">
        <f aca="false">N94*5.1890047538+L94*5.5017049523</f>
        <v>32140043.4204324</v>
      </c>
      <c r="Y94" s="8" t="n">
        <f aca="false">N94*5.1890047538</f>
        <v>24798028.1592964</v>
      </c>
      <c r="Z94" s="8" t="n">
        <f aca="false">L94*5.5017049523</f>
        <v>7342015.26113608</v>
      </c>
      <c r="AA94" s="8"/>
      <c r="AB94" s="8"/>
      <c r="AC94" s="8"/>
      <c r="AD94" s="8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central_v2_m!D83+temporary_pension_bonus_central!B83</f>
        <v>35981627.5760218</v>
      </c>
      <c r="G95" s="157" t="n">
        <f aca="false">central_v2_m!E83+temporary_pension_bonus_central!B83</f>
        <v>34485101.9637024</v>
      </c>
      <c r="H95" s="67" t="n">
        <f aca="false">F95-J95</f>
        <v>31318602.2235666</v>
      </c>
      <c r="I95" s="67" t="n">
        <f aca="false">G95-K95</f>
        <v>29961967.3718209</v>
      </c>
      <c r="J95" s="157" t="n">
        <f aca="false">central_v2_m!J83</f>
        <v>4663025.35245516</v>
      </c>
      <c r="K95" s="157" t="n">
        <f aca="false">central_v2_m!K83</f>
        <v>4523134.59188151</v>
      </c>
      <c r="L95" s="67" t="n">
        <f aca="false">H95-I95</f>
        <v>1356634.85174572</v>
      </c>
      <c r="M95" s="67" t="n">
        <f aca="false">J95-K95</f>
        <v>139890.760573654</v>
      </c>
      <c r="N95" s="157" t="n">
        <f aca="false">SUM(central_v5_m!C83:J83)</f>
        <v>4119836.13332385</v>
      </c>
      <c r="O95" s="7"/>
      <c r="P95" s="7"/>
      <c r="Q95" s="67" t="n">
        <f aca="false">I95*5.5017049523</f>
        <v>164841904.270198</v>
      </c>
      <c r="R95" s="67"/>
      <c r="S95" s="67"/>
      <c r="T95" s="7"/>
      <c r="U95" s="7"/>
      <c r="V95" s="67" t="n">
        <f aca="false">K95*5.5017049523</f>
        <v>24884951.9840739</v>
      </c>
      <c r="W95" s="67" t="n">
        <f aca="false">M95*5.5017049523</f>
        <v>769637.690229083</v>
      </c>
      <c r="X95" s="67" t="n">
        <f aca="false">N95*5.1890047538+L95*5.5017049523</f>
        <v>28841653.9630067</v>
      </c>
      <c r="Y95" s="67" t="n">
        <f aca="false">N95*5.1890047538</f>
        <v>21377849.2806945</v>
      </c>
      <c r="Z95" s="67" t="n">
        <f aca="false">L95*5.5017049523</f>
        <v>7463804.68231219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central_v2_m!D84+temporary_pension_bonus_central!B84</f>
        <v>35666032.3660463</v>
      </c>
      <c r="G96" s="157" t="n">
        <f aca="false">central_v2_m!E84+temporary_pension_bonus_central!B84</f>
        <v>34183095.1024271</v>
      </c>
      <c r="H96" s="67" t="n">
        <f aca="false">F96-J96</f>
        <v>31037886.1342146</v>
      </c>
      <c r="I96" s="67" t="n">
        <f aca="false">G96-K96</f>
        <v>29693793.2575504</v>
      </c>
      <c r="J96" s="157" t="n">
        <f aca="false">central_v2_m!J84</f>
        <v>4628146.23183167</v>
      </c>
      <c r="K96" s="157" t="n">
        <f aca="false">central_v2_m!K84</f>
        <v>4489301.84487672</v>
      </c>
      <c r="L96" s="67" t="n">
        <f aca="false">H96-I96</f>
        <v>1344092.87666423</v>
      </c>
      <c r="M96" s="67" t="n">
        <f aca="false">J96-K96</f>
        <v>138844.38695495</v>
      </c>
      <c r="N96" s="157" t="n">
        <f aca="false">SUM(central_v5_m!C84:J84)</f>
        <v>4024150.02722927</v>
      </c>
      <c r="O96" s="7"/>
      <c r="P96" s="7"/>
      <c r="Q96" s="67" t="n">
        <f aca="false">I96*5.5017049523</f>
        <v>163366489.417637</v>
      </c>
      <c r="R96" s="67"/>
      <c r="S96" s="67"/>
      <c r="T96" s="7"/>
      <c r="U96" s="7"/>
      <c r="V96" s="67" t="n">
        <f aca="false">K96*5.5017049523</f>
        <v>24698814.1923278</v>
      </c>
      <c r="W96" s="67" t="n">
        <f aca="false">M96*5.5017049523</f>
        <v>763880.851309107</v>
      </c>
      <c r="X96" s="67" t="n">
        <f aca="false">N96*5.1890047538+L96*5.5017049523</f>
        <v>28276136.0571918</v>
      </c>
      <c r="Y96" s="67" t="n">
        <f aca="false">N96*5.1890047538</f>
        <v>20881333.6212971</v>
      </c>
      <c r="Z96" s="67" t="n">
        <f aca="false">L96*5.5017049523</f>
        <v>7394802.43589472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central_v2_m!D85+temporary_pension_bonus_central!B85</f>
        <v>36301879.4054673</v>
      </c>
      <c r="G97" s="157" t="n">
        <f aca="false">central_v2_m!E85+temporary_pension_bonus_central!B85</f>
        <v>34793227.1564109</v>
      </c>
      <c r="H97" s="67" t="n">
        <f aca="false">F97-J97</f>
        <v>31555251.3645283</v>
      </c>
      <c r="I97" s="67" t="n">
        <f aca="false">G97-K97</f>
        <v>30188997.9567001</v>
      </c>
      <c r="J97" s="157" t="n">
        <f aca="false">central_v2_m!J85</f>
        <v>4746628.04093893</v>
      </c>
      <c r="K97" s="157" t="n">
        <f aca="false">central_v2_m!K85</f>
        <v>4604229.19971076</v>
      </c>
      <c r="L97" s="67" t="n">
        <f aca="false">H97-I97</f>
        <v>1366253.40782824</v>
      </c>
      <c r="M97" s="67" t="n">
        <f aca="false">J97-K97</f>
        <v>142398.841228168</v>
      </c>
      <c r="N97" s="157" t="n">
        <f aca="false">SUM(central_v5_m!C85:J85)</f>
        <v>4071675.10625539</v>
      </c>
      <c r="O97" s="7"/>
      <c r="P97" s="7"/>
      <c r="Q97" s="67" t="n">
        <f aca="false">I97*5.5017049523</f>
        <v>166090959.563352</v>
      </c>
      <c r="R97" s="67"/>
      <c r="S97" s="67"/>
      <c r="T97" s="7"/>
      <c r="U97" s="7"/>
      <c r="V97" s="67" t="n">
        <f aca="false">K97*5.5017049523</f>
        <v>25331110.5895729</v>
      </c>
      <c r="W97" s="67" t="n">
        <f aca="false">M97*5.5017049523</f>
        <v>783436.409986796</v>
      </c>
      <c r="X97" s="67" t="n">
        <f aca="false">N97*5.1890047538+L97*5.5017049523</f>
        <v>28644664.6222337</v>
      </c>
      <c r="Y97" s="67" t="n">
        <f aca="false">N97*5.1890047538</f>
        <v>21127941.4822883</v>
      </c>
      <c r="Z97" s="67" t="n">
        <f aca="false">L97*5.5017049523</f>
        <v>7516723.13994537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central_v2_m!D86+temporary_pension_bonus_central!B86</f>
        <v>35850969.6264504</v>
      </c>
      <c r="G98" s="155" t="n">
        <f aca="false">central_v2_m!E86+temporary_pension_bonus_central!B86</f>
        <v>34362473.3439504</v>
      </c>
      <c r="H98" s="8" t="n">
        <f aca="false">F98-J98</f>
        <v>31112832.2964898</v>
      </c>
      <c r="I98" s="8" t="n">
        <f aca="false">G98-K98</f>
        <v>29766480.1338886</v>
      </c>
      <c r="J98" s="155" t="n">
        <f aca="false">central_v2_m!J86</f>
        <v>4738137.32996061</v>
      </c>
      <c r="K98" s="155" t="n">
        <f aca="false">central_v2_m!K86</f>
        <v>4595993.21006179</v>
      </c>
      <c r="L98" s="8" t="n">
        <f aca="false">H98-I98</f>
        <v>1346352.16260116</v>
      </c>
      <c r="M98" s="8" t="n">
        <f aca="false">J98-K98</f>
        <v>142144.119898818</v>
      </c>
      <c r="N98" s="155" t="n">
        <f aca="false">SUM(central_v5_m!C86:J86)</f>
        <v>4811453.22355986</v>
      </c>
      <c r="O98" s="5"/>
      <c r="P98" s="5"/>
      <c r="Q98" s="8" t="n">
        <f aca="false">I98*5.5017049523</f>
        <v>163766391.165155</v>
      </c>
      <c r="R98" s="8"/>
      <c r="S98" s="8"/>
      <c r="T98" s="5"/>
      <c r="U98" s="5"/>
      <c r="V98" s="8" t="n">
        <f aca="false">K98*5.5017049523</f>
        <v>25285798.6045341</v>
      </c>
      <c r="W98" s="8" t="n">
        <f aca="false">M98*5.5017049523</f>
        <v>782035.008387649</v>
      </c>
      <c r="X98" s="8" t="n">
        <f aca="false">N98*5.1890047538+L98*5.5017049523</f>
        <v>32373886.010261</v>
      </c>
      <c r="Y98" s="8" t="n">
        <f aca="false">N98*5.1890047538</f>
        <v>24966653.6497384</v>
      </c>
      <c r="Z98" s="8" t="n">
        <f aca="false">L98*5.5017049523</f>
        <v>7407232.36052261</v>
      </c>
      <c r="AA98" s="8"/>
      <c r="AB98" s="8"/>
      <c r="AC98" s="8"/>
      <c r="AD98" s="8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central_v2_m!D87+temporary_pension_bonus_central!B87</f>
        <v>36519197.7331638</v>
      </c>
      <c r="G99" s="157" t="n">
        <f aca="false">central_v2_m!E87+temporary_pension_bonus_central!B87</f>
        <v>35003974.2622767</v>
      </c>
      <c r="H99" s="67" t="n">
        <f aca="false">F99-J99</f>
        <v>31554349.3505024</v>
      </c>
      <c r="I99" s="67" t="n">
        <f aca="false">G99-K99</f>
        <v>30188071.3310952</v>
      </c>
      <c r="J99" s="157" t="n">
        <f aca="false">central_v2_m!J87</f>
        <v>4964848.38266139</v>
      </c>
      <c r="K99" s="157" t="n">
        <f aca="false">central_v2_m!K87</f>
        <v>4815902.93118154</v>
      </c>
      <c r="L99" s="67" t="n">
        <f aca="false">H99-I99</f>
        <v>1366278.01940721</v>
      </c>
      <c r="M99" s="67" t="n">
        <f aca="false">J99-K99</f>
        <v>148945.451479843</v>
      </c>
      <c r="N99" s="157" t="n">
        <f aca="false">SUM(central_v5_m!C87:J87)</f>
        <v>4139644.84578802</v>
      </c>
      <c r="O99" s="7"/>
      <c r="P99" s="7"/>
      <c r="Q99" s="67" t="n">
        <f aca="false">I99*5.5017049523</f>
        <v>166085861.542672</v>
      </c>
      <c r="R99" s="67"/>
      <c r="S99" s="67"/>
      <c r="T99" s="7"/>
      <c r="U99" s="7"/>
      <c r="V99" s="67" t="n">
        <f aca="false">K99*5.5017049523</f>
        <v>26495677.0062776</v>
      </c>
      <c r="W99" s="67" t="n">
        <f aca="false">M99*5.5017049523</f>
        <v>819453.928029211</v>
      </c>
      <c r="X99" s="67" t="n">
        <f aca="false">N99*5.1890047538+L99*5.5017049523</f>
        <v>28997495.329429</v>
      </c>
      <c r="Y99" s="67" t="n">
        <f aca="false">N99*5.1890047538</f>
        <v>21480636.7838377</v>
      </c>
      <c r="Z99" s="67" t="n">
        <f aca="false">L99*5.5017049523</f>
        <v>7516858.54559126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central_v2_m!D88+temporary_pension_bonus_central!B88</f>
        <v>36229726.9646756</v>
      </c>
      <c r="G100" s="157" t="n">
        <f aca="false">central_v2_m!E88+temporary_pension_bonus_central!B88</f>
        <v>34726275.5550756</v>
      </c>
      <c r="H100" s="67" t="n">
        <f aca="false">F100-J100</f>
        <v>31214262.1471384</v>
      </c>
      <c r="I100" s="67" t="n">
        <f aca="false">G100-K100</f>
        <v>29861274.6820646</v>
      </c>
      <c r="J100" s="157" t="n">
        <f aca="false">central_v2_m!J88</f>
        <v>5015464.81753716</v>
      </c>
      <c r="K100" s="157" t="n">
        <f aca="false">central_v2_m!K88</f>
        <v>4865000.87301105</v>
      </c>
      <c r="L100" s="67" t="n">
        <f aca="false">H100-I100</f>
        <v>1352987.46507384</v>
      </c>
      <c r="M100" s="67" t="n">
        <f aca="false">J100-K100</f>
        <v>150463.944526114</v>
      </c>
      <c r="N100" s="157" t="n">
        <f aca="false">SUM(central_v5_m!C88:J88)</f>
        <v>3998728.52124376</v>
      </c>
      <c r="O100" s="7"/>
      <c r="P100" s="7"/>
      <c r="Q100" s="67" t="n">
        <f aca="false">I100*5.5017049523</f>
        <v>164287922.800305</v>
      </c>
      <c r="R100" s="67"/>
      <c r="S100" s="67"/>
      <c r="T100" s="7"/>
      <c r="U100" s="7"/>
      <c r="V100" s="67" t="n">
        <f aca="false">K100*5.5017049523</f>
        <v>26765799.3959887</v>
      </c>
      <c r="W100" s="67" t="n">
        <f aca="false">M100*5.5017049523</f>
        <v>827808.228741917</v>
      </c>
      <c r="X100" s="67" t="n">
        <f aca="false">N100*5.1890047538+L100*5.5017049523</f>
        <v>28193159.1428861</v>
      </c>
      <c r="Y100" s="67" t="n">
        <f aca="false">N100*5.1890047538</f>
        <v>20749421.3058895</v>
      </c>
      <c r="Z100" s="67" t="n">
        <f aca="false">L100*5.5017049523</f>
        <v>7443737.83699656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central_v2_m!D89+temporary_pension_bonus_central!B89</f>
        <v>36869102.2355298</v>
      </c>
      <c r="G101" s="157" t="n">
        <f aca="false">central_v2_m!E89+temporary_pension_bonus_central!B89</f>
        <v>35341606.896094</v>
      </c>
      <c r="H101" s="67" t="n">
        <f aca="false">F101-J101</f>
        <v>31710057.6509894</v>
      </c>
      <c r="I101" s="67" t="n">
        <f aca="false">G101-K101</f>
        <v>30337333.6490898</v>
      </c>
      <c r="J101" s="157" t="n">
        <f aca="false">central_v2_m!J89</f>
        <v>5159044.58454042</v>
      </c>
      <c r="K101" s="157" t="n">
        <f aca="false">central_v2_m!K89</f>
        <v>5004273.24700421</v>
      </c>
      <c r="L101" s="67" t="n">
        <f aca="false">H101-I101</f>
        <v>1372724.00189961</v>
      </c>
      <c r="M101" s="67" t="n">
        <f aca="false">J101-K101</f>
        <v>154771.337536211</v>
      </c>
      <c r="N101" s="157" t="n">
        <f aca="false">SUM(central_v5_m!C89:J89)</f>
        <v>4116548.14038065</v>
      </c>
      <c r="O101" s="7"/>
      <c r="P101" s="7"/>
      <c r="Q101" s="67" t="n">
        <f aca="false">I101*5.5017049523</f>
        <v>166907058.776775</v>
      </c>
      <c r="R101" s="67"/>
      <c r="S101" s="67"/>
      <c r="T101" s="7"/>
      <c r="U101" s="7"/>
      <c r="V101" s="67" t="n">
        <f aca="false">K101*5.5017049523</f>
        <v>27532034.9057055</v>
      </c>
      <c r="W101" s="67" t="n">
        <f aca="false">M101*5.5017049523</f>
        <v>851506.234197068</v>
      </c>
      <c r="X101" s="67" t="n">
        <f aca="false">N101*5.1890047538+L101*5.5017049523</f>
        <v>28913110.3090739</v>
      </c>
      <c r="Y101" s="67" t="n">
        <f aca="false">N101*5.1890047538</f>
        <v>21360787.8696817</v>
      </c>
      <c r="Z101" s="67" t="n">
        <f aca="false">L101*5.5017049523</f>
        <v>7552322.43939217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central_v2_m!D90+temporary_pension_bonus_central!B90</f>
        <v>36453768.726144</v>
      </c>
      <c r="G102" s="155" t="n">
        <f aca="false">central_v2_m!E90+temporary_pension_bonus_central!B90</f>
        <v>34943372.69365</v>
      </c>
      <c r="H102" s="8" t="n">
        <f aca="false">F102-J102</f>
        <v>31285708.3736525</v>
      </c>
      <c r="I102" s="8" t="n">
        <f aca="false">G102-K102</f>
        <v>29930354.1517333</v>
      </c>
      <c r="J102" s="155" t="n">
        <f aca="false">central_v2_m!J90</f>
        <v>5168060.35249151</v>
      </c>
      <c r="K102" s="155" t="n">
        <f aca="false">central_v2_m!K90</f>
        <v>5013018.54191676</v>
      </c>
      <c r="L102" s="8" t="n">
        <f aca="false">H102-I102</f>
        <v>1355354.22191919</v>
      </c>
      <c r="M102" s="8" t="n">
        <f aca="false">J102-K102</f>
        <v>155041.810574745</v>
      </c>
      <c r="N102" s="155" t="n">
        <f aca="false">SUM(central_v5_m!C90:J90)</f>
        <v>4826401.80708526</v>
      </c>
      <c r="O102" s="5"/>
      <c r="P102" s="5"/>
      <c r="Q102" s="8" t="n">
        <f aca="false">I102*5.5017049523</f>
        <v>164667977.660684</v>
      </c>
      <c r="R102" s="8"/>
      <c r="S102" s="8"/>
      <c r="T102" s="5"/>
      <c r="U102" s="5"/>
      <c r="V102" s="8" t="n">
        <f aca="false">K102*5.5017049523</f>
        <v>27580148.9380352</v>
      </c>
      <c r="W102" s="8" t="n">
        <f aca="false">M102*5.5017049523</f>
        <v>852994.297052632</v>
      </c>
      <c r="X102" s="8" t="n">
        <f aca="false">N102*5.1890047538+L102*5.5017049523</f>
        <v>32500980.9555678</v>
      </c>
      <c r="Y102" s="8" t="n">
        <f aca="false">N102*5.1890047538</f>
        <v>25044221.9207143</v>
      </c>
      <c r="Z102" s="8" t="n">
        <f aca="false">L102*5.5017049523</f>
        <v>7456759.03485352</v>
      </c>
      <c r="AA102" s="8"/>
      <c r="AB102" s="8"/>
      <c r="AC102" s="8"/>
      <c r="AD102" s="8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central_v2_m!D91+temporary_pension_bonus_central!B91</f>
        <v>37213856.8433168</v>
      </c>
      <c r="G103" s="157" t="n">
        <f aca="false">central_v2_m!E91+temporary_pension_bonus_central!B91</f>
        <v>35671937.0558221</v>
      </c>
      <c r="H103" s="67" t="n">
        <f aca="false">F103-J103</f>
        <v>31834470.1939833</v>
      </c>
      <c r="I103" s="67" t="n">
        <f aca="false">G103-K103</f>
        <v>30453932.0059685</v>
      </c>
      <c r="J103" s="157" t="n">
        <f aca="false">central_v2_m!J91</f>
        <v>5379386.64933357</v>
      </c>
      <c r="K103" s="157" t="n">
        <f aca="false">central_v2_m!K91</f>
        <v>5218005.04985356</v>
      </c>
      <c r="L103" s="67" t="n">
        <f aca="false">H103-I103</f>
        <v>1380538.18801475</v>
      </c>
      <c r="M103" s="67" t="n">
        <f aca="false">J103-K103</f>
        <v>161381.599480008</v>
      </c>
      <c r="N103" s="157" t="n">
        <f aca="false">SUM(central_v5_m!C91:J91)</f>
        <v>4157910.2647806</v>
      </c>
      <c r="O103" s="7"/>
      <c r="P103" s="7"/>
      <c r="Q103" s="67" t="n">
        <f aca="false">I103*5.5017049523</f>
        <v>167548548.534244</v>
      </c>
      <c r="R103" s="67"/>
      <c r="S103" s="67"/>
      <c r="T103" s="7"/>
      <c r="U103" s="7"/>
      <c r="V103" s="67" t="n">
        <f aca="false">K103*5.5017049523</f>
        <v>28707924.2239057</v>
      </c>
      <c r="W103" s="67" t="n">
        <f aca="false">M103*5.5017049523</f>
        <v>887873.945069254</v>
      </c>
      <c r="X103" s="67" t="n">
        <f aca="false">N103*5.1890047538+L103*5.5017049523</f>
        <v>29170729.9156604</v>
      </c>
      <c r="Y103" s="67" t="n">
        <f aca="false">N103*5.1890047538</f>
        <v>21575416.1298204</v>
      </c>
      <c r="Z103" s="67" t="n">
        <f aca="false">L103*5.5017049523</f>
        <v>7595313.78584002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central_v2_m!D92+temporary_pension_bonus_central!B92</f>
        <v>36913299.536823</v>
      </c>
      <c r="G104" s="157" t="n">
        <f aca="false">central_v2_m!E92+temporary_pension_bonus_central!B92</f>
        <v>35384052.7310573</v>
      </c>
      <c r="H104" s="67" t="n">
        <f aca="false">F104-J104</f>
        <v>31462471.0286743</v>
      </c>
      <c r="I104" s="67" t="n">
        <f aca="false">G104-K104</f>
        <v>30096749.0781531</v>
      </c>
      <c r="J104" s="157" t="n">
        <f aca="false">central_v2_m!J92</f>
        <v>5450828.50814864</v>
      </c>
      <c r="K104" s="157" t="n">
        <f aca="false">central_v2_m!K92</f>
        <v>5287303.65290418</v>
      </c>
      <c r="L104" s="67" t="n">
        <f aca="false">H104-I104</f>
        <v>1365721.95052124</v>
      </c>
      <c r="M104" s="67" t="n">
        <f aca="false">J104-K104</f>
        <v>163524.855244459</v>
      </c>
      <c r="N104" s="157" t="n">
        <f aca="false">SUM(central_v5_m!C92:J92)</f>
        <v>4081147.8448245</v>
      </c>
      <c r="O104" s="7"/>
      <c r="P104" s="7"/>
      <c r="Q104" s="67" t="n">
        <f aca="false">I104*5.5017049523</f>
        <v>165583433.451405</v>
      </c>
      <c r="R104" s="67"/>
      <c r="S104" s="67"/>
      <c r="T104" s="7"/>
      <c r="U104" s="7"/>
      <c r="V104" s="67" t="n">
        <f aca="false">K104*5.5017049523</f>
        <v>29089184.6914968</v>
      </c>
      <c r="W104" s="67" t="n">
        <f aca="false">M104*5.5017049523</f>
        <v>899665.505922579</v>
      </c>
      <c r="X104" s="67" t="n">
        <f aca="false">N104*5.1890047538+L104*5.5017049523</f>
        <v>28690894.7864025</v>
      </c>
      <c r="Y104" s="67" t="n">
        <f aca="false">N104*5.1890047538</f>
        <v>21177095.567755</v>
      </c>
      <c r="Z104" s="67" t="n">
        <f aca="false">L104*5.5017049523</f>
        <v>7513799.21864751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central_v2_m!D93+temporary_pension_bonus_central!B93</f>
        <v>37685305.6741692</v>
      </c>
      <c r="G105" s="157" t="n">
        <f aca="false">central_v2_m!E93+temporary_pension_bonus_central!B93</f>
        <v>36125596.233268</v>
      </c>
      <c r="H105" s="67" t="n">
        <f aca="false">F105-J105</f>
        <v>31982690.0232222</v>
      </c>
      <c r="I105" s="67" t="n">
        <f aca="false">G105-K105</f>
        <v>30594059.0518494</v>
      </c>
      <c r="J105" s="157" t="n">
        <f aca="false">central_v2_m!J93</f>
        <v>5702615.65094704</v>
      </c>
      <c r="K105" s="157" t="n">
        <f aca="false">central_v2_m!K93</f>
        <v>5531537.18141863</v>
      </c>
      <c r="L105" s="67" t="n">
        <f aca="false">H105-I105</f>
        <v>1388630.97137277</v>
      </c>
      <c r="M105" s="67" t="n">
        <f aca="false">J105-K105</f>
        <v>171078.469528412</v>
      </c>
      <c r="N105" s="157" t="n">
        <f aca="false">SUM(central_v5_m!C93:J93)</f>
        <v>4189417.01006857</v>
      </c>
      <c r="O105" s="7"/>
      <c r="P105" s="7"/>
      <c r="Q105" s="67" t="n">
        <f aca="false">I105*5.5017049523</f>
        <v>168319486.196518</v>
      </c>
      <c r="R105" s="67"/>
      <c r="S105" s="67"/>
      <c r="T105" s="7"/>
      <c r="U105" s="7"/>
      <c r="V105" s="67" t="n">
        <f aca="false">K105*5.5017049523</f>
        <v>30432885.5048425</v>
      </c>
      <c r="W105" s="67" t="n">
        <f aca="false">M105*5.5017049523</f>
        <v>941223.263036371</v>
      </c>
      <c r="X105" s="67" t="n">
        <f aca="false">N105*5.1890047538+L105*5.5017049523</f>
        <v>29378742.6730151</v>
      </c>
      <c r="Y105" s="67" t="n">
        <f aca="false">N105*5.1890047538</f>
        <v>21738904.7808964</v>
      </c>
      <c r="Z105" s="67" t="n">
        <f aca="false">L105*5.5017049523</f>
        <v>7639837.89211872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central_v2_m!D94+temporary_pension_bonus_central!B94</f>
        <v>37374280.8752535</v>
      </c>
      <c r="G106" s="155" t="n">
        <f aca="false">central_v2_m!E94+temporary_pension_bonus_central!B94</f>
        <v>35828025.2843735</v>
      </c>
      <c r="H106" s="8" t="n">
        <f aca="false">F106-J106</f>
        <v>31627345.8455967</v>
      </c>
      <c r="I106" s="8" t="n">
        <f aca="false">G106-K106</f>
        <v>30253498.3056063</v>
      </c>
      <c r="J106" s="155" t="n">
        <f aca="false">central_v2_m!J94</f>
        <v>5746935.02965685</v>
      </c>
      <c r="K106" s="155" t="n">
        <f aca="false">central_v2_m!K94</f>
        <v>5574526.97876714</v>
      </c>
      <c r="L106" s="8" t="n">
        <f aca="false">H106-I106</f>
        <v>1373847.53999039</v>
      </c>
      <c r="M106" s="8" t="n">
        <f aca="false">J106-K106</f>
        <v>172408.050889705</v>
      </c>
      <c r="N106" s="155" t="n">
        <f aca="false">SUM(central_v5_m!C94:J94)</f>
        <v>4901730.27398116</v>
      </c>
      <c r="O106" s="5"/>
      <c r="P106" s="5"/>
      <c r="Q106" s="8" t="n">
        <f aca="false">I106*5.5017049523</f>
        <v>166445821.452354</v>
      </c>
      <c r="R106" s="8"/>
      <c r="S106" s="8"/>
      <c r="T106" s="5"/>
      <c r="U106" s="5"/>
      <c r="V106" s="8" t="n">
        <f aca="false">K106*5.5017049523</f>
        <v>30669402.6858131</v>
      </c>
      <c r="W106" s="8" t="n">
        <f aca="false">M106*5.5017049523</f>
        <v>948538.227396282</v>
      </c>
      <c r="X106" s="8" t="n">
        <f aca="false">N106*5.1890047538+L106*5.5017049523</f>
        <v>32993605.5080039</v>
      </c>
      <c r="Y106" s="8" t="n">
        <f aca="false">N106*5.1890047538</f>
        <v>25435101.6935336</v>
      </c>
      <c r="Z106" s="8" t="n">
        <f aca="false">L106*5.5017049523</f>
        <v>7558503.81447031</v>
      </c>
      <c r="AA106" s="8"/>
      <c r="AB106" s="8"/>
      <c r="AC106" s="8"/>
      <c r="AD106" s="8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central_v2_m!D95+temporary_pension_bonus_central!B95</f>
        <v>38026986.2165382</v>
      </c>
      <c r="G107" s="157" t="n">
        <f aca="false">central_v2_m!E95+temporary_pension_bonus_central!B95</f>
        <v>36453682.7397721</v>
      </c>
      <c r="H107" s="67" t="n">
        <f aca="false">F107-J107</f>
        <v>32108473.9385295</v>
      </c>
      <c r="I107" s="67" t="n">
        <f aca="false">G107-K107</f>
        <v>30712725.8301037</v>
      </c>
      <c r="J107" s="157" t="n">
        <f aca="false">central_v2_m!J95</f>
        <v>5918512.27800874</v>
      </c>
      <c r="K107" s="157" t="n">
        <f aca="false">central_v2_m!K95</f>
        <v>5740956.90966847</v>
      </c>
      <c r="L107" s="67" t="n">
        <f aca="false">H107-I107</f>
        <v>1395748.10842582</v>
      </c>
      <c r="M107" s="67" t="n">
        <f aca="false">J107-K107</f>
        <v>177555.368340264</v>
      </c>
      <c r="N107" s="157" t="n">
        <f aca="false">SUM(central_v5_m!C95:J95)</f>
        <v>4316133.32157033</v>
      </c>
      <c r="O107" s="7"/>
      <c r="P107" s="7"/>
      <c r="Q107" s="67" t="n">
        <f aca="false">I107*5.5017049523</f>
        <v>168972355.798114</v>
      </c>
      <c r="R107" s="67"/>
      <c r="S107" s="67"/>
      <c r="T107" s="7"/>
      <c r="U107" s="7"/>
      <c r="V107" s="67" t="n">
        <f aca="false">K107*5.5017049523</f>
        <v>31585051.060864</v>
      </c>
      <c r="W107" s="67" t="n">
        <f aca="false">M107*5.5017049523</f>
        <v>976857.249305082</v>
      </c>
      <c r="X107" s="67" t="n">
        <f aca="false">N107*5.1890047538+L107*5.5017049523</f>
        <v>30075430.6039527</v>
      </c>
      <c r="Y107" s="67" t="n">
        <f aca="false">N107*5.1890047538</f>
        <v>22396436.323663</v>
      </c>
      <c r="Z107" s="67" t="n">
        <f aca="false">L107*5.5017049523</f>
        <v>7678994.28028968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central_v2_m!D96+temporary_pension_bonus_central!B96</f>
        <v>37663211.8725458</v>
      </c>
      <c r="G108" s="157" t="n">
        <f aca="false">central_v2_m!E96+temporary_pension_bonus_central!B96</f>
        <v>36104647.6124706</v>
      </c>
      <c r="H108" s="67" t="n">
        <f aca="false">F108-J108</f>
        <v>31702008.0428487</v>
      </c>
      <c r="I108" s="67" t="n">
        <f aca="false">G108-K108</f>
        <v>30322279.8976645</v>
      </c>
      <c r="J108" s="157" t="n">
        <f aca="false">central_v2_m!J96</f>
        <v>5961203.82969705</v>
      </c>
      <c r="K108" s="157" t="n">
        <f aca="false">central_v2_m!K96</f>
        <v>5782367.71480614</v>
      </c>
      <c r="L108" s="67" t="n">
        <f aca="false">H108-I108</f>
        <v>1379728.14518426</v>
      </c>
      <c r="M108" s="67" t="n">
        <f aca="false">J108-K108</f>
        <v>178836.114890912</v>
      </c>
      <c r="N108" s="157" t="n">
        <f aca="false">SUM(central_v5_m!C96:J96)</f>
        <v>4105870.59451579</v>
      </c>
      <c r="O108" s="7"/>
      <c r="P108" s="7"/>
      <c r="Q108" s="67" t="n">
        <f aca="false">I108*5.5017049523</f>
        <v>166824237.478007</v>
      </c>
      <c r="R108" s="67"/>
      <c r="S108" s="67"/>
      <c r="T108" s="7"/>
      <c r="U108" s="7"/>
      <c r="V108" s="67" t="n">
        <f aca="false">K108*5.5017049523</f>
        <v>31812881.0925686</v>
      </c>
      <c r="W108" s="67" t="n">
        <f aca="false">M108*5.5017049523</f>
        <v>983903.53894542</v>
      </c>
      <c r="X108" s="67" t="n">
        <f aca="false">N108*5.1890047538+L108*5.5017049523</f>
        <v>28896239.202618</v>
      </c>
      <c r="Y108" s="67" t="n">
        <f aca="false">N108*5.1890047538</f>
        <v>21305382.03343</v>
      </c>
      <c r="Z108" s="67" t="n">
        <f aca="false">L108*5.5017049523</f>
        <v>7590857.16918792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central_v2_m!D97+temporary_pension_bonus_central!B97</f>
        <v>38375915.3956881</v>
      </c>
      <c r="G109" s="157" t="n">
        <f aca="false">central_v2_m!E97+temporary_pension_bonus_central!B97</f>
        <v>36788190.0125613</v>
      </c>
      <c r="H109" s="67" t="n">
        <f aca="false">F109-J109</f>
        <v>32246041.9107308</v>
      </c>
      <c r="I109" s="67" t="n">
        <f aca="false">G109-K109</f>
        <v>30842212.7321527</v>
      </c>
      <c r="J109" s="157" t="n">
        <f aca="false">central_v2_m!J97</f>
        <v>6129873.48495735</v>
      </c>
      <c r="K109" s="157" t="n">
        <f aca="false">central_v2_m!K97</f>
        <v>5945977.28040863</v>
      </c>
      <c r="L109" s="67" t="n">
        <f aca="false">H109-I109</f>
        <v>1403829.17857811</v>
      </c>
      <c r="M109" s="67" t="n">
        <f aca="false">J109-K109</f>
        <v>183896.204548719</v>
      </c>
      <c r="N109" s="157" t="n">
        <f aca="false">SUM(central_v5_m!C97:J97)</f>
        <v>4191296.12103485</v>
      </c>
      <c r="O109" s="7"/>
      <c r="P109" s="7"/>
      <c r="Q109" s="67" t="n">
        <f aca="false">I109*5.5017049523</f>
        <v>169684754.528375</v>
      </c>
      <c r="R109" s="67"/>
      <c r="S109" s="67"/>
      <c r="T109" s="7"/>
      <c r="U109" s="7"/>
      <c r="V109" s="67" t="n">
        <f aca="false">K109*5.5017049523</f>
        <v>32713012.6498874</v>
      </c>
      <c r="W109" s="67" t="n">
        <f aca="false">M109*5.5017049523</f>
        <v>1011742.65927486</v>
      </c>
      <c r="X109" s="67" t="n">
        <f aca="false">N109*5.1890047538+L109*5.5017049523</f>
        <v>29472109.4405998</v>
      </c>
      <c r="Y109" s="67" t="n">
        <f aca="false">N109*5.1890047538</f>
        <v>21748655.4966333</v>
      </c>
      <c r="Z109" s="67" t="n">
        <f aca="false">L109*5.5017049523</f>
        <v>7723453.94396644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central_v2_m!D98+temporary_pension_bonus_central!B98</f>
        <v>37923645.3788723</v>
      </c>
      <c r="G110" s="155" t="n">
        <f aca="false">central_v2_m!E98+temporary_pension_bonus_central!B98</f>
        <v>36355507.0051586</v>
      </c>
      <c r="H110" s="8" t="n">
        <f aca="false">F110-J110</f>
        <v>31759981.0762959</v>
      </c>
      <c r="I110" s="8" t="n">
        <f aca="false">G110-K110</f>
        <v>30376752.6316596</v>
      </c>
      <c r="J110" s="155" t="n">
        <f aca="false">central_v2_m!J98</f>
        <v>6163664.30257634</v>
      </c>
      <c r="K110" s="155" t="n">
        <f aca="false">central_v2_m!K98</f>
        <v>5978754.37349905</v>
      </c>
      <c r="L110" s="8" t="n">
        <f aca="false">H110-I110</f>
        <v>1383228.44463632</v>
      </c>
      <c r="M110" s="8" t="n">
        <f aca="false">J110-K110</f>
        <v>184909.929077291</v>
      </c>
      <c r="N110" s="155" t="n">
        <f aca="false">SUM(central_v5_m!C98:J98)</f>
        <v>5027451.77759549</v>
      </c>
      <c r="O110" s="5"/>
      <c r="P110" s="5"/>
      <c r="Q110" s="8" t="n">
        <f aca="false">I110*5.5017049523</f>
        <v>167123930.388394</v>
      </c>
      <c r="R110" s="8"/>
      <c r="S110" s="8"/>
      <c r="T110" s="5"/>
      <c r="U110" s="5"/>
      <c r="V110" s="8" t="n">
        <f aca="false">K110*5.5017049523</f>
        <v>32893342.545265</v>
      </c>
      <c r="W110" s="8" t="n">
        <f aca="false">M110*5.5017049523</f>
        <v>1017319.87253397</v>
      </c>
      <c r="X110" s="8" t="n">
        <f aca="false">N110*5.1890047538+L110*5.5017049523</f>
        <v>33697585.9574611</v>
      </c>
      <c r="Y110" s="8" t="n">
        <f aca="false">N110*5.1890047538</f>
        <v>26087471.1734432</v>
      </c>
      <c r="Z110" s="8" t="n">
        <f aca="false">L110*5.5017049523</f>
        <v>7610114.78401788</v>
      </c>
      <c r="AA110" s="8"/>
      <c r="AB110" s="8"/>
      <c r="AC110" s="8"/>
      <c r="AD110" s="8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central_v2_m!D99+temporary_pension_bonus_central!B99</f>
        <v>38893131.8240216</v>
      </c>
      <c r="G111" s="157" t="n">
        <f aca="false">central_v2_m!E99+temporary_pension_bonus_central!B99</f>
        <v>37285367.721453</v>
      </c>
      <c r="H111" s="67" t="n">
        <f aca="false">F111-J111</f>
        <v>32580055.2998281</v>
      </c>
      <c r="I111" s="67" t="n">
        <f aca="false">G111-K111</f>
        <v>31161683.4929853</v>
      </c>
      <c r="J111" s="157" t="n">
        <f aca="false">central_v2_m!J99</f>
        <v>6313076.52419348</v>
      </c>
      <c r="K111" s="157" t="n">
        <f aca="false">central_v2_m!K99</f>
        <v>6123684.22846767</v>
      </c>
      <c r="L111" s="67" t="n">
        <f aca="false">H111-I111</f>
        <v>1418371.80684282</v>
      </c>
      <c r="M111" s="67" t="n">
        <f aca="false">J111-K111</f>
        <v>189392.295725806</v>
      </c>
      <c r="N111" s="157" t="n">
        <f aca="false">SUM(central_v5_m!C99:J99)</f>
        <v>4266219.38717658</v>
      </c>
      <c r="O111" s="7"/>
      <c r="P111" s="7"/>
      <c r="Q111" s="67" t="n">
        <f aca="false">I111*5.5017049523</f>
        <v>171442388.395362</v>
      </c>
      <c r="R111" s="67"/>
      <c r="S111" s="67"/>
      <c r="T111" s="7"/>
      <c r="U111" s="7"/>
      <c r="V111" s="67" t="n">
        <f aca="false">K111*5.5017049523</f>
        <v>33690703.846082</v>
      </c>
      <c r="W111" s="67" t="n">
        <f aca="false">M111*5.5017049523</f>
        <v>1041980.53132213</v>
      </c>
      <c r="X111" s="67" t="n">
        <f aca="false">N111*5.1890047538+L111*5.5017049523</f>
        <v>29940895.8747229</v>
      </c>
      <c r="Y111" s="67" t="n">
        <f aca="false">N111*5.1890047538</f>
        <v>22137432.680813</v>
      </c>
      <c r="Z111" s="67" t="n">
        <f aca="false">L111*5.5017049523</f>
        <v>7803463.19390986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central_v2_m!D100+temporary_pension_bonus_central!B100</f>
        <v>38540212.6113807</v>
      </c>
      <c r="G112" s="157" t="n">
        <f aca="false">central_v2_m!E100+temporary_pension_bonus_central!B100</f>
        <v>36947675.6035516</v>
      </c>
      <c r="H112" s="67" t="n">
        <f aca="false">F112-J112</f>
        <v>32304858.62748</v>
      </c>
      <c r="I112" s="67" t="n">
        <f aca="false">G112-K112</f>
        <v>30899382.239168</v>
      </c>
      <c r="J112" s="157" t="n">
        <f aca="false">central_v2_m!J100</f>
        <v>6235353.98390067</v>
      </c>
      <c r="K112" s="157" t="n">
        <f aca="false">central_v2_m!K100</f>
        <v>6048293.36438366</v>
      </c>
      <c r="L112" s="67" t="n">
        <f aca="false">H112-I112</f>
        <v>1405476.388312</v>
      </c>
      <c r="M112" s="67" t="n">
        <f aca="false">J112-K112</f>
        <v>187060.61951702</v>
      </c>
      <c r="N112" s="157" t="n">
        <f aca="false">SUM(central_v5_m!C100:J100)</f>
        <v>4212211.20470597</v>
      </c>
      <c r="Q112" s="67" t="n">
        <f aca="false">I112*5.5017049523</f>
        <v>169999284.288241</v>
      </c>
      <c r="R112" s="67"/>
      <c r="S112" s="67"/>
      <c r="V112" s="67" t="n">
        <f aca="false">K112*5.5017049523</f>
        <v>33275925.5557928</v>
      </c>
      <c r="W112" s="67" t="n">
        <f aca="false">M112*5.5017049523</f>
        <v>1029152.33677709</v>
      </c>
      <c r="X112" s="67" t="n">
        <f aca="false">N112*5.1890047538+L112*5.5017049523</f>
        <v>29589700.3711458</v>
      </c>
      <c r="Y112" s="67" t="n">
        <f aca="false">N112*5.1890047538</f>
        <v>21857183.9652289</v>
      </c>
      <c r="Z112" s="67" t="n">
        <f aca="false">L112*5.5017049523</f>
        <v>7732516.40591687</v>
      </c>
      <c r="AA112" s="67"/>
      <c r="AB112" s="67"/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central_v2_m!D101+temporary_pension_bonus_central!B101</f>
        <v>39261364.8293292</v>
      </c>
      <c r="G113" s="157" t="n">
        <f aca="false">central_v2_m!E101+temporary_pension_bonus_central!B101</f>
        <v>37639494.9808461</v>
      </c>
      <c r="H113" s="67" t="n">
        <f aca="false">F113-J113</f>
        <v>32794405.9073876</v>
      </c>
      <c r="I113" s="67" t="n">
        <f aca="false">G113-K113</f>
        <v>31366544.8265627</v>
      </c>
      <c r="J113" s="157" t="n">
        <f aca="false">central_v2_m!J101</f>
        <v>6466958.92194161</v>
      </c>
      <c r="K113" s="157" t="n">
        <f aca="false">central_v2_m!K101</f>
        <v>6272950.15428336</v>
      </c>
      <c r="L113" s="67" t="n">
        <f aca="false">H113-I113</f>
        <v>1427861.08082493</v>
      </c>
      <c r="M113" s="67" t="n">
        <f aca="false">J113-K113</f>
        <v>194008.767658249</v>
      </c>
      <c r="N113" s="157" t="n">
        <f aca="false">SUM(central_v5_m!C101:J101)</f>
        <v>4313345.05802522</v>
      </c>
      <c r="Q113" s="67" t="n">
        <f aca="false">I113*5.5017049523</f>
        <v>172569475.00884</v>
      </c>
      <c r="R113" s="67"/>
      <c r="S113" s="67"/>
      <c r="V113" s="67" t="n">
        <f aca="false">K113*5.5017049523</f>
        <v>34511920.9293518</v>
      </c>
      <c r="W113" s="67" t="n">
        <f aca="false">M113*5.5017049523</f>
        <v>1067378.99781501</v>
      </c>
      <c r="X113" s="67" t="n">
        <f aca="false">N113*5.1890047538+L113*5.5017049523</f>
        <v>30237638.3904435</v>
      </c>
      <c r="Y113" s="67" t="n">
        <f aca="false">N113*5.1890047538</f>
        <v>22381968.0108726</v>
      </c>
      <c r="Z113" s="67" t="n">
        <f aca="false">L113*5.5017049523</f>
        <v>7855670.37957093</v>
      </c>
      <c r="AA113" s="67"/>
      <c r="AB113" s="67"/>
      <c r="AC113" s="67"/>
      <c r="AD113" s="6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central_v2_m!D102+temporary_pension_bonus_central!B102</f>
        <v>38860778.8099702</v>
      </c>
      <c r="G114" s="155" t="n">
        <f aca="false">central_v2_m!E102+temporary_pension_bonus_central!B102</f>
        <v>37255790.4712714</v>
      </c>
      <c r="H114" s="8" t="n">
        <f aca="false">F114-J114</f>
        <v>32409466.2405092</v>
      </c>
      <c r="I114" s="8" t="n">
        <f aca="false">G114-K114</f>
        <v>30998017.2788942</v>
      </c>
      <c r="J114" s="155" t="n">
        <f aca="false">central_v2_m!J102</f>
        <v>6451312.56946101</v>
      </c>
      <c r="K114" s="155" t="n">
        <f aca="false">central_v2_m!K102</f>
        <v>6257773.19237718</v>
      </c>
      <c r="L114" s="8" t="n">
        <f aca="false">H114-I114</f>
        <v>1411448.96161499</v>
      </c>
      <c r="M114" s="8" t="n">
        <f aca="false">J114-K114</f>
        <v>193539.377083831</v>
      </c>
      <c r="N114" s="155" t="n">
        <f aca="false">SUM(central_v5_m!C102:J102)</f>
        <v>4938868.52288986</v>
      </c>
      <c r="O114" s="5"/>
      <c r="P114" s="5"/>
      <c r="Q114" s="8" t="n">
        <f aca="false">I114*5.5017049523</f>
        <v>170541945.174773</v>
      </c>
      <c r="R114" s="8"/>
      <c r="S114" s="8"/>
      <c r="T114" s="5"/>
      <c r="U114" s="5"/>
      <c r="V114" s="8" t="n">
        <f aca="false">K114*5.5017049523</f>
        <v>34428421.7628717</v>
      </c>
      <c r="W114" s="8" t="n">
        <f aca="false">M114*5.5017049523</f>
        <v>1064796.54936717</v>
      </c>
      <c r="X114" s="8" t="n">
        <f aca="false">N114*5.1890047538+L114*5.5017049523</f>
        <v>33393187.9857045</v>
      </c>
      <c r="Y114" s="8" t="n">
        <f aca="false">N114*5.1890047538</f>
        <v>25627812.2436687</v>
      </c>
      <c r="Z114" s="8" t="n">
        <f aca="false">L114*5.5017049523</f>
        <v>7765375.74203588</v>
      </c>
      <c r="AA114" s="8"/>
      <c r="AB114" s="8"/>
      <c r="AC114" s="8"/>
      <c r="AD114" s="8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central_v2_m!D103+temporary_pension_bonus_central!B103</f>
        <v>39515081.9154895</v>
      </c>
      <c r="G115" s="157" t="n">
        <f aca="false">central_v2_m!E103+temporary_pension_bonus_central!B103</f>
        <v>37883136.5623174</v>
      </c>
      <c r="H115" s="67" t="n">
        <f aca="false">F115-J115</f>
        <v>32945772.2960426</v>
      </c>
      <c r="I115" s="67" t="n">
        <f aca="false">G115-K115</f>
        <v>31510906.2314539</v>
      </c>
      <c r="J115" s="157" t="n">
        <f aca="false">central_v2_m!J103</f>
        <v>6569309.61944688</v>
      </c>
      <c r="K115" s="157" t="n">
        <f aca="false">central_v2_m!K103</f>
        <v>6372230.33086347</v>
      </c>
      <c r="L115" s="67" t="n">
        <f aca="false">H115-I115</f>
        <v>1434866.06458866</v>
      </c>
      <c r="M115" s="67" t="n">
        <f aca="false">J115-K115</f>
        <v>197079.288583407</v>
      </c>
      <c r="N115" s="157" t="n">
        <f aca="false">SUM(central_v5_m!C103:J103)</f>
        <v>4186591.46885261</v>
      </c>
      <c r="O115" s="7"/>
      <c r="P115" s="7"/>
      <c r="Q115" s="67" t="n">
        <f aca="false">I115*5.5017049523</f>
        <v>173363708.865051</v>
      </c>
      <c r="R115" s="67"/>
      <c r="S115" s="67"/>
      <c r="T115" s="7"/>
      <c r="U115" s="7"/>
      <c r="V115" s="67" t="n">
        <f aca="false">K115*5.5017049523</f>
        <v>35058131.1685078</v>
      </c>
      <c r="W115" s="67" t="n">
        <f aca="false">M115*5.5017049523</f>
        <v>1084272.09799509</v>
      </c>
      <c r="X115" s="67" t="n">
        <f aca="false">N115*5.1890047538+L115*5.5017049523</f>
        <v>29618452.7675294</v>
      </c>
      <c r="Y115" s="67" t="n">
        <f aca="false">N115*5.1890047538</f>
        <v>21724243.0340947</v>
      </c>
      <c r="Z115" s="67" t="n">
        <f aca="false">L115*5.5017049523</f>
        <v>7894209.73343463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central_v2_m!D104+temporary_pension_bonus_central!B104</f>
        <v>39273377.7485056</v>
      </c>
      <c r="G116" s="157" t="n">
        <f aca="false">central_v2_m!E104+temporary_pension_bonus_central!B104</f>
        <v>37651334.3746163</v>
      </c>
      <c r="H116" s="67" t="n">
        <f aca="false">F116-J116</f>
        <v>32702455.4665654</v>
      </c>
      <c r="I116" s="67" t="n">
        <f aca="false">G116-K116</f>
        <v>31277539.7611343</v>
      </c>
      <c r="J116" s="157" t="n">
        <f aca="false">central_v2_m!J104</f>
        <v>6570922.2819402</v>
      </c>
      <c r="K116" s="157" t="n">
        <f aca="false">central_v2_m!K104</f>
        <v>6373794.613482</v>
      </c>
      <c r="L116" s="67" t="n">
        <f aca="false">H116-I116</f>
        <v>1424915.70543107</v>
      </c>
      <c r="M116" s="67" t="n">
        <f aca="false">J116-K116</f>
        <v>197127.668458207</v>
      </c>
      <c r="N116" s="157" t="n">
        <f aca="false">SUM(central_v5_m!C104:J104)</f>
        <v>4083226.44445386</v>
      </c>
      <c r="O116" s="7"/>
      <c r="P116" s="7"/>
      <c r="Q116" s="67" t="n">
        <f aca="false">I116*5.5017049523</f>
        <v>172079795.399593</v>
      </c>
      <c r="R116" s="67"/>
      <c r="S116" s="67"/>
      <c r="T116" s="7"/>
      <c r="U116" s="7"/>
      <c r="V116" s="67" t="n">
        <f aca="false">K116*5.5017049523</f>
        <v>35066737.389937</v>
      </c>
      <c r="W116" s="67" t="n">
        <f aca="false">M116*5.5017049523</f>
        <v>1084538.26979187</v>
      </c>
      <c r="X116" s="67" t="n">
        <f aca="false">N116*5.1890047538+L116*5.5017049523</f>
        <v>29027347.2242931</v>
      </c>
      <c r="Y116" s="67" t="n">
        <f aca="false">N116*5.1890047538</f>
        <v>21187881.431113</v>
      </c>
      <c r="Z116" s="67" t="n">
        <f aca="false">L116*5.5017049523</f>
        <v>7839465.79318017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central_v2_m!D105+temporary_pension_bonus_central!B105</f>
        <v>40147077.3381834</v>
      </c>
      <c r="G117" s="157" t="n">
        <f aca="false">central_v2_m!E105+temporary_pension_bonus_central!B105</f>
        <v>38489927.8420396</v>
      </c>
      <c r="H117" s="67" t="n">
        <f aca="false">F117-J117</f>
        <v>33374650.3530418</v>
      </c>
      <c r="I117" s="67" t="n">
        <f aca="false">G117-K117</f>
        <v>31920673.6664522</v>
      </c>
      <c r="J117" s="157" t="n">
        <f aca="false">central_v2_m!J105</f>
        <v>6772426.9851416</v>
      </c>
      <c r="K117" s="157" t="n">
        <f aca="false">central_v2_m!K105</f>
        <v>6569254.17558735</v>
      </c>
      <c r="L117" s="67" t="n">
        <f aca="false">H117-I117</f>
        <v>1453976.68658954</v>
      </c>
      <c r="M117" s="67" t="n">
        <f aca="false">J117-K117</f>
        <v>203172.809554247</v>
      </c>
      <c r="N117" s="157" t="n">
        <f aca="false">SUM(central_v5_m!C105:J105)</f>
        <v>4260489.45307856</v>
      </c>
      <c r="O117" s="7"/>
      <c r="P117" s="7"/>
      <c r="Q117" s="67" t="n">
        <f aca="false">I117*5.5017049523</f>
        <v>175618128.391472</v>
      </c>
      <c r="R117" s="67"/>
      <c r="S117" s="67"/>
      <c r="T117" s="7"/>
      <c r="U117" s="7"/>
      <c r="V117" s="67" t="n">
        <f aca="false">K117*5.5017049523</f>
        <v>36142098.2307464</v>
      </c>
      <c r="W117" s="67" t="n">
        <f aca="false">M117*5.5017049523</f>
        <v>1117796.85249731</v>
      </c>
      <c r="X117" s="67" t="n">
        <f aca="false">N117*5.1890047538+L117*5.5017049523</f>
        <v>30107050.7626778</v>
      </c>
      <c r="Y117" s="67" t="n">
        <f aca="false">N117*5.1890047538</f>
        <v>22107700.0255394</v>
      </c>
      <c r="Z117" s="67" t="n">
        <f aca="false">L117*5.5017049523</f>
        <v>7999350.73713839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78" colorId="64" zoomScale="85" zoomScaleNormal="85" zoomScalePageLayoutView="100" workbookViewId="0">
      <selection pane="topLeft" activeCell="E112" activeCellId="0" sqref="E112"/>
    </sheetView>
  </sheetViews>
  <sheetFormatPr defaultColWidth="9.1484375" defaultRowHeight="12.8" zeroHeight="false" outlineLevelRow="0" outlineLevelCol="0"/>
  <cols>
    <col collapsed="false" customWidth="true" hidden="false" outlineLevel="0" max="6" min="5" style="109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7"/>
      <c r="B9" s="167" t="n">
        <v>2015</v>
      </c>
      <c r="C9" s="7" t="n">
        <v>1</v>
      </c>
      <c r="D9" s="167" t="n">
        <v>161</v>
      </c>
      <c r="E9" s="157" t="n">
        <f aca="false">central_SIPA_income!B2</f>
        <v>18000510.6188669</v>
      </c>
      <c r="F9" s="157" t="n">
        <f aca="false">central_SIPA_income!I2</f>
        <v>135449.214417351</v>
      </c>
      <c r="G9" s="67" t="n">
        <f aca="false">E9-F9*0.7</f>
        <v>17905696.1687748</v>
      </c>
      <c r="H9" s="9"/>
      <c r="I9" s="168"/>
      <c r="J9" s="67" t="n">
        <f aca="false">G9*3.8235866717</f>
        <v>68463981.218437</v>
      </c>
      <c r="K9" s="9"/>
      <c r="L9" s="168"/>
      <c r="M9" s="67" t="n">
        <f aca="false">F9*2.511711692</f>
        <v>340209.375524274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67" t="n">
        <v>2015</v>
      </c>
      <c r="C10" s="7" t="n">
        <v>2</v>
      </c>
      <c r="D10" s="167" t="n">
        <v>162</v>
      </c>
      <c r="E10" s="157" t="n">
        <f aca="false">central_SIPA_income!B3</f>
        <v>22157499.2341788</v>
      </c>
      <c r="F10" s="157" t="n">
        <f aca="false">central_SIPA_income!I3</f>
        <v>151084.142402353</v>
      </c>
      <c r="G10" s="67" t="n">
        <f aca="false">E10-F10*0.7</f>
        <v>22051740.3344971</v>
      </c>
      <c r="H10" s="9" t="s">
        <v>220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379479.806947782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67" t="n">
        <v>2015</v>
      </c>
      <c r="C11" s="7" t="n">
        <v>3</v>
      </c>
      <c r="D11" s="167" t="n">
        <v>163</v>
      </c>
      <c r="E11" s="157" t="n">
        <f aca="false">central_SIPA_income!B4</f>
        <v>20233959.3615849</v>
      </c>
      <c r="F11" s="157" t="n">
        <f aca="false">central_SIPA_income!I4</f>
        <v>149343.027816335</v>
      </c>
      <c r="G11" s="67" t="n">
        <f aca="false">E11-F11*0.7</f>
        <v>20129419.2421135</v>
      </c>
      <c r="H11" s="9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67" t="n">
        <v>2015</v>
      </c>
      <c r="C12" s="7" t="n">
        <v>4</v>
      </c>
      <c r="D12" s="167" t="n">
        <v>164</v>
      </c>
      <c r="E12" s="157" t="n">
        <f aca="false">central_SIPA_income!B5</f>
        <v>23711099.340712</v>
      </c>
      <c r="F12" s="157" t="n">
        <f aca="false">central_SIPA_income!I5</f>
        <v>146563.952510206</v>
      </c>
      <c r="G12" s="67" t="n">
        <f aca="false">E12-F12*0.7</f>
        <v>23608504.5739548</v>
      </c>
      <c r="H12" s="9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central_SIPA_income!B6</f>
        <v>19318558.8094962</v>
      </c>
      <c r="F13" s="155" t="n">
        <f aca="false">central_SIPA_income!I6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central_SIPA_income!B7</f>
        <v>22035975.6793422</v>
      </c>
      <c r="F14" s="157" t="n">
        <f aca="false">central_SIPA_income!I7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central_SIPA_income!B8</f>
        <v>19225382.5714869</v>
      </c>
      <c r="F15" s="157" t="n">
        <f aca="false">central_SIPA_income!I8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central_SIPA_income!B9</f>
        <v>22564836.9054479</v>
      </c>
      <c r="F16" s="157" t="n">
        <f aca="false">central_SIPA_income!I9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central_SIPA_income!B10</f>
        <v>19510720.9348717</v>
      </c>
      <c r="F17" s="155" t="n">
        <f aca="false">central_SIPA_income!I10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central_SIPA_income!B11</f>
        <v>23339052.656364</v>
      </c>
      <c r="F18" s="157" t="n">
        <f aca="false">central_SIPA_income!I11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central_SIPA_income!B12</f>
        <v>20676340.3358436</v>
      </c>
      <c r="F19" s="157" t="n">
        <f aca="false">central_SIPA_income!I12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central_SIPA_income!B13</f>
        <v>24442783.390504</v>
      </c>
      <c r="F20" s="157" t="n">
        <f aca="false">central_SIPA_income!I13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central_SIPA_income!B14</f>
        <v>19425279.3963776</v>
      </c>
      <c r="F21" s="155" t="n">
        <f aca="false">central_SIPA_income!I14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central_SIPA_income!B15</f>
        <v>22128007.929654</v>
      </c>
      <c r="F22" s="157" t="n">
        <f aca="false">central_SIPA_income!I15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central_SIPA_income!B16</f>
        <v>18144968.4047922</v>
      </c>
      <c r="F23" s="157" t="n">
        <f aca="false">central_SIPA_income!I16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central_SIPA_income!B17</f>
        <v>19836641.3035061</v>
      </c>
      <c r="F24" s="157" t="n">
        <f aca="false">central_SIPA_income!I17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central_SIPA_income!B18</f>
        <v>15838280.4823216</v>
      </c>
      <c r="F25" s="155" t="n">
        <f aca="false">central_SIPA_income!I18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central_SIPA_income!B19</f>
        <v>18778360.1188109</v>
      </c>
      <c r="F26" s="157" t="n">
        <f aca="false">central_SIPA_income!I19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central_SIPA_income!B20</f>
        <v>15860188.8718915</v>
      </c>
      <c r="F27" s="157" t="n">
        <f aca="false">central_SIPA_income!I20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central_SIPA_income!B21</f>
        <v>18033791.0681253</v>
      </c>
      <c r="F28" s="157" t="n">
        <f aca="false">central_SIPA_income!I21</f>
        <v>109757.486777464</v>
      </c>
      <c r="G28" s="67" t="n">
        <f aca="false">E28-F28*0.7</f>
        <v>17956960.8273811</v>
      </c>
      <c r="H28" s="67"/>
      <c r="I28" s="67"/>
      <c r="J28" s="67" t="n">
        <f aca="false">G28*3.8235866717</f>
        <v>68659996.0838135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central_SIPA_income!B22</f>
        <v>16523403.45029</v>
      </c>
      <c r="F29" s="155" t="n">
        <f aca="false">central_SIPA_income!I22</f>
        <v>111505.603146125</v>
      </c>
      <c r="G29" s="8" t="n">
        <f aca="false">E29-F29*0.7</f>
        <v>16445349.5280877</v>
      </c>
      <c r="H29" s="8"/>
      <c r="I29" s="8"/>
      <c r="J29" s="8" t="n">
        <f aca="false">G29*3.8235866717</f>
        <v>62880219.2670439</v>
      </c>
      <c r="K29" s="6"/>
      <c r="L29" s="8"/>
      <c r="M29" s="8" t="n">
        <f aca="false">F29*2.511711692</f>
        <v>280069.927145634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central_SIPA_income!B23</f>
        <v>19058142.3816432</v>
      </c>
      <c r="F30" s="157" t="n">
        <f aca="false">central_SIPA_income!I23</f>
        <v>93436.2155972832</v>
      </c>
      <c r="G30" s="67" t="n">
        <f aca="false">E30-F30*0.7</f>
        <v>18992737.0307251</v>
      </c>
      <c r="H30" s="67"/>
      <c r="I30" s="67"/>
      <c r="J30" s="67" t="n">
        <f aca="false">G30*3.8235866717</f>
        <v>72620376.1697836</v>
      </c>
      <c r="K30" s="9"/>
      <c r="L30" s="67"/>
      <c r="M30" s="67" t="n">
        <f aca="false">F30*2.511711692</f>
        <v>234684.835171929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central_SIPA_income!B24</f>
        <v>16228435.6949113</v>
      </c>
      <c r="F31" s="157" t="n">
        <f aca="false">central_SIPA_income!I24</f>
        <v>91080.2111526782</v>
      </c>
      <c r="G31" s="67" t="n">
        <f aca="false">E31-F31*0.7</f>
        <v>16164679.5471044</v>
      </c>
      <c r="H31" s="67"/>
      <c r="I31" s="67"/>
      <c r="J31" s="67" t="n">
        <f aca="false">G31*3.8235866717</f>
        <v>61807053.2686101</v>
      </c>
      <c r="K31" s="9"/>
      <c r="L31" s="67"/>
      <c r="M31" s="67" t="n">
        <f aca="false">F31*2.511711692</f>
        <v>228767.231262011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central_SIPA_income!B25</f>
        <v>19164529.8646138</v>
      </c>
      <c r="F32" s="157" t="n">
        <f aca="false">central_SIPA_income!I25</f>
        <v>94444.319434626</v>
      </c>
      <c r="G32" s="67" t="n">
        <f aca="false">E32-F32*0.7</f>
        <v>19098418.8410096</v>
      </c>
      <c r="H32" s="67"/>
      <c r="I32" s="67"/>
      <c r="J32" s="67" t="n">
        <f aca="false">G32*3.8235866717</f>
        <v>73024459.7310283</v>
      </c>
      <c r="K32" s="9"/>
      <c r="L32" s="67"/>
      <c r="M32" s="67" t="n">
        <f aca="false">F32*2.511711692</f>
        <v>237216.901366933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central_SIPA_income!B26</f>
        <v>16999070.4181802</v>
      </c>
      <c r="F33" s="155" t="n">
        <f aca="false">central_SIPA_income!I26</f>
        <v>98997.4456006002</v>
      </c>
      <c r="G33" s="8" t="n">
        <f aca="false">E33-F33*0.7</f>
        <v>16929772.2062598</v>
      </c>
      <c r="H33" s="8"/>
      <c r="I33" s="8"/>
      <c r="J33" s="8" t="n">
        <f aca="false">G33*3.8235866717</f>
        <v>64732451.362772</v>
      </c>
      <c r="K33" s="6"/>
      <c r="L33" s="8"/>
      <c r="M33" s="8" t="n">
        <f aca="false">F33*2.511711692</f>
        <v>248653.041593162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central_SIPA_income!B27</f>
        <v>20160627.4223957</v>
      </c>
      <c r="F34" s="157" t="n">
        <f aca="false">central_SIPA_income!I27</f>
        <v>101450.785874752</v>
      </c>
      <c r="G34" s="67" t="n">
        <f aca="false">E34-F34*0.7</f>
        <v>20089611.8722834</v>
      </c>
      <c r="H34" s="67"/>
      <c r="I34" s="67"/>
      <c r="J34" s="67" t="n">
        <f aca="false">G34*3.8235866717</f>
        <v>76814372.1944887</v>
      </c>
      <c r="K34" s="9"/>
      <c r="L34" s="67"/>
      <c r="M34" s="67" t="n">
        <f aca="false">F34*2.511711692</f>
        <v>254815.125044204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central_SIPA_income!B28</f>
        <v>17827469.7807531</v>
      </c>
      <c r="F35" s="157" t="n">
        <f aca="false">central_SIPA_income!I28</f>
        <v>107263.043514284</v>
      </c>
      <c r="G35" s="67" t="n">
        <f aca="false">E35-F35*0.7</f>
        <v>17752385.6502931</v>
      </c>
      <c r="H35" s="67"/>
      <c r="I35" s="67"/>
      <c r="J35" s="67" t="n">
        <f aca="false">G35*3.8235866717</f>
        <v>67877785.1633392</v>
      </c>
      <c r="K35" s="9"/>
      <c r="L35" s="67"/>
      <c r="M35" s="67" t="n">
        <f aca="false">F35*2.511711692</f>
        <v>269413.840514332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central_SIPA_income!B29</f>
        <v>21235313.4896131</v>
      </c>
      <c r="F36" s="157" t="n">
        <f aca="false">central_SIPA_income!I29</f>
        <v>105550.987011897</v>
      </c>
      <c r="G36" s="67" t="n">
        <f aca="false">E36-F36*0.7</f>
        <v>21161427.7987048</v>
      </c>
      <c r="H36" s="67"/>
      <c r="I36" s="67"/>
      <c r="J36" s="67" t="n">
        <f aca="false">G36*3.8235866717</f>
        <v>80912553.2852695</v>
      </c>
      <c r="K36" s="9"/>
      <c r="L36" s="67"/>
      <c r="M36" s="67" t="n">
        <f aca="false">F36*2.511711692</f>
        <v>265113.648179922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central_SIPA_income!B30</f>
        <v>18568700.3789999</v>
      </c>
      <c r="F37" s="155" t="n">
        <f aca="false">central_SIPA_income!I30</f>
        <v>113048.147050698</v>
      </c>
      <c r="G37" s="8" t="n">
        <f aca="false">E37-F37*0.7</f>
        <v>18489566.6760644</v>
      </c>
      <c r="H37" s="8"/>
      <c r="I37" s="8"/>
      <c r="J37" s="8" t="n">
        <f aca="false">G37*3.8235866717</f>
        <v>70696460.7081082</v>
      </c>
      <c r="K37" s="6"/>
      <c r="L37" s="8"/>
      <c r="M37" s="8" t="n">
        <f aca="false">F37*2.511711692</f>
        <v>283944.352706174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central_SIPA_income!B31</f>
        <v>21907144.7344313</v>
      </c>
      <c r="F38" s="157" t="n">
        <f aca="false">central_SIPA_income!I31</f>
        <v>105383.211400929</v>
      </c>
      <c r="G38" s="67" t="n">
        <f aca="false">E38-F38*0.7</f>
        <v>21833376.4864506</v>
      </c>
      <c r="H38" s="67"/>
      <c r="I38" s="67"/>
      <c r="J38" s="67" t="n">
        <f aca="false">G38*3.8235866717</f>
        <v>83481807.3318008</v>
      </c>
      <c r="K38" s="9"/>
      <c r="L38" s="67"/>
      <c r="M38" s="67" t="n">
        <f aca="false">F38*2.511711692</f>
        <v>264692.244216222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central_SIPA_income!B32</f>
        <v>19251786.6261542</v>
      </c>
      <c r="F39" s="157" t="n">
        <f aca="false">central_SIPA_income!I32</f>
        <v>112064.038506228</v>
      </c>
      <c r="G39" s="67" t="n">
        <f aca="false">E39-F39*0.7</f>
        <v>19173341.7991998</v>
      </c>
      <c r="H39" s="67"/>
      <c r="I39" s="67"/>
      <c r="J39" s="67" t="n">
        <f aca="false">G39*3.8235866717</f>
        <v>73310934.155369</v>
      </c>
      <c r="K39" s="9"/>
      <c r="L39" s="67"/>
      <c r="M39" s="67" t="n">
        <f aca="false">F39*2.511711692</f>
        <v>281472.555768831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central_SIPA_income!B33</f>
        <v>22863021.1723989</v>
      </c>
      <c r="F40" s="157" t="n">
        <f aca="false">central_SIPA_income!I33</f>
        <v>105773.487583223</v>
      </c>
      <c r="G40" s="67" t="n">
        <f aca="false">E40-F40*0.7</f>
        <v>22788979.7310907</v>
      </c>
      <c r="H40" s="67"/>
      <c r="I40" s="67"/>
      <c r="J40" s="67" t="n">
        <f aca="false">G40*3.8235866717</f>
        <v>87135639.1614397</v>
      </c>
      <c r="K40" s="9"/>
      <c r="L40" s="67"/>
      <c r="M40" s="67" t="n">
        <f aca="false">F40*2.511711692</f>
        <v>265672.505466397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central_SIPA_income!B34</f>
        <v>20010286.0903441</v>
      </c>
      <c r="F41" s="155" t="n">
        <f aca="false">central_SIPA_income!I34</f>
        <v>115636.536035453</v>
      </c>
      <c r="G41" s="8" t="n">
        <f aca="false">E41-F41*0.7</f>
        <v>19929340.5151193</v>
      </c>
      <c r="H41" s="8"/>
      <c r="I41" s="8"/>
      <c r="J41" s="8" t="n">
        <f aca="false">G41*3.8235866717</f>
        <v>76201560.7693809</v>
      </c>
      <c r="K41" s="6"/>
      <c r="L41" s="8"/>
      <c r="M41" s="8" t="n">
        <f aca="false">F41*2.511711692</f>
        <v>290445.639582625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central_SIPA_income!B35</f>
        <v>23489680.8585765</v>
      </c>
      <c r="F42" s="157" t="n">
        <f aca="false">central_SIPA_income!I35</f>
        <v>110810.121249871</v>
      </c>
      <c r="G42" s="67" t="n">
        <f aca="false">E42-F42*0.7</f>
        <v>23412113.7737016</v>
      </c>
      <c r="H42" s="67"/>
      <c r="I42" s="67"/>
      <c r="J42" s="67" t="n">
        <f aca="false">G42*3.8235866717</f>
        <v>89518246.1814494</v>
      </c>
      <c r="K42" s="9"/>
      <c r="L42" s="67"/>
      <c r="M42" s="67" t="n">
        <f aca="false">F42*2.511711692</f>
        <v>278323.077135238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central_SIPA_income!B36</f>
        <v>20444841.8192635</v>
      </c>
      <c r="F43" s="157" t="n">
        <f aca="false">central_SIPA_income!I36</f>
        <v>114670.943559711</v>
      </c>
      <c r="G43" s="67" t="n">
        <f aca="false">E43-F43*0.7</f>
        <v>20364572.1587717</v>
      </c>
      <c r="H43" s="67"/>
      <c r="I43" s="67"/>
      <c r="J43" s="67" t="n">
        <f aca="false">G43*3.8235866717</f>
        <v>77865706.6811523</v>
      </c>
      <c r="K43" s="9"/>
      <c r="L43" s="67"/>
      <c r="M43" s="67" t="n">
        <f aca="false">F43*2.511711692</f>
        <v>288020.349671599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central_SIPA_income!B37</f>
        <v>24028376.0053437</v>
      </c>
      <c r="F44" s="157" t="n">
        <f aca="false">central_SIPA_income!I37</f>
        <v>105707.802391428</v>
      </c>
      <c r="G44" s="67" t="n">
        <f aca="false">E44-F44*0.7</f>
        <v>23954380.5436697</v>
      </c>
      <c r="H44" s="67"/>
      <c r="I44" s="67"/>
      <c r="J44" s="67" t="n">
        <f aca="false">G44*3.8235866717</f>
        <v>91591650.1756053</v>
      </c>
      <c r="K44" s="9"/>
      <c r="L44" s="67"/>
      <c r="M44" s="67" t="n">
        <f aca="false">F44*2.511711692</f>
        <v>265507.523202176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central_SIPA_income!B38</f>
        <v>21086606.6329638</v>
      </c>
      <c r="F45" s="155" t="n">
        <f aca="false">central_SIPA_income!I38</f>
        <v>111269.695603762</v>
      </c>
      <c r="G45" s="8" t="n">
        <f aca="false">E45-F45*0.7</f>
        <v>21008717.8460411</v>
      </c>
      <c r="H45" s="8"/>
      <c r="I45" s="8"/>
      <c r="J45" s="8" t="n">
        <f aca="false">G45*3.8235866717</f>
        <v>80328653.5456288</v>
      </c>
      <c r="K45" s="6"/>
      <c r="L45" s="8"/>
      <c r="M45" s="8" t="n">
        <f aca="false">F45*2.511711692</f>
        <v>279477.395413249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central_SIPA_income!B39</f>
        <v>24508212.9777136</v>
      </c>
      <c r="F46" s="157" t="n">
        <f aca="false">central_SIPA_income!I39</f>
        <v>110817.698109966</v>
      </c>
      <c r="G46" s="67" t="n">
        <f aca="false">E46-F46*0.7</f>
        <v>24430640.5890366</v>
      </c>
      <c r="H46" s="67"/>
      <c r="I46" s="67"/>
      <c r="J46" s="67" t="n">
        <f aca="false">G46*3.8235866717</f>
        <v>93412671.7373335</v>
      </c>
      <c r="K46" s="9"/>
      <c r="L46" s="67"/>
      <c r="M46" s="67" t="n">
        <f aca="false">F46*2.511711692</f>
        <v>278342.108023327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central_SIPA_income!B40</f>
        <v>21565550.8485753</v>
      </c>
      <c r="F47" s="157" t="n">
        <f aca="false">central_SIPA_income!I40</f>
        <v>109087.852763885</v>
      </c>
      <c r="G47" s="67" t="n">
        <f aca="false">E47-F47*0.7</f>
        <v>21489189.3516406</v>
      </c>
      <c r="H47" s="67"/>
      <c r="I47" s="67"/>
      <c r="J47" s="67" t="n">
        <f aca="false">G47*3.8235866717</f>
        <v>82165777.9905705</v>
      </c>
      <c r="K47" s="9"/>
      <c r="L47" s="67"/>
      <c r="M47" s="67" t="n">
        <f aca="false">F47*2.511711692</f>
        <v>273997.235242224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central_SIPA_income!B41</f>
        <v>25159549.8063177</v>
      </c>
      <c r="F48" s="157" t="n">
        <f aca="false">central_SIPA_income!I41</f>
        <v>108612.751078756</v>
      </c>
      <c r="G48" s="67" t="n">
        <f aca="false">E48-F48*0.7</f>
        <v>25083520.8805626</v>
      </c>
      <c r="H48" s="67"/>
      <c r="I48" s="67"/>
      <c r="J48" s="67" t="n">
        <f aca="false">G48*3.8235866717</f>
        <v>95909016.1182278</v>
      </c>
      <c r="K48" s="9"/>
      <c r="L48" s="67"/>
      <c r="M48" s="67" t="n">
        <f aca="false">F48*2.511711692</f>
        <v>272803.916784797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central_SIPA_income!B42</f>
        <v>21955245.090978</v>
      </c>
      <c r="F49" s="155" t="n">
        <f aca="false">central_SIPA_income!I42</f>
        <v>115865.92224645</v>
      </c>
      <c r="G49" s="8" t="n">
        <f aca="false">E49-F49*0.7</f>
        <v>21874138.9454055</v>
      </c>
      <c r="H49" s="8"/>
      <c r="I49" s="8"/>
      <c r="J49" s="8" t="n">
        <f aca="false">G49*3.8235866717</f>
        <v>83637666.1265662</v>
      </c>
      <c r="K49" s="6"/>
      <c r="L49" s="8"/>
      <c r="M49" s="8" t="n">
        <f aca="false">F49*2.511711692</f>
        <v>291021.791610771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central_SIPA_income!B43</f>
        <v>25669957.4890645</v>
      </c>
      <c r="F50" s="157" t="n">
        <f aca="false">central_SIPA_income!I43</f>
        <v>115329.177874077</v>
      </c>
      <c r="G50" s="67" t="n">
        <f aca="false">E50-F50*0.7</f>
        <v>25589227.0645526</v>
      </c>
      <c r="H50" s="67"/>
      <c r="I50" s="67"/>
      <c r="J50" s="67" t="n">
        <f aca="false">G50*3.8235866717</f>
        <v>97842627.5431284</v>
      </c>
      <c r="K50" s="9"/>
      <c r="L50" s="67"/>
      <c r="M50" s="67" t="n">
        <f aca="false">F50*2.511711692</f>
        <v>289673.644495067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central_SIPA_income!B44</f>
        <v>22709000.1696626</v>
      </c>
      <c r="F51" s="157" t="n">
        <f aca="false">central_SIPA_income!I44</f>
        <v>114763.853891992</v>
      </c>
      <c r="G51" s="67" t="n">
        <f aca="false">E51-F51*0.7</f>
        <v>22628665.4719382</v>
      </c>
      <c r="H51" s="67"/>
      <c r="I51" s="67"/>
      <c r="J51" s="67" t="n">
        <f aca="false">G51*3.8235866717</f>
        <v>86522663.696861</v>
      </c>
      <c r="K51" s="9"/>
      <c r="L51" s="67"/>
      <c r="M51" s="67" t="n">
        <f aca="false">F51*2.511711692</f>
        <v>288253.713639495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central_SIPA_income!B45</f>
        <v>26553844.9691682</v>
      </c>
      <c r="F52" s="157" t="n">
        <f aca="false">central_SIPA_income!I45</f>
        <v>112743.959389041</v>
      </c>
      <c r="G52" s="67" t="n">
        <f aca="false">E52-F52*0.7</f>
        <v>26474924.1975958</v>
      </c>
      <c r="H52" s="67"/>
      <c r="I52" s="67"/>
      <c r="J52" s="67" t="n">
        <f aca="false">G52*3.8235866717</f>
        <v>101229167.296195</v>
      </c>
      <c r="K52" s="9"/>
      <c r="L52" s="67"/>
      <c r="M52" s="67" t="n">
        <f aca="false">F52*2.511711692</f>
        <v>283180.320999828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central_SIPA_income!B46</f>
        <v>23141135.2571893</v>
      </c>
      <c r="F53" s="155" t="n">
        <f aca="false">central_SIPA_income!I46</f>
        <v>116476.886953649</v>
      </c>
      <c r="G53" s="8" t="n">
        <f aca="false">E53-F53*0.7</f>
        <v>23059601.4363218</v>
      </c>
      <c r="H53" s="8"/>
      <c r="I53" s="8"/>
      <c r="J53" s="8" t="n">
        <f aca="false">G53*3.8235866717</f>
        <v>88170384.7066341</v>
      </c>
      <c r="K53" s="6"/>
      <c r="L53" s="8"/>
      <c r="M53" s="8" t="n">
        <f aca="false">F53*2.511711692</f>
        <v>292556.358809243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central_SIPA_income!B47</f>
        <v>26911850.5158131</v>
      </c>
      <c r="F54" s="157" t="n">
        <f aca="false">central_SIPA_income!I47</f>
        <v>115183.57602951</v>
      </c>
      <c r="G54" s="67" t="n">
        <f aca="false">E54-F54*0.7</f>
        <v>26831222.0125924</v>
      </c>
      <c r="H54" s="67"/>
      <c r="I54" s="67"/>
      <c r="J54" s="67" t="n">
        <f aca="false">G54*3.8235866717</f>
        <v>102591502.872772</v>
      </c>
      <c r="K54" s="9"/>
      <c r="L54" s="67"/>
      <c r="M54" s="67" t="n">
        <f aca="false">F54*2.511711692</f>
        <v>289307.934639691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central_SIPA_income!B48</f>
        <v>23526351.5193564</v>
      </c>
      <c r="F55" s="157" t="n">
        <f aca="false">central_SIPA_income!I48</f>
        <v>115252.012484029</v>
      </c>
      <c r="G55" s="67" t="n">
        <f aca="false">E55-F55*0.7</f>
        <v>23445675.1106176</v>
      </c>
      <c r="H55" s="67"/>
      <c r="I55" s="67"/>
      <c r="J55" s="67" t="n">
        <f aca="false">G55*3.8235866717</f>
        <v>89646570.8619658</v>
      </c>
      <c r="K55" s="9"/>
      <c r="L55" s="67"/>
      <c r="M55" s="67" t="n">
        <f aca="false">F55*2.511711692</f>
        <v>289479.827282665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central_SIPA_income!B49</f>
        <v>27145315.0635612</v>
      </c>
      <c r="F56" s="157" t="n">
        <f aca="false">central_SIPA_income!I49</f>
        <v>116826.551118162</v>
      </c>
      <c r="G56" s="67" t="n">
        <f aca="false">E56-F56*0.7</f>
        <v>27063536.4777785</v>
      </c>
      <c r="H56" s="67"/>
      <c r="I56" s="67"/>
      <c r="J56" s="67" t="n">
        <f aca="false">G56*3.8235866717</f>
        <v>103479777.365501</v>
      </c>
      <c r="K56" s="9"/>
      <c r="L56" s="67"/>
      <c r="M56" s="67" t="n">
        <f aca="false">F56*2.511711692</f>
        <v>293434.614379522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central_SIPA_income!B50</f>
        <v>23824946.0269971</v>
      </c>
      <c r="F57" s="155" t="n">
        <f aca="false">central_SIPA_income!I50</f>
        <v>113051.341807848</v>
      </c>
      <c r="G57" s="8" t="n">
        <f aca="false">E57-F57*0.7</f>
        <v>23745810.0877316</v>
      </c>
      <c r="H57" s="8"/>
      <c r="I57" s="8"/>
      <c r="J57" s="8" t="n">
        <f aca="false">G57*3.8235866717</f>
        <v>90794162.9601698</v>
      </c>
      <c r="K57" s="6"/>
      <c r="L57" s="8"/>
      <c r="M57" s="8" t="n">
        <f aca="false">F57*2.511711692</f>
        <v>283952.377015061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central_SIPA_income!B51</f>
        <v>27591878.8976677</v>
      </c>
      <c r="F58" s="157" t="n">
        <f aca="false">central_SIPA_income!I51</f>
        <v>115855.250810804</v>
      </c>
      <c r="G58" s="67" t="n">
        <f aca="false">E58-F58*0.7</f>
        <v>27510780.2221001</v>
      </c>
      <c r="H58" s="67"/>
      <c r="I58" s="67"/>
      <c r="J58" s="67" t="n">
        <f aca="false">G58*3.8235866717</f>
        <v>105189852.58529</v>
      </c>
      <c r="K58" s="9"/>
      <c r="L58" s="67"/>
      <c r="M58" s="67" t="n">
        <f aca="false">F58*2.511711692</f>
        <v>290994.988041089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central_SIPA_income!B52</f>
        <v>24081038.4730047</v>
      </c>
      <c r="F59" s="157" t="n">
        <f aca="false">central_SIPA_income!I52</f>
        <v>120725.963481421</v>
      </c>
      <c r="G59" s="67" t="n">
        <f aca="false">E59-F59*0.7</f>
        <v>23996530.2985677</v>
      </c>
      <c r="H59" s="67"/>
      <c r="I59" s="67"/>
      <c r="J59" s="67" t="n">
        <f aca="false">G59*3.8235866717</f>
        <v>91752813.4166489</v>
      </c>
      <c r="K59" s="9"/>
      <c r="L59" s="67"/>
      <c r="M59" s="67" t="n">
        <f aca="false">F59*2.511711692</f>
        <v>303228.814004251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central_SIPA_income!B53</f>
        <v>27862994.4335829</v>
      </c>
      <c r="F60" s="157" t="n">
        <f aca="false">central_SIPA_income!I53</f>
        <v>123995.327009722</v>
      </c>
      <c r="G60" s="67" t="n">
        <f aca="false">E60-F60*0.7</f>
        <v>27776197.7046761</v>
      </c>
      <c r="H60" s="67"/>
      <c r="I60" s="67"/>
      <c r="J60" s="67" t="n">
        <f aca="false">G60*3.8235866717</f>
        <v>106204699.334104</v>
      </c>
      <c r="K60" s="9"/>
      <c r="L60" s="67"/>
      <c r="M60" s="67" t="n">
        <f aca="false">F60*2.511711692</f>
        <v>311440.512603682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central_SIPA_income!B54</f>
        <v>24619449.38721</v>
      </c>
      <c r="F61" s="155" t="n">
        <f aca="false">central_SIPA_income!I54</f>
        <v>120170.945752772</v>
      </c>
      <c r="G61" s="8" t="n">
        <f aca="false">E61-F61*0.7</f>
        <v>24535329.725183</v>
      </c>
      <c r="H61" s="8"/>
      <c r="I61" s="8"/>
      <c r="J61" s="8" t="n">
        <f aca="false">G61*3.8235866717</f>
        <v>93812959.7229747</v>
      </c>
      <c r="K61" s="6"/>
      <c r="L61" s="8"/>
      <c r="M61" s="8" t="n">
        <f aca="false">F61*2.511711692</f>
        <v>301834.769485934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central_SIPA_income!B55</f>
        <v>28488219.8415181</v>
      </c>
      <c r="F62" s="157" t="n">
        <f aca="false">central_SIPA_income!I55</f>
        <v>122240.334500009</v>
      </c>
      <c r="G62" s="67" t="n">
        <f aca="false">E62-F62*0.7</f>
        <v>28402651.6073681</v>
      </c>
      <c r="H62" s="67"/>
      <c r="I62" s="67"/>
      <c r="J62" s="67" t="n">
        <f aca="false">G62*3.8235866717</f>
        <v>108600000.126871</v>
      </c>
      <c r="K62" s="9"/>
      <c r="L62" s="67"/>
      <c r="M62" s="67" t="n">
        <f aca="false">F62*2.511711692</f>
        <v>307032.477397664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central_SIPA_income!B56</f>
        <v>25157155.1661029</v>
      </c>
      <c r="F63" s="157" t="n">
        <f aca="false">central_SIPA_income!I56</f>
        <v>121765.840949816</v>
      </c>
      <c r="G63" s="67" t="n">
        <f aca="false">E63-F63*0.7</f>
        <v>25071919.0774381</v>
      </c>
      <c r="H63" s="67"/>
      <c r="I63" s="67"/>
      <c r="J63" s="67" t="n">
        <f aca="false">G63*3.8235866717</f>
        <v>95864655.6184331</v>
      </c>
      <c r="K63" s="9"/>
      <c r="L63" s="67"/>
      <c r="M63" s="67" t="n">
        <f aca="false">F63*2.511711692</f>
        <v>305840.686399866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central_SIPA_income!B57</f>
        <v>29182070.8696117</v>
      </c>
      <c r="F64" s="157" t="n">
        <f aca="false">central_SIPA_income!I57</f>
        <v>122234.368223804</v>
      </c>
      <c r="G64" s="67" t="n">
        <f aca="false">E64-F64*0.7</f>
        <v>29096506.811855</v>
      </c>
      <c r="H64" s="67"/>
      <c r="I64" s="67"/>
      <c r="J64" s="67" t="n">
        <f aca="false">G64*3.8235866717</f>
        <v>111253015.638837</v>
      </c>
      <c r="K64" s="9"/>
      <c r="L64" s="67"/>
      <c r="M64" s="67" t="n">
        <f aca="false">F64*2.511711692</f>
        <v>307017.491831961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central_SIPA_income!B58</f>
        <v>25569861.3024043</v>
      </c>
      <c r="F65" s="155" t="n">
        <f aca="false">central_SIPA_income!I58</f>
        <v>121051.998500685</v>
      </c>
      <c r="G65" s="8" t="n">
        <f aca="false">E65-F65*0.7</f>
        <v>25485124.9034538</v>
      </c>
      <c r="H65" s="8"/>
      <c r="I65" s="8"/>
      <c r="J65" s="8" t="n">
        <f aca="false">G65*3.8235866717</f>
        <v>97444583.9074558</v>
      </c>
      <c r="K65" s="6"/>
      <c r="L65" s="8"/>
      <c r="M65" s="8" t="n">
        <f aca="false">F65*2.511711692</f>
        <v>304047.719974137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central_SIPA_income!B59</f>
        <v>29741642.1874609</v>
      </c>
      <c r="F66" s="157" t="n">
        <f aca="false">central_SIPA_income!I59</f>
        <v>123557.613945956</v>
      </c>
      <c r="G66" s="67" t="n">
        <f aca="false">E66-F66*0.7</f>
        <v>29655151.8576987</v>
      </c>
      <c r="H66" s="67"/>
      <c r="I66" s="67"/>
      <c r="J66" s="67" t="n">
        <f aca="false">G66*3.8235866717</f>
        <v>113389043.390336</v>
      </c>
      <c r="K66" s="9"/>
      <c r="L66" s="67"/>
      <c r="M66" s="67" t="n">
        <f aca="false">F66*2.511711692</f>
        <v>310341.10358368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central_SIPA_income!B60</f>
        <v>25927907.9237444</v>
      </c>
      <c r="F67" s="157" t="n">
        <f aca="false">central_SIPA_income!I60</f>
        <v>122635.118087928</v>
      </c>
      <c r="G67" s="67" t="n">
        <f aca="false">E67-F67*0.7</f>
        <v>25842063.3410828</v>
      </c>
      <c r="H67" s="67"/>
      <c r="I67" s="67"/>
      <c r="J67" s="67" t="n">
        <f aca="false">G67*3.8235866717</f>
        <v>98809368.9601914</v>
      </c>
      <c r="K67" s="9"/>
      <c r="L67" s="67"/>
      <c r="M67" s="67" t="n">
        <f aca="false">F67*2.511711692</f>
        <v>308024.059951249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central_SIPA_income!B61</f>
        <v>30035912.3483532</v>
      </c>
      <c r="F68" s="157" t="n">
        <f aca="false">central_SIPA_income!I61</f>
        <v>127568.849962304</v>
      </c>
      <c r="G68" s="67" t="n">
        <f aca="false">E68-F68*0.7</f>
        <v>29946614.1533796</v>
      </c>
      <c r="H68" s="67"/>
      <c r="I68" s="67"/>
      <c r="J68" s="67" t="n">
        <f aca="false">G68*3.8235866717</f>
        <v>114503474.739405</v>
      </c>
      <c r="K68" s="9"/>
      <c r="L68" s="67"/>
      <c r="M68" s="67" t="n">
        <f aca="false">F68*2.511711692</f>
        <v>320416.171985314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central_SIPA_income!B62</f>
        <v>26367213.855409</v>
      </c>
      <c r="F69" s="155" t="n">
        <f aca="false">central_SIPA_income!I62</f>
        <v>126568.152513939</v>
      </c>
      <c r="G69" s="8" t="n">
        <f aca="false">E69-F69*0.7</f>
        <v>26278616.1486492</v>
      </c>
      <c r="H69" s="8"/>
      <c r="I69" s="8"/>
      <c r="J69" s="8" t="n">
        <f aca="false">G69*3.8235866717</f>
        <v>100478566.456696</v>
      </c>
      <c r="K69" s="6"/>
      <c r="L69" s="8"/>
      <c r="M69" s="8" t="n">
        <f aca="false">F69*2.511711692</f>
        <v>317902.7085041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central_SIPA_income!B63</f>
        <v>30597705.2732954</v>
      </c>
      <c r="F70" s="157" t="n">
        <f aca="false">central_SIPA_income!I63</f>
        <v>123906.58477746</v>
      </c>
      <c r="G70" s="67" t="n">
        <f aca="false">E70-F70*0.7</f>
        <v>30510970.6639512</v>
      </c>
      <c r="H70" s="67"/>
      <c r="I70" s="67"/>
      <c r="J70" s="67" t="n">
        <f aca="false">G70*3.8235866717</f>
        <v>116661340.771313</v>
      </c>
      <c r="K70" s="9"/>
      <c r="L70" s="67"/>
      <c r="M70" s="67" t="n">
        <f aca="false">F70*2.511711692</f>
        <v>311217.617701336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central_SIPA_income!B64</f>
        <v>26651722.0383805</v>
      </c>
      <c r="F71" s="157" t="n">
        <f aca="false">central_SIPA_income!I64</f>
        <v>125529.22693238</v>
      </c>
      <c r="G71" s="67" t="n">
        <f aca="false">E71-F71*0.7</f>
        <v>26563851.5795278</v>
      </c>
      <c r="H71" s="67"/>
      <c r="I71" s="67"/>
      <c r="J71" s="67" t="n">
        <f aca="false">G71*3.8235866717</f>
        <v>101569188.8485</v>
      </c>
      <c r="K71" s="9"/>
      <c r="L71" s="67"/>
      <c r="M71" s="67" t="n">
        <f aca="false">F71*2.511711692</f>
        <v>315293.226973779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central_SIPA_income!B65</f>
        <v>31103741.5657059</v>
      </c>
      <c r="F72" s="157" t="n">
        <f aca="false">central_SIPA_income!I65</f>
        <v>131151.311368127</v>
      </c>
      <c r="G72" s="67" t="n">
        <f aca="false">E72-F72*0.7</f>
        <v>31011935.6477483</v>
      </c>
      <c r="H72" s="67"/>
      <c r="I72" s="67"/>
      <c r="J72" s="67" t="n">
        <f aca="false">G72*3.8235866717</f>
        <v>118576823.806348</v>
      </c>
      <c r="K72" s="9"/>
      <c r="L72" s="67"/>
      <c r="M72" s="67" t="n">
        <f aca="false">F72*2.511711692</f>
        <v>329414.282184457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central_SIPA_income!B66</f>
        <v>27333669.4659507</v>
      </c>
      <c r="F73" s="155" t="n">
        <f aca="false">central_SIPA_income!I66</f>
        <v>126112.056808841</v>
      </c>
      <c r="G73" s="8" t="n">
        <f aca="false">E73-F73*0.7</f>
        <v>27245391.0261846</v>
      </c>
      <c r="H73" s="8"/>
      <c r="I73" s="8"/>
      <c r="J73" s="8" t="n">
        <f aca="false">G73*3.8235866717</f>
        <v>104175113.992974</v>
      </c>
      <c r="K73" s="6"/>
      <c r="L73" s="8"/>
      <c r="M73" s="8" t="n">
        <f aca="false">F73*2.511711692</f>
        <v>316757.127588933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central_SIPA_income!B67</f>
        <v>31528250.7453002</v>
      </c>
      <c r="F74" s="157" t="n">
        <f aca="false">central_SIPA_income!I67</f>
        <v>125760.245251662</v>
      </c>
      <c r="G74" s="67" t="n">
        <f aca="false">E74-F74*0.7</f>
        <v>31440218.5736241</v>
      </c>
      <c r="H74" s="67"/>
      <c r="I74" s="67"/>
      <c r="J74" s="67" t="n">
        <f aca="false">G74*3.8235866717</f>
        <v>120214400.693444</v>
      </c>
      <c r="K74" s="9"/>
      <c r="L74" s="67"/>
      <c r="M74" s="67" t="n">
        <f aca="false">F74*2.511711692</f>
        <v>315873.478387388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central_SIPA_income!B68</f>
        <v>27551289.8914626</v>
      </c>
      <c r="F75" s="157" t="n">
        <f aca="false">central_SIPA_income!I68</f>
        <v>125022.752544001</v>
      </c>
      <c r="G75" s="67" t="n">
        <f aca="false">E75-F75*0.7</f>
        <v>27463773.9646818</v>
      </c>
      <c r="H75" s="67"/>
      <c r="I75" s="67"/>
      <c r="J75" s="67" t="n">
        <f aca="false">G75*3.8235866717</f>
        <v>105010120.085939</v>
      </c>
      <c r="K75" s="9"/>
      <c r="L75" s="67"/>
      <c r="M75" s="67" t="n">
        <f aca="false">F75*2.511711692</f>
        <v>314021.109330789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central_SIPA_income!B69</f>
        <v>31826983.3163504</v>
      </c>
      <c r="F76" s="157" t="n">
        <f aca="false">central_SIPA_income!I69</f>
        <v>126934.777813578</v>
      </c>
      <c r="G76" s="67" t="n">
        <f aca="false">E76-F76*0.7</f>
        <v>31738128.9718809</v>
      </c>
      <c r="H76" s="67"/>
      <c r="I76" s="67"/>
      <c r="J76" s="67" t="n">
        <f aca="false">G76*3.8235866717</f>
        <v>121353486.921579</v>
      </c>
      <c r="K76" s="9"/>
      <c r="L76" s="67"/>
      <c r="M76" s="67" t="n">
        <f aca="false">F76*2.511711692</f>
        <v>318823.565555786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central_SIPA_income!B70</f>
        <v>27908298.6233167</v>
      </c>
      <c r="F77" s="155" t="n">
        <f aca="false">central_SIPA_income!I70</f>
        <v>124740.995237149</v>
      </c>
      <c r="G77" s="8" t="n">
        <f aca="false">E77-F77*0.7</f>
        <v>27820979.9266507</v>
      </c>
      <c r="H77" s="8"/>
      <c r="I77" s="8"/>
      <c r="J77" s="8" t="n">
        <f aca="false">G77*3.8235866717</f>
        <v>106375928.041175</v>
      </c>
      <c r="K77" s="6"/>
      <c r="L77" s="8"/>
      <c r="M77" s="8" t="n">
        <f aca="false">F77*2.511711692</f>
        <v>313313.416208863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central_SIPA_income!B71</f>
        <v>32496184.4888173</v>
      </c>
      <c r="F78" s="157" t="n">
        <f aca="false">central_SIPA_income!I71</f>
        <v>123688.843283759</v>
      </c>
      <c r="G78" s="67" t="n">
        <f aca="false">E78-F78*0.7</f>
        <v>32409602.2985186</v>
      </c>
      <c r="H78" s="67"/>
      <c r="I78" s="67"/>
      <c r="J78" s="67" t="n">
        <f aca="false">G78*3.8235866717</f>
        <v>123920923.383714</v>
      </c>
      <c r="K78" s="9"/>
      <c r="L78" s="67"/>
      <c r="M78" s="67" t="n">
        <f aca="false">F78*2.511711692</f>
        <v>310670.713845773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central_SIPA_income!B72</f>
        <v>28346936.2193554</v>
      </c>
      <c r="F79" s="157" t="n">
        <f aca="false">central_SIPA_income!I72</f>
        <v>127039.314463745</v>
      </c>
      <c r="G79" s="67" t="n">
        <f aca="false">E79-F79*0.7</f>
        <v>28258008.6992308</v>
      </c>
      <c r="H79" s="67"/>
      <c r="I79" s="67"/>
      <c r="J79" s="67" t="n">
        <f aca="false">G79*3.8235866717</f>
        <v>108046945.431162</v>
      </c>
      <c r="K79" s="9"/>
      <c r="L79" s="67"/>
      <c r="M79" s="67" t="n">
        <f aca="false">F79*2.511711692</f>
        <v>319086.131482252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central_SIPA_income!B73</f>
        <v>32904295.6966388</v>
      </c>
      <c r="F80" s="157" t="n">
        <f aca="false">central_SIPA_income!I73</f>
        <v>124139.272296047</v>
      </c>
      <c r="G80" s="67" t="n">
        <f aca="false">E80-F80*0.7</f>
        <v>32817398.2060316</v>
      </c>
      <c r="H80" s="67"/>
      <c r="I80" s="67"/>
      <c r="J80" s="67" t="n">
        <f aca="false">G80*3.8235866717</f>
        <v>125480166.380454</v>
      </c>
      <c r="K80" s="9"/>
      <c r="L80" s="67"/>
      <c r="M80" s="67" t="n">
        <f aca="false">F80*2.511711692</f>
        <v>311802.061662352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central_SIPA_income!B74</f>
        <v>28996427.2600532</v>
      </c>
      <c r="F81" s="155" t="n">
        <f aca="false">central_SIPA_income!I74</f>
        <v>126872.523090449</v>
      </c>
      <c r="G81" s="8" t="n">
        <f aca="false">E81-F81*0.7</f>
        <v>28907616.4938899</v>
      </c>
      <c r="H81" s="8"/>
      <c r="I81" s="8"/>
      <c r="J81" s="8" t="n">
        <f aca="false">G81*3.8235866717</f>
        <v>110530777.136652</v>
      </c>
      <c r="K81" s="6"/>
      <c r="L81" s="8"/>
      <c r="M81" s="8" t="n">
        <f aca="false">F81*2.511711692</f>
        <v>318667.19963982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central_SIPA_income!B75</f>
        <v>33274802.5503643</v>
      </c>
      <c r="F82" s="157" t="n">
        <f aca="false">central_SIPA_income!I75</f>
        <v>127117.678444962</v>
      </c>
      <c r="G82" s="67" t="n">
        <f aca="false">E82-F82*0.7</f>
        <v>33185820.1754528</v>
      </c>
      <c r="H82" s="67"/>
      <c r="I82" s="67"/>
      <c r="J82" s="67" t="n">
        <f aca="false">G82*3.8235866717</f>
        <v>126888859.712294</v>
      </c>
      <c r="K82" s="9"/>
      <c r="L82" s="67"/>
      <c r="M82" s="67" t="n">
        <f aca="false">F82*2.511711692</f>
        <v>319282.959210108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central_SIPA_income!B76</f>
        <v>28948287.3352434</v>
      </c>
      <c r="F83" s="157" t="n">
        <f aca="false">central_SIPA_income!I76</f>
        <v>127009.449674006</v>
      </c>
      <c r="G83" s="67" t="n">
        <f aca="false">E83-F83*0.7</f>
        <v>28859380.7204716</v>
      </c>
      <c r="H83" s="67"/>
      <c r="I83" s="67"/>
      <c r="J83" s="67" t="n">
        <f aca="false">G83*3.8235866717</f>
        <v>110346343.476311</v>
      </c>
      <c r="K83" s="9"/>
      <c r="L83" s="67"/>
      <c r="M83" s="67" t="n">
        <f aca="false">F83*2.511711692</f>
        <v>319011.119740687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central_SIPA_income!B77</f>
        <v>33696154.4091646</v>
      </c>
      <c r="F84" s="157" t="n">
        <f aca="false">central_SIPA_income!I77</f>
        <v>121515.223398087</v>
      </c>
      <c r="G84" s="67" t="n">
        <f aca="false">E84-F84*0.7</f>
        <v>33611093.752786</v>
      </c>
      <c r="H84" s="67"/>
      <c r="I84" s="67"/>
      <c r="J84" s="67" t="n">
        <f aca="false">G84*3.8235866717</f>
        <v>128514930.094412</v>
      </c>
      <c r="K84" s="9"/>
      <c r="L84" s="67"/>
      <c r="M84" s="67" t="n">
        <f aca="false">F84*2.511711692</f>
        <v>305211.207364968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central_SIPA_income!B78</f>
        <v>29410662.4456663</v>
      </c>
      <c r="F85" s="155" t="n">
        <f aca="false">central_SIPA_income!I78</f>
        <v>123811.063816714</v>
      </c>
      <c r="G85" s="8" t="n">
        <f aca="false">E85-F85*0.7</f>
        <v>29323994.7009946</v>
      </c>
      <c r="H85" s="8"/>
      <c r="I85" s="8"/>
      <c r="J85" s="8" t="n">
        <f aca="false">G85*3.8235866717</f>
        <v>112122835.299724</v>
      </c>
      <c r="K85" s="6"/>
      <c r="L85" s="8"/>
      <c r="M85" s="8" t="n">
        <f aca="false">F85*2.511711692</f>
        <v>310977.696587399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central_SIPA_income!B79</f>
        <v>33914871.6588109</v>
      </c>
      <c r="F86" s="157" t="n">
        <f aca="false">central_SIPA_income!I79</f>
        <v>131298.740514841</v>
      </c>
      <c r="G86" s="67" t="n">
        <f aca="false">E86-F86*0.7</f>
        <v>33822962.5404506</v>
      </c>
      <c r="H86" s="67"/>
      <c r="I86" s="67"/>
      <c r="J86" s="67" t="n">
        <f aca="false">G86*3.8235866717</f>
        <v>129325028.767075</v>
      </c>
      <c r="K86" s="9"/>
      <c r="L86" s="67"/>
      <c r="M86" s="67" t="n">
        <f aca="false">F86*2.511711692</f>
        <v>329784.581696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central_SIPA_income!B80</f>
        <v>29762587.8251423</v>
      </c>
      <c r="F87" s="157" t="n">
        <f aca="false">central_SIPA_income!I80</f>
        <v>130512.422205157</v>
      </c>
      <c r="G87" s="67" t="n">
        <f aca="false">E87-F87*0.7</f>
        <v>29671229.1295987</v>
      </c>
      <c r="H87" s="67"/>
      <c r="I87" s="67"/>
      <c r="J87" s="67" t="n">
        <f aca="false">G87*3.8235866717</f>
        <v>113450516.23289</v>
      </c>
      <c r="K87" s="9"/>
      <c r="L87" s="67"/>
      <c r="M87" s="67" t="n">
        <f aca="false">F87*2.511711692</f>
        <v>327809.576803934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central_SIPA_income!B81</f>
        <v>34622449.0886908</v>
      </c>
      <c r="F88" s="157" t="n">
        <f aca="false">central_SIPA_income!I81</f>
        <v>129416.25155819</v>
      </c>
      <c r="G88" s="67" t="n">
        <f aca="false">E88-F88*0.7</f>
        <v>34531857.7126001</v>
      </c>
      <c r="H88" s="67"/>
      <c r="I88" s="67"/>
      <c r="J88" s="67" t="n">
        <f aca="false">G88*3.8235866717</f>
        <v>132035550.898939</v>
      </c>
      <c r="K88" s="9"/>
      <c r="L88" s="67"/>
      <c r="M88" s="67" t="n">
        <f aca="false">F88*2.511711692</f>
        <v>325056.31217352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central_SIPA_income!B82</f>
        <v>30236711.2131976</v>
      </c>
      <c r="F89" s="155" t="n">
        <f aca="false">central_SIPA_income!I82</f>
        <v>126411.777129344</v>
      </c>
      <c r="G89" s="8" t="n">
        <f aca="false">E89-F89*0.7</f>
        <v>30148222.9692071</v>
      </c>
      <c r="H89" s="8"/>
      <c r="I89" s="8"/>
      <c r="J89" s="8" t="n">
        <f aca="false">G89*3.8235866717</f>
        <v>115274343.5205</v>
      </c>
      <c r="K89" s="6"/>
      <c r="L89" s="8"/>
      <c r="M89" s="8" t="n">
        <f aca="false">F89*2.511711692</f>
        <v>317509.93862227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central_SIPA_income!B83</f>
        <v>35050145.4599824</v>
      </c>
      <c r="F90" s="157" t="n">
        <f aca="false">central_SIPA_income!I83</f>
        <v>127261.719970631</v>
      </c>
      <c r="G90" s="67" t="n">
        <f aca="false">E90-F90*0.7</f>
        <v>34961062.256003</v>
      </c>
      <c r="H90" s="67"/>
      <c r="I90" s="67"/>
      <c r="J90" s="67" t="n">
        <f aca="false">G90*3.8235866717</f>
        <v>133676651.670527</v>
      </c>
      <c r="K90" s="9"/>
      <c r="L90" s="67"/>
      <c r="M90" s="67" t="n">
        <f aca="false">F90*2.511711692</f>
        <v>319644.749994264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central_SIPA_income!B84</f>
        <v>30444506.9563828</v>
      </c>
      <c r="F91" s="157" t="n">
        <f aca="false">central_SIPA_income!I84</f>
        <v>130512.941324616</v>
      </c>
      <c r="G91" s="67" t="n">
        <f aca="false">E91-F91*0.7</f>
        <v>30353147.8974555</v>
      </c>
      <c r="H91" s="67"/>
      <c r="I91" s="67"/>
      <c r="J91" s="67" t="n">
        <f aca="false">G91*3.8235866717</f>
        <v>116057891.74485</v>
      </c>
      <c r="K91" s="9"/>
      <c r="L91" s="67"/>
      <c r="M91" s="67" t="n">
        <f aca="false">F91*2.511711692</f>
        <v>327810.880682349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central_SIPA_income!B85</f>
        <v>35246687.1319367</v>
      </c>
      <c r="F92" s="157" t="n">
        <f aca="false">central_SIPA_income!I85</f>
        <v>132236.146344193</v>
      </c>
      <c r="G92" s="67" t="n">
        <f aca="false">E92-F92*0.7</f>
        <v>35154121.8294957</v>
      </c>
      <c r="H92" s="67"/>
      <c r="I92" s="67"/>
      <c r="J92" s="67" t="n">
        <f aca="false">G92*3.8235866717</f>
        <v>134414831.682578</v>
      </c>
      <c r="K92" s="9"/>
      <c r="L92" s="67"/>
      <c r="M92" s="67" t="n">
        <f aca="false">F92*2.511711692</f>
        <v>332139.074877734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central_SIPA_income!B86</f>
        <v>30810844.4413734</v>
      </c>
      <c r="F93" s="155" t="n">
        <f aca="false">central_SIPA_income!I86</f>
        <v>135590.30893373</v>
      </c>
      <c r="G93" s="8" t="n">
        <f aca="false">E93-F93*0.7</f>
        <v>30715931.2251198</v>
      </c>
      <c r="H93" s="8"/>
      <c r="I93" s="8"/>
      <c r="J93" s="8" t="n">
        <f aca="false">G93*3.8235866717</f>
        <v>117445025.241222</v>
      </c>
      <c r="K93" s="6"/>
      <c r="L93" s="8"/>
      <c r="M93" s="8" t="n">
        <f aca="false">F93*2.511711692</f>
        <v>340563.764270742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central_SIPA_income!B87</f>
        <v>35569524.44408</v>
      </c>
      <c r="F94" s="157" t="n">
        <f aca="false">central_SIPA_income!I87</f>
        <v>135758.689372507</v>
      </c>
      <c r="G94" s="67" t="n">
        <f aca="false">E94-F94*0.7</f>
        <v>35474493.3615192</v>
      </c>
      <c r="H94" s="67"/>
      <c r="I94" s="67"/>
      <c r="J94" s="67" t="n">
        <f aca="false">G94*3.8235866717</f>
        <v>135639800.002415</v>
      </c>
      <c r="K94" s="9"/>
      <c r="L94" s="67"/>
      <c r="M94" s="67" t="n">
        <f aca="false">F94*2.511711692</f>
        <v>340986.687387522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central_SIPA_income!B88</f>
        <v>30992220.1261199</v>
      </c>
      <c r="F95" s="157" t="n">
        <f aca="false">central_SIPA_income!I88</f>
        <v>136714.547449506</v>
      </c>
      <c r="G95" s="67" t="n">
        <f aca="false">E95-F95*0.7</f>
        <v>30896519.9429052</v>
      </c>
      <c r="H95" s="67"/>
      <c r="I95" s="67"/>
      <c r="J95" s="67" t="n">
        <f aca="false">G95*3.8235866717</f>
        <v>118135521.855606</v>
      </c>
      <c r="K95" s="9"/>
      <c r="L95" s="67"/>
      <c r="M95" s="67" t="n">
        <f aca="false">F95*2.511711692</f>
        <v>343387.527295412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central_SIPA_income!B89</f>
        <v>36113672.5683978</v>
      </c>
      <c r="F96" s="157" t="n">
        <f aca="false">central_SIPA_income!I89</f>
        <v>135511.467720525</v>
      </c>
      <c r="G96" s="67" t="n">
        <f aca="false">E96-F96*0.7</f>
        <v>36018814.5409935</v>
      </c>
      <c r="H96" s="67"/>
      <c r="I96" s="67"/>
      <c r="J96" s="67" t="n">
        <f aca="false">G96*3.8235866717</f>
        <v>137721059.209377</v>
      </c>
      <c r="K96" s="9"/>
      <c r="L96" s="67"/>
      <c r="M96" s="67" t="n">
        <f aca="false">F96*2.511711692</f>
        <v>340365.737873723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central_SIPA_income!B90</f>
        <v>31507622.5679738</v>
      </c>
      <c r="F97" s="155" t="n">
        <f aca="false">central_SIPA_income!I90</f>
        <v>135238.056071534</v>
      </c>
      <c r="G97" s="8" t="n">
        <f aca="false">E97-F97*0.7</f>
        <v>31412955.9287237</v>
      </c>
      <c r="H97" s="8"/>
      <c r="I97" s="8"/>
      <c r="J97" s="8" t="n">
        <f aca="false">G97*3.8235866717</f>
        <v>120110159.607768</v>
      </c>
      <c r="K97" s="6"/>
      <c r="L97" s="8"/>
      <c r="M97" s="8" t="n">
        <f aca="false">F97*2.511711692</f>
        <v>339679.006638224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central_SIPA_income!B91</f>
        <v>36785095.5482694</v>
      </c>
      <c r="F98" s="157" t="n">
        <f aca="false">central_SIPA_income!I91</f>
        <v>132814.380018377</v>
      </c>
      <c r="G98" s="67" t="n">
        <f aca="false">E98-F98*0.7</f>
        <v>36692125.4822565</v>
      </c>
      <c r="H98" s="67"/>
      <c r="I98" s="67"/>
      <c r="J98" s="67" t="n">
        <f aca="false">G98*3.8235866717</f>
        <v>140295521.9503</v>
      </c>
      <c r="K98" s="9"/>
      <c r="L98" s="67"/>
      <c r="M98" s="67" t="n">
        <f aca="false">F98*2.511711692</f>
        <v>333591.431157889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central_SIPA_income!B92</f>
        <v>32364242.3671972</v>
      </c>
      <c r="F99" s="157" t="n">
        <f aca="false">central_SIPA_income!I92</f>
        <v>129614.14507972</v>
      </c>
      <c r="G99" s="67" t="n">
        <f aca="false">E99-F99*0.7</f>
        <v>32273512.4656414</v>
      </c>
      <c r="H99" s="67"/>
      <c r="I99" s="67"/>
      <c r="J99" s="67" t="n">
        <f aca="false">G99*3.8235866717</f>
        <v>123400572.11257</v>
      </c>
      <c r="K99" s="9"/>
      <c r="L99" s="67"/>
      <c r="M99" s="67" t="n">
        <f aca="false">F99*2.511711692</f>
        <v>325553.363645316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central_SIPA_income!B93</f>
        <v>37427451.9532361</v>
      </c>
      <c r="F100" s="157" t="n">
        <f aca="false">central_SIPA_income!I93</f>
        <v>129637.608830252</v>
      </c>
      <c r="G100" s="67" t="n">
        <f aca="false">E100-F100*0.7</f>
        <v>37336705.627055</v>
      </c>
      <c r="H100" s="67"/>
      <c r="I100" s="67"/>
      <c r="J100" s="67" t="n">
        <f aca="false">G100*3.8235866717</f>
        <v>142760130.000794</v>
      </c>
      <c r="K100" s="9"/>
      <c r="L100" s="67"/>
      <c r="M100" s="67" t="n">
        <f aca="false">F100*2.511711692</f>
        <v>325612.297821866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central_SIPA_income!B94</f>
        <v>32765893.795824</v>
      </c>
      <c r="F101" s="155" t="n">
        <f aca="false">central_SIPA_income!I94</f>
        <v>125580.605003688</v>
      </c>
      <c r="G101" s="8" t="n">
        <f aca="false">E101-F101*0.7</f>
        <v>32677987.3723214</v>
      </c>
      <c r="H101" s="8"/>
      <c r="I101" s="8"/>
      <c r="J101" s="8" t="n">
        <f aca="false">G101*3.8235866717</f>
        <v>124947116.974789</v>
      </c>
      <c r="K101" s="6"/>
      <c r="L101" s="8"/>
      <c r="M101" s="8" t="n">
        <f aca="false">F101*2.511711692</f>
        <v>315422.273876196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central_SIPA_income!B95</f>
        <v>38078463.8231693</v>
      </c>
      <c r="F102" s="157" t="n">
        <f aca="false">central_SIPA_income!I95</f>
        <v>127667.73414809</v>
      </c>
      <c r="G102" s="67" t="n">
        <f aca="false">E102-F102*0.7</f>
        <v>37989096.4092657</v>
      </c>
      <c r="H102" s="67"/>
      <c r="I102" s="67"/>
      <c r="J102" s="67" t="n">
        <f aca="false">G102*3.8235866717</f>
        <v>145254602.700394</v>
      </c>
      <c r="K102" s="9"/>
      <c r="L102" s="67"/>
      <c r="M102" s="67" t="n">
        <f aca="false">F102*2.511711692</f>
        <v>320664.540550905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central_SIPA_income!B96</f>
        <v>33326305.7053225</v>
      </c>
      <c r="F103" s="157" t="n">
        <f aca="false">central_SIPA_income!I96</f>
        <v>134716.162458324</v>
      </c>
      <c r="G103" s="67" t="n">
        <f aca="false">E103-F103*0.7</f>
        <v>33232004.3916016</v>
      </c>
      <c r="H103" s="67"/>
      <c r="I103" s="67"/>
      <c r="J103" s="67" t="n">
        <f aca="false">G103*3.8235866717</f>
        <v>127065449.065604</v>
      </c>
      <c r="K103" s="9"/>
      <c r="L103" s="67"/>
      <c r="M103" s="67" t="n">
        <f aca="false">F103*2.511711692</f>
        <v>338368.160347943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central_SIPA_income!B97</f>
        <v>38286314.0993222</v>
      </c>
      <c r="F104" s="157" t="n">
        <f aca="false">central_SIPA_income!I97</f>
        <v>135103.839254344</v>
      </c>
      <c r="G104" s="67" t="n">
        <f aca="false">E104-F104*0.7</f>
        <v>38191741.4118442</v>
      </c>
      <c r="H104" s="67"/>
      <c r="I104" s="67"/>
      <c r="J104" s="67" t="n">
        <f aca="false">G104*3.8235866717</f>
        <v>146029433.43134</v>
      </c>
      <c r="K104" s="9"/>
      <c r="L104" s="67"/>
      <c r="M104" s="67" t="n">
        <f aca="false">F104*2.511711692</f>
        <v>339341.892689225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central_SIPA_income!B98</f>
        <v>33320720.3481875</v>
      </c>
      <c r="F105" s="155" t="n">
        <f aca="false">central_SIPA_income!I98</f>
        <v>136504.180730456</v>
      </c>
      <c r="G105" s="8" t="n">
        <f aca="false">E105-F105*0.7</f>
        <v>33225167.4216762</v>
      </c>
      <c r="H105" s="8"/>
      <c r="I105" s="8"/>
      <c r="J105" s="8" t="n">
        <f aca="false">G105*3.8235866717</f>
        <v>127039307.318522</v>
      </c>
      <c r="K105" s="6"/>
      <c r="L105" s="8"/>
      <c r="M105" s="8" t="n">
        <f aca="false">F105*2.511711692</f>
        <v>342859.146747568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central_SIPA_income!B99</f>
        <v>38811322.3118033</v>
      </c>
      <c r="F106" s="157" t="n">
        <f aca="false">central_SIPA_income!I99</f>
        <v>133091.817084857</v>
      </c>
      <c r="G106" s="67" t="n">
        <f aca="false">E106-F106*0.7</f>
        <v>38718158.0398439</v>
      </c>
      <c r="H106" s="67"/>
      <c r="I106" s="67"/>
      <c r="J106" s="67" t="n">
        <f aca="false">G106*3.8235866717</f>
        <v>148042233.033921</v>
      </c>
      <c r="K106" s="9"/>
      <c r="L106" s="67"/>
      <c r="M106" s="67" t="n">
        <f aca="false">F106*2.511711692</f>
        <v>334288.273081561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central_SIPA_income!B100</f>
        <v>33978943.1409217</v>
      </c>
      <c r="F107" s="157" t="n">
        <f aca="false">central_SIPA_income!I100</f>
        <v>133227.918211647</v>
      </c>
      <c r="G107" s="67" t="n">
        <f aca="false">E107-F107*0.7</f>
        <v>33885683.5981736</v>
      </c>
      <c r="H107" s="67"/>
      <c r="I107" s="67"/>
      <c r="J107" s="67" t="n">
        <f aca="false">G107*3.8235866717</f>
        <v>129564848.16742</v>
      </c>
      <c r="K107" s="9"/>
      <c r="L107" s="67"/>
      <c r="M107" s="67" t="n">
        <f aca="false">F107*2.511711692</f>
        <v>334630.119873013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central_SIPA_income!B101</f>
        <v>39237686.1116249</v>
      </c>
      <c r="F108" s="157" t="n">
        <f aca="false">central_SIPA_income!I101</f>
        <v>137253.70033532</v>
      </c>
      <c r="G108" s="67" t="n">
        <f aca="false">E108-F108*0.7</f>
        <v>39141608.5213902</v>
      </c>
      <c r="H108" s="67"/>
      <c r="I108" s="67"/>
      <c r="J108" s="67" t="n">
        <f aca="false">G108*3.8235866717</f>
        <v>149661332.651287</v>
      </c>
      <c r="K108" s="9"/>
      <c r="L108" s="67"/>
      <c r="M108" s="67" t="n">
        <f aca="false">F108*2.511711692</f>
        <v>344741.723902488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central_SIPA_income!B102</f>
        <v>34210923.7272561</v>
      </c>
      <c r="F109" s="155" t="n">
        <f aca="false">central_SIPA_income!I102</f>
        <v>133953.654299206</v>
      </c>
      <c r="G109" s="8" t="n">
        <f aca="false">E109-F109*0.7</f>
        <v>34117156.1692466</v>
      </c>
      <c r="H109" s="8"/>
      <c r="I109" s="8"/>
      <c r="J109" s="8" t="n">
        <f aca="false">G109*3.8235866717</f>
        <v>130449903.605039</v>
      </c>
      <c r="K109" s="6"/>
      <c r="L109" s="8"/>
      <c r="M109" s="8" t="n">
        <f aca="false">F109*2.511711692</f>
        <v>336452.959689441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central_SIPA_income!B103</f>
        <v>39723372.0593257</v>
      </c>
      <c r="F110" s="157" t="n">
        <f aca="false">central_SIPA_income!I103</f>
        <v>134307.063170262</v>
      </c>
      <c r="G110" s="67" t="n">
        <f aca="false">E110-F110*0.7</f>
        <v>39629357.1151065</v>
      </c>
      <c r="H110" s="67"/>
      <c r="I110" s="67"/>
      <c r="J110" s="67" t="n">
        <f aca="false">G110*3.8235866717</f>
        <v>151526281.673361</v>
      </c>
      <c r="K110" s="9"/>
      <c r="L110" s="67"/>
      <c r="M110" s="67" t="n">
        <f aca="false">F110*2.511711692</f>
        <v>337340.62088293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central_SIPA_income!B104</f>
        <v>34511621.3336654</v>
      </c>
      <c r="F111" s="157" t="n">
        <f aca="false">central_SIPA_income!I104</f>
        <v>138943.609975535</v>
      </c>
      <c r="G111" s="67" t="n">
        <f aca="false">E111-F111*0.7</f>
        <v>34414360.8066825</v>
      </c>
      <c r="H111" s="67"/>
      <c r="I111" s="67"/>
      <c r="J111" s="67" t="n">
        <f aca="false">G111*3.8235866717</f>
        <v>131586291.295506</v>
      </c>
      <c r="K111" s="9"/>
      <c r="L111" s="67"/>
      <c r="M111" s="67" t="n">
        <f aca="false">F111*2.511711692</f>
        <v>348986.289704239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central_SIPA_income!B105</f>
        <v>39708910.7869424</v>
      </c>
      <c r="F112" s="157" t="n">
        <f aca="false">central_SIPA_income!I105</f>
        <v>136347.563096673</v>
      </c>
      <c r="G112" s="67" t="n">
        <f aca="false">E112-F112*0.7</f>
        <v>39613467.4927747</v>
      </c>
      <c r="H112" s="67"/>
      <c r="I112" s="67"/>
      <c r="J112" s="67" t="n">
        <f aca="false">G112*3.8235866717</f>
        <v>151465526.325195</v>
      </c>
      <c r="K112" s="9"/>
      <c r="L112" s="67"/>
      <c r="M112" s="67" t="n">
        <f aca="false">F112*2.511711692</f>
        <v>342465.768405621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90" colorId="64" zoomScale="85" zoomScaleNormal="85" zoomScalePageLayoutView="100" workbookViewId="0">
      <selection pane="topLeft" activeCell="E112" activeCellId="0" sqref="E112"/>
    </sheetView>
  </sheetViews>
  <sheetFormatPr defaultColWidth="9.1484375" defaultRowHeight="12.8" zeroHeight="false" outlineLevelRow="0" outlineLevelCol="0"/>
  <cols>
    <col collapsed="false" customWidth="true" hidden="false" outlineLevel="0" max="5" min="5" style="109" width="20.48"/>
    <col collapsed="false" customWidth="true" hidden="false" outlineLevel="0" max="6" min="6" style="109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low_SIPA_income!B2</f>
        <v>18000510.6188669</v>
      </c>
      <c r="F9" s="155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57" t="n">
        <f aca="false">low_SIPA_income!B3</f>
        <v>22157499.2341788</v>
      </c>
      <c r="F10" s="157" t="n">
        <f aca="false">low_SIPA_income!I3</f>
        <v>151084.142402353</v>
      </c>
      <c r="G10" s="67" t="n">
        <f aca="false">E10-F10*0.7</f>
        <v>22051740.3344971</v>
      </c>
      <c r="H10" s="67" t="s">
        <v>220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57" t="n">
        <f aca="false">low_SIPA_income!B4</f>
        <v>20233959.3615849</v>
      </c>
      <c r="F11" s="157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57" t="n">
        <f aca="false">low_SIPA_income!B5</f>
        <v>23711099.340712</v>
      </c>
      <c r="F12" s="157" t="n">
        <f aca="false">low_SIPA_income!I5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low_SIPA_income!B6</f>
        <v>19318558.8094962</v>
      </c>
      <c r="F13" s="155" t="n">
        <f aca="false">low_SIPA_income!I6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low_SIPA_income!B7</f>
        <v>22035975.6793422</v>
      </c>
      <c r="F14" s="157" t="n">
        <f aca="false">low_SIPA_income!I7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low_SIPA_income!B8</f>
        <v>19225382.5714869</v>
      </c>
      <c r="F15" s="157" t="n">
        <f aca="false">low_SIPA_income!I8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low_SIPA_income!B9</f>
        <v>22564836.9054479</v>
      </c>
      <c r="F16" s="157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low_SIPA_income!B10</f>
        <v>19510720.9348717</v>
      </c>
      <c r="F17" s="155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low_SIPA_income!B11</f>
        <v>23339052.656364</v>
      </c>
      <c r="F18" s="157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low_SIPA_income!B12</f>
        <v>20676340.3358436</v>
      </c>
      <c r="F19" s="157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low_SIPA_income!B13</f>
        <v>24442783.390504</v>
      </c>
      <c r="F20" s="157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low_SIPA_income!B14</f>
        <v>19425279.3963776</v>
      </c>
      <c r="F21" s="155" t="n">
        <f aca="false">low_SIPA_income!I14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low_SIPA_income!B15</f>
        <v>22128007.929654</v>
      </c>
      <c r="F22" s="157" t="n">
        <f aca="false">low_SIPA_income!I15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low_SIPA_income!B16</f>
        <v>18144968.4047922</v>
      </c>
      <c r="F23" s="157" t="n">
        <f aca="false">low_SIPA_income!I16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low_SIPA_income!B17</f>
        <v>19836641.3035061</v>
      </c>
      <c r="F24" s="157" t="n">
        <f aca="false">low_SIPA_income!I17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low_SIPA_income!B18</f>
        <v>15838280.4823216</v>
      </c>
      <c r="F25" s="155" t="n">
        <f aca="false">low_SIPA_income!I18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low_SIPA_income!B19</f>
        <v>18778360.1188109</v>
      </c>
      <c r="F26" s="157" t="n">
        <f aca="false">low_SIPA_income!I19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low_SIPA_income!B20</f>
        <v>15860188.8718915</v>
      </c>
      <c r="F27" s="157" t="n">
        <f aca="false">low_SIPA_income!I20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low_SIPA_income!B21</f>
        <v>18033810.2682384</v>
      </c>
      <c r="F28" s="157" t="n">
        <f aca="false">low_SIPA_income!I21</f>
        <v>109843.876246888</v>
      </c>
      <c r="G28" s="67" t="n">
        <f aca="false">E28-F28*0.7</f>
        <v>17956919.5548655</v>
      </c>
      <c r="H28" s="67"/>
      <c r="I28" s="67"/>
      <c r="J28" s="67" t="n">
        <f aca="false">G28*3.8235866717</f>
        <v>68659838.274773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low_SIPA_income!B22</f>
        <v>16519043.637939</v>
      </c>
      <c r="F29" s="155" t="n">
        <f aca="false">low_SIPA_income!I22</f>
        <v>111198.450878821</v>
      </c>
      <c r="G29" s="8" t="n">
        <f aca="false">E29-F29*0.7</f>
        <v>16441204.7223238</v>
      </c>
      <c r="H29" s="8"/>
      <c r="I29" s="8"/>
      <c r="J29" s="8" t="n">
        <f aca="false">G29*3.8235866717</f>
        <v>62864371.2429685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low_SIPA_income!B23</f>
        <v>19050004.7322574</v>
      </c>
      <c r="F30" s="157" t="n">
        <f aca="false">low_SIPA_income!I23</f>
        <v>92598.769380318</v>
      </c>
      <c r="G30" s="67" t="n">
        <f aca="false">E30-F30*0.7</f>
        <v>18985185.5936912</v>
      </c>
      <c r="H30" s="67"/>
      <c r="I30" s="67"/>
      <c r="J30" s="67" t="n">
        <f aca="false">G30*3.8235866717</f>
        <v>72591502.5957886</v>
      </c>
      <c r="K30" s="9"/>
      <c r="L30" s="67"/>
      <c r="M30" s="67" t="n">
        <f aca="false">F30*2.511711692</f>
        <v>232581.411717356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low_SIPA_income!B24</f>
        <v>16236319.7715488</v>
      </c>
      <c r="F31" s="157" t="n">
        <f aca="false">low_SIPA_income!I24</f>
        <v>90774.8361162301</v>
      </c>
      <c r="G31" s="67" t="n">
        <f aca="false">E31-F31*0.7</f>
        <v>16172777.3862674</v>
      </c>
      <c r="H31" s="67"/>
      <c r="I31" s="67"/>
      <c r="J31" s="67" t="n">
        <f aca="false">G31*3.8235866717</f>
        <v>61838016.0585032</v>
      </c>
      <c r="K31" s="9"/>
      <c r="L31" s="67"/>
      <c r="M31" s="67" t="n">
        <f aca="false">F31*2.511711692</f>
        <v>228000.217212519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low_SIPA_income!B25</f>
        <v>19087619.6995245</v>
      </c>
      <c r="F32" s="157" t="n">
        <f aca="false">low_SIPA_income!I25</f>
        <v>94669.1285092297</v>
      </c>
      <c r="G32" s="67" t="n">
        <f aca="false">E32-F32*0.7</f>
        <v>19021351.309568</v>
      </c>
      <c r="H32" s="67"/>
      <c r="I32" s="67"/>
      <c r="J32" s="67" t="n">
        <f aca="false">G32*3.8235866717</f>
        <v>72729785.3449875</v>
      </c>
      <c r="K32" s="9"/>
      <c r="L32" s="67"/>
      <c r="M32" s="67" t="n">
        <f aca="false">F32*2.511711692</f>
        <v>237781.556948083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low_SIPA_income!B26</f>
        <v>16789435.2698093</v>
      </c>
      <c r="F33" s="155" t="n">
        <f aca="false">low_SIPA_income!I26</f>
        <v>99285.5143060623</v>
      </c>
      <c r="G33" s="8" t="n">
        <f aca="false">E33-F33*0.7</f>
        <v>16719935.409795</v>
      </c>
      <c r="H33" s="8"/>
      <c r="I33" s="8"/>
      <c r="J33" s="8" t="n">
        <f aca="false">G33*3.8235866717</f>
        <v>63930122.1845771</v>
      </c>
      <c r="K33" s="6"/>
      <c r="L33" s="8"/>
      <c r="M33" s="8" t="n">
        <f aca="false">F33*2.511711692</f>
        <v>249376.58712877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low_SIPA_income!B27</f>
        <v>19756526.4589422</v>
      </c>
      <c r="F34" s="157" t="n">
        <f aca="false">low_SIPA_income!I27</f>
        <v>98482.6779652267</v>
      </c>
      <c r="G34" s="67" t="n">
        <f aca="false">E34-F34*0.7</f>
        <v>19687588.5843665</v>
      </c>
      <c r="H34" s="67"/>
      <c r="I34" s="67"/>
      <c r="J34" s="67" t="n">
        <f aca="false">G34*3.8235866717</f>
        <v>75277201.3090969</v>
      </c>
      <c r="K34" s="9"/>
      <c r="L34" s="67"/>
      <c r="M34" s="67" t="n">
        <f aca="false">F34*2.511711692</f>
        <v>247360.093704731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low_SIPA_income!B28</f>
        <v>17342459.2878293</v>
      </c>
      <c r="F35" s="157" t="n">
        <f aca="false">low_SIPA_income!I28</f>
        <v>104081.18413924</v>
      </c>
      <c r="G35" s="67" t="n">
        <f aca="false">E35-F35*0.7</f>
        <v>17269602.4589318</v>
      </c>
      <c r="H35" s="67"/>
      <c r="I35" s="67"/>
      <c r="J35" s="67" t="n">
        <f aca="false">G35*3.8235866717</f>
        <v>66031821.7875292</v>
      </c>
      <c r="K35" s="9"/>
      <c r="L35" s="67"/>
      <c r="M35" s="67" t="n">
        <f aca="false">F35*2.511711692</f>
        <v>261421.927119734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low_SIPA_income!B29</f>
        <v>20437707.5168829</v>
      </c>
      <c r="F36" s="157" t="n">
        <f aca="false">low_SIPA_income!I29</f>
        <v>103006.979117176</v>
      </c>
      <c r="G36" s="67" t="n">
        <f aca="false">E36-F36*0.7</f>
        <v>20365602.6315008</v>
      </c>
      <c r="H36" s="67"/>
      <c r="I36" s="67"/>
      <c r="J36" s="67" t="n">
        <f aca="false">G36*3.8235866717</f>
        <v>77869646.782945</v>
      </c>
      <c r="K36" s="9"/>
      <c r="L36" s="67"/>
      <c r="M36" s="67" t="n">
        <f aca="false">F36*2.511711692</f>
        <v>258723.833806211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low_SIPA_income!B30</f>
        <v>17740001.5515933</v>
      </c>
      <c r="F37" s="155" t="n">
        <f aca="false">low_SIPA_income!I30</f>
        <v>108320.890671627</v>
      </c>
      <c r="G37" s="8" t="n">
        <f aca="false">E37-F37*0.7</f>
        <v>17664176.9281232</v>
      </c>
      <c r="H37" s="8"/>
      <c r="I37" s="8"/>
      <c r="J37" s="8" t="n">
        <f aca="false">G37*3.8235866717</f>
        <v>67540511.4689223</v>
      </c>
      <c r="K37" s="6"/>
      <c r="L37" s="8"/>
      <c r="M37" s="8" t="n">
        <f aca="false">F37*2.511711692</f>
        <v>272070.847587779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low_SIPA_income!B31</f>
        <v>20794655.779989</v>
      </c>
      <c r="F38" s="157" t="n">
        <f aca="false">low_SIPA_income!I31</f>
        <v>102366.2136299</v>
      </c>
      <c r="G38" s="67" t="n">
        <f aca="false">E38-F38*0.7</f>
        <v>20722999.4304481</v>
      </c>
      <c r="H38" s="67"/>
      <c r="I38" s="67"/>
      <c r="J38" s="67" t="n">
        <f aca="false">G38*3.8235866717</f>
        <v>79236184.419908</v>
      </c>
      <c r="K38" s="9"/>
      <c r="L38" s="67"/>
      <c r="M38" s="67" t="n">
        <f aca="false">F38*2.511711692</f>
        <v>257114.41563999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low_SIPA_income!B32</f>
        <v>18131053.9709524</v>
      </c>
      <c r="F39" s="157" t="n">
        <f aca="false">low_SIPA_income!I32</f>
        <v>108800.950619151</v>
      </c>
      <c r="G39" s="67" t="n">
        <f aca="false">E39-F39*0.7</f>
        <v>18054893.305519</v>
      </c>
      <c r="H39" s="67"/>
      <c r="I39" s="67"/>
      <c r="J39" s="67" t="n">
        <f aca="false">G39*3.8235866717</f>
        <v>69034449.4019479</v>
      </c>
      <c r="K39" s="9"/>
      <c r="L39" s="67"/>
      <c r="M39" s="67" t="n">
        <f aca="false">F39*2.511711692</f>
        <v>273276.619770837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low_SIPA_income!B33</f>
        <v>21418195.7014496</v>
      </c>
      <c r="F40" s="157" t="n">
        <f aca="false">low_SIPA_income!I33</f>
        <v>101948.5710505</v>
      </c>
      <c r="G40" s="67" t="n">
        <f aca="false">E40-F40*0.7</f>
        <v>21346831.7017142</v>
      </c>
      <c r="H40" s="67"/>
      <c r="I40" s="67"/>
      <c r="J40" s="67" t="n">
        <f aca="false">G40*3.8235866717</f>
        <v>81621461.1776976</v>
      </c>
      <c r="K40" s="9"/>
      <c r="L40" s="67"/>
      <c r="M40" s="67" t="n">
        <f aca="false">F40*2.511711692</f>
        <v>256065.417890233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low_SIPA_income!B34</f>
        <v>18638847.2771175</v>
      </c>
      <c r="F41" s="155" t="n">
        <f aca="false">low_SIPA_income!I34</f>
        <v>111126.72633358</v>
      </c>
      <c r="G41" s="8" t="n">
        <f aca="false">E41-F41*0.7</f>
        <v>18561058.568684</v>
      </c>
      <c r="H41" s="8"/>
      <c r="I41" s="8"/>
      <c r="J41" s="8" t="n">
        <f aca="false">G41*3.8235866717</f>
        <v>70969816.1558632</v>
      </c>
      <c r="K41" s="6"/>
      <c r="L41" s="8"/>
      <c r="M41" s="8" t="n">
        <f aca="false">F41*2.511711692</f>
        <v>279118.297825736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low_SIPA_income!B35</f>
        <v>21810735.0557599</v>
      </c>
      <c r="F42" s="157" t="n">
        <f aca="false">low_SIPA_income!I35</f>
        <v>101500.415087725</v>
      </c>
      <c r="G42" s="67" t="n">
        <f aca="false">E42-F42*0.7</f>
        <v>21739684.7651985</v>
      </c>
      <c r="H42" s="67"/>
      <c r="I42" s="67"/>
      <c r="J42" s="67" t="n">
        <f aca="false">G42*3.8235866717</f>
        <v>83123568.9151725</v>
      </c>
      <c r="K42" s="9"/>
      <c r="L42" s="67"/>
      <c r="M42" s="67" t="n">
        <f aca="false">F42*2.511711692</f>
        <v>254939.779318692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low_SIPA_income!B36</f>
        <v>19018672.9995477</v>
      </c>
      <c r="F43" s="157" t="n">
        <f aca="false">low_SIPA_income!I36</f>
        <v>105765.959646168</v>
      </c>
      <c r="G43" s="67" t="n">
        <f aca="false">E43-F43*0.7</f>
        <v>18944636.8277954</v>
      </c>
      <c r="H43" s="67"/>
      <c r="I43" s="67"/>
      <c r="J43" s="67" t="n">
        <f aca="false">G43*3.8235866717</f>
        <v>72436460.8749555</v>
      </c>
      <c r="K43" s="9"/>
      <c r="L43" s="67"/>
      <c r="M43" s="67" t="n">
        <f aca="false">F43*2.511711692</f>
        <v>265653.597458881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low_SIPA_income!B37</f>
        <v>22281333.8687086</v>
      </c>
      <c r="F44" s="157" t="n">
        <f aca="false">low_SIPA_income!I37</f>
        <v>104111.641168818</v>
      </c>
      <c r="G44" s="67" t="n">
        <f aca="false">E44-F44*0.7</f>
        <v>22208455.7198905</v>
      </c>
      <c r="H44" s="67"/>
      <c r="I44" s="67"/>
      <c r="J44" s="67" t="n">
        <f aca="false">G44*3.8235866717</f>
        <v>84915955.2896128</v>
      </c>
      <c r="K44" s="9"/>
      <c r="L44" s="67"/>
      <c r="M44" s="67" t="n">
        <f aca="false">F44*2.511711692</f>
        <v>261498.426397028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low_SIPA_income!B38</f>
        <v>19395952.6359075</v>
      </c>
      <c r="F45" s="155" t="n">
        <f aca="false">low_SIPA_income!I38</f>
        <v>108866.857555903</v>
      </c>
      <c r="G45" s="8" t="n">
        <f aca="false">E45-F45*0.7</f>
        <v>19319745.8356184</v>
      </c>
      <c r="H45" s="8"/>
      <c r="I45" s="8"/>
      <c r="J45" s="8" t="n">
        <f aca="false">G45*3.8235866717</f>
        <v>73870722.6777022</v>
      </c>
      <c r="K45" s="6"/>
      <c r="L45" s="8"/>
      <c r="M45" s="8" t="n">
        <f aca="false">F45*2.511711692</f>
        <v>273442.158994461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low_SIPA_income!B39</f>
        <v>22590859.0000706</v>
      </c>
      <c r="F46" s="157" t="n">
        <f aca="false">low_SIPA_income!I39</f>
        <v>108661.364275986</v>
      </c>
      <c r="G46" s="67" t="n">
        <f aca="false">E46-F46*0.7</f>
        <v>22514796.0450774</v>
      </c>
      <c r="H46" s="67"/>
      <c r="I46" s="67"/>
      <c r="J46" s="67" t="n">
        <f aca="false">G46*3.8235866717</f>
        <v>86087274.0740018</v>
      </c>
      <c r="K46" s="9"/>
      <c r="L46" s="67"/>
      <c r="M46" s="67" t="n">
        <f aca="false">F46*2.511711692</f>
        <v>272926.019120665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low_SIPA_income!B40</f>
        <v>19604492.3963842</v>
      </c>
      <c r="F47" s="157" t="n">
        <f aca="false">low_SIPA_income!I40</f>
        <v>112168.502139919</v>
      </c>
      <c r="G47" s="67" t="n">
        <f aca="false">E47-F47*0.7</f>
        <v>19525974.4448863</v>
      </c>
      <c r="H47" s="67"/>
      <c r="I47" s="67"/>
      <c r="J47" s="67" t="n">
        <f aca="false">G47*3.8235866717</f>
        <v>74659255.6394219</v>
      </c>
      <c r="K47" s="9"/>
      <c r="L47" s="67"/>
      <c r="M47" s="67" t="n">
        <f aca="false">F47*2.511711692</f>
        <v>281734.938298961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low_SIPA_income!B41</f>
        <v>22773368.4469512</v>
      </c>
      <c r="F48" s="157" t="n">
        <f aca="false">low_SIPA_income!I41</f>
        <v>111543.046708623</v>
      </c>
      <c r="G48" s="67" t="n">
        <f aca="false">E48-F48*0.7</f>
        <v>22695288.3142552</v>
      </c>
      <c r="H48" s="67"/>
      <c r="I48" s="67"/>
      <c r="J48" s="67" t="n">
        <f aca="false">G48*3.8235866717</f>
        <v>86777401.9087749</v>
      </c>
      <c r="K48" s="9"/>
      <c r="L48" s="67"/>
      <c r="M48" s="67" t="n">
        <f aca="false">F48*2.511711692</f>
        <v>280163.974579349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low_SIPA_income!B42</f>
        <v>20140944.7357404</v>
      </c>
      <c r="F49" s="155" t="n">
        <f aca="false">low_SIPA_income!I42</f>
        <v>112330.343859906</v>
      </c>
      <c r="G49" s="8" t="n">
        <f aca="false">E49-F49*0.7</f>
        <v>20062313.4950385</v>
      </c>
      <c r="H49" s="8"/>
      <c r="I49" s="8"/>
      <c r="J49" s="8" t="n">
        <f aca="false">G49*3.8235866717</f>
        <v>76709994.4830962</v>
      </c>
      <c r="K49" s="6"/>
      <c r="L49" s="8"/>
      <c r="M49" s="8" t="n">
        <f aca="false">F49*2.511711692</f>
        <v>282141.438039307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low_SIPA_income!B43</f>
        <v>23548920.2934309</v>
      </c>
      <c r="F50" s="157" t="n">
        <f aca="false">low_SIPA_income!I43</f>
        <v>109850.533999611</v>
      </c>
      <c r="G50" s="67" t="n">
        <f aca="false">E50-F50*0.7</f>
        <v>23472024.9196312</v>
      </c>
      <c r="H50" s="67"/>
      <c r="I50" s="67"/>
      <c r="J50" s="67" t="n">
        <f aca="false">G50*3.8235866717</f>
        <v>89747321.6405121</v>
      </c>
      <c r="K50" s="9"/>
      <c r="L50" s="67"/>
      <c r="M50" s="67" t="n">
        <f aca="false">F50*2.511711692</f>
        <v>275912.870619267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low_SIPA_income!B44</f>
        <v>20671314.7173787</v>
      </c>
      <c r="F51" s="157" t="n">
        <f aca="false">low_SIPA_income!I44</f>
        <v>109162.762325588</v>
      </c>
      <c r="G51" s="67" t="n">
        <f aca="false">E51-F51*0.7</f>
        <v>20594900.7837508</v>
      </c>
      <c r="H51" s="67"/>
      <c r="I51" s="67"/>
      <c r="J51" s="67" t="n">
        <f aca="false">G51*3.8235866717</f>
        <v>78746388.1417333</v>
      </c>
      <c r="K51" s="9"/>
      <c r="L51" s="67"/>
      <c r="M51" s="67" t="n">
        <f aca="false">F51*2.511711692</f>
        <v>274185.386464196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low_SIPA_income!B45</f>
        <v>23998762.1641</v>
      </c>
      <c r="F52" s="157" t="n">
        <f aca="false">low_SIPA_income!I45</f>
        <v>110077.041373624</v>
      </c>
      <c r="G52" s="67" t="n">
        <f aca="false">E52-F52*0.7</f>
        <v>23921708.2351385</v>
      </c>
      <c r="H52" s="67"/>
      <c r="I52" s="67"/>
      <c r="J52" s="67" t="n">
        <f aca="false">G52*3.8235866717</f>
        <v>91466724.7721716</v>
      </c>
      <c r="K52" s="9"/>
      <c r="L52" s="67"/>
      <c r="M52" s="67" t="n">
        <f aca="false">F52*2.511711692</f>
        <v>276481.7918389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low_SIPA_income!B46</f>
        <v>20901984.0509481</v>
      </c>
      <c r="F53" s="155" t="n">
        <f aca="false">low_SIPA_income!I46</f>
        <v>115822.781529123</v>
      </c>
      <c r="G53" s="8" t="n">
        <f aca="false">E53-F53*0.7</f>
        <v>20820908.1038777</v>
      </c>
      <c r="H53" s="8"/>
      <c r="I53" s="8"/>
      <c r="J53" s="8" t="n">
        <f aca="false">G53*3.8235866717</f>
        <v>79610546.7186773</v>
      </c>
      <c r="K53" s="6"/>
      <c r="L53" s="8"/>
      <c r="M53" s="8" t="n">
        <f aca="false">F53*2.511711692</f>
        <v>290913.43456666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low_SIPA_income!B47</f>
        <v>24468295.4895689</v>
      </c>
      <c r="F54" s="157" t="n">
        <f aca="false">low_SIPA_income!I47</f>
        <v>110103.614863583</v>
      </c>
      <c r="G54" s="67" t="n">
        <f aca="false">E54-F54*0.7</f>
        <v>24391222.9591644</v>
      </c>
      <c r="H54" s="67"/>
      <c r="I54" s="67"/>
      <c r="J54" s="67" t="n">
        <f aca="false">G54*3.8235866717</f>
        <v>93261955.0131239</v>
      </c>
      <c r="K54" s="9"/>
      <c r="L54" s="67"/>
      <c r="M54" s="67" t="n">
        <f aca="false">F54*2.511711692</f>
        <v>276548.536784327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low_SIPA_income!B48</f>
        <v>21507611.8130547</v>
      </c>
      <c r="F55" s="157" t="n">
        <f aca="false">low_SIPA_income!I48</f>
        <v>110288.272105966</v>
      </c>
      <c r="G55" s="67" t="n">
        <f aca="false">E55-F55*0.7</f>
        <v>21430410.0225805</v>
      </c>
      <c r="H55" s="67"/>
      <c r="I55" s="67"/>
      <c r="J55" s="67" t="n">
        <f aca="false">G55*3.8235866717</f>
        <v>81941030.1314051</v>
      </c>
      <c r="K55" s="9"/>
      <c r="L55" s="67"/>
      <c r="M55" s="67" t="n">
        <f aca="false">F55*2.511711692</f>
        <v>277012.342539033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low_SIPA_income!B49</f>
        <v>24936785.9485932</v>
      </c>
      <c r="F56" s="157" t="n">
        <f aca="false">low_SIPA_income!I49</f>
        <v>110899.039249429</v>
      </c>
      <c r="G56" s="67" t="n">
        <f aca="false">E56-F56*0.7</f>
        <v>24859156.6211186</v>
      </c>
      <c r="H56" s="67"/>
      <c r="I56" s="67"/>
      <c r="J56" s="67" t="n">
        <f aca="false">G56*3.8235866717</f>
        <v>95051139.9262118</v>
      </c>
      <c r="K56" s="9"/>
      <c r="L56" s="67"/>
      <c r="M56" s="67" t="n">
        <f aca="false">F56*2.511711692</f>
        <v>278546.413514359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low_SIPA_income!B50</f>
        <v>21794746.6883586</v>
      </c>
      <c r="F57" s="155" t="n">
        <f aca="false">low_SIPA_income!I50</f>
        <v>112537.762062705</v>
      </c>
      <c r="G57" s="8" t="n">
        <f aca="false">E57-F57*0.7</f>
        <v>21715970.2549147</v>
      </c>
      <c r="H57" s="8"/>
      <c r="I57" s="8"/>
      <c r="J57" s="8" t="n">
        <f aca="false">G57*3.8235866717</f>
        <v>83032894.4297254</v>
      </c>
      <c r="K57" s="6"/>
      <c r="L57" s="8"/>
      <c r="M57" s="8" t="n">
        <f aca="false">F57*2.511711692</f>
        <v>282662.412764409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low_SIPA_income!B51</f>
        <v>25233360.1399259</v>
      </c>
      <c r="F58" s="157" t="n">
        <f aca="false">low_SIPA_income!I51</f>
        <v>111322.249992142</v>
      </c>
      <c r="G58" s="67" t="n">
        <f aca="false">E58-F58*0.7</f>
        <v>25155434.5649314</v>
      </c>
      <c r="H58" s="67"/>
      <c r="I58" s="67"/>
      <c r="J58" s="67" t="n">
        <f aca="false">G58*3.8235866717</f>
        <v>96183984.3232934</v>
      </c>
      <c r="K58" s="9"/>
      <c r="L58" s="67"/>
      <c r="M58" s="67" t="n">
        <f aca="false">F58*2.511711692</f>
        <v>279609.39688501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low_SIPA_income!B52</f>
        <v>22197463.3670082</v>
      </c>
      <c r="F59" s="157" t="n">
        <f aca="false">low_SIPA_income!I52</f>
        <v>113240.792894909</v>
      </c>
      <c r="G59" s="67" t="n">
        <f aca="false">E59-F59*0.7</f>
        <v>22118194.8119818</v>
      </c>
      <c r="H59" s="67"/>
      <c r="I59" s="67"/>
      <c r="J59" s="67" t="n">
        <f aca="false">G59*3.8235866717</f>
        <v>84570834.8851577</v>
      </c>
      <c r="K59" s="9"/>
      <c r="L59" s="67"/>
      <c r="M59" s="67" t="n">
        <f aca="false">F59*2.511711692</f>
        <v>284428.223525494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low_SIPA_income!B53</f>
        <v>25851534.5309695</v>
      </c>
      <c r="F60" s="157" t="n">
        <f aca="false">low_SIPA_income!I53</f>
        <v>113904.24436832</v>
      </c>
      <c r="G60" s="67" t="n">
        <f aca="false">E60-F60*0.7</f>
        <v>25771801.5599116</v>
      </c>
      <c r="H60" s="67"/>
      <c r="I60" s="67"/>
      <c r="J60" s="67" t="n">
        <f aca="false">G60*3.8235866717</f>
        <v>98540716.9501755</v>
      </c>
      <c r="K60" s="9"/>
      <c r="L60" s="67"/>
      <c r="M60" s="67" t="n">
        <f aca="false">F60*2.511711692</f>
        <v>286094.622348334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low_SIPA_income!B54</f>
        <v>22672812.1094119</v>
      </c>
      <c r="F61" s="155" t="n">
        <f aca="false">low_SIPA_income!I54</f>
        <v>115521.710126225</v>
      </c>
      <c r="G61" s="8" t="n">
        <f aca="false">E61-F61*0.7</f>
        <v>22591946.9123236</v>
      </c>
      <c r="H61" s="8"/>
      <c r="I61" s="8"/>
      <c r="J61" s="8" t="n">
        <f aca="false">G61*3.8235866717</f>
        <v>86382267.1017144</v>
      </c>
      <c r="K61" s="6"/>
      <c r="L61" s="8"/>
      <c r="M61" s="8" t="n">
        <f aca="false">F61*2.511711692</f>
        <v>290157.230003875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low_SIPA_income!B55</f>
        <v>26276566.7171607</v>
      </c>
      <c r="F62" s="157" t="n">
        <f aca="false">low_SIPA_income!I55</f>
        <v>113971.06795759</v>
      </c>
      <c r="G62" s="67" t="n">
        <f aca="false">E62-F62*0.7</f>
        <v>26196786.9695904</v>
      </c>
      <c r="H62" s="67"/>
      <c r="I62" s="67"/>
      <c r="J62" s="67" t="n">
        <f aca="false">G62*3.8235866717</f>
        <v>100165685.49829</v>
      </c>
      <c r="K62" s="9"/>
      <c r="L62" s="67"/>
      <c r="M62" s="67" t="n">
        <f aca="false">F62*2.511711692</f>
        <v>286262.463938805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low_SIPA_income!B56</f>
        <v>22811868.9372556</v>
      </c>
      <c r="F63" s="157" t="n">
        <f aca="false">low_SIPA_income!I56</f>
        <v>114700.844807889</v>
      </c>
      <c r="G63" s="67" t="n">
        <f aca="false">E63-F63*0.7</f>
        <v>22731578.34589</v>
      </c>
      <c r="H63" s="67"/>
      <c r="I63" s="67"/>
      <c r="J63" s="67" t="n">
        <f aca="false">G63*3.8235866717</f>
        <v>86916159.9900495</v>
      </c>
      <c r="K63" s="9"/>
      <c r="L63" s="67"/>
      <c r="M63" s="67" t="n">
        <f aca="false">F63*2.511711692</f>
        <v>288095.452986253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low_SIPA_income!B57</f>
        <v>26342177.5283836</v>
      </c>
      <c r="F64" s="157" t="n">
        <f aca="false">low_SIPA_income!I57</f>
        <v>116027.59757769</v>
      </c>
      <c r="G64" s="67" t="n">
        <f aca="false">E64-F64*0.7</f>
        <v>26260958.2100793</v>
      </c>
      <c r="H64" s="67"/>
      <c r="I64" s="67"/>
      <c r="J64" s="67" t="n">
        <f aca="false">G64*3.8235866717</f>
        <v>100411049.79813</v>
      </c>
      <c r="K64" s="9"/>
      <c r="L64" s="67"/>
      <c r="M64" s="67" t="n">
        <f aca="false">F64*2.511711692</f>
        <v>291427.873430555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low_SIPA_income!B58</f>
        <v>22958929.3518215</v>
      </c>
      <c r="F65" s="155" t="n">
        <f aca="false">low_SIPA_income!I58</f>
        <v>120897.716791256</v>
      </c>
      <c r="G65" s="8" t="n">
        <f aca="false">E65-F65*0.7</f>
        <v>22874300.9500676</v>
      </c>
      <c r="H65" s="8"/>
      <c r="I65" s="8"/>
      <c r="J65" s="8" t="n">
        <f aca="false">G65*3.8235866717</f>
        <v>87461872.2371332</v>
      </c>
      <c r="K65" s="6"/>
      <c r="L65" s="8"/>
      <c r="M65" s="8" t="n">
        <f aca="false">F65*2.511711692</f>
        <v>303660.208800703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low_SIPA_income!B59</f>
        <v>26589424.341354</v>
      </c>
      <c r="F66" s="157" t="n">
        <f aca="false">low_SIPA_income!I59</f>
        <v>121064.609150512</v>
      </c>
      <c r="G66" s="67" t="n">
        <f aca="false">E66-F66*0.7</f>
        <v>26504679.1149487</v>
      </c>
      <c r="H66" s="67"/>
      <c r="I66" s="67"/>
      <c r="J66" s="67" t="n">
        <f aca="false">G66*3.8235866717</f>
        <v>101342937.801603</v>
      </c>
      <c r="K66" s="9"/>
      <c r="L66" s="67"/>
      <c r="M66" s="67" t="n">
        <f aca="false">F66*2.511711692</f>
        <v>304079.394290752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low_SIPA_income!B60</f>
        <v>23408537.6056459</v>
      </c>
      <c r="F67" s="157" t="n">
        <f aca="false">low_SIPA_income!I60</f>
        <v>118708.449792576</v>
      </c>
      <c r="G67" s="67" t="n">
        <f aca="false">E67-F67*0.7</f>
        <v>23325441.6907911</v>
      </c>
      <c r="H67" s="67"/>
      <c r="I67" s="67"/>
      <c r="J67" s="67" t="n">
        <f aca="false">G67*3.8235866717</f>
        <v>89186847.9604245</v>
      </c>
      <c r="K67" s="9"/>
      <c r="L67" s="67"/>
      <c r="M67" s="67" t="n">
        <f aca="false">F67*2.511711692</f>
        <v>298161.401283208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low_SIPA_income!B61</f>
        <v>27058364.2085686</v>
      </c>
      <c r="F68" s="157" t="n">
        <f aca="false">low_SIPA_income!I61</f>
        <v>114774.257558117</v>
      </c>
      <c r="G68" s="67" t="n">
        <f aca="false">E68-F68*0.7</f>
        <v>26978022.2282779</v>
      </c>
      <c r="H68" s="67"/>
      <c r="I68" s="67"/>
      <c r="J68" s="67" t="n">
        <f aca="false">G68*3.8235866717</f>
        <v>103152806.22087</v>
      </c>
      <c r="K68" s="9"/>
      <c r="L68" s="67"/>
      <c r="M68" s="67" t="n">
        <f aca="false">F68*2.511711692</f>
        <v>288279.844649342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low_SIPA_income!B62</f>
        <v>23659422.0586787</v>
      </c>
      <c r="F69" s="155" t="n">
        <f aca="false">low_SIPA_income!I62</f>
        <v>120851.700309281</v>
      </c>
      <c r="G69" s="8" t="n">
        <f aca="false">E69-F69*0.7</f>
        <v>23574825.8684622</v>
      </c>
      <c r="H69" s="8"/>
      <c r="I69" s="8"/>
      <c r="J69" s="8" t="n">
        <f aca="false">G69*3.8235866717</f>
        <v>90140389.9783006</v>
      </c>
      <c r="K69" s="6"/>
      <c r="L69" s="8"/>
      <c r="M69" s="8" t="n">
        <f aca="false">F69*2.511711692</f>
        <v>303544.628664902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low_SIPA_income!B63</f>
        <v>27092228.2923043</v>
      </c>
      <c r="F70" s="157" t="n">
        <f aca="false">low_SIPA_income!I63</f>
        <v>118552.431920308</v>
      </c>
      <c r="G70" s="67" t="n">
        <f aca="false">E70-F70*0.7</f>
        <v>27009241.5899601</v>
      </c>
      <c r="H70" s="67"/>
      <c r="I70" s="67"/>
      <c r="J70" s="67" t="n">
        <f aca="false">G70*3.8235866717</f>
        <v>103272176.156097</v>
      </c>
      <c r="K70" s="9"/>
      <c r="L70" s="67"/>
      <c r="M70" s="67" t="n">
        <f aca="false">F70*2.511711692</f>
        <v>297769.529369272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low_SIPA_income!B64</f>
        <v>23600372.9688179</v>
      </c>
      <c r="F71" s="157" t="n">
        <f aca="false">low_SIPA_income!I64</f>
        <v>119524.78244584</v>
      </c>
      <c r="G71" s="67" t="n">
        <f aca="false">E71-F71*0.7</f>
        <v>23516705.6211058</v>
      </c>
      <c r="H71" s="67"/>
      <c r="I71" s="67"/>
      <c r="J71" s="67" t="n">
        <f aca="false">G71*3.8235866717</f>
        <v>89918162.1751527</v>
      </c>
      <c r="K71" s="9"/>
      <c r="L71" s="67"/>
      <c r="M71" s="67" t="n">
        <f aca="false">F71*2.511711692</f>
        <v>300211.793552972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low_SIPA_income!B65</f>
        <v>27256074.5454486</v>
      </c>
      <c r="F72" s="157" t="n">
        <f aca="false">low_SIPA_income!I65</f>
        <v>121393.98596805</v>
      </c>
      <c r="G72" s="67" t="n">
        <f aca="false">E72-F72*0.7</f>
        <v>27171098.755271</v>
      </c>
      <c r="H72" s="67"/>
      <c r="I72" s="67"/>
      <c r="J72" s="67" t="n">
        <f aca="false">G72*3.8235866717</f>
        <v>103891051.056099</v>
      </c>
      <c r="K72" s="9"/>
      <c r="L72" s="67"/>
      <c r="M72" s="67" t="n">
        <f aca="false">F72*2.511711692</f>
        <v>304906.693894435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low_SIPA_income!B66</f>
        <v>23641476.9551063</v>
      </c>
      <c r="F73" s="155" t="n">
        <f aca="false">low_SIPA_income!I66</f>
        <v>122962.65366477</v>
      </c>
      <c r="G73" s="8" t="n">
        <f aca="false">E73-F73*0.7</f>
        <v>23555403.0975409</v>
      </c>
      <c r="H73" s="8"/>
      <c r="I73" s="8"/>
      <c r="J73" s="8" t="n">
        <f aca="false">G73*3.8235866717</f>
        <v>90066125.3302784</v>
      </c>
      <c r="K73" s="6"/>
      <c r="L73" s="8"/>
      <c r="M73" s="8" t="n">
        <f aca="false">F73*2.511711692</f>
        <v>308846.734889148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low_SIPA_income!B67</f>
        <v>27239042.3573057</v>
      </c>
      <c r="F74" s="157" t="n">
        <f aca="false">low_SIPA_income!I67</f>
        <v>126549.781554662</v>
      </c>
      <c r="G74" s="67" t="n">
        <f aca="false">E74-F74*0.7</f>
        <v>27150457.5102174</v>
      </c>
      <c r="H74" s="67"/>
      <c r="I74" s="67"/>
      <c r="J74" s="67" t="n">
        <f aca="false">G74*3.8235866717</f>
        <v>103812127.466624</v>
      </c>
      <c r="K74" s="9"/>
      <c r="L74" s="67"/>
      <c r="M74" s="67" t="n">
        <f aca="false">F74*2.511711692</f>
        <v>317856.565950891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low_SIPA_income!B68</f>
        <v>23766947.7908071</v>
      </c>
      <c r="F75" s="157" t="n">
        <f aca="false">low_SIPA_income!I68</f>
        <v>127677.796325376</v>
      </c>
      <c r="G75" s="67" t="n">
        <f aca="false">E75-F75*0.7</f>
        <v>23677573.3333794</v>
      </c>
      <c r="H75" s="67"/>
      <c r="I75" s="67"/>
      <c r="J75" s="67" t="n">
        <f aca="false">G75*3.8235866717</f>
        <v>90533253.8157087</v>
      </c>
      <c r="K75" s="9"/>
      <c r="L75" s="67"/>
      <c r="M75" s="67" t="n">
        <f aca="false">F75*2.511711692</f>
        <v>320689.813839242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low_SIPA_income!B69</f>
        <v>27482077.4758306</v>
      </c>
      <c r="F76" s="157" t="n">
        <f aca="false">low_SIPA_income!I69</f>
        <v>123770.1714012</v>
      </c>
      <c r="G76" s="67" t="n">
        <f aca="false">E76-F76*0.7</f>
        <v>27395438.3558497</v>
      </c>
      <c r="H76" s="67"/>
      <c r="I76" s="67"/>
      <c r="J76" s="67" t="n">
        <f aca="false">G76*3.8235866717</f>
        <v>104748832.962806</v>
      </c>
      <c r="K76" s="9"/>
      <c r="L76" s="67"/>
      <c r="M76" s="67" t="n">
        <f aca="false">F76*2.511711692</f>
        <v>310874.986629238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low_SIPA_income!B70</f>
        <v>24013523.6781782</v>
      </c>
      <c r="F77" s="155" t="n">
        <f aca="false">low_SIPA_income!I70</f>
        <v>125170.254909631</v>
      </c>
      <c r="G77" s="8" t="n">
        <f aca="false">E77-F77*0.7</f>
        <v>23925904.4997415</v>
      </c>
      <c r="H77" s="8"/>
      <c r="I77" s="8"/>
      <c r="J77" s="8" t="n">
        <f aca="false">G77*3.8235866717</f>
        <v>91482769.5535785</v>
      </c>
      <c r="K77" s="6"/>
      <c r="L77" s="8"/>
      <c r="M77" s="8" t="n">
        <f aca="false">F77*2.511711692</f>
        <v>314391.592747141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low_SIPA_income!B71</f>
        <v>27619080.6849068</v>
      </c>
      <c r="F78" s="157" t="n">
        <f aca="false">low_SIPA_income!I71</f>
        <v>120641.31674701</v>
      </c>
      <c r="G78" s="67" t="n">
        <f aca="false">E78-F78*0.7</f>
        <v>27534631.7631838</v>
      </c>
      <c r="H78" s="67"/>
      <c r="I78" s="67"/>
      <c r="J78" s="67" t="n">
        <f aca="false">G78*3.8235866717</f>
        <v>105281051.019877</v>
      </c>
      <c r="K78" s="9"/>
      <c r="L78" s="67"/>
      <c r="M78" s="67" t="n">
        <f aca="false">F78*2.511711692</f>
        <v>303016.20581174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low_SIPA_income!B72</f>
        <v>24145237.485437</v>
      </c>
      <c r="F79" s="157" t="n">
        <f aca="false">low_SIPA_income!I72</f>
        <v>123335.822741427</v>
      </c>
      <c r="G79" s="67" t="n">
        <f aca="false">E79-F79*0.7</f>
        <v>24058902.409518</v>
      </c>
      <c r="H79" s="67"/>
      <c r="I79" s="67"/>
      <c r="J79" s="67" t="n">
        <f aca="false">G79*3.8235866717</f>
        <v>91991298.5887642</v>
      </c>
      <c r="K79" s="9"/>
      <c r="L79" s="67"/>
      <c r="M79" s="67" t="n">
        <f aca="false">F79*2.511711692</f>
        <v>309784.028022083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low_SIPA_income!B73</f>
        <v>27849372.4996328</v>
      </c>
      <c r="F80" s="157" t="n">
        <f aca="false">low_SIPA_income!I73</f>
        <v>123667.704453105</v>
      </c>
      <c r="G80" s="67" t="n">
        <f aca="false">E80-F80*0.7</f>
        <v>27762805.1065156</v>
      </c>
      <c r="H80" s="67"/>
      <c r="I80" s="67"/>
      <c r="J80" s="67" t="n">
        <f aca="false">G80*3.8235866717</f>
        <v>106153491.574278</v>
      </c>
      <c r="K80" s="9"/>
      <c r="L80" s="67"/>
      <c r="M80" s="67" t="n">
        <f aca="false">F80*2.511711692</f>
        <v>310617.619197665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low_SIPA_income!B74</f>
        <v>24165096.526472</v>
      </c>
      <c r="F81" s="155" t="n">
        <f aca="false">low_SIPA_income!I74</f>
        <v>129516.800334834</v>
      </c>
      <c r="G81" s="8" t="n">
        <f aca="false">E81-F81*0.7</f>
        <v>24074434.7662377</v>
      </c>
      <c r="H81" s="8"/>
      <c r="I81" s="8"/>
      <c r="J81" s="8" t="n">
        <f aca="false">G81*3.8235866717</f>
        <v>92050687.9008974</v>
      </c>
      <c r="K81" s="6"/>
      <c r="L81" s="8"/>
      <c r="M81" s="8" t="n">
        <f aca="false">F81*2.511711692</f>
        <v>325308.861711432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low_SIPA_income!B75</f>
        <v>28055111.4598151</v>
      </c>
      <c r="F82" s="157" t="n">
        <f aca="false">low_SIPA_income!I75</f>
        <v>128235.245443387</v>
      </c>
      <c r="G82" s="67" t="n">
        <f aca="false">E82-F82*0.7</f>
        <v>27965346.7880047</v>
      </c>
      <c r="H82" s="67"/>
      <c r="I82" s="67"/>
      <c r="J82" s="67" t="n">
        <f aca="false">G82*3.8235866717</f>
        <v>106927927.248083</v>
      </c>
      <c r="K82" s="9"/>
      <c r="L82" s="67"/>
      <c r="M82" s="67" t="n">
        <f aca="false">F82*2.511711692</f>
        <v>322089.965306645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low_SIPA_income!B76</f>
        <v>24668046.3360149</v>
      </c>
      <c r="F83" s="157" t="n">
        <f aca="false">low_SIPA_income!I76</f>
        <v>128002.33440276</v>
      </c>
      <c r="G83" s="67" t="n">
        <f aca="false">E83-F83*0.7</f>
        <v>24578444.7019329</v>
      </c>
      <c r="H83" s="67"/>
      <c r="I83" s="67"/>
      <c r="J83" s="67" t="n">
        <f aca="false">G83*3.8235866717</f>
        <v>93977813.5734263</v>
      </c>
      <c r="K83" s="9"/>
      <c r="L83" s="67"/>
      <c r="M83" s="67" t="n">
        <f aca="false">F83*2.511711692</f>
        <v>321504.959922707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low_SIPA_income!B77</f>
        <v>28318005.2463643</v>
      </c>
      <c r="F84" s="157" t="n">
        <f aca="false">low_SIPA_income!I77</f>
        <v>132337.070464294</v>
      </c>
      <c r="G84" s="67" t="n">
        <f aca="false">E84-F84*0.7</f>
        <v>28225369.2970393</v>
      </c>
      <c r="H84" s="67"/>
      <c r="I84" s="67"/>
      <c r="J84" s="67" t="n">
        <f aca="false">G84*3.8235866717</f>
        <v>107922145.84797</v>
      </c>
      <c r="K84" s="9"/>
      <c r="L84" s="67"/>
      <c r="M84" s="67" t="n">
        <f aca="false">F84*2.511711692</f>
        <v>332392.567170196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low_SIPA_income!B78</f>
        <v>24825117.4411525</v>
      </c>
      <c r="F85" s="155" t="n">
        <f aca="false">low_SIPA_income!I78</f>
        <v>129299.777413521</v>
      </c>
      <c r="G85" s="8" t="n">
        <f aca="false">E85-F85*0.7</f>
        <v>24734607.596963</v>
      </c>
      <c r="H85" s="8"/>
      <c r="I85" s="8"/>
      <c r="J85" s="8" t="n">
        <f aca="false">G85*3.8235866717</f>
        <v>94574915.9374775</v>
      </c>
      <c r="K85" s="6"/>
      <c r="L85" s="8"/>
      <c r="M85" s="8" t="n">
        <f aca="false">F85*2.511711692</f>
        <v>324763.762702537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low_SIPA_income!B79</f>
        <v>28538681.1830056</v>
      </c>
      <c r="F86" s="157" t="n">
        <f aca="false">low_SIPA_income!I79</f>
        <v>124742.949203066</v>
      </c>
      <c r="G86" s="67" t="n">
        <f aca="false">E86-F86*0.7</f>
        <v>28451361.1185634</v>
      </c>
      <c r="H86" s="67"/>
      <c r="I86" s="67"/>
      <c r="J86" s="67" t="n">
        <f aca="false">G86*3.8235866717</f>
        <v>108786245.164663</v>
      </c>
      <c r="K86" s="9"/>
      <c r="L86" s="67"/>
      <c r="M86" s="67" t="n">
        <f aca="false">F86*2.511711692</f>
        <v>313318.324007902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low_SIPA_income!B80</f>
        <v>24831653.4558993</v>
      </c>
      <c r="F87" s="157" t="n">
        <f aca="false">low_SIPA_income!I80</f>
        <v>127495.971137872</v>
      </c>
      <c r="G87" s="67" t="n">
        <f aca="false">E87-F87*0.7</f>
        <v>24742406.2761028</v>
      </c>
      <c r="H87" s="67"/>
      <c r="I87" s="67"/>
      <c r="J87" s="67" t="n">
        <f aca="false">G87*3.8235866717</f>
        <v>94604734.8630932</v>
      </c>
      <c r="K87" s="9"/>
      <c r="L87" s="67"/>
      <c r="M87" s="67" t="n">
        <f aca="false">F87*2.511711692</f>
        <v>320233.121389887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low_SIPA_income!B81</f>
        <v>28608073.8382984</v>
      </c>
      <c r="F88" s="157" t="n">
        <f aca="false">low_SIPA_income!I81</f>
        <v>129117.499695265</v>
      </c>
      <c r="G88" s="67" t="n">
        <f aca="false">E88-F88*0.7</f>
        <v>28517691.5885117</v>
      </c>
      <c r="H88" s="67"/>
      <c r="I88" s="67"/>
      <c r="J88" s="67" t="n">
        <f aca="false">G88*3.8235866717</f>
        <v>109039865.465485</v>
      </c>
      <c r="K88" s="9"/>
      <c r="L88" s="67"/>
      <c r="M88" s="67" t="n">
        <f aca="false">F88*2.511711692</f>
        <v>324305.933626403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low_SIPA_income!B82</f>
        <v>25060503.0788676</v>
      </c>
      <c r="F89" s="155" t="n">
        <f aca="false">low_SIPA_income!I82</f>
        <v>129113.480726222</v>
      </c>
      <c r="G89" s="8" t="n">
        <f aca="false">E89-F89*0.7</f>
        <v>24970123.6423593</v>
      </c>
      <c r="H89" s="8"/>
      <c r="I89" s="8"/>
      <c r="J89" s="8" t="n">
        <f aca="false">G89*3.8235866717</f>
        <v>95475431.949626</v>
      </c>
      <c r="K89" s="6"/>
      <c r="L89" s="8"/>
      <c r="M89" s="8" t="n">
        <f aca="false">F89*2.511711692</f>
        <v>324295.839134867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low_SIPA_income!B83</f>
        <v>29224310.433709</v>
      </c>
      <c r="F90" s="157" t="n">
        <f aca="false">low_SIPA_income!I83</f>
        <v>132584.947488052</v>
      </c>
      <c r="G90" s="67" t="n">
        <f aca="false">E90-F90*0.7</f>
        <v>29131500.9704673</v>
      </c>
      <c r="H90" s="67"/>
      <c r="I90" s="67"/>
      <c r="J90" s="67" t="n">
        <f aca="false">G90*3.8235866717</f>
        <v>111386818.837294</v>
      </c>
      <c r="K90" s="9"/>
      <c r="L90" s="67"/>
      <c r="M90" s="67" t="n">
        <f aca="false">F90*2.511711692</f>
        <v>333015.162788947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low_SIPA_income!B84</f>
        <v>25326804.9673399</v>
      </c>
      <c r="F91" s="157" t="n">
        <f aca="false">low_SIPA_income!I84</f>
        <v>134170.475919227</v>
      </c>
      <c r="G91" s="67" t="n">
        <f aca="false">E91-F91*0.7</f>
        <v>25232885.6341964</v>
      </c>
      <c r="H91" s="67"/>
      <c r="I91" s="67"/>
      <c r="J91" s="67" t="n">
        <f aca="false">G91*3.8235866717</f>
        <v>96480125.1994439</v>
      </c>
      <c r="K91" s="9"/>
      <c r="L91" s="67"/>
      <c r="M91" s="67" t="n">
        <f aca="false">F91*2.511711692</f>
        <v>336997.553087528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low_SIPA_income!B85</f>
        <v>29175595.1477861</v>
      </c>
      <c r="F92" s="157" t="n">
        <f aca="false">low_SIPA_income!I85</f>
        <v>131777.945051536</v>
      </c>
      <c r="G92" s="67" t="n">
        <f aca="false">E92-F92*0.7</f>
        <v>29083350.5862501</v>
      </c>
      <c r="H92" s="67"/>
      <c r="I92" s="67"/>
      <c r="J92" s="67" t="n">
        <f aca="false">G92*3.8235866717</f>
        <v>111202711.669964</v>
      </c>
      <c r="K92" s="9"/>
      <c r="L92" s="67"/>
      <c r="M92" s="67" t="n">
        <f aca="false">F92*2.511711692</f>
        <v>330988.205333675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low_SIPA_income!B86</f>
        <v>25382556.6357885</v>
      </c>
      <c r="F93" s="155" t="n">
        <f aca="false">low_SIPA_income!I86</f>
        <v>132209.742972568</v>
      </c>
      <c r="G93" s="8" t="n">
        <f aca="false">E93-F93*0.7</f>
        <v>25290009.8157077</v>
      </c>
      <c r="H93" s="8"/>
      <c r="I93" s="8"/>
      <c r="J93" s="8" t="n">
        <f aca="false">G93*3.8235866717</f>
        <v>96698544.458502</v>
      </c>
      <c r="K93" s="6"/>
      <c r="L93" s="8"/>
      <c r="M93" s="8" t="n">
        <f aca="false">F93*2.511711692</f>
        <v>332072.757220513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low_SIPA_income!B87</f>
        <v>29322314.3716666</v>
      </c>
      <c r="F94" s="157" t="n">
        <f aca="false">low_SIPA_income!I87</f>
        <v>129894.026908865</v>
      </c>
      <c r="G94" s="67" t="n">
        <f aca="false">E94-F94*0.7</f>
        <v>29231388.5528304</v>
      </c>
      <c r="H94" s="67"/>
      <c r="I94" s="67"/>
      <c r="J94" s="67" t="n">
        <f aca="false">G94*3.8235866717</f>
        <v>111768747.665886</v>
      </c>
      <c r="K94" s="9"/>
      <c r="L94" s="67"/>
      <c r="M94" s="67" t="n">
        <f aca="false">F94*2.511711692</f>
        <v>326256.346107958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low_SIPA_income!B88</f>
        <v>25498662.2196788</v>
      </c>
      <c r="F95" s="157" t="n">
        <f aca="false">low_SIPA_income!I88</f>
        <v>127665.191140164</v>
      </c>
      <c r="G95" s="67" t="n">
        <f aca="false">E95-F95*0.7</f>
        <v>25409296.5858806</v>
      </c>
      <c r="H95" s="67"/>
      <c r="I95" s="67"/>
      <c r="J95" s="67" t="n">
        <f aca="false">G95*3.8235866717</f>
        <v>97154647.7630456</v>
      </c>
      <c r="K95" s="9"/>
      <c r="L95" s="67"/>
      <c r="M95" s="67" t="n">
        <f aca="false">F95*2.511711692</f>
        <v>320658.153248165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low_SIPA_income!B89</f>
        <v>29435771.2528951</v>
      </c>
      <c r="F96" s="157" t="n">
        <f aca="false">low_SIPA_income!I89</f>
        <v>127298.025314082</v>
      </c>
      <c r="G96" s="67" t="n">
        <f aca="false">E96-F96*0.7</f>
        <v>29346662.6351752</v>
      </c>
      <c r="H96" s="67"/>
      <c r="I96" s="67"/>
      <c r="J96" s="67" t="n">
        <f aca="false">G96*3.8235866717</f>
        <v>112209508.110732</v>
      </c>
      <c r="K96" s="9"/>
      <c r="L96" s="67"/>
      <c r="M96" s="67" t="n">
        <f aca="false">F96*2.511711692</f>
        <v>319735.93854989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low_SIPA_income!B90</f>
        <v>25557136.8194641</v>
      </c>
      <c r="F97" s="155" t="n">
        <f aca="false">low_SIPA_income!I90</f>
        <v>126851.649514917</v>
      </c>
      <c r="G97" s="8" t="n">
        <f aca="false">E97-F97*0.7</f>
        <v>25468340.6648037</v>
      </c>
      <c r="H97" s="8"/>
      <c r="I97" s="8"/>
      <c r="J97" s="8" t="n">
        <f aca="false">G97*3.8235866717</f>
        <v>97380407.9162586</v>
      </c>
      <c r="K97" s="6"/>
      <c r="L97" s="8"/>
      <c r="M97" s="8" t="n">
        <f aca="false">F97*2.511711692</f>
        <v>318614.771236103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low_SIPA_income!B91</f>
        <v>29538584.9205656</v>
      </c>
      <c r="F98" s="157" t="n">
        <f aca="false">low_SIPA_income!I91</f>
        <v>130453.263607243</v>
      </c>
      <c r="G98" s="67" t="n">
        <f aca="false">E98-F98*0.7</f>
        <v>29447267.6360406</v>
      </c>
      <c r="H98" s="67"/>
      <c r="I98" s="67"/>
      <c r="J98" s="67" t="n">
        <f aca="false">G98*3.8235866717</f>
        <v>112594180.051147</v>
      </c>
      <c r="K98" s="9"/>
      <c r="L98" s="67"/>
      <c r="M98" s="67" t="n">
        <f aca="false">F98*2.511711692</f>
        <v>327660.98746187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low_SIPA_income!B92</f>
        <v>25718432.8080773</v>
      </c>
      <c r="F99" s="157" t="n">
        <f aca="false">low_SIPA_income!I92</f>
        <v>136470.450863085</v>
      </c>
      <c r="G99" s="67" t="n">
        <f aca="false">E99-F99*0.7</f>
        <v>25622903.4924731</v>
      </c>
      <c r="H99" s="67"/>
      <c r="I99" s="67"/>
      <c r="J99" s="67" t="n">
        <f aca="false">G99*3.8235866717</f>
        <v>97971392.2840756</v>
      </c>
      <c r="K99" s="9"/>
      <c r="L99" s="67"/>
      <c r="M99" s="67" t="n">
        <f aca="false">F99*2.511711692</f>
        <v>342774.427045321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low_SIPA_income!B93</f>
        <v>29687538.1228917</v>
      </c>
      <c r="F100" s="157" t="n">
        <f aca="false">low_SIPA_income!I93</f>
        <v>132910.676913012</v>
      </c>
      <c r="G100" s="67" t="n">
        <f aca="false">E100-F100*0.7</f>
        <v>29594500.6490526</v>
      </c>
      <c r="H100" s="67"/>
      <c r="I100" s="67"/>
      <c r="J100" s="67" t="n">
        <f aca="false">G100*3.8235866717</f>
        <v>113157138.237335</v>
      </c>
      <c r="K100" s="9"/>
      <c r="L100" s="67"/>
      <c r="M100" s="67" t="n">
        <f aca="false">F100*2.511711692</f>
        <v>333833.301194046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low_SIPA_income!B94</f>
        <v>26019140.2180573</v>
      </c>
      <c r="F101" s="155" t="n">
        <f aca="false">low_SIPA_income!I94</f>
        <v>133384.738167092</v>
      </c>
      <c r="G101" s="8" t="n">
        <f aca="false">E101-F101*0.7</f>
        <v>25925770.9013404</v>
      </c>
      <c r="H101" s="8"/>
      <c r="I101" s="8"/>
      <c r="J101" s="8" t="n">
        <f aca="false">G101*3.8235866717</f>
        <v>99129432.0719128</v>
      </c>
      <c r="K101" s="6"/>
      <c r="L101" s="8"/>
      <c r="M101" s="8" t="n">
        <f aca="false">F101*2.511711692</f>
        <v>335024.006388644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low_SIPA_income!B95</f>
        <v>30219607.6548008</v>
      </c>
      <c r="F102" s="157" t="n">
        <f aca="false">low_SIPA_income!I95</f>
        <v>127792.400877638</v>
      </c>
      <c r="G102" s="67" t="n">
        <f aca="false">E102-F102*0.7</f>
        <v>30130152.9741865</v>
      </c>
      <c r="H102" s="67"/>
      <c r="I102" s="67"/>
      <c r="J102" s="67" t="n">
        <f aca="false">G102*3.8235866717</f>
        <v>115205251.328382</v>
      </c>
      <c r="K102" s="9"/>
      <c r="L102" s="67"/>
      <c r="M102" s="67" t="n">
        <f aca="false">F102*2.511711692</f>
        <v>320977.667433114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low_SIPA_income!B96</f>
        <v>26237925.4162453</v>
      </c>
      <c r="F103" s="157" t="n">
        <f aca="false">low_SIPA_income!I96</f>
        <v>132244.293441701</v>
      </c>
      <c r="G103" s="67" t="n">
        <f aca="false">E103-F103*0.7</f>
        <v>26145354.4108361</v>
      </c>
      <c r="H103" s="67"/>
      <c r="I103" s="67"/>
      <c r="J103" s="67" t="n">
        <f aca="false">G103*3.8235866717</f>
        <v>99969028.6521459</v>
      </c>
      <c r="K103" s="9"/>
      <c r="L103" s="67"/>
      <c r="M103" s="67" t="n">
        <f aca="false">F103*2.511711692</f>
        <v>332159.538037799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low_SIPA_income!B97</f>
        <v>30123823.2384834</v>
      </c>
      <c r="F104" s="157" t="n">
        <f aca="false">low_SIPA_income!I97</f>
        <v>128684.294147917</v>
      </c>
      <c r="G104" s="67" t="n">
        <f aca="false">E104-F104*0.7</f>
        <v>30033744.2325799</v>
      </c>
      <c r="H104" s="67"/>
      <c r="I104" s="67"/>
      <c r="J104" s="67" t="n">
        <f aca="false">G104*3.8235866717</f>
        <v>114836624.148939</v>
      </c>
      <c r="K104" s="9"/>
      <c r="L104" s="67"/>
      <c r="M104" s="67" t="n">
        <f aca="false">F104*2.511711692</f>
        <v>323217.846188091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low_SIPA_income!B98</f>
        <v>26266880.9915578</v>
      </c>
      <c r="F105" s="155" t="n">
        <f aca="false">low_SIPA_income!I98</f>
        <v>129325.595573319</v>
      </c>
      <c r="G105" s="8" t="n">
        <f aca="false">E105-F105*0.7</f>
        <v>26176353.0746565</v>
      </c>
      <c r="H105" s="8"/>
      <c r="I105" s="8"/>
      <c r="J105" s="8" t="n">
        <f aca="false">G105*3.8235866717</f>
        <v>100087554.72997</v>
      </c>
      <c r="K105" s="6"/>
      <c r="L105" s="8"/>
      <c r="M105" s="8" t="n">
        <f aca="false">F105*2.511711692</f>
        <v>324828.610476369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low_SIPA_income!B99</f>
        <v>30434662.3432752</v>
      </c>
      <c r="F106" s="157" t="n">
        <f aca="false">low_SIPA_income!I99</f>
        <v>127270.026791834</v>
      </c>
      <c r="G106" s="67" t="n">
        <f aca="false">E106-F106*0.7</f>
        <v>30345573.3245209</v>
      </c>
      <c r="H106" s="67"/>
      <c r="I106" s="67"/>
      <c r="J106" s="67" t="n">
        <f aca="false">G106*3.8235866717</f>
        <v>116028929.708733</v>
      </c>
      <c r="K106" s="9"/>
      <c r="L106" s="67"/>
      <c r="M106" s="67" t="n">
        <f aca="false">F106*2.511711692</f>
        <v>319665.614334204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low_SIPA_income!B100</f>
        <v>26628793.7445079</v>
      </c>
      <c r="F107" s="157" t="n">
        <f aca="false">low_SIPA_income!I100</f>
        <v>130638.471569141</v>
      </c>
      <c r="G107" s="67" t="n">
        <f aca="false">E107-F107*0.7</f>
        <v>26537346.8144095</v>
      </c>
      <c r="H107" s="67"/>
      <c r="I107" s="67"/>
      <c r="J107" s="67" t="n">
        <f aca="false">G107*3.8235866717</f>
        <v>101467845.581857</v>
      </c>
      <c r="K107" s="9"/>
      <c r="L107" s="67"/>
      <c r="M107" s="67" t="n">
        <f aca="false">F107*2.511711692</f>
        <v>328126.17646522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low_SIPA_income!B101</f>
        <v>30739947.7425341</v>
      </c>
      <c r="F108" s="157" t="n">
        <f aca="false">low_SIPA_income!I101</f>
        <v>130978.929635443</v>
      </c>
      <c r="G108" s="67" t="n">
        <f aca="false">E108-F108*0.7</f>
        <v>30648262.4917892</v>
      </c>
      <c r="H108" s="67"/>
      <c r="I108" s="67"/>
      <c r="J108" s="67" t="n">
        <f aca="false">G108*3.8235866717</f>
        <v>117186287.974368</v>
      </c>
      <c r="K108" s="9"/>
      <c r="L108" s="67"/>
      <c r="M108" s="67" t="n">
        <f aca="false">F108*2.511711692</f>
        <v>328981.308970987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low_SIPA_income!B102</f>
        <v>26862804.1251301</v>
      </c>
      <c r="F109" s="155" t="n">
        <f aca="false">low_SIPA_income!I102</f>
        <v>129087.988769682</v>
      </c>
      <c r="G109" s="8" t="n">
        <f aca="false">E109-F109*0.7</f>
        <v>26772442.5329913</v>
      </c>
      <c r="H109" s="8"/>
      <c r="I109" s="8"/>
      <c r="J109" s="8" t="n">
        <f aca="false">G109*3.8235866717</f>
        <v>102366754.438</v>
      </c>
      <c r="K109" s="6"/>
      <c r="L109" s="8"/>
      <c r="M109" s="8" t="n">
        <f aca="false">F109*2.511711692</f>
        <v>324231.810689575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low_SIPA_income!B103</f>
        <v>30872803.1754858</v>
      </c>
      <c r="F110" s="157" t="n">
        <f aca="false">low_SIPA_income!I103</f>
        <v>130085.721671653</v>
      </c>
      <c r="G110" s="67" t="n">
        <f aca="false">E110-F110*0.7</f>
        <v>30781743.1703157</v>
      </c>
      <c r="H110" s="67"/>
      <c r="I110" s="67"/>
      <c r="J110" s="67" t="n">
        <f aca="false">G110*3.8235866717</f>
        <v>117696662.917712</v>
      </c>
      <c r="K110" s="9"/>
      <c r="L110" s="67"/>
      <c r="M110" s="67" t="n">
        <f aca="false">F110*2.511711692</f>
        <v>326737.828084949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low_SIPA_income!B104</f>
        <v>26916446.827715</v>
      </c>
      <c r="F111" s="157" t="n">
        <f aca="false">low_SIPA_income!I104</f>
        <v>131405.285752995</v>
      </c>
      <c r="G111" s="67" t="n">
        <f aca="false">E111-F111*0.7</f>
        <v>26824463.1276879</v>
      </c>
      <c r="H111" s="67"/>
      <c r="I111" s="67"/>
      <c r="J111" s="67" t="n">
        <f aca="false">G111*3.8235866717</f>
        <v>102565659.690536</v>
      </c>
      <c r="K111" s="9"/>
      <c r="L111" s="67"/>
      <c r="M111" s="67" t="n">
        <f aca="false">F111*2.511711692</f>
        <v>330052.192616399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low_SIPA_income!B105</f>
        <v>30866002.1598805</v>
      </c>
      <c r="F112" s="157" t="n">
        <f aca="false">low_SIPA_income!I105</f>
        <v>132248.261556855</v>
      </c>
      <c r="G112" s="67" t="n">
        <f aca="false">E112-F112*0.7</f>
        <v>30773428.3767907</v>
      </c>
      <c r="H112" s="67"/>
      <c r="I112" s="67"/>
      <c r="J112" s="67" t="n">
        <f aca="false">G112*3.8235866717</f>
        <v>117664870.584012</v>
      </c>
      <c r="K112" s="9"/>
      <c r="L112" s="67"/>
      <c r="M112" s="67" t="n">
        <f aca="false">F112*2.511711692</f>
        <v>332169.504799026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81" colorId="64" zoomScale="85" zoomScaleNormal="85" zoomScalePageLayoutView="100" workbookViewId="0">
      <selection pane="topLeft" activeCell="E9" activeCellId="0" sqref="E9"/>
    </sheetView>
  </sheetViews>
  <sheetFormatPr defaultColWidth="9.1484375" defaultRowHeight="12.8" zeroHeight="false" outlineLevelRow="0" outlineLevelCol="0"/>
  <cols>
    <col collapsed="false" customWidth="true" hidden="false" outlineLevel="0" max="5" min="5" style="109" width="19.62"/>
    <col collapsed="false" customWidth="true" hidden="false" outlineLevel="0" max="6" min="6" style="109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high_SIPA_income!B2</f>
        <v>18000510.6188669</v>
      </c>
      <c r="F9" s="155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57" t="n">
        <f aca="false">high_SIPA_income!B3</f>
        <v>22157499.2341788</v>
      </c>
      <c r="F10" s="157" t="n">
        <f aca="false">high_SIPA_income!I3</f>
        <v>151084.142402353</v>
      </c>
      <c r="G10" s="67" t="n">
        <f aca="false">E10-F10*0.7</f>
        <v>22051740.3344971</v>
      </c>
      <c r="H10" s="67" t="s">
        <v>220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57" t="n">
        <f aca="false">high_SIPA_income!B4</f>
        <v>20233959.3615849</v>
      </c>
      <c r="F11" s="157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57" t="n">
        <f aca="false">high_SIPA_income!B5</f>
        <v>23711099.340712</v>
      </c>
      <c r="F12" s="157" t="n">
        <f aca="false">high_SIPA_income!I5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high_SIPA_income!B6</f>
        <v>19318558.8094962</v>
      </c>
      <c r="F13" s="155" t="n">
        <f aca="false">high_SIPA_income!I6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high_SIPA_income!B7</f>
        <v>22035975.6793422</v>
      </c>
      <c r="F14" s="157" t="n">
        <f aca="false">high_SIPA_income!I7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high_SIPA_income!B8</f>
        <v>19225382.5714869</v>
      </c>
      <c r="F15" s="157" t="n">
        <f aca="false">high_SIPA_income!I8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high_SIPA_income!B9</f>
        <v>22564836.9054479</v>
      </c>
      <c r="F16" s="157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high_SIPA_income!B10</f>
        <v>19510720.9348717</v>
      </c>
      <c r="F17" s="155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high_SIPA_income!B11</f>
        <v>23339052.656364</v>
      </c>
      <c r="F18" s="157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high_SIPA_income!B12</f>
        <v>20676340.3358436</v>
      </c>
      <c r="F19" s="157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high_SIPA_income!B13</f>
        <v>24442783.390504</v>
      </c>
      <c r="F20" s="157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high_SIPA_income!B14</f>
        <v>19425279.3963776</v>
      </c>
      <c r="F21" s="155" t="n">
        <f aca="false">high_SIPA_income!I14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high_SIPA_income!B15</f>
        <v>22128007.929654</v>
      </c>
      <c r="F22" s="157" t="n">
        <f aca="false">high_SIPA_income!I15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high_SIPA_income!B16</f>
        <v>18144968.4047922</v>
      </c>
      <c r="F23" s="157" t="n">
        <f aca="false">high_SIPA_income!I16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high_SIPA_income!B17</f>
        <v>19836641.3035061</v>
      </c>
      <c r="F24" s="157" t="n">
        <f aca="false">high_SIPA_income!I17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high_SIPA_income!B18</f>
        <v>15838280.4823216</v>
      </c>
      <c r="F25" s="155" t="n">
        <f aca="false">high_SIPA_income!I18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high_SIPA_income!B19</f>
        <v>18778360.1188109</v>
      </c>
      <c r="F26" s="157" t="n">
        <f aca="false">high_SIPA_income!I19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high_SIPA_income!B20</f>
        <v>15860188.8718915</v>
      </c>
      <c r="F27" s="157" t="n">
        <f aca="false">high_SIPA_income!I20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high_SIPA_income!B21</f>
        <v>18034001.571782</v>
      </c>
      <c r="F28" s="157" t="n">
        <f aca="false">high_SIPA_income!I21</f>
        <v>109843.876246888</v>
      </c>
      <c r="G28" s="67" t="n">
        <f aca="false">E28-F28*0.7</f>
        <v>17957110.8584092</v>
      </c>
      <c r="H28" s="67"/>
      <c r="I28" s="67"/>
      <c r="J28" s="67" t="n">
        <f aca="false">G28*3.8235866717</f>
        <v>68660569.7404526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high_SIPA_income!B22</f>
        <v>16519216.7395566</v>
      </c>
      <c r="F29" s="155" t="n">
        <f aca="false">high_SIPA_income!I22</f>
        <v>111198.450878821</v>
      </c>
      <c r="G29" s="8" t="n">
        <f aca="false">E29-F29*0.7</f>
        <v>16441377.8239414</v>
      </c>
      <c r="H29" s="8"/>
      <c r="I29" s="8"/>
      <c r="J29" s="8" t="n">
        <f aca="false">G29*3.8235866717</f>
        <v>62865033.1120063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high_SIPA_income!B23</f>
        <v>19050492.5642933</v>
      </c>
      <c r="F30" s="157" t="n">
        <f aca="false">high_SIPA_income!I23</f>
        <v>92598.769380318</v>
      </c>
      <c r="G30" s="67" t="n">
        <f aca="false">E30-F30*0.7</f>
        <v>18985673.4257271</v>
      </c>
      <c r="H30" s="67"/>
      <c r="I30" s="67"/>
      <c r="J30" s="67" t="n">
        <f aca="false">G30*3.8235866717</f>
        <v>72593367.863859</v>
      </c>
      <c r="K30" s="9"/>
      <c r="L30" s="67"/>
      <c r="M30" s="67" t="n">
        <f aca="false">F30*2.511711692</f>
        <v>232581.411717356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high_SIPA_income!B24</f>
        <v>16236498.1591997</v>
      </c>
      <c r="F31" s="157" t="n">
        <f aca="false">high_SIPA_income!I24</f>
        <v>90774.8361162303</v>
      </c>
      <c r="G31" s="67" t="n">
        <f aca="false">E31-F31*0.7</f>
        <v>16172955.7739184</v>
      </c>
      <c r="H31" s="67"/>
      <c r="I31" s="67"/>
      <c r="J31" s="67" t="n">
        <f aca="false">G31*3.8235866717</f>
        <v>61838698.1391478</v>
      </c>
      <c r="K31" s="9"/>
      <c r="L31" s="67"/>
      <c r="M31" s="67" t="n">
        <f aca="false">F31*2.511711692</f>
        <v>228000.21721252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high_SIPA_income!B25</f>
        <v>19272204.3718503</v>
      </c>
      <c r="F32" s="157" t="n">
        <f aca="false">high_SIPA_income!I25</f>
        <v>94368.3140494577</v>
      </c>
      <c r="G32" s="67" t="n">
        <f aca="false">E32-F32*0.7</f>
        <v>19206146.5520157</v>
      </c>
      <c r="H32" s="67"/>
      <c r="I32" s="67"/>
      <c r="J32" s="67" t="n">
        <f aca="false">G32*3.8235866717</f>
        <v>73436365.9710041</v>
      </c>
      <c r="K32" s="9"/>
      <c r="L32" s="67"/>
      <c r="M32" s="67" t="n">
        <f aca="false">F32*2.511711692</f>
        <v>237025.997752351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high_SIPA_income!B26</f>
        <v>17210990.1641399</v>
      </c>
      <c r="F33" s="155" t="n">
        <f aca="false">high_SIPA_income!I26</f>
        <v>100873.936336696</v>
      </c>
      <c r="G33" s="8" t="n">
        <f aca="false">E33-F33*0.7</f>
        <v>17140378.4087042</v>
      </c>
      <c r="H33" s="8"/>
      <c r="I33" s="8"/>
      <c r="J33" s="8" t="n">
        <f aca="false">G33*3.8235866717</f>
        <v>65537722.4314158</v>
      </c>
      <c r="K33" s="6"/>
      <c r="L33" s="8"/>
      <c r="M33" s="8" t="n">
        <f aca="false">F33*2.511711692</f>
        <v>253366.245314942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high_SIPA_income!B27</f>
        <v>20548844.8616194</v>
      </c>
      <c r="F34" s="157" t="n">
        <f aca="false">high_SIPA_income!I27</f>
        <v>102337.538970806</v>
      </c>
      <c r="G34" s="67" t="n">
        <f aca="false">E34-F34*0.7</f>
        <v>20477208.5843399</v>
      </c>
      <c r="H34" s="67"/>
      <c r="I34" s="67"/>
      <c r="J34" s="67" t="n">
        <f aca="false">G34*3.8235866717</f>
        <v>78296381.8167028</v>
      </c>
      <c r="K34" s="9"/>
      <c r="L34" s="67"/>
      <c r="M34" s="67" t="n">
        <f aca="false">F34*2.511711692</f>
        <v>257042.393163479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high_SIPA_income!B28</f>
        <v>18310245.4319516</v>
      </c>
      <c r="F35" s="157" t="n">
        <f aca="false">high_SIPA_income!I28</f>
        <v>110164.028307212</v>
      </c>
      <c r="G35" s="67" t="n">
        <f aca="false">E35-F35*0.7</f>
        <v>18233130.6121365</v>
      </c>
      <c r="H35" s="67"/>
      <c r="I35" s="67"/>
      <c r="J35" s="67" t="n">
        <f aca="false">G35*3.8235866717</f>
        <v>69715955.1919305</v>
      </c>
      <c r="K35" s="9"/>
      <c r="L35" s="67"/>
      <c r="M35" s="67" t="n">
        <f aca="false">F35*2.511711692</f>
        <v>276700.277937044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high_SIPA_income!B29</f>
        <v>22022010.3848816</v>
      </c>
      <c r="F36" s="157" t="n">
        <f aca="false">high_SIPA_income!I29</f>
        <v>109038.520541252</v>
      </c>
      <c r="G36" s="67" t="n">
        <f aca="false">E36-F36*0.7</f>
        <v>21945683.4205027</v>
      </c>
      <c r="H36" s="67"/>
      <c r="I36" s="67"/>
      <c r="J36" s="67" t="n">
        <f aca="false">G36*3.8235866717</f>
        <v>83911222.6279819</v>
      </c>
      <c r="K36" s="9"/>
      <c r="L36" s="67"/>
      <c r="M36" s="67" t="n">
        <f aca="false">F36*2.511711692</f>
        <v>273873.326921846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high_SIPA_income!B30</f>
        <v>19454656.2737028</v>
      </c>
      <c r="F37" s="155" t="n">
        <f aca="false">high_SIPA_income!I30</f>
        <v>116508.407715913</v>
      </c>
      <c r="G37" s="8" t="n">
        <f aca="false">E37-F37*0.7</f>
        <v>19373100.3883017</v>
      </c>
      <c r="H37" s="8"/>
      <c r="I37" s="8"/>
      <c r="J37" s="8" t="n">
        <f aca="false">G37*3.8235866717</f>
        <v>74074728.4342164</v>
      </c>
      <c r="K37" s="6"/>
      <c r="L37" s="8"/>
      <c r="M37" s="8" t="n">
        <f aca="false">F37*2.511711692</f>
        <v>292635.529876361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high_SIPA_income!B31</f>
        <v>23171484.2752829</v>
      </c>
      <c r="F38" s="157" t="n">
        <f aca="false">high_SIPA_income!I31</f>
        <v>110656.886259473</v>
      </c>
      <c r="G38" s="67" t="n">
        <f aca="false">E38-F38*0.7</f>
        <v>23094024.4549013</v>
      </c>
      <c r="H38" s="67"/>
      <c r="I38" s="67"/>
      <c r="J38" s="67" t="n">
        <f aca="false">G38*3.8235866717</f>
        <v>88302004.1016745</v>
      </c>
      <c r="K38" s="9"/>
      <c r="L38" s="67"/>
      <c r="M38" s="67" t="n">
        <f aca="false">F38*2.511711692</f>
        <v>277938.195018233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high_SIPA_income!B32</f>
        <v>20473631.5874891</v>
      </c>
      <c r="F39" s="157" t="n">
        <f aca="false">high_SIPA_income!I32</f>
        <v>117912.509961749</v>
      </c>
      <c r="G39" s="67" t="n">
        <f aca="false">E39-F39*0.7</f>
        <v>20391092.8305159</v>
      </c>
      <c r="H39" s="67"/>
      <c r="I39" s="67"/>
      <c r="J39" s="67" t="n">
        <f aca="false">G39*3.8235866717</f>
        <v>77967110.7681579</v>
      </c>
      <c r="K39" s="9"/>
      <c r="L39" s="67"/>
      <c r="M39" s="67" t="n">
        <f aca="false">F39*2.511711692</f>
        <v>296162.229903991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high_SIPA_income!B33</f>
        <v>24360948.5528648</v>
      </c>
      <c r="F40" s="157" t="n">
        <f aca="false">high_SIPA_income!I33</f>
        <v>110307.489152667</v>
      </c>
      <c r="G40" s="67" t="n">
        <f aca="false">E40-F40*0.7</f>
        <v>24283733.3104579</v>
      </c>
      <c r="H40" s="67"/>
      <c r="I40" s="67"/>
      <c r="J40" s="67" t="n">
        <f aca="false">G40*3.8235866717</f>
        <v>92850959.0249842</v>
      </c>
      <c r="K40" s="9"/>
      <c r="L40" s="67"/>
      <c r="M40" s="67" t="n">
        <f aca="false">F40*2.511711692</f>
        <v>277060.610219918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high_SIPA_income!B34</f>
        <v>21340713.3768612</v>
      </c>
      <c r="F41" s="155" t="n">
        <f aca="false">high_SIPA_income!I34</f>
        <v>114199.041368756</v>
      </c>
      <c r="G41" s="8" t="n">
        <f aca="false">E41-F41*0.7</f>
        <v>21260774.0479031</v>
      </c>
      <c r="H41" s="8"/>
      <c r="I41" s="8"/>
      <c r="J41" s="8" t="n">
        <f aca="false">G41*3.8235866717</f>
        <v>81292412.2795875</v>
      </c>
      <c r="K41" s="6"/>
      <c r="L41" s="8"/>
      <c r="M41" s="8" t="n">
        <f aca="false">F41*2.511711692</f>
        <v>286835.067421096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high_SIPA_income!B35</f>
        <v>24840037.8566791</v>
      </c>
      <c r="F42" s="157" t="n">
        <f aca="false">high_SIPA_income!I35</f>
        <v>114016.543033735</v>
      </c>
      <c r="G42" s="67" t="n">
        <f aca="false">E42-F42*0.7</f>
        <v>24760226.2765555</v>
      </c>
      <c r="H42" s="67"/>
      <c r="I42" s="67"/>
      <c r="J42" s="67" t="n">
        <f aca="false">G42*3.8235866717</f>
        <v>94672871.1793136</v>
      </c>
      <c r="K42" s="9"/>
      <c r="L42" s="67"/>
      <c r="M42" s="67" t="n">
        <f aca="false">F42*2.511711692</f>
        <v>286376.684219252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high_SIPA_income!B36</f>
        <v>21917963.4803545</v>
      </c>
      <c r="F43" s="157" t="n">
        <f aca="false">high_SIPA_income!I36</f>
        <v>118247.591485147</v>
      </c>
      <c r="G43" s="67" t="n">
        <f aca="false">E43-F43*0.7</f>
        <v>21835190.1663149</v>
      </c>
      <c r="H43" s="67"/>
      <c r="I43" s="67"/>
      <c r="J43" s="67" t="n">
        <f aca="false">G43*3.8235866717</f>
        <v>83488742.0939564</v>
      </c>
      <c r="K43" s="9"/>
      <c r="L43" s="67"/>
      <c r="M43" s="67" t="n">
        <f aca="false">F43*2.511711692</f>
        <v>297003.858084084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high_SIPA_income!B37</f>
        <v>25583331.6197249</v>
      </c>
      <c r="F44" s="157" t="n">
        <f aca="false">high_SIPA_income!I37</f>
        <v>115910.272724453</v>
      </c>
      <c r="G44" s="67" t="n">
        <f aca="false">E44-F44*0.7</f>
        <v>25502194.4288178</v>
      </c>
      <c r="H44" s="67"/>
      <c r="I44" s="67"/>
      <c r="J44" s="67" t="n">
        <f aca="false">G44*3.8235866717</f>
        <v>97509850.7171297</v>
      </c>
      <c r="K44" s="9"/>
      <c r="L44" s="67"/>
      <c r="M44" s="67" t="n">
        <f aca="false">F44*2.511711692</f>
        <v>291133.187224918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high_SIPA_income!B38</f>
        <v>22631370.4086543</v>
      </c>
      <c r="F45" s="155" t="n">
        <f aca="false">high_SIPA_income!I38</f>
        <v>120554.664180996</v>
      </c>
      <c r="G45" s="8" t="n">
        <f aca="false">E45-F45*0.7</f>
        <v>22546982.1437276</v>
      </c>
      <c r="H45" s="8"/>
      <c r="I45" s="8"/>
      <c r="J45" s="8" t="n">
        <f aca="false">G45*3.8235866717</f>
        <v>86210340.4118148</v>
      </c>
      <c r="K45" s="6"/>
      <c r="L45" s="8"/>
      <c r="M45" s="8" t="n">
        <f aca="false">F45*2.511711692</f>
        <v>302798.55954854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high_SIPA_income!B39</f>
        <v>26410250.8499065</v>
      </c>
      <c r="F46" s="157" t="n">
        <f aca="false">high_SIPA_income!I39</f>
        <v>113183.661107284</v>
      </c>
      <c r="G46" s="67" t="n">
        <f aca="false">E46-F46*0.7</f>
        <v>26331022.2871314</v>
      </c>
      <c r="H46" s="67"/>
      <c r="I46" s="67"/>
      <c r="J46" s="67" t="n">
        <f aca="false">G46*3.8235866717</f>
        <v>100678945.869311</v>
      </c>
      <c r="K46" s="9"/>
      <c r="L46" s="67"/>
      <c r="M46" s="67" t="n">
        <f aca="false">F46*2.511711692</f>
        <v>284284.72494653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high_SIPA_income!B40</f>
        <v>23132768.0221329</v>
      </c>
      <c r="F47" s="157" t="n">
        <f aca="false">high_SIPA_income!I40</f>
        <v>115824.870410355</v>
      </c>
      <c r="G47" s="67" t="n">
        <f aca="false">E47-F47*0.7</f>
        <v>23051690.6128457</v>
      </c>
      <c r="H47" s="67"/>
      <c r="I47" s="67"/>
      <c r="J47" s="67" t="n">
        <f aca="false">G47*3.8235866717</f>
        <v>88140136.9874287</v>
      </c>
      <c r="K47" s="9"/>
      <c r="L47" s="67"/>
      <c r="M47" s="67" t="n">
        <f aca="false">F47*2.511711692</f>
        <v>290918.681234073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high_SIPA_income!B41</f>
        <v>26950567.8653187</v>
      </c>
      <c r="F48" s="157" t="n">
        <f aca="false">high_SIPA_income!I41</f>
        <v>115259.977449447</v>
      </c>
      <c r="G48" s="67" t="n">
        <f aca="false">E48-F48*0.7</f>
        <v>26869885.8811041</v>
      </c>
      <c r="H48" s="67"/>
      <c r="I48" s="67"/>
      <c r="J48" s="67" t="n">
        <f aca="false">G48*3.8235866717</f>
        <v>102739337.52509</v>
      </c>
      <c r="K48" s="9"/>
      <c r="L48" s="67"/>
      <c r="M48" s="67" t="n">
        <f aca="false">F48*2.511711692</f>
        <v>289499.832979432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high_SIPA_income!B42</f>
        <v>23709807.0600309</v>
      </c>
      <c r="F49" s="155" t="n">
        <f aca="false">high_SIPA_income!I42</f>
        <v>120385.518320603</v>
      </c>
      <c r="G49" s="8" t="n">
        <f aca="false">E49-F49*0.7</f>
        <v>23625537.1972064</v>
      </c>
      <c r="H49" s="8"/>
      <c r="I49" s="8"/>
      <c r="J49" s="8" t="n">
        <f aca="false">G49*3.8235866717</f>
        <v>90334289.1389912</v>
      </c>
      <c r="K49" s="6"/>
      <c r="L49" s="8"/>
      <c r="M49" s="8" t="n">
        <f aca="false">F49*2.511711692</f>
        <v>302373.713913338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high_SIPA_income!B43</f>
        <v>27587109.7257575</v>
      </c>
      <c r="F50" s="157" t="n">
        <f aca="false">high_SIPA_income!I43</f>
        <v>116959.727585883</v>
      </c>
      <c r="G50" s="67" t="n">
        <f aca="false">E50-F50*0.7</f>
        <v>27505237.9164474</v>
      </c>
      <c r="H50" s="67"/>
      <c r="I50" s="67"/>
      <c r="J50" s="67" t="n">
        <f aca="false">G50*3.8235866717</f>
        <v>105168661.099266</v>
      </c>
      <c r="K50" s="9"/>
      <c r="L50" s="67"/>
      <c r="M50" s="67" t="n">
        <f aca="false">F50*2.511711692</f>
        <v>293769.115270597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high_SIPA_income!B44</f>
        <v>24204150.2148006</v>
      </c>
      <c r="F51" s="157" t="n">
        <f aca="false">high_SIPA_income!I44</f>
        <v>120254.557428784</v>
      </c>
      <c r="G51" s="67" t="n">
        <f aca="false">E51-F51*0.7</f>
        <v>24119972.0246005</v>
      </c>
      <c r="H51" s="67"/>
      <c r="I51" s="67"/>
      <c r="J51" s="67" t="n">
        <f aca="false">G51*3.8235866717</f>
        <v>92224803.5550393</v>
      </c>
      <c r="K51" s="9"/>
      <c r="L51" s="67"/>
      <c r="M51" s="67" t="n">
        <f aca="false">F51*2.511711692</f>
        <v>302044.777910162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high_SIPA_income!B45</f>
        <v>28229869.3168921</v>
      </c>
      <c r="F52" s="157" t="n">
        <f aca="false">high_SIPA_income!I45</f>
        <v>115079.528822728</v>
      </c>
      <c r="G52" s="67" t="n">
        <f aca="false">E52-F52*0.7</f>
        <v>28149313.6467162</v>
      </c>
      <c r="H52" s="67"/>
      <c r="I52" s="67"/>
      <c r="J52" s="67" t="n">
        <f aca="false">G52*3.8235866717</f>
        <v>107631340.477087</v>
      </c>
      <c r="K52" s="9"/>
      <c r="L52" s="67"/>
      <c r="M52" s="67" t="n">
        <f aca="false">F52*2.511711692</f>
        <v>289046.598053896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high_SIPA_income!B46</f>
        <v>24770403.2110192</v>
      </c>
      <c r="F53" s="155" t="n">
        <f aca="false">high_SIPA_income!I46</f>
        <v>115128.765327998</v>
      </c>
      <c r="G53" s="8" t="n">
        <f aca="false">E53-F53*0.7</f>
        <v>24689813.0752896</v>
      </c>
      <c r="H53" s="8"/>
      <c r="I53" s="8"/>
      <c r="J53" s="8" t="n">
        <f aca="false">G53*3.8235866717</f>
        <v>94403640.2014419</v>
      </c>
      <c r="K53" s="6"/>
      <c r="L53" s="8"/>
      <c r="M53" s="8" t="n">
        <f aca="false">F53*2.511711692</f>
        <v>289170.265959857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high_SIPA_income!B47</f>
        <v>28924073.7738977</v>
      </c>
      <c r="F54" s="157" t="n">
        <f aca="false">high_SIPA_income!I47</f>
        <v>117365.249910047</v>
      </c>
      <c r="G54" s="67" t="n">
        <f aca="false">E54-F54*0.7</f>
        <v>28841918.0989607</v>
      </c>
      <c r="H54" s="67"/>
      <c r="I54" s="67"/>
      <c r="J54" s="67" t="n">
        <f aca="false">G54*3.8235866717</f>
        <v>110279573.629449</v>
      </c>
      <c r="K54" s="9"/>
      <c r="L54" s="67"/>
      <c r="M54" s="67" t="n">
        <f aca="false">F54*2.511711692</f>
        <v>294787.670433566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high_SIPA_income!B48</f>
        <v>25554139.4123737</v>
      </c>
      <c r="F55" s="157" t="n">
        <f aca="false">high_SIPA_income!I48</f>
        <v>115556.732982472</v>
      </c>
      <c r="G55" s="67" t="n">
        <f aca="false">E55-F55*0.7</f>
        <v>25473249.6992859</v>
      </c>
      <c r="H55" s="67"/>
      <c r="I55" s="67"/>
      <c r="J55" s="67" t="n">
        <f aca="false">G55*3.8235866717</f>
        <v>97399178.0350758</v>
      </c>
      <c r="K55" s="9"/>
      <c r="L55" s="67"/>
      <c r="M55" s="67" t="n">
        <f aca="false">F55*2.511711692</f>
        <v>290245.197321398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high_SIPA_income!B49</f>
        <v>29874427.8029891</v>
      </c>
      <c r="F56" s="157" t="n">
        <f aca="false">high_SIPA_income!I49</f>
        <v>115822.999696631</v>
      </c>
      <c r="G56" s="67" t="n">
        <f aca="false">E56-F56*0.7</f>
        <v>29793351.7032015</v>
      </c>
      <c r="H56" s="67"/>
      <c r="I56" s="67"/>
      <c r="J56" s="67" t="n">
        <f aca="false">G56*3.8235866717</f>
        <v>113917462.477632</v>
      </c>
      <c r="K56" s="9"/>
      <c r="L56" s="67"/>
      <c r="M56" s="67" t="n">
        <f aca="false">F56*2.511711692</f>
        <v>290913.98254054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high_SIPA_income!B50</f>
        <v>26304907.310437</v>
      </c>
      <c r="F57" s="155" t="n">
        <f aca="false">high_SIPA_income!I50</f>
        <v>121087.428657883</v>
      </c>
      <c r="G57" s="8" t="n">
        <f aca="false">E57-F57*0.7</f>
        <v>26220146.1103764</v>
      </c>
      <c r="H57" s="8"/>
      <c r="I57" s="8"/>
      <c r="J57" s="8" t="n">
        <f aca="false">G57*3.8235866717</f>
        <v>100255001.197662</v>
      </c>
      <c r="K57" s="6"/>
      <c r="L57" s="8"/>
      <c r="M57" s="8" t="n">
        <f aca="false">F57*2.511711692</f>
        <v>304136.71031422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high_SIPA_income!B51</f>
        <v>30525274.4120426</v>
      </c>
      <c r="F58" s="157" t="n">
        <f aca="false">high_SIPA_income!I51</f>
        <v>119009.011515604</v>
      </c>
      <c r="G58" s="67" t="n">
        <f aca="false">E58-F58*0.7</f>
        <v>30441968.1039817</v>
      </c>
      <c r="H58" s="67"/>
      <c r="I58" s="67"/>
      <c r="J58" s="67" t="n">
        <f aca="false">G58*3.8235866717</f>
        <v>116397503.502701</v>
      </c>
      <c r="K58" s="9"/>
      <c r="L58" s="67"/>
      <c r="M58" s="67" t="n">
        <f aca="false">F58*2.511711692</f>
        <v>298916.325677105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high_SIPA_income!B52</f>
        <v>26749545.2622921</v>
      </c>
      <c r="F59" s="157" t="n">
        <f aca="false">high_SIPA_income!I52</f>
        <v>121468.533064959</v>
      </c>
      <c r="G59" s="67" t="n">
        <f aca="false">E59-F59*0.7</f>
        <v>26664517.2891466</v>
      </c>
      <c r="H59" s="67"/>
      <c r="I59" s="67"/>
      <c r="J59" s="67" t="n">
        <f aca="false">G59*3.8235866717</f>
        <v>101954092.914095</v>
      </c>
      <c r="K59" s="9"/>
      <c r="L59" s="67"/>
      <c r="M59" s="67" t="n">
        <f aca="false">F59*2.511711692</f>
        <v>305093.934709347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high_SIPA_income!B53</f>
        <v>31259478.8659454</v>
      </c>
      <c r="F60" s="157" t="n">
        <f aca="false">high_SIPA_income!I53</f>
        <v>123461.83344505</v>
      </c>
      <c r="G60" s="67" t="n">
        <f aca="false">E60-F60*0.7</f>
        <v>31173055.5825339</v>
      </c>
      <c r="H60" s="67"/>
      <c r="I60" s="67"/>
      <c r="J60" s="67" t="n">
        <f aca="false">G60*3.8235866717</f>
        <v>119192879.84154</v>
      </c>
      <c r="K60" s="9"/>
      <c r="L60" s="67"/>
      <c r="M60" s="67" t="n">
        <f aca="false">F60*2.511711692</f>
        <v>310100.530579688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high_SIPA_income!B54</f>
        <v>27544501.5320217</v>
      </c>
      <c r="F61" s="155" t="n">
        <f aca="false">high_SIPA_income!I54</f>
        <v>123049.848351498</v>
      </c>
      <c r="G61" s="8" t="n">
        <f aca="false">E61-F61*0.7</f>
        <v>27458366.6381757</v>
      </c>
      <c r="H61" s="8"/>
      <c r="I61" s="8"/>
      <c r="J61" s="8" t="n">
        <f aca="false">G61*3.8235866717</f>
        <v>104989444.70438</v>
      </c>
      <c r="K61" s="6"/>
      <c r="L61" s="8"/>
      <c r="M61" s="8" t="n">
        <f aca="false">F61*2.511711692</f>
        <v>309065.742803285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high_SIPA_income!B55</f>
        <v>31786891.2067782</v>
      </c>
      <c r="F62" s="157" t="n">
        <f aca="false">high_SIPA_income!I55</f>
        <v>123732.432523739</v>
      </c>
      <c r="G62" s="67" t="n">
        <f aca="false">E62-F62*0.7</f>
        <v>31700278.5040116</v>
      </c>
      <c r="H62" s="67"/>
      <c r="I62" s="67"/>
      <c r="J62" s="67" t="n">
        <f aca="false">G62*3.8235866717</f>
        <v>121208762.377117</v>
      </c>
      <c r="K62" s="9"/>
      <c r="L62" s="67"/>
      <c r="M62" s="67" t="n">
        <f aca="false">F62*2.511711692</f>
        <v>310780.197449476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high_SIPA_income!B56</f>
        <v>27822555.8706269</v>
      </c>
      <c r="F63" s="157" t="n">
        <f aca="false">high_SIPA_income!I56</f>
        <v>128554.226715698</v>
      </c>
      <c r="G63" s="67" t="n">
        <f aca="false">E63-F63*0.7</f>
        <v>27732567.9119259</v>
      </c>
      <c r="H63" s="67"/>
      <c r="I63" s="67"/>
      <c r="J63" s="67" t="n">
        <f aca="false">G63*3.8235866717</f>
        <v>106037877.040055</v>
      </c>
      <c r="K63" s="9"/>
      <c r="L63" s="67"/>
      <c r="M63" s="67" t="n">
        <f aca="false">F63*2.511711692</f>
        <v>322891.154297838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high_SIPA_income!B57</f>
        <v>32466253.0758692</v>
      </c>
      <c r="F64" s="157" t="n">
        <f aca="false">high_SIPA_income!I57</f>
        <v>126384.252341693</v>
      </c>
      <c r="G64" s="67" t="n">
        <f aca="false">E64-F64*0.7</f>
        <v>32377784.09923</v>
      </c>
      <c r="H64" s="67"/>
      <c r="I64" s="67"/>
      <c r="J64" s="67" t="n">
        <f aca="false">G64*3.8235866717</f>
        <v>123799263.740996</v>
      </c>
      <c r="K64" s="9"/>
      <c r="L64" s="67"/>
      <c r="M64" s="67" t="n">
        <f aca="false">F64*2.511711692</f>
        <v>317440.804291307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high_SIPA_income!B58</f>
        <v>28581623.6176583</v>
      </c>
      <c r="F65" s="155" t="n">
        <f aca="false">high_SIPA_income!I58</f>
        <v>124946.681863303</v>
      </c>
      <c r="G65" s="8" t="n">
        <f aca="false">E65-F65*0.7</f>
        <v>28494160.940354</v>
      </c>
      <c r="H65" s="8"/>
      <c r="I65" s="8"/>
      <c r="J65" s="8" t="n">
        <f aca="false">G65*3.8235866717</f>
        <v>108949893.992812</v>
      </c>
      <c r="K65" s="6"/>
      <c r="L65" s="8"/>
      <c r="M65" s="8" t="n">
        <f aca="false">F65*2.511711692</f>
        <v>313830.041712663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high_SIPA_income!B59</f>
        <v>33045839.789432</v>
      </c>
      <c r="F66" s="157" t="n">
        <f aca="false">high_SIPA_income!I59</f>
        <v>125193.472155474</v>
      </c>
      <c r="G66" s="67" t="n">
        <f aca="false">E66-F66*0.7</f>
        <v>32958204.3589232</v>
      </c>
      <c r="H66" s="67"/>
      <c r="I66" s="67"/>
      <c r="J66" s="67" t="n">
        <f aca="false">G66*3.8235866717</f>
        <v>126018550.909944</v>
      </c>
      <c r="K66" s="9"/>
      <c r="L66" s="67"/>
      <c r="M66" s="67" t="n">
        <f aca="false">F66*2.511711692</f>
        <v>314449.907774982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high_SIPA_income!B60</f>
        <v>29101809.2980617</v>
      </c>
      <c r="F67" s="157" t="n">
        <f aca="false">high_SIPA_income!I60</f>
        <v>121725.516658464</v>
      </c>
      <c r="G67" s="67" t="n">
        <f aca="false">E67-F67*0.7</f>
        <v>29016601.4364008</v>
      </c>
      <c r="H67" s="67"/>
      <c r="I67" s="67"/>
      <c r="J67" s="67" t="n">
        <f aca="false">G67*3.8235866717</f>
        <v>110947490.510253</v>
      </c>
      <c r="K67" s="9"/>
      <c r="L67" s="67"/>
      <c r="M67" s="67" t="n">
        <f aca="false">F67*2.511711692</f>
        <v>305739.403405805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high_SIPA_income!B61</f>
        <v>33829210.679062</v>
      </c>
      <c r="F68" s="157" t="n">
        <f aca="false">high_SIPA_income!I61</f>
        <v>124761.42204154</v>
      </c>
      <c r="G68" s="67" t="n">
        <f aca="false">E68-F68*0.7</f>
        <v>33741877.6836329</v>
      </c>
      <c r="H68" s="67"/>
      <c r="I68" s="67"/>
      <c r="J68" s="67" t="n">
        <f aca="false">G68*3.8235866717</f>
        <v>129014993.789271</v>
      </c>
      <c r="K68" s="9"/>
      <c r="L68" s="67"/>
      <c r="M68" s="67" t="n">
        <f aca="false">F68*2.511711692</f>
        <v>313364.722452283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high_SIPA_income!B62</f>
        <v>29571009.4301592</v>
      </c>
      <c r="F69" s="155" t="n">
        <f aca="false">high_SIPA_income!I62</f>
        <v>128571.468634428</v>
      </c>
      <c r="G69" s="8" t="n">
        <f aca="false">E69-F69*0.7</f>
        <v>29481009.4021151</v>
      </c>
      <c r="H69" s="8"/>
      <c r="I69" s="8"/>
      <c r="J69" s="8" t="n">
        <f aca="false">G69*3.8235866717</f>
        <v>112723194.61819</v>
      </c>
      <c r="K69" s="6"/>
      <c r="L69" s="8"/>
      <c r="M69" s="8" t="n">
        <f aca="false">F69*2.511711692</f>
        <v>322934.461026703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high_SIPA_income!B63</f>
        <v>34509198.7341444</v>
      </c>
      <c r="F70" s="157" t="n">
        <f aca="false">high_SIPA_income!I63</f>
        <v>125384.354661004</v>
      </c>
      <c r="G70" s="67" t="n">
        <f aca="false">E70-F70*0.7</f>
        <v>34421429.6858817</v>
      </c>
      <c r="H70" s="67"/>
      <c r="I70" s="67"/>
      <c r="J70" s="67" t="n">
        <f aca="false">G70*3.8235866717</f>
        <v>131613319.767796</v>
      </c>
      <c r="K70" s="9"/>
      <c r="L70" s="67"/>
      <c r="M70" s="67" t="n">
        <f aca="false">F70*2.511711692</f>
        <v>314929.349595918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high_SIPA_income!B64</f>
        <v>30216227.1428266</v>
      </c>
      <c r="F71" s="157" t="n">
        <f aca="false">high_SIPA_income!I64</f>
        <v>132925.595057144</v>
      </c>
      <c r="G71" s="67" t="n">
        <f aca="false">E71-F71*0.7</f>
        <v>30123179.2262866</v>
      </c>
      <c r="H71" s="67"/>
      <c r="I71" s="67"/>
      <c r="J71" s="67" t="n">
        <f aca="false">G71*3.8235866717</f>
        <v>115178586.59886</v>
      </c>
      <c r="K71" s="9"/>
      <c r="L71" s="67"/>
      <c r="M71" s="67" t="n">
        <f aca="false">F71*2.511711692</f>
        <v>333870.771271086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high_SIPA_income!B65</f>
        <v>35251604.8098874</v>
      </c>
      <c r="F72" s="157" t="n">
        <f aca="false">high_SIPA_income!I65</f>
        <v>129740.454444357</v>
      </c>
      <c r="G72" s="67" t="n">
        <f aca="false">E72-F72*0.7</f>
        <v>35160786.4917763</v>
      </c>
      <c r="H72" s="67"/>
      <c r="I72" s="67"/>
      <c r="J72" s="67" t="n">
        <f aca="false">G72*3.8235866717</f>
        <v>134440314.596445</v>
      </c>
      <c r="K72" s="9"/>
      <c r="L72" s="67"/>
      <c r="M72" s="67" t="n">
        <f aca="false">F72*2.511711692</f>
        <v>325870.616353284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high_SIPA_income!B66</f>
        <v>30706950.9214414</v>
      </c>
      <c r="F73" s="155" t="n">
        <f aca="false">high_SIPA_income!I66</f>
        <v>131354.030660382</v>
      </c>
      <c r="G73" s="8" t="n">
        <f aca="false">E73-F73*0.7</f>
        <v>30615003.0999791</v>
      </c>
      <c r="H73" s="8"/>
      <c r="I73" s="8"/>
      <c r="J73" s="8" t="n">
        <f aca="false">G73*3.8235866717</f>
        <v>117059117.807134</v>
      </c>
      <c r="K73" s="6"/>
      <c r="L73" s="8"/>
      <c r="M73" s="8" t="n">
        <f aca="false">F73*2.511711692</f>
        <v>329923.454601008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high_SIPA_income!B67</f>
        <v>35789782.3660366</v>
      </c>
      <c r="F74" s="157" t="n">
        <f aca="false">high_SIPA_income!I67</f>
        <v>130513.123101193</v>
      </c>
      <c r="G74" s="67" t="n">
        <f aca="false">E74-F74*0.7</f>
        <v>35698423.1798658</v>
      </c>
      <c r="H74" s="67"/>
      <c r="I74" s="67"/>
      <c r="J74" s="67" t="n">
        <f aca="false">G74*3.8235866717</f>
        <v>136496015.071241</v>
      </c>
      <c r="K74" s="9"/>
      <c r="L74" s="67"/>
      <c r="M74" s="67" t="n">
        <f aca="false">F74*2.511711692</f>
        <v>327811.337252703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high_SIPA_income!B68</f>
        <v>31419370.8123264</v>
      </c>
      <c r="F75" s="157" t="n">
        <f aca="false">high_SIPA_income!I68</f>
        <v>126067.444030968</v>
      </c>
      <c r="G75" s="67" t="n">
        <f aca="false">E75-F75*0.7</f>
        <v>31331123.6015047</v>
      </c>
      <c r="H75" s="67"/>
      <c r="I75" s="67"/>
      <c r="J75" s="67" t="n">
        <f aca="false">G75*3.8235866717</f>
        <v>119797266.612099</v>
      </c>
      <c r="K75" s="9"/>
      <c r="L75" s="67"/>
      <c r="M75" s="67" t="n">
        <f aca="false">F75*2.511711692</f>
        <v>316645.073153138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high_SIPA_income!B69</f>
        <v>36433158.0149596</v>
      </c>
      <c r="F76" s="157" t="n">
        <f aca="false">high_SIPA_income!I69</f>
        <v>126100.453728178</v>
      </c>
      <c r="G76" s="67" t="n">
        <f aca="false">E76-F76*0.7</f>
        <v>36344887.6973498</v>
      </c>
      <c r="H76" s="67"/>
      <c r="I76" s="67"/>
      <c r="J76" s="67" t="n">
        <f aca="false">G76*3.8235866717</f>
        <v>138967828.18402</v>
      </c>
      <c r="K76" s="9"/>
      <c r="L76" s="67"/>
      <c r="M76" s="67" t="n">
        <f aca="false">F76*2.511711692</f>
        <v>316727.983995571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high_SIPA_income!B70</f>
        <v>32038297.2034339</v>
      </c>
      <c r="F77" s="155" t="n">
        <f aca="false">high_SIPA_income!I70</f>
        <v>130201.714901134</v>
      </c>
      <c r="G77" s="8" t="n">
        <f aca="false">E77-F77*0.7</f>
        <v>31947156.0030031</v>
      </c>
      <c r="H77" s="8"/>
      <c r="I77" s="8"/>
      <c r="J77" s="8" t="n">
        <f aca="false">G77*3.8235866717</f>
        <v>122152719.891803</v>
      </c>
      <c r="K77" s="6"/>
      <c r="L77" s="8"/>
      <c r="M77" s="8" t="n">
        <f aca="false">F77*2.511711692</f>
        <v>327029.16963563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high_SIPA_income!B71</f>
        <v>37137090.998735</v>
      </c>
      <c r="F78" s="157" t="n">
        <f aca="false">high_SIPA_income!I71</f>
        <v>132012.098498255</v>
      </c>
      <c r="G78" s="67" t="n">
        <f aca="false">E78-F78*0.7</f>
        <v>37044682.5297863</v>
      </c>
      <c r="H78" s="67"/>
      <c r="I78" s="67"/>
      <c r="J78" s="67" t="n">
        <f aca="false">G78*3.8235866717</f>
        <v>141643554.378249</v>
      </c>
      <c r="K78" s="9"/>
      <c r="L78" s="67"/>
      <c r="M78" s="67" t="n">
        <f aca="false">F78*2.511711692</f>
        <v>331576.331283523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high_SIPA_income!B72</f>
        <v>32646343.891701</v>
      </c>
      <c r="F79" s="157" t="n">
        <f aca="false">high_SIPA_income!I72</f>
        <v>130075.086235675</v>
      </c>
      <c r="G79" s="67" t="n">
        <f aca="false">E79-F79*0.7</f>
        <v>32555291.3313361</v>
      </c>
      <c r="H79" s="67"/>
      <c r="I79" s="67"/>
      <c r="J79" s="67" t="n">
        <f aca="false">G79*3.8235866717</f>
        <v>124477978.027807</v>
      </c>
      <c r="K79" s="9"/>
      <c r="L79" s="67"/>
      <c r="M79" s="67" t="n">
        <f aca="false">F79*2.511711692</f>
        <v>326711.114936053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high_SIPA_income!B73</f>
        <v>37751562.9594626</v>
      </c>
      <c r="F80" s="157" t="n">
        <f aca="false">high_SIPA_income!I73</f>
        <v>128985.631049864</v>
      </c>
      <c r="G80" s="67" t="n">
        <f aca="false">E80-F80*0.7</f>
        <v>37661273.0177277</v>
      </c>
      <c r="H80" s="67"/>
      <c r="I80" s="67"/>
      <c r="J80" s="67" t="n">
        <f aca="false">G80*3.8235866717</f>
        <v>144001141.549838</v>
      </c>
      <c r="K80" s="9"/>
      <c r="L80" s="67"/>
      <c r="M80" s="67" t="n">
        <f aca="false">F80*2.511711692</f>
        <v>323974.717607941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high_SIPA_income!B74</f>
        <v>33214344.9894356</v>
      </c>
      <c r="F81" s="155" t="n">
        <f aca="false">high_SIPA_income!I74</f>
        <v>131841.457206515</v>
      </c>
      <c r="G81" s="8" t="n">
        <f aca="false">E81-F81*0.7</f>
        <v>33122055.9693911</v>
      </c>
      <c r="H81" s="8"/>
      <c r="I81" s="8"/>
      <c r="J81" s="8" t="n">
        <f aca="false">G81*3.8235866717</f>
        <v>126645051.743865</v>
      </c>
      <c r="K81" s="6"/>
      <c r="L81" s="8"/>
      <c r="M81" s="8" t="n">
        <f aca="false">F81*2.511711692</f>
        <v>331147.729555923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high_SIPA_income!B75</f>
        <v>38373089.0405592</v>
      </c>
      <c r="F82" s="157" t="n">
        <f aca="false">high_SIPA_income!I75</f>
        <v>134241.152628859</v>
      </c>
      <c r="G82" s="67" t="n">
        <f aca="false">E82-F82*0.7</f>
        <v>38279120.233719</v>
      </c>
      <c r="H82" s="67"/>
      <c r="I82" s="67"/>
      <c r="J82" s="67" t="n">
        <f aca="false">G82*3.8235866717</f>
        <v>146363533.93005</v>
      </c>
      <c r="K82" s="9"/>
      <c r="L82" s="67"/>
      <c r="M82" s="67" t="n">
        <f aca="false">F82*2.511711692</f>
        <v>337175.072605463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high_SIPA_income!B76</f>
        <v>33366335.6874366</v>
      </c>
      <c r="F83" s="157" t="n">
        <f aca="false">high_SIPA_income!I76</f>
        <v>134999.349620037</v>
      </c>
      <c r="G83" s="67" t="n">
        <f aca="false">E83-F83*0.7</f>
        <v>33271836.1427025</v>
      </c>
      <c r="H83" s="67"/>
      <c r="I83" s="67"/>
      <c r="J83" s="67" t="n">
        <f aca="false">G83*3.8235866717</f>
        <v>127217749.218224</v>
      </c>
      <c r="K83" s="9"/>
      <c r="L83" s="67"/>
      <c r="M83" s="67" t="n">
        <f aca="false">F83*2.511711692</f>
        <v>339079.444853043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high_SIPA_income!B77</f>
        <v>38872402.547864</v>
      </c>
      <c r="F84" s="157" t="n">
        <f aca="false">high_SIPA_income!I77</f>
        <v>136204.441747412</v>
      </c>
      <c r="G84" s="67" t="n">
        <f aca="false">E84-F84*0.7</f>
        <v>38777059.4386409</v>
      </c>
      <c r="H84" s="67"/>
      <c r="I84" s="67"/>
      <c r="J84" s="67" t="n">
        <f aca="false">G84*3.8235866717</f>
        <v>148267447.637306</v>
      </c>
      <c r="K84" s="9"/>
      <c r="L84" s="67"/>
      <c r="M84" s="67" t="n">
        <f aca="false">F84*2.511711692</f>
        <v>342106.288839308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high_SIPA_income!B78</f>
        <v>34397925.103301</v>
      </c>
      <c r="F85" s="155" t="n">
        <f aca="false">high_SIPA_income!I78</f>
        <v>130999.968536306</v>
      </c>
      <c r="G85" s="8" t="n">
        <f aca="false">E85-F85*0.7</f>
        <v>34306225.1253255</v>
      </c>
      <c r="H85" s="8"/>
      <c r="I85" s="8"/>
      <c r="J85" s="8" t="n">
        <f aca="false">G85*3.8235866717</f>
        <v>131172825.145534</v>
      </c>
      <c r="K85" s="6"/>
      <c r="L85" s="8"/>
      <c r="M85" s="8" t="n">
        <f aca="false">F85*2.511711692</f>
        <v>329034.152624272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high_SIPA_income!B79</f>
        <v>39880674.0762083</v>
      </c>
      <c r="F86" s="157" t="n">
        <f aca="false">high_SIPA_income!I79</f>
        <v>132144.035440521</v>
      </c>
      <c r="G86" s="67" t="n">
        <f aca="false">E86-F86*0.7</f>
        <v>39788173.2513999</v>
      </c>
      <c r="H86" s="67"/>
      <c r="I86" s="67"/>
      <c r="J86" s="67" t="n">
        <f aca="false">G86*3.8235866717</f>
        <v>152133528.935343</v>
      </c>
      <c r="K86" s="9"/>
      <c r="L86" s="67"/>
      <c r="M86" s="67" t="n">
        <f aca="false">F86*2.511711692</f>
        <v>331907.71884402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high_SIPA_income!B80</f>
        <v>34914382.5155479</v>
      </c>
      <c r="F87" s="157" t="n">
        <f aca="false">high_SIPA_income!I80</f>
        <v>136000.406273254</v>
      </c>
      <c r="G87" s="67" t="n">
        <f aca="false">E87-F87*0.7</f>
        <v>34819182.2311566</v>
      </c>
      <c r="H87" s="67"/>
      <c r="I87" s="67"/>
      <c r="J87" s="67" t="n">
        <f aca="false">G87*3.8235866717</f>
        <v>133134161.098544</v>
      </c>
      <c r="K87" s="9"/>
      <c r="L87" s="67"/>
      <c r="M87" s="67" t="n">
        <f aca="false">F87*2.511711692</f>
        <v>341593.810553283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high_SIPA_income!B81</f>
        <v>40572666.6122218</v>
      </c>
      <c r="F88" s="157" t="n">
        <f aca="false">high_SIPA_income!I81</f>
        <v>133834.838756442</v>
      </c>
      <c r="G88" s="67" t="n">
        <f aca="false">E88-F88*0.7</f>
        <v>40478982.2250923</v>
      </c>
      <c r="H88" s="67"/>
      <c r="I88" s="67"/>
      <c r="J88" s="67" t="n">
        <f aca="false">G88*3.8235866717</f>
        <v>154774896.919844</v>
      </c>
      <c r="K88" s="9"/>
      <c r="L88" s="67"/>
      <c r="M88" s="67" t="n">
        <f aca="false">F88*2.511711692</f>
        <v>336154.529301491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high_SIPA_income!B82</f>
        <v>35543555.1491041</v>
      </c>
      <c r="F89" s="155" t="n">
        <f aca="false">high_SIPA_income!I82</f>
        <v>137350.429495639</v>
      </c>
      <c r="G89" s="8" t="n">
        <f aca="false">E89-F89*0.7</f>
        <v>35447409.8484572</v>
      </c>
      <c r="H89" s="8"/>
      <c r="I89" s="8"/>
      <c r="J89" s="8" t="n">
        <f aca="false">G89*3.8235866717</f>
        <v>135536243.842848</v>
      </c>
      <c r="K89" s="6"/>
      <c r="L89" s="8"/>
      <c r="M89" s="8" t="n">
        <f aca="false">F89*2.511711692</f>
        <v>344984.679665418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high_SIPA_income!B83</f>
        <v>41228499.0821028</v>
      </c>
      <c r="F90" s="157" t="n">
        <f aca="false">high_SIPA_income!I83</f>
        <v>132641.201460882</v>
      </c>
      <c r="G90" s="67" t="n">
        <f aca="false">E90-F90*0.7</f>
        <v>41135650.2410802</v>
      </c>
      <c r="H90" s="67"/>
      <c r="I90" s="67"/>
      <c r="J90" s="67" t="n">
        <f aca="false">G90*3.8235866717</f>
        <v>157285723.993507</v>
      </c>
      <c r="K90" s="9"/>
      <c r="L90" s="67"/>
      <c r="M90" s="67" t="n">
        <f aca="false">F90*2.511711692</f>
        <v>333156.456550224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high_SIPA_income!B84</f>
        <v>36268081.2000204</v>
      </c>
      <c r="F91" s="157" t="n">
        <f aca="false">high_SIPA_income!I84</f>
        <v>135860.664404793</v>
      </c>
      <c r="G91" s="67" t="n">
        <f aca="false">E91-F91*0.7</f>
        <v>36172978.7349371</v>
      </c>
      <c r="H91" s="67"/>
      <c r="I91" s="67"/>
      <c r="J91" s="67" t="n">
        <f aca="false">G91*3.8235866717</f>
        <v>138310519.366593</v>
      </c>
      <c r="K91" s="9"/>
      <c r="L91" s="67"/>
      <c r="M91" s="67" t="n">
        <f aca="false">F91*2.511711692</f>
        <v>341242.819268407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high_SIPA_income!B85</f>
        <v>41991956.7845457</v>
      </c>
      <c r="F92" s="157" t="n">
        <f aca="false">high_SIPA_income!I85</f>
        <v>135422.409106739</v>
      </c>
      <c r="G92" s="67" t="n">
        <f aca="false">E92-F92*0.7</f>
        <v>41897161.0981709</v>
      </c>
      <c r="H92" s="67"/>
      <c r="I92" s="67"/>
      <c r="J92" s="67" t="n">
        <f aca="false">G92*3.8235866717</f>
        <v>160197426.757034</v>
      </c>
      <c r="K92" s="9"/>
      <c r="L92" s="67"/>
      <c r="M92" s="67" t="n">
        <f aca="false">F92*2.511711692</f>
        <v>340142.048312203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high_SIPA_income!B86</f>
        <v>36721237.9034215</v>
      </c>
      <c r="F93" s="155" t="n">
        <f aca="false">high_SIPA_income!I86</f>
        <v>132410.475234321</v>
      </c>
      <c r="G93" s="8" t="n">
        <f aca="false">E93-F93*0.7</f>
        <v>36628550.5707575</v>
      </c>
      <c r="H93" s="8"/>
      <c r="I93" s="8"/>
      <c r="J93" s="8" t="n">
        <f aca="false">G93*3.8235866717</f>
        <v>140052437.766038</v>
      </c>
      <c r="K93" s="6"/>
      <c r="L93" s="8"/>
      <c r="M93" s="8" t="n">
        <f aca="false">F93*2.511711692</f>
        <v>332576.938789321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high_SIPA_income!B87</f>
        <v>42571873.1008011</v>
      </c>
      <c r="F94" s="157" t="n">
        <f aca="false">high_SIPA_income!I87</f>
        <v>137502.363857643</v>
      </c>
      <c r="G94" s="67" t="n">
        <f aca="false">E94-F94*0.7</f>
        <v>42475621.4461008</v>
      </c>
      <c r="H94" s="67"/>
      <c r="I94" s="67"/>
      <c r="J94" s="67" t="n">
        <f aca="false">G94*3.8235866717</f>
        <v>162409220.033486</v>
      </c>
      <c r="K94" s="9"/>
      <c r="L94" s="67"/>
      <c r="M94" s="67" t="n">
        <f aca="false">F94*2.511711692</f>
        <v>345366.29497888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high_SIPA_income!B88</f>
        <v>37048544.3125701</v>
      </c>
      <c r="F95" s="157" t="n">
        <f aca="false">high_SIPA_income!I88</f>
        <v>138687.005761417</v>
      </c>
      <c r="G95" s="67" t="n">
        <f aca="false">E95-F95*0.7</f>
        <v>36951463.4085372</v>
      </c>
      <c r="H95" s="67"/>
      <c r="I95" s="67"/>
      <c r="J95" s="67" t="n">
        <f aca="false">G95*3.8235866717</f>
        <v>141287122.988693</v>
      </c>
      <c r="K95" s="9"/>
      <c r="L95" s="67"/>
      <c r="M95" s="67" t="n">
        <f aca="false">F95*2.511711692</f>
        <v>348341.773899423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high_SIPA_income!B89</f>
        <v>43233961.9954823</v>
      </c>
      <c r="F96" s="157" t="n">
        <f aca="false">high_SIPA_income!I89</f>
        <v>135240.288498009</v>
      </c>
      <c r="G96" s="67" t="n">
        <f aca="false">E96-F96*0.7</f>
        <v>43139293.7935337</v>
      </c>
      <c r="H96" s="67"/>
      <c r="I96" s="67"/>
      <c r="J96" s="67" t="n">
        <f aca="false">G96*3.8235866717</f>
        <v>164946828.775506</v>
      </c>
      <c r="K96" s="9"/>
      <c r="L96" s="67"/>
      <c r="M96" s="67" t="n">
        <f aca="false">F96*2.511711692</f>
        <v>339684.613849902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high_SIPA_income!B90</f>
        <v>37645883.3367431</v>
      </c>
      <c r="F97" s="155" t="n">
        <f aca="false">high_SIPA_income!I90</f>
        <v>137183.241205587</v>
      </c>
      <c r="G97" s="8" t="n">
        <f aca="false">E97-F97*0.7</f>
        <v>37549855.0678992</v>
      </c>
      <c r="H97" s="8"/>
      <c r="I97" s="8"/>
      <c r="J97" s="8" t="n">
        <f aca="false">G97*3.8235866717</f>
        <v>143575125.361886</v>
      </c>
      <c r="K97" s="6"/>
      <c r="L97" s="8"/>
      <c r="M97" s="8" t="n">
        <f aca="false">F97*2.511711692</f>
        <v>344564.750882529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high_SIPA_income!B91</f>
        <v>43741948.3314901</v>
      </c>
      <c r="F98" s="157" t="n">
        <f aca="false">high_SIPA_income!I91</f>
        <v>133878.695371172</v>
      </c>
      <c r="G98" s="67" t="n">
        <f aca="false">E98-F98*0.7</f>
        <v>43648233.2447303</v>
      </c>
      <c r="H98" s="67"/>
      <c r="I98" s="67"/>
      <c r="J98" s="67" t="n">
        <f aca="false">G98*3.8235866717</f>
        <v>166892802.877804</v>
      </c>
      <c r="K98" s="9"/>
      <c r="L98" s="67"/>
      <c r="M98" s="67" t="n">
        <f aca="false">F98*2.511711692</f>
        <v>336264.684473479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high_SIPA_income!B92</f>
        <v>38291138.3869983</v>
      </c>
      <c r="F99" s="157" t="n">
        <f aca="false">high_SIPA_income!I92</f>
        <v>133421.715135825</v>
      </c>
      <c r="G99" s="67" t="n">
        <f aca="false">E99-F99*0.7</f>
        <v>38197743.1864032</v>
      </c>
      <c r="H99" s="67"/>
      <c r="I99" s="67"/>
      <c r="J99" s="67" t="n">
        <f aca="false">G99*3.8235866717</f>
        <v>146052381.736551</v>
      </c>
      <c r="K99" s="9"/>
      <c r="L99" s="67"/>
      <c r="M99" s="67" t="n">
        <f aca="false">F99*2.511711692</f>
        <v>335116.881873345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high_SIPA_income!B93</f>
        <v>44292795.1072424</v>
      </c>
      <c r="F100" s="157" t="n">
        <f aca="false">high_SIPA_income!I93</f>
        <v>131005.826057579</v>
      </c>
      <c r="G100" s="67" t="n">
        <f aca="false">E100-F100*0.7</f>
        <v>44201091.0290021</v>
      </c>
      <c r="H100" s="67"/>
      <c r="I100" s="67"/>
      <c r="J100" s="67" t="n">
        <f aca="false">G100*3.8235866717</f>
        <v>169006702.533091</v>
      </c>
      <c r="K100" s="9"/>
      <c r="L100" s="67"/>
      <c r="M100" s="67" t="n">
        <f aca="false">F100*2.511711692</f>
        <v>329048.865028939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high_SIPA_income!B94</f>
        <v>38688148.2493303</v>
      </c>
      <c r="F101" s="155" t="n">
        <f aca="false">high_SIPA_income!I94</f>
        <v>131321.985131415</v>
      </c>
      <c r="G101" s="8" t="n">
        <f aca="false">E101-F101*0.7</f>
        <v>38596222.8597383</v>
      </c>
      <c r="H101" s="8"/>
      <c r="I101" s="8"/>
      <c r="J101" s="8" t="n">
        <f aca="false">G101*3.8235866717</f>
        <v>147576003.304458</v>
      </c>
      <c r="K101" s="6"/>
      <c r="L101" s="8"/>
      <c r="M101" s="8" t="n">
        <f aca="false">F101*2.511711692</f>
        <v>329842.965471224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high_SIPA_income!B95</f>
        <v>44962864.1141926</v>
      </c>
      <c r="F102" s="157" t="n">
        <f aca="false">high_SIPA_income!I95</f>
        <v>133061.837891354</v>
      </c>
      <c r="G102" s="67" t="n">
        <f aca="false">E102-F102*0.7</f>
        <v>44869720.8276687</v>
      </c>
      <c r="H102" s="67"/>
      <c r="I102" s="67"/>
      <c r="J102" s="67" t="n">
        <f aca="false">G102*3.8235866717</f>
        <v>171563266.519574</v>
      </c>
      <c r="K102" s="9"/>
      <c r="L102" s="67"/>
      <c r="M102" s="67" t="n">
        <f aca="false">F102*2.511711692</f>
        <v>334212.973990723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high_SIPA_income!B96</f>
        <v>39209011.8137372</v>
      </c>
      <c r="F103" s="157" t="n">
        <f aca="false">high_SIPA_income!I96</f>
        <v>135210.668389299</v>
      </c>
      <c r="G103" s="67" t="n">
        <f aca="false">E103-F103*0.7</f>
        <v>39114364.3458647</v>
      </c>
      <c r="H103" s="67"/>
      <c r="I103" s="67"/>
      <c r="J103" s="67" t="n">
        <f aca="false">G103*3.8235866717</f>
        <v>149557162.184866</v>
      </c>
      <c r="K103" s="9"/>
      <c r="L103" s="67"/>
      <c r="M103" s="67" t="n">
        <f aca="false">F103*2.511711692</f>
        <v>339610.216676538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high_SIPA_income!B97</f>
        <v>45543671.1064259</v>
      </c>
      <c r="F104" s="157" t="n">
        <f aca="false">high_SIPA_income!I97</f>
        <v>138283.689247183</v>
      </c>
      <c r="G104" s="67" t="n">
        <f aca="false">E104-F104*0.7</f>
        <v>45446872.5239529</v>
      </c>
      <c r="H104" s="67"/>
      <c r="I104" s="67"/>
      <c r="J104" s="67" t="n">
        <f aca="false">G104*3.8235866717</f>
        <v>173770056.053035</v>
      </c>
      <c r="K104" s="9"/>
      <c r="L104" s="67"/>
      <c r="M104" s="67" t="n">
        <f aca="false">F104*2.511711692</f>
        <v>347328.759095044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high_SIPA_income!B98</f>
        <v>39675360.327707</v>
      </c>
      <c r="F105" s="155" t="n">
        <f aca="false">high_SIPA_income!I98</f>
        <v>141334.433701635</v>
      </c>
      <c r="G105" s="8" t="n">
        <f aca="false">E105-F105*0.7</f>
        <v>39576426.2241158</v>
      </c>
      <c r="H105" s="8"/>
      <c r="I105" s="8"/>
      <c r="J105" s="8" t="n">
        <f aca="false">G105*3.8235866717</f>
        <v>151323895.824048</v>
      </c>
      <c r="K105" s="6"/>
      <c r="L105" s="8"/>
      <c r="M105" s="8" t="n">
        <f aca="false">F105*2.511711692</f>
        <v>354991.349610595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high_SIPA_income!B99</f>
        <v>45977098.6580239</v>
      </c>
      <c r="F106" s="157" t="n">
        <f aca="false">high_SIPA_income!I99</f>
        <v>141303.175361833</v>
      </c>
      <c r="G106" s="67" t="n">
        <f aca="false">E106-F106*0.7</f>
        <v>45878186.4352706</v>
      </c>
      <c r="H106" s="67"/>
      <c r="I106" s="67"/>
      <c r="J106" s="67" t="n">
        <f aca="false">G106*3.8235866717</f>
        <v>175419222.175669</v>
      </c>
      <c r="K106" s="9"/>
      <c r="L106" s="67"/>
      <c r="M106" s="67" t="n">
        <f aca="false">F106*2.511711692</f>
        <v>354912.837673042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high_SIPA_income!B100</f>
        <v>40338058.3042723</v>
      </c>
      <c r="F107" s="157" t="n">
        <f aca="false">high_SIPA_income!I100</f>
        <v>144303.07182276</v>
      </c>
      <c r="G107" s="67" t="n">
        <f aca="false">E107-F107*0.7</f>
        <v>40237046.1539964</v>
      </c>
      <c r="H107" s="67"/>
      <c r="I107" s="67"/>
      <c r="J107" s="67" t="n">
        <f aca="false">G107*3.8235866717</f>
        <v>153849833.382998</v>
      </c>
      <c r="K107" s="9"/>
      <c r="L107" s="67"/>
      <c r="M107" s="67" t="n">
        <f aca="false">F107*2.511711692</f>
        <v>362447.712688743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high_SIPA_income!B101</f>
        <v>46931113.8675549</v>
      </c>
      <c r="F108" s="157" t="n">
        <f aca="false">high_SIPA_income!I101</f>
        <v>136784.478871328</v>
      </c>
      <c r="G108" s="67" t="n">
        <f aca="false">E108-F108*0.7</f>
        <v>46835364.7323449</v>
      </c>
      <c r="H108" s="67"/>
      <c r="I108" s="67"/>
      <c r="J108" s="67" t="n">
        <f aca="false">G108*3.8235866717</f>
        <v>179079076.354802</v>
      </c>
      <c r="K108" s="9"/>
      <c r="L108" s="67"/>
      <c r="M108" s="67" t="n">
        <f aca="false">F108*2.511711692</f>
        <v>343563.174865241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high_SIPA_income!B102</f>
        <v>41260891.1555356</v>
      </c>
      <c r="F109" s="155" t="n">
        <f aca="false">high_SIPA_income!I102</f>
        <v>135591.968549315</v>
      </c>
      <c r="G109" s="8" t="n">
        <f aca="false">E109-F109*0.7</f>
        <v>41165976.7775511</v>
      </c>
      <c r="H109" s="8"/>
      <c r="I109" s="8"/>
      <c r="J109" s="8" t="n">
        <f aca="false">G109*3.8235866717</f>
        <v>157401680.134156</v>
      </c>
      <c r="K109" s="6"/>
      <c r="L109" s="8"/>
      <c r="M109" s="8" t="n">
        <f aca="false">F109*2.511711692</f>
        <v>340567.932746611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high_SIPA_income!B103</f>
        <v>47856009.5815436</v>
      </c>
      <c r="F110" s="157" t="n">
        <f aca="false">high_SIPA_income!I103</f>
        <v>138374.037942646</v>
      </c>
      <c r="G110" s="67" t="n">
        <f aca="false">E110-F110*0.7</f>
        <v>47759147.7549837</v>
      </c>
      <c r="H110" s="67"/>
      <c r="I110" s="67"/>
      <c r="J110" s="67" t="n">
        <f aca="false">G110*3.8235866717</f>
        <v>182611240.807707</v>
      </c>
      <c r="K110" s="9"/>
      <c r="L110" s="67"/>
      <c r="M110" s="67" t="n">
        <f aca="false">F110*2.511711692</f>
        <v>347555.688969796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high_SIPA_income!B104</f>
        <v>41600280.8388738</v>
      </c>
      <c r="F111" s="157" t="n">
        <f aca="false">high_SIPA_income!I104</f>
        <v>141286.338689516</v>
      </c>
      <c r="G111" s="67" t="n">
        <f aca="false">E111-F111*0.7</f>
        <v>41501380.4017911</v>
      </c>
      <c r="H111" s="67"/>
      <c r="I111" s="67"/>
      <c r="J111" s="67" t="n">
        <f aca="false">G111*3.8235866717</f>
        <v>158684124.96144</v>
      </c>
      <c r="K111" s="9"/>
      <c r="L111" s="67"/>
      <c r="M111" s="67" t="n">
        <f aca="false">F111*2.511711692</f>
        <v>354870.548806328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high_SIPA_income!B105</f>
        <v>48105147.8758926</v>
      </c>
      <c r="F112" s="157" t="n">
        <f aca="false">high_SIPA_income!I105</f>
        <v>139505.233998691</v>
      </c>
      <c r="G112" s="67" t="n">
        <f aca="false">E112-F112*0.7</f>
        <v>48007494.2120935</v>
      </c>
      <c r="H112" s="67"/>
      <c r="I112" s="67"/>
      <c r="J112" s="67" t="n">
        <f aca="false">G112*3.8235866717</f>
        <v>183560815.011076</v>
      </c>
      <c r="K112" s="9"/>
      <c r="L112" s="67"/>
      <c r="M112" s="67" t="n">
        <f aca="false">F112*2.511711692</f>
        <v>350396.927329708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3" colorId="64" zoomScale="85" zoomScaleNormal="85" zoomScalePageLayoutView="100" workbookViewId="0">
      <selection pane="topLeft" activeCell="A105" activeCellId="0" sqref="A105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5989.56764548627</v>
      </c>
      <c r="C22" s="0" t="n">
        <v>11437715</v>
      </c>
    </row>
    <row r="23" customFormat="false" ht="12.8" hidden="false" customHeight="false" outlineLevel="0" collapsed="false">
      <c r="A23" s="0" t="n">
        <v>70</v>
      </c>
      <c r="B23" s="0" t="n">
        <v>6367.17964941606</v>
      </c>
      <c r="C23" s="0" t="n">
        <v>9965526</v>
      </c>
    </row>
    <row r="24" customFormat="false" ht="12.8" hidden="false" customHeight="false" outlineLevel="0" collapsed="false">
      <c r="A24" s="0" t="n">
        <v>71</v>
      </c>
      <c r="B24" s="0" t="n">
        <v>6211.48195433528</v>
      </c>
      <c r="C24" s="0" t="n">
        <v>10050742</v>
      </c>
    </row>
    <row r="25" customFormat="false" ht="12.8" hidden="false" customHeight="false" outlineLevel="0" collapsed="false">
      <c r="A25" s="0" t="n">
        <v>72</v>
      </c>
      <c r="B25" s="0" t="n">
        <v>6161.55948052035</v>
      </c>
      <c r="C25" s="0" t="n">
        <v>10346036</v>
      </c>
    </row>
    <row r="26" customFormat="false" ht="12.8" hidden="false" customHeight="false" outlineLevel="0" collapsed="false">
      <c r="A26" s="0" t="n">
        <v>73</v>
      </c>
      <c r="B26" s="0" t="n">
        <v>6142.06264850671</v>
      </c>
      <c r="C26" s="0" t="n">
        <v>10735194</v>
      </c>
    </row>
    <row r="27" customFormat="false" ht="12.8" hidden="false" customHeight="false" outlineLevel="0" collapsed="false">
      <c r="A27" s="0" t="n">
        <v>74</v>
      </c>
      <c r="B27" s="0" t="n">
        <v>6161.55761095953</v>
      </c>
      <c r="C27" s="0" t="n">
        <v>11027691</v>
      </c>
    </row>
    <row r="28" customFormat="false" ht="12.8" hidden="false" customHeight="false" outlineLevel="0" collapsed="false">
      <c r="A28" s="0" t="n">
        <v>75</v>
      </c>
      <c r="B28" s="0" t="n">
        <v>6182.02265297489</v>
      </c>
      <c r="C28" s="0" t="n">
        <v>11349805</v>
      </c>
    </row>
    <row r="29" customFormat="false" ht="12.8" hidden="false" customHeight="false" outlineLevel="0" collapsed="false">
      <c r="A29" s="0" t="n">
        <v>76</v>
      </c>
      <c r="B29" s="0" t="n">
        <v>6289.26590282753</v>
      </c>
      <c r="C29" s="0" t="n">
        <v>11404569</v>
      </c>
    </row>
    <row r="30" customFormat="false" ht="12.8" hidden="false" customHeight="false" outlineLevel="0" collapsed="false">
      <c r="A30" s="0" t="n">
        <v>77</v>
      </c>
      <c r="B30" s="0" t="n">
        <v>6359.12481683049</v>
      </c>
      <c r="C30" s="0" t="n">
        <v>11402156</v>
      </c>
    </row>
    <row r="31" customFormat="false" ht="12.8" hidden="false" customHeight="false" outlineLevel="0" collapsed="false">
      <c r="A31" s="0" t="n">
        <v>78</v>
      </c>
      <c r="B31" s="0" t="n">
        <v>6405.11158896877</v>
      </c>
      <c r="C31" s="0" t="n">
        <v>11475883</v>
      </c>
    </row>
    <row r="32" customFormat="false" ht="12.8" hidden="false" customHeight="false" outlineLevel="0" collapsed="false">
      <c r="A32" s="0" t="n">
        <v>79</v>
      </c>
      <c r="B32" s="0" t="n">
        <v>6455.37882609105</v>
      </c>
      <c r="C32" s="0" t="n">
        <v>11531023</v>
      </c>
    </row>
    <row r="33" customFormat="false" ht="12.8" hidden="false" customHeight="false" outlineLevel="0" collapsed="false">
      <c r="A33" s="0" t="n">
        <v>80</v>
      </c>
      <c r="B33" s="0" t="n">
        <v>6551.39837894391</v>
      </c>
      <c r="C33" s="0" t="n">
        <v>11546461</v>
      </c>
    </row>
    <row r="34" customFormat="false" ht="12.8" hidden="false" customHeight="false" outlineLevel="0" collapsed="false">
      <c r="A34" s="0" t="n">
        <v>81</v>
      </c>
      <c r="B34" s="0" t="n">
        <v>6595.50462501544</v>
      </c>
      <c r="C34" s="0" t="n">
        <v>11640876</v>
      </c>
    </row>
    <row r="35" customFormat="false" ht="12.8" hidden="false" customHeight="false" outlineLevel="0" collapsed="false">
      <c r="A35" s="0" t="n">
        <v>82</v>
      </c>
      <c r="B35" s="0" t="n">
        <v>6645.39440630802</v>
      </c>
      <c r="C35" s="0" t="n">
        <v>11662187</v>
      </c>
    </row>
    <row r="36" customFormat="false" ht="12.8" hidden="false" customHeight="false" outlineLevel="0" collapsed="false">
      <c r="A36" s="0" t="n">
        <v>83</v>
      </c>
      <c r="B36" s="0" t="n">
        <v>6660.62542988171</v>
      </c>
      <c r="C36" s="0" t="n">
        <v>11666787</v>
      </c>
    </row>
    <row r="37" customFormat="false" ht="12.8" hidden="false" customHeight="false" outlineLevel="0" collapsed="false">
      <c r="A37" s="0" t="n">
        <v>84</v>
      </c>
      <c r="B37" s="0" t="n">
        <v>6708.165465419</v>
      </c>
      <c r="C37" s="0" t="n">
        <v>11707294</v>
      </c>
    </row>
    <row r="38" customFormat="false" ht="12.8" hidden="false" customHeight="false" outlineLevel="0" collapsed="false">
      <c r="A38" s="0" t="n">
        <v>85</v>
      </c>
      <c r="B38" s="0" t="n">
        <v>6733.36258314133</v>
      </c>
      <c r="C38" s="0" t="n">
        <v>11810601</v>
      </c>
    </row>
    <row r="39" customFormat="false" ht="12.8" hidden="false" customHeight="false" outlineLevel="0" collapsed="false">
      <c r="A39" s="0" t="n">
        <v>86</v>
      </c>
      <c r="B39" s="0" t="n">
        <v>6752.16778677999</v>
      </c>
      <c r="C39" s="0" t="n">
        <v>11841668</v>
      </c>
    </row>
    <row r="40" customFormat="false" ht="12.8" hidden="false" customHeight="false" outlineLevel="0" collapsed="false">
      <c r="A40" s="0" t="n">
        <v>87</v>
      </c>
      <c r="B40" s="0" t="n">
        <v>6773.7744386958</v>
      </c>
      <c r="C40" s="0" t="n">
        <v>11899656</v>
      </c>
    </row>
    <row r="41" customFormat="false" ht="12.8" hidden="false" customHeight="false" outlineLevel="0" collapsed="false">
      <c r="A41" s="0" t="n">
        <v>88</v>
      </c>
      <c r="B41" s="0" t="n">
        <v>6807.82667099261</v>
      </c>
      <c r="C41" s="0" t="n">
        <v>11963124</v>
      </c>
    </row>
    <row r="42" customFormat="false" ht="12.8" hidden="false" customHeight="false" outlineLevel="0" collapsed="false">
      <c r="A42" s="0" t="n">
        <v>89</v>
      </c>
      <c r="B42" s="0" t="n">
        <v>6854.33047990122</v>
      </c>
      <c r="C42" s="0" t="n">
        <v>11937236</v>
      </c>
    </row>
    <row r="43" customFormat="false" ht="12.8" hidden="false" customHeight="false" outlineLevel="0" collapsed="false">
      <c r="A43" s="0" t="n">
        <v>90</v>
      </c>
      <c r="B43" s="0" t="n">
        <v>6895.28175412588</v>
      </c>
      <c r="C43" s="0" t="n">
        <v>12030418</v>
      </c>
    </row>
    <row r="44" customFormat="false" ht="12.8" hidden="false" customHeight="false" outlineLevel="0" collapsed="false">
      <c r="A44" s="0" t="n">
        <v>91</v>
      </c>
      <c r="B44" s="0" t="n">
        <v>6950.4339073033</v>
      </c>
      <c r="C44" s="0" t="n">
        <v>12109060</v>
      </c>
    </row>
    <row r="45" customFormat="false" ht="12.8" hidden="false" customHeight="false" outlineLevel="0" collapsed="false">
      <c r="A45" s="0" t="n">
        <v>92</v>
      </c>
      <c r="B45" s="0" t="n">
        <v>6984.21621771622</v>
      </c>
      <c r="C45" s="0" t="n">
        <v>12188106</v>
      </c>
    </row>
    <row r="46" customFormat="false" ht="12.8" hidden="false" customHeight="false" outlineLevel="0" collapsed="false">
      <c r="A46" s="0" t="n">
        <v>93</v>
      </c>
      <c r="B46" s="0" t="n">
        <v>6989.07173187232</v>
      </c>
      <c r="C46" s="0" t="n">
        <v>12224993</v>
      </c>
    </row>
    <row r="47" customFormat="false" ht="12.8" hidden="false" customHeight="false" outlineLevel="0" collapsed="false">
      <c r="A47" s="0" t="n">
        <v>94</v>
      </c>
      <c r="B47" s="0" t="n">
        <v>7026.61227142243</v>
      </c>
      <c r="C47" s="0" t="n">
        <v>12264346</v>
      </c>
    </row>
    <row r="48" customFormat="false" ht="12.8" hidden="false" customHeight="false" outlineLevel="0" collapsed="false">
      <c r="A48" s="0" t="n">
        <v>95</v>
      </c>
      <c r="B48" s="0" t="n">
        <v>7052.1538208292</v>
      </c>
      <c r="C48" s="0" t="n">
        <v>12283006</v>
      </c>
    </row>
    <row r="49" customFormat="false" ht="12.8" hidden="false" customHeight="false" outlineLevel="0" collapsed="false">
      <c r="A49" s="0" t="n">
        <v>96</v>
      </c>
      <c r="B49" s="0" t="n">
        <v>7046.45845478475</v>
      </c>
      <c r="C49" s="0" t="n">
        <v>12365938</v>
      </c>
    </row>
    <row r="50" customFormat="false" ht="12.8" hidden="false" customHeight="false" outlineLevel="0" collapsed="false">
      <c r="A50" s="0" t="n">
        <v>97</v>
      </c>
      <c r="B50" s="0" t="n">
        <v>7082.52640539804</v>
      </c>
      <c r="C50" s="0" t="n">
        <v>12356618</v>
      </c>
    </row>
    <row r="51" customFormat="false" ht="12.8" hidden="false" customHeight="false" outlineLevel="0" collapsed="false">
      <c r="A51" s="0" t="n">
        <v>98</v>
      </c>
      <c r="B51" s="0" t="n">
        <v>7093.24073779064</v>
      </c>
      <c r="C51" s="0" t="n">
        <v>12396761</v>
      </c>
    </row>
    <row r="52" customFormat="false" ht="12.8" hidden="false" customHeight="false" outlineLevel="0" collapsed="false">
      <c r="A52" s="0" t="n">
        <v>99</v>
      </c>
      <c r="B52" s="0" t="n">
        <v>7122.23854332743</v>
      </c>
      <c r="C52" s="0" t="n">
        <v>12415951</v>
      </c>
    </row>
    <row r="53" customFormat="false" ht="12.8" hidden="false" customHeight="false" outlineLevel="0" collapsed="false">
      <c r="A53" s="0" t="n">
        <v>100</v>
      </c>
      <c r="B53" s="0" t="n">
        <v>7135.26224241131</v>
      </c>
      <c r="C53" s="0" t="n">
        <v>12485007</v>
      </c>
    </row>
    <row r="54" customFormat="false" ht="12.8" hidden="false" customHeight="false" outlineLevel="0" collapsed="false">
      <c r="A54" s="0" t="n">
        <v>101</v>
      </c>
      <c r="B54" s="0" t="n">
        <v>7193.99559084763</v>
      </c>
      <c r="C54" s="0" t="n">
        <v>12508141</v>
      </c>
    </row>
    <row r="55" customFormat="false" ht="12.8" hidden="false" customHeight="false" outlineLevel="0" collapsed="false">
      <c r="A55" s="0" t="n">
        <v>102</v>
      </c>
      <c r="B55" s="0" t="n">
        <v>7213.2318803897</v>
      </c>
      <c r="C55" s="0" t="n">
        <v>12579592</v>
      </c>
    </row>
    <row r="56" customFormat="false" ht="12.8" hidden="false" customHeight="false" outlineLevel="0" collapsed="false">
      <c r="A56" s="0" t="n">
        <v>103</v>
      </c>
      <c r="B56" s="0" t="n">
        <v>7229.50084739605</v>
      </c>
      <c r="C56" s="0" t="n">
        <v>12670953</v>
      </c>
    </row>
    <row r="57" customFormat="false" ht="12.8" hidden="false" customHeight="false" outlineLevel="0" collapsed="false">
      <c r="A57" s="0" t="n">
        <v>104</v>
      </c>
      <c r="B57" s="0" t="n">
        <v>7282.55389519483</v>
      </c>
      <c r="C57" s="0" t="n">
        <v>12681633</v>
      </c>
    </row>
    <row r="58" customFormat="false" ht="12.8" hidden="false" customHeight="false" outlineLevel="0" collapsed="false">
      <c r="A58" s="0" t="n">
        <v>105</v>
      </c>
      <c r="B58" s="0" t="n">
        <v>7285.45356319297</v>
      </c>
      <c r="C58" s="0" t="n">
        <v>12730359</v>
      </c>
    </row>
    <row r="59" customFormat="false" ht="12.8" hidden="false" customHeight="false" outlineLevel="0" collapsed="false">
      <c r="A59" s="0" t="n">
        <v>106</v>
      </c>
      <c r="B59" s="0" t="n">
        <v>7347.18407193876</v>
      </c>
      <c r="C59" s="0" t="n">
        <v>12728283</v>
      </c>
    </row>
    <row r="60" customFormat="false" ht="12.8" hidden="false" customHeight="false" outlineLevel="0" collapsed="false">
      <c r="A60" s="0" t="n">
        <v>107</v>
      </c>
      <c r="B60" s="0" t="n">
        <v>7360.50841267067</v>
      </c>
      <c r="C60" s="0" t="n">
        <v>12753509</v>
      </c>
    </row>
    <row r="61" customFormat="false" ht="12.8" hidden="false" customHeight="false" outlineLevel="0" collapsed="false">
      <c r="A61" s="0" t="n">
        <v>108</v>
      </c>
      <c r="B61" s="0" t="n">
        <v>7401.63691790712</v>
      </c>
      <c r="C61" s="0" t="n">
        <v>12828201</v>
      </c>
    </row>
    <row r="62" customFormat="false" ht="12.8" hidden="false" customHeight="false" outlineLevel="0" collapsed="false">
      <c r="A62" s="0" t="n">
        <v>109</v>
      </c>
      <c r="B62" s="0" t="n">
        <v>7441.4553565934</v>
      </c>
      <c r="C62" s="0" t="n">
        <v>12840359</v>
      </c>
    </row>
    <row r="63" customFormat="false" ht="12.8" hidden="false" customHeight="false" outlineLevel="0" collapsed="false">
      <c r="A63" s="0" t="n">
        <v>110</v>
      </c>
      <c r="B63" s="0" t="n">
        <v>7462.06455149618</v>
      </c>
      <c r="C63" s="0" t="n">
        <v>12907476</v>
      </c>
    </row>
    <row r="64" customFormat="false" ht="12.8" hidden="false" customHeight="false" outlineLevel="0" collapsed="false">
      <c r="A64" s="0" t="n">
        <v>111</v>
      </c>
      <c r="B64" s="0" t="n">
        <v>7451.7034512323</v>
      </c>
      <c r="C64" s="0" t="n">
        <v>12923270</v>
      </c>
    </row>
    <row r="65" customFormat="false" ht="12.8" hidden="false" customHeight="false" outlineLevel="0" collapsed="false">
      <c r="A65" s="0" t="n">
        <v>112</v>
      </c>
      <c r="B65" s="0" t="n">
        <v>7480.7652735092</v>
      </c>
      <c r="C65" s="0" t="n">
        <v>13044185</v>
      </c>
    </row>
    <row r="66" customFormat="false" ht="12.8" hidden="false" customHeight="false" outlineLevel="0" collapsed="false">
      <c r="A66" s="0" t="n">
        <v>113</v>
      </c>
      <c r="B66" s="0" t="n">
        <v>7531.03511121939</v>
      </c>
      <c r="C66" s="0" t="n">
        <v>13043534</v>
      </c>
    </row>
    <row r="67" customFormat="false" ht="12.8" hidden="false" customHeight="false" outlineLevel="0" collapsed="false">
      <c r="A67" s="0" t="n">
        <v>114</v>
      </c>
      <c r="B67" s="0" t="n">
        <v>7545.87729794103</v>
      </c>
      <c r="C67" s="0" t="n">
        <v>13062298</v>
      </c>
    </row>
    <row r="68" customFormat="false" ht="12.8" hidden="false" customHeight="false" outlineLevel="0" collapsed="false">
      <c r="A68" s="0" t="n">
        <v>115</v>
      </c>
      <c r="B68" s="0" t="n">
        <v>7554.56324665169</v>
      </c>
      <c r="C68" s="0" t="n">
        <v>13102796</v>
      </c>
    </row>
    <row r="69" customFormat="false" ht="12.8" hidden="false" customHeight="false" outlineLevel="0" collapsed="false">
      <c r="A69" s="0" t="n">
        <v>116</v>
      </c>
      <c r="B69" s="0" t="n">
        <v>7588.55386594639</v>
      </c>
      <c r="C69" s="0" t="n">
        <v>13086441</v>
      </c>
    </row>
    <row r="70" customFormat="false" ht="12.8" hidden="false" customHeight="false" outlineLevel="0" collapsed="false">
      <c r="A70" s="0" t="n">
        <v>117</v>
      </c>
      <c r="B70" s="0" t="n">
        <v>7602.77704375328</v>
      </c>
      <c r="C70" s="0" t="n">
        <v>13147118</v>
      </c>
    </row>
    <row r="71" customFormat="false" ht="12.8" hidden="false" customHeight="false" outlineLevel="0" collapsed="false">
      <c r="A71" s="0" t="n">
        <v>118</v>
      </c>
      <c r="B71" s="0" t="n">
        <v>7648.37339605908</v>
      </c>
      <c r="C71" s="0" t="n">
        <v>13193858</v>
      </c>
    </row>
    <row r="72" customFormat="false" ht="12.8" hidden="false" customHeight="false" outlineLevel="0" collapsed="false">
      <c r="A72" s="0" t="n">
        <v>119</v>
      </c>
      <c r="B72" s="0" t="n">
        <v>7674.07668127142</v>
      </c>
      <c r="C72" s="0" t="n">
        <v>13199759</v>
      </c>
    </row>
    <row r="73" customFormat="false" ht="12.8" hidden="false" customHeight="false" outlineLevel="0" collapsed="false">
      <c r="A73" s="0" t="n">
        <v>120</v>
      </c>
      <c r="B73" s="0" t="n">
        <v>7690.00051090827</v>
      </c>
      <c r="C73" s="0" t="n">
        <v>13251426</v>
      </c>
    </row>
    <row r="74" customFormat="false" ht="12.8" hidden="false" customHeight="false" outlineLevel="0" collapsed="false">
      <c r="A74" s="0" t="n">
        <v>121</v>
      </c>
      <c r="B74" s="0" t="n">
        <v>7735.34419456624</v>
      </c>
      <c r="C74" s="0" t="n">
        <v>13316241</v>
      </c>
    </row>
    <row r="75" customFormat="false" ht="12.8" hidden="false" customHeight="false" outlineLevel="0" collapsed="false">
      <c r="A75" s="0" t="n">
        <v>122</v>
      </c>
      <c r="B75" s="0" t="n">
        <v>7757.64443614779</v>
      </c>
      <c r="C75" s="0" t="n">
        <v>13319728</v>
      </c>
    </row>
    <row r="76" customFormat="false" ht="12.8" hidden="false" customHeight="false" outlineLevel="0" collapsed="false">
      <c r="A76" s="0" t="n">
        <v>123</v>
      </c>
      <c r="B76" s="0" t="n">
        <v>7757.2898292165</v>
      </c>
      <c r="C76" s="0" t="n">
        <v>13306982</v>
      </c>
    </row>
    <row r="77" customFormat="false" ht="12.8" hidden="false" customHeight="false" outlineLevel="0" collapsed="false">
      <c r="A77" s="0" t="n">
        <v>124</v>
      </c>
      <c r="B77" s="0" t="n">
        <v>7806.87624271862</v>
      </c>
      <c r="C77" s="0" t="n">
        <v>13332162</v>
      </c>
    </row>
    <row r="78" customFormat="false" ht="12.8" hidden="false" customHeight="false" outlineLevel="0" collapsed="false">
      <c r="A78" s="0" t="n">
        <v>125</v>
      </c>
      <c r="B78" s="0" t="n">
        <v>7839.36738258093</v>
      </c>
      <c r="C78" s="0" t="n">
        <v>13342884</v>
      </c>
    </row>
    <row r="79" customFormat="false" ht="12.8" hidden="false" customHeight="false" outlineLevel="0" collapsed="false">
      <c r="A79" s="0" t="n">
        <v>126</v>
      </c>
      <c r="B79" s="0" t="n">
        <v>7841.04885456676</v>
      </c>
      <c r="C79" s="0" t="n">
        <v>13393377</v>
      </c>
    </row>
    <row r="80" customFormat="false" ht="12.8" hidden="false" customHeight="false" outlineLevel="0" collapsed="false">
      <c r="A80" s="0" t="n">
        <v>127</v>
      </c>
      <c r="B80" s="0" t="n">
        <v>7840.95734391683</v>
      </c>
      <c r="C80" s="0" t="n">
        <v>13498832</v>
      </c>
    </row>
    <row r="81" customFormat="false" ht="12.8" hidden="false" customHeight="false" outlineLevel="0" collapsed="false">
      <c r="A81" s="0" t="n">
        <v>128</v>
      </c>
      <c r="B81" s="0" t="n">
        <v>7910.37504472388</v>
      </c>
      <c r="C81" s="0" t="n">
        <v>13473031</v>
      </c>
    </row>
    <row r="82" customFormat="false" ht="12.8" hidden="false" customHeight="false" outlineLevel="0" collapsed="false">
      <c r="A82" s="0" t="n">
        <v>129</v>
      </c>
      <c r="B82" s="0" t="n">
        <v>7932.67942056889</v>
      </c>
      <c r="C82" s="0" t="n">
        <v>13469485</v>
      </c>
    </row>
    <row r="83" customFormat="false" ht="12.8" hidden="false" customHeight="false" outlineLevel="0" collapsed="false">
      <c r="A83" s="0" t="n">
        <v>130</v>
      </c>
      <c r="B83" s="0" t="n">
        <v>7930.3427580429</v>
      </c>
      <c r="C83" s="0" t="n">
        <v>13549293</v>
      </c>
    </row>
    <row r="84" customFormat="false" ht="12.8" hidden="false" customHeight="false" outlineLevel="0" collapsed="false">
      <c r="A84" s="0" t="n">
        <v>131</v>
      </c>
      <c r="B84" s="0" t="n">
        <v>7954.5339881911</v>
      </c>
      <c r="C84" s="0" t="n">
        <v>13507355</v>
      </c>
    </row>
    <row r="85" customFormat="false" ht="12.8" hidden="false" customHeight="false" outlineLevel="0" collapsed="false">
      <c r="A85" s="0" t="n">
        <v>132</v>
      </c>
      <c r="B85" s="0" t="n">
        <v>7976.17091232694</v>
      </c>
      <c r="C85" s="0" t="n">
        <v>13571952</v>
      </c>
    </row>
    <row r="86" customFormat="false" ht="12.8" hidden="false" customHeight="false" outlineLevel="0" collapsed="false">
      <c r="A86" s="0" t="n">
        <v>133</v>
      </c>
      <c r="B86" s="0" t="n">
        <v>7972.01213843249</v>
      </c>
      <c r="C86" s="0" t="n">
        <v>13648607</v>
      </c>
    </row>
    <row r="87" customFormat="false" ht="12.8" hidden="false" customHeight="false" outlineLevel="0" collapsed="false">
      <c r="A87" s="0" t="n">
        <v>134</v>
      </c>
      <c r="B87" s="0" t="n">
        <v>7995.26619147942</v>
      </c>
      <c r="C87" s="0" t="n">
        <v>13672485</v>
      </c>
    </row>
    <row r="88" customFormat="false" ht="12.8" hidden="false" customHeight="false" outlineLevel="0" collapsed="false">
      <c r="A88" s="0" t="n">
        <v>135</v>
      </c>
      <c r="B88" s="0" t="n">
        <v>8012.6522498878</v>
      </c>
      <c r="C88" s="0" t="n">
        <v>13676855</v>
      </c>
    </row>
    <row r="89" customFormat="false" ht="12.8" hidden="false" customHeight="false" outlineLevel="0" collapsed="false">
      <c r="A89" s="0" t="n">
        <v>136</v>
      </c>
      <c r="B89" s="0" t="n">
        <v>8078.21042791002</v>
      </c>
      <c r="C89" s="0" t="n">
        <v>13714412</v>
      </c>
    </row>
    <row r="90" customFormat="false" ht="12.8" hidden="false" customHeight="false" outlineLevel="0" collapsed="false">
      <c r="A90" s="0" t="n">
        <v>137</v>
      </c>
      <c r="B90" s="0" t="n">
        <v>8071.08832730657</v>
      </c>
      <c r="C90" s="0" t="n">
        <v>13781517</v>
      </c>
    </row>
    <row r="91" customFormat="false" ht="12.8" hidden="false" customHeight="false" outlineLevel="0" collapsed="false">
      <c r="A91" s="0" t="n">
        <v>138</v>
      </c>
      <c r="B91" s="0" t="n">
        <v>8133.21727653474</v>
      </c>
      <c r="C91" s="0" t="n">
        <v>13808563</v>
      </c>
    </row>
    <row r="92" customFormat="false" ht="12.8" hidden="false" customHeight="false" outlineLevel="0" collapsed="false">
      <c r="A92" s="0" t="n">
        <v>139</v>
      </c>
      <c r="B92" s="0" t="n">
        <v>8147.10688354426</v>
      </c>
      <c r="C92" s="0" t="n">
        <v>13886822</v>
      </c>
    </row>
    <row r="93" customFormat="false" ht="12.8" hidden="false" customHeight="false" outlineLevel="0" collapsed="false">
      <c r="A93" s="0" t="n">
        <v>140</v>
      </c>
      <c r="B93" s="0" t="n">
        <v>8196.80998259551</v>
      </c>
      <c r="C93" s="0" t="n">
        <v>13841342</v>
      </c>
    </row>
    <row r="94" customFormat="false" ht="12.8" hidden="false" customHeight="false" outlineLevel="0" collapsed="false">
      <c r="A94" s="0" t="n">
        <v>141</v>
      </c>
      <c r="B94" s="0" t="n">
        <v>8215.83035918273</v>
      </c>
      <c r="C94" s="0" t="n">
        <v>13867524</v>
      </c>
    </row>
    <row r="95" customFormat="false" ht="12.8" hidden="false" customHeight="false" outlineLevel="0" collapsed="false">
      <c r="A95" s="0" t="n">
        <v>142</v>
      </c>
      <c r="B95" s="0" t="n">
        <v>8239.27188790662</v>
      </c>
      <c r="C95" s="0" t="n">
        <v>13946738</v>
      </c>
    </row>
    <row r="96" customFormat="false" ht="12.8" hidden="false" customHeight="false" outlineLevel="0" collapsed="false">
      <c r="A96" s="0" t="n">
        <v>143</v>
      </c>
      <c r="B96" s="0" t="n">
        <v>8264.32636438781</v>
      </c>
      <c r="C96" s="0" t="n">
        <v>13993485</v>
      </c>
    </row>
    <row r="97" customFormat="false" ht="12.8" hidden="false" customHeight="false" outlineLevel="0" collapsed="false">
      <c r="A97" s="0" t="n">
        <v>144</v>
      </c>
      <c r="B97" s="0" t="n">
        <v>8248.98022882338</v>
      </c>
      <c r="C97" s="0" t="n">
        <v>14065436</v>
      </c>
    </row>
    <row r="98" customFormat="false" ht="12.8" hidden="false" customHeight="false" outlineLevel="0" collapsed="false">
      <c r="A98" s="0" t="n">
        <v>145</v>
      </c>
      <c r="B98" s="0" t="n">
        <v>8297.44438466962</v>
      </c>
      <c r="C98" s="0" t="n">
        <v>13996043</v>
      </c>
    </row>
    <row r="99" customFormat="false" ht="12.8" hidden="false" customHeight="false" outlineLevel="0" collapsed="false">
      <c r="A99" s="0" t="n">
        <v>146</v>
      </c>
      <c r="B99" s="0" t="n">
        <v>8333.56537746365</v>
      </c>
      <c r="C99" s="0" t="n">
        <v>14035682</v>
      </c>
    </row>
    <row r="100" customFormat="false" ht="12.8" hidden="false" customHeight="false" outlineLevel="0" collapsed="false">
      <c r="A100" s="0" t="n">
        <v>147</v>
      </c>
      <c r="B100" s="0" t="n">
        <v>8364.10534127825</v>
      </c>
      <c r="C100" s="0" t="n">
        <v>14062447</v>
      </c>
    </row>
    <row r="101" customFormat="false" ht="12.8" hidden="false" customHeight="false" outlineLevel="0" collapsed="false">
      <c r="A101" s="0" t="n">
        <v>148</v>
      </c>
      <c r="B101" s="0" t="n">
        <v>8402.39513454485</v>
      </c>
      <c r="C101" s="0" t="n">
        <v>14086980</v>
      </c>
    </row>
    <row r="102" customFormat="false" ht="12.8" hidden="false" customHeight="false" outlineLevel="0" collapsed="false">
      <c r="A102" s="0" t="n">
        <v>149</v>
      </c>
      <c r="B102" s="0" t="n">
        <v>8409.85265744341</v>
      </c>
      <c r="C102" s="0" t="n">
        <v>14097830</v>
      </c>
    </row>
    <row r="103" customFormat="false" ht="12.8" hidden="false" customHeight="false" outlineLevel="0" collapsed="false">
      <c r="A103" s="0" t="n">
        <v>150</v>
      </c>
      <c r="B103" s="0" t="n">
        <v>8421.71275133558</v>
      </c>
      <c r="C103" s="0" t="n">
        <v>14201342</v>
      </c>
    </row>
    <row r="104" customFormat="false" ht="12.8" hidden="false" customHeight="false" outlineLevel="0" collapsed="false">
      <c r="A104" s="0" t="n">
        <v>151</v>
      </c>
      <c r="B104" s="0" t="n">
        <v>8432.16827395051</v>
      </c>
      <c r="C104" s="0" t="n">
        <v>14177294</v>
      </c>
    </row>
    <row r="105" customFormat="false" ht="12.8" hidden="false" customHeight="false" outlineLevel="0" collapsed="false">
      <c r="A105" s="0" t="n">
        <v>152</v>
      </c>
      <c r="B105" s="0" t="n">
        <v>8448.4233866153</v>
      </c>
      <c r="C105" s="0" t="n">
        <v>14149051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3" colorId="64" zoomScale="85" zoomScaleNormal="85" zoomScalePageLayoutView="100" workbookViewId="0">
      <selection pane="topLeft" activeCell="A105" activeCellId="0" sqref="A105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6367.86106940948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6212.80861261949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6198.11922102332</v>
      </c>
      <c r="C25" s="0" t="n">
        <v>10343274</v>
      </c>
    </row>
    <row r="26" customFormat="false" ht="12.8" hidden="false" customHeight="false" outlineLevel="0" collapsed="false">
      <c r="A26" s="0" t="n">
        <v>73</v>
      </c>
      <c r="B26" s="0" t="n">
        <v>6221.95644669877</v>
      </c>
      <c r="C26" s="0" t="n">
        <v>10733131</v>
      </c>
    </row>
    <row r="27" customFormat="false" ht="12.8" hidden="false" customHeight="false" outlineLevel="0" collapsed="false">
      <c r="A27" s="0" t="n">
        <v>74</v>
      </c>
      <c r="B27" s="0" t="n">
        <v>6285.53473399598</v>
      </c>
      <c r="C27" s="0" t="n">
        <v>11023597</v>
      </c>
    </row>
    <row r="28" customFormat="false" ht="12.8" hidden="false" customHeight="false" outlineLevel="0" collapsed="false">
      <c r="A28" s="0" t="n">
        <v>75</v>
      </c>
      <c r="B28" s="0" t="n">
        <v>6351.17277700537</v>
      </c>
      <c r="C28" s="0" t="n">
        <v>11347968</v>
      </c>
    </row>
    <row r="29" customFormat="false" ht="12.8" hidden="false" customHeight="false" outlineLevel="0" collapsed="false">
      <c r="A29" s="0" t="n">
        <v>76</v>
      </c>
      <c r="B29" s="0" t="n">
        <v>6517.16808954087</v>
      </c>
      <c r="C29" s="0" t="n">
        <v>11405789</v>
      </c>
    </row>
    <row r="30" customFormat="false" ht="12.8" hidden="false" customHeight="false" outlineLevel="0" collapsed="false">
      <c r="A30" s="0" t="n">
        <v>77</v>
      </c>
      <c r="B30" s="0" t="n">
        <v>6636.86087515007</v>
      </c>
      <c r="C30" s="0" t="n">
        <v>11417434</v>
      </c>
    </row>
    <row r="31" customFormat="false" ht="12.8" hidden="false" customHeight="false" outlineLevel="0" collapsed="false">
      <c r="A31" s="0" t="n">
        <v>78</v>
      </c>
      <c r="B31" s="0" t="n">
        <v>6743.00409692854</v>
      </c>
      <c r="C31" s="0" t="n">
        <v>11501410</v>
      </c>
    </row>
    <row r="32" customFormat="false" ht="12.8" hidden="false" customHeight="false" outlineLevel="0" collapsed="false">
      <c r="A32" s="0" t="n">
        <v>79</v>
      </c>
      <c r="B32" s="0" t="n">
        <v>6814.97880869308</v>
      </c>
      <c r="C32" s="0" t="n">
        <v>11583751</v>
      </c>
    </row>
    <row r="33" customFormat="false" ht="12.8" hidden="false" customHeight="false" outlineLevel="0" collapsed="false">
      <c r="A33" s="0" t="n">
        <v>80</v>
      </c>
      <c r="B33" s="0" t="n">
        <v>6916.60983397962</v>
      </c>
      <c r="C33" s="0" t="n">
        <v>11612122</v>
      </c>
    </row>
    <row r="34" customFormat="false" ht="12.8" hidden="false" customHeight="false" outlineLevel="0" collapsed="false">
      <c r="A34" s="0" t="n">
        <v>81</v>
      </c>
      <c r="B34" s="0" t="n">
        <v>6947.38319621111</v>
      </c>
      <c r="C34" s="0" t="n">
        <v>11684379</v>
      </c>
    </row>
    <row r="35" customFormat="false" ht="12.8" hidden="false" customHeight="false" outlineLevel="0" collapsed="false">
      <c r="A35" s="0" t="n">
        <v>82</v>
      </c>
      <c r="B35" s="0" t="n">
        <v>6953.11889742637</v>
      </c>
      <c r="C35" s="0" t="n">
        <v>11790912</v>
      </c>
    </row>
    <row r="36" customFormat="false" ht="12.8" hidden="false" customHeight="false" outlineLevel="0" collapsed="false">
      <c r="A36" s="0" t="n">
        <v>83</v>
      </c>
      <c r="B36" s="0" t="n">
        <v>7030.41274804442</v>
      </c>
      <c r="C36" s="0" t="n">
        <v>11819260</v>
      </c>
    </row>
    <row r="37" customFormat="false" ht="12.8" hidden="false" customHeight="false" outlineLevel="0" collapsed="false">
      <c r="A37" s="0" t="n">
        <v>84</v>
      </c>
      <c r="B37" s="0" t="n">
        <v>7080.36260527488</v>
      </c>
      <c r="C37" s="0" t="n">
        <v>11802559</v>
      </c>
    </row>
    <row r="38" customFormat="false" ht="12.8" hidden="false" customHeight="false" outlineLevel="0" collapsed="false">
      <c r="A38" s="0" t="n">
        <v>85</v>
      </c>
      <c r="B38" s="0" t="n">
        <v>7129.94749188722</v>
      </c>
      <c r="C38" s="0" t="n">
        <v>11898729</v>
      </c>
    </row>
    <row r="39" customFormat="false" ht="12.8" hidden="false" customHeight="false" outlineLevel="0" collapsed="false">
      <c r="A39" s="0" t="n">
        <v>86</v>
      </c>
      <c r="B39" s="0" t="n">
        <v>7152.03447283788</v>
      </c>
      <c r="C39" s="0" t="n">
        <v>11947750</v>
      </c>
    </row>
    <row r="40" customFormat="false" ht="12.8" hidden="false" customHeight="false" outlineLevel="0" collapsed="false">
      <c r="A40" s="0" t="n">
        <v>87</v>
      </c>
      <c r="B40" s="0" t="n">
        <v>7163.76854167835</v>
      </c>
      <c r="C40" s="0" t="n">
        <v>12043793</v>
      </c>
    </row>
    <row r="41" customFormat="false" ht="12.8" hidden="false" customHeight="false" outlineLevel="0" collapsed="false">
      <c r="A41" s="0" t="n">
        <v>88</v>
      </c>
      <c r="B41" s="0" t="n">
        <v>7189.26129325002</v>
      </c>
      <c r="C41" s="0" t="n">
        <v>12100702</v>
      </c>
    </row>
    <row r="42" customFormat="false" ht="12.8" hidden="false" customHeight="false" outlineLevel="0" collapsed="false">
      <c r="A42" s="0" t="n">
        <v>89</v>
      </c>
      <c r="B42" s="0" t="n">
        <v>7229.4853489509</v>
      </c>
      <c r="C42" s="0" t="n">
        <v>12171540</v>
      </c>
    </row>
    <row r="43" customFormat="false" ht="12.8" hidden="false" customHeight="false" outlineLevel="0" collapsed="false">
      <c r="A43" s="0" t="n">
        <v>90</v>
      </c>
      <c r="B43" s="0" t="n">
        <v>7215.10907717457</v>
      </c>
      <c r="C43" s="0" t="n">
        <v>12265113</v>
      </c>
    </row>
    <row r="44" customFormat="false" ht="12.8" hidden="false" customHeight="false" outlineLevel="0" collapsed="false">
      <c r="A44" s="0" t="n">
        <v>91</v>
      </c>
      <c r="B44" s="0" t="n">
        <v>7239.4376129858</v>
      </c>
      <c r="C44" s="0" t="n">
        <v>12329928</v>
      </c>
    </row>
    <row r="45" customFormat="false" ht="12.8" hidden="false" customHeight="false" outlineLevel="0" collapsed="false">
      <c r="A45" s="0" t="n">
        <v>92</v>
      </c>
      <c r="B45" s="0" t="n">
        <v>7274.23041395762</v>
      </c>
      <c r="C45" s="0" t="n">
        <v>12354417</v>
      </c>
    </row>
    <row r="46" customFormat="false" ht="12.8" hidden="false" customHeight="false" outlineLevel="0" collapsed="false">
      <c r="A46" s="0" t="n">
        <v>93</v>
      </c>
      <c r="B46" s="0" t="n">
        <v>7335.47172826975</v>
      </c>
      <c r="C46" s="0" t="n">
        <v>12393061</v>
      </c>
    </row>
    <row r="47" customFormat="false" ht="12.8" hidden="false" customHeight="false" outlineLevel="0" collapsed="false">
      <c r="A47" s="0" t="n">
        <v>94</v>
      </c>
      <c r="B47" s="0" t="n">
        <v>7423.3668841041</v>
      </c>
      <c r="C47" s="0" t="n">
        <v>12379209</v>
      </c>
    </row>
    <row r="48" customFormat="false" ht="12.8" hidden="false" customHeight="false" outlineLevel="0" collapsed="false">
      <c r="A48" s="0" t="n">
        <v>95</v>
      </c>
      <c r="B48" s="0" t="n">
        <v>7419.7263997735</v>
      </c>
      <c r="C48" s="0" t="n">
        <v>12594318</v>
      </c>
    </row>
    <row r="49" customFormat="false" ht="12.8" hidden="false" customHeight="false" outlineLevel="0" collapsed="false">
      <c r="A49" s="0" t="n">
        <v>96</v>
      </c>
      <c r="B49" s="0" t="n">
        <v>7484.79964142805</v>
      </c>
      <c r="C49" s="0" t="n">
        <v>12604901</v>
      </c>
    </row>
    <row r="50" customFormat="false" ht="12.8" hidden="false" customHeight="false" outlineLevel="0" collapsed="false">
      <c r="A50" s="0" t="n">
        <v>97</v>
      </c>
      <c r="B50" s="0" t="n">
        <v>7539.64922319544</v>
      </c>
      <c r="C50" s="0" t="n">
        <v>12658000</v>
      </c>
    </row>
    <row r="51" customFormat="false" ht="12.8" hidden="false" customHeight="false" outlineLevel="0" collapsed="false">
      <c r="A51" s="0" t="n">
        <v>98</v>
      </c>
      <c r="B51" s="0" t="n">
        <v>7562.33866458426</v>
      </c>
      <c r="C51" s="0" t="n">
        <v>12687920</v>
      </c>
    </row>
    <row r="52" customFormat="false" ht="12.8" hidden="false" customHeight="false" outlineLevel="0" collapsed="false">
      <c r="A52" s="0" t="n">
        <v>99</v>
      </c>
      <c r="B52" s="0" t="n">
        <v>7610.33903844161</v>
      </c>
      <c r="C52" s="0" t="n">
        <v>12733644</v>
      </c>
    </row>
    <row r="53" customFormat="false" ht="12.8" hidden="false" customHeight="false" outlineLevel="0" collapsed="false">
      <c r="A53" s="0" t="n">
        <v>100</v>
      </c>
      <c r="B53" s="0" t="n">
        <v>7654.67787866458</v>
      </c>
      <c r="C53" s="0" t="n">
        <v>12801553</v>
      </c>
    </row>
    <row r="54" customFormat="false" ht="12.8" hidden="false" customHeight="false" outlineLevel="0" collapsed="false">
      <c r="A54" s="0" t="n">
        <v>101</v>
      </c>
      <c r="B54" s="0" t="n">
        <v>7678.60192824628</v>
      </c>
      <c r="C54" s="0" t="n">
        <v>12903660</v>
      </c>
    </row>
    <row r="55" customFormat="false" ht="12.8" hidden="false" customHeight="false" outlineLevel="0" collapsed="false">
      <c r="A55" s="0" t="n">
        <v>102</v>
      </c>
      <c r="B55" s="0" t="n">
        <v>7693.08614712035</v>
      </c>
      <c r="C55" s="0" t="n">
        <v>12932225</v>
      </c>
    </row>
    <row r="56" customFormat="false" ht="12.8" hidden="false" customHeight="false" outlineLevel="0" collapsed="false">
      <c r="A56" s="0" t="n">
        <v>103</v>
      </c>
      <c r="B56" s="0" t="n">
        <v>7716.56614594089</v>
      </c>
      <c r="C56" s="0" t="n">
        <v>12988875</v>
      </c>
    </row>
    <row r="57" customFormat="false" ht="12.8" hidden="false" customHeight="false" outlineLevel="0" collapsed="false">
      <c r="A57" s="0" t="n">
        <v>104</v>
      </c>
      <c r="B57" s="0" t="n">
        <v>7737.815684602</v>
      </c>
      <c r="C57" s="0" t="n">
        <v>13094487</v>
      </c>
    </row>
    <row r="58" customFormat="false" ht="12.8" hidden="false" customHeight="false" outlineLevel="0" collapsed="false">
      <c r="A58" s="0" t="n">
        <v>105</v>
      </c>
      <c r="B58" s="0" t="n">
        <v>7782.20566298249</v>
      </c>
      <c r="C58" s="0" t="n">
        <v>13159088</v>
      </c>
    </row>
    <row r="59" customFormat="false" ht="12.8" hidden="false" customHeight="false" outlineLevel="0" collapsed="false">
      <c r="A59" s="0" t="n">
        <v>106</v>
      </c>
      <c r="B59" s="0" t="n">
        <v>7791.04391526744</v>
      </c>
      <c r="C59" s="0" t="n">
        <v>13221892</v>
      </c>
    </row>
    <row r="60" customFormat="false" ht="12.8" hidden="false" customHeight="false" outlineLevel="0" collapsed="false">
      <c r="A60" s="0" t="n">
        <v>107</v>
      </c>
      <c r="B60" s="0" t="n">
        <v>7841.55318935802</v>
      </c>
      <c r="C60" s="0" t="n">
        <v>13229753</v>
      </c>
    </row>
    <row r="61" customFormat="false" ht="12.8" hidden="false" customHeight="false" outlineLevel="0" collapsed="false">
      <c r="A61" s="0" t="n">
        <v>108</v>
      </c>
      <c r="B61" s="0" t="n">
        <v>7888.53695246316</v>
      </c>
      <c r="C61" s="0" t="n">
        <v>13265454</v>
      </c>
    </row>
    <row r="62" customFormat="false" ht="12.8" hidden="false" customHeight="false" outlineLevel="0" collapsed="false">
      <c r="A62" s="0" t="n">
        <v>109</v>
      </c>
      <c r="B62" s="0" t="n">
        <v>7904.22516207739</v>
      </c>
      <c r="C62" s="0" t="n">
        <v>13317493</v>
      </c>
    </row>
    <row r="63" customFormat="false" ht="12.8" hidden="false" customHeight="false" outlineLevel="0" collapsed="false">
      <c r="A63" s="0" t="n">
        <v>110</v>
      </c>
      <c r="B63" s="0" t="n">
        <v>7941.17280358957</v>
      </c>
      <c r="C63" s="0" t="n">
        <v>13391639</v>
      </c>
    </row>
    <row r="64" customFormat="false" ht="12.8" hidden="false" customHeight="false" outlineLevel="0" collapsed="false">
      <c r="A64" s="0" t="n">
        <v>111</v>
      </c>
      <c r="B64" s="0" t="n">
        <v>7980.18422384067</v>
      </c>
      <c r="C64" s="0" t="n">
        <v>13435320</v>
      </c>
    </row>
    <row r="65" customFormat="false" ht="12.8" hidden="false" customHeight="false" outlineLevel="0" collapsed="false">
      <c r="A65" s="0" t="n">
        <v>112</v>
      </c>
      <c r="B65" s="0" t="n">
        <v>8042.17773591596</v>
      </c>
      <c r="C65" s="0" t="n">
        <v>13484740</v>
      </c>
    </row>
    <row r="66" customFormat="false" ht="12.8" hidden="false" customHeight="false" outlineLevel="0" collapsed="false">
      <c r="A66" s="0" t="n">
        <v>113</v>
      </c>
      <c r="B66" s="0" t="n">
        <v>8052.49763130392</v>
      </c>
      <c r="C66" s="0" t="n">
        <v>13524190</v>
      </c>
    </row>
    <row r="67" customFormat="false" ht="12.8" hidden="false" customHeight="false" outlineLevel="0" collapsed="false">
      <c r="A67" s="0" t="n">
        <v>114</v>
      </c>
      <c r="B67" s="0" t="n">
        <v>8105.80441600487</v>
      </c>
      <c r="C67" s="0" t="n">
        <v>13540441</v>
      </c>
    </row>
    <row r="68" customFormat="false" ht="12.8" hidden="false" customHeight="false" outlineLevel="0" collapsed="false">
      <c r="A68" s="0" t="n">
        <v>115</v>
      </c>
      <c r="B68" s="0" t="n">
        <v>8138.33602891468</v>
      </c>
      <c r="C68" s="0" t="n">
        <v>13584721</v>
      </c>
    </row>
    <row r="69" customFormat="false" ht="12.8" hidden="false" customHeight="false" outlineLevel="0" collapsed="false">
      <c r="A69" s="0" t="n">
        <v>116</v>
      </c>
      <c r="B69" s="0" t="n">
        <v>8187.37747416539</v>
      </c>
      <c r="C69" s="0" t="n">
        <v>13626748</v>
      </c>
    </row>
    <row r="70" customFormat="false" ht="12.8" hidden="false" customHeight="false" outlineLevel="0" collapsed="false">
      <c r="A70" s="0" t="n">
        <v>117</v>
      </c>
      <c r="B70" s="0" t="n">
        <v>8247.52996099905</v>
      </c>
      <c r="C70" s="0" t="n">
        <v>13682424</v>
      </c>
    </row>
    <row r="71" customFormat="false" ht="12.8" hidden="false" customHeight="false" outlineLevel="0" collapsed="false">
      <c r="A71" s="0" t="n">
        <v>118</v>
      </c>
      <c r="B71" s="0" t="n">
        <v>8264.41978413626</v>
      </c>
      <c r="C71" s="0" t="n">
        <v>13731248</v>
      </c>
    </row>
    <row r="72" customFormat="false" ht="12.8" hidden="false" customHeight="false" outlineLevel="0" collapsed="false">
      <c r="A72" s="0" t="n">
        <v>119</v>
      </c>
      <c r="B72" s="0" t="n">
        <v>8308.80189418081</v>
      </c>
      <c r="C72" s="0" t="n">
        <v>13740482</v>
      </c>
    </row>
    <row r="73" customFormat="false" ht="12.8" hidden="false" customHeight="false" outlineLevel="0" collapsed="false">
      <c r="A73" s="0" t="n">
        <v>120</v>
      </c>
      <c r="B73" s="0" t="n">
        <v>8317.54269344594</v>
      </c>
      <c r="C73" s="0" t="n">
        <v>13790823</v>
      </c>
    </row>
    <row r="74" customFormat="false" ht="12.8" hidden="false" customHeight="false" outlineLevel="0" collapsed="false">
      <c r="A74" s="0" t="n">
        <v>121</v>
      </c>
      <c r="B74" s="0" t="n">
        <v>8389.70066242764</v>
      </c>
      <c r="C74" s="0" t="n">
        <v>13817773</v>
      </c>
    </row>
    <row r="75" customFormat="false" ht="12.8" hidden="false" customHeight="false" outlineLevel="0" collapsed="false">
      <c r="A75" s="0" t="n">
        <v>122</v>
      </c>
      <c r="B75" s="0" t="n">
        <v>8407.61881224578</v>
      </c>
      <c r="C75" s="0" t="n">
        <v>13849925</v>
      </c>
    </row>
    <row r="76" customFormat="false" ht="12.8" hidden="false" customHeight="false" outlineLevel="0" collapsed="false">
      <c r="A76" s="0" t="n">
        <v>123</v>
      </c>
      <c r="B76" s="0" t="n">
        <v>8392.65996476198</v>
      </c>
      <c r="C76" s="0" t="n">
        <v>13899627</v>
      </c>
    </row>
    <row r="77" customFormat="false" ht="12.8" hidden="false" customHeight="false" outlineLevel="0" collapsed="false">
      <c r="A77" s="0" t="n">
        <v>124</v>
      </c>
      <c r="B77" s="0" t="n">
        <v>8481.54507001956</v>
      </c>
      <c r="C77" s="0" t="n">
        <v>13897822</v>
      </c>
    </row>
    <row r="78" customFormat="false" ht="12.8" hidden="false" customHeight="false" outlineLevel="0" collapsed="false">
      <c r="A78" s="0" t="n">
        <v>125</v>
      </c>
      <c r="B78" s="0" t="n">
        <v>8535.1917916703</v>
      </c>
      <c r="C78" s="0" t="n">
        <v>13985310</v>
      </c>
    </row>
    <row r="79" customFormat="false" ht="12.8" hidden="false" customHeight="false" outlineLevel="0" collapsed="false">
      <c r="A79" s="0" t="n">
        <v>126</v>
      </c>
      <c r="B79" s="0" t="n">
        <v>8558.56610660288</v>
      </c>
      <c r="C79" s="0" t="n">
        <v>14060404</v>
      </c>
    </row>
    <row r="80" customFormat="false" ht="12.8" hidden="false" customHeight="false" outlineLevel="0" collapsed="false">
      <c r="A80" s="0" t="n">
        <v>127</v>
      </c>
      <c r="B80" s="0" t="n">
        <v>8543.02984655489</v>
      </c>
      <c r="C80" s="0" t="n">
        <v>14160097</v>
      </c>
    </row>
    <row r="81" customFormat="false" ht="12.8" hidden="false" customHeight="false" outlineLevel="0" collapsed="false">
      <c r="A81" s="0" t="n">
        <v>128</v>
      </c>
      <c r="B81" s="0" t="n">
        <v>8609.82426743616</v>
      </c>
      <c r="C81" s="0" t="n">
        <v>14166576</v>
      </c>
    </row>
    <row r="82" customFormat="false" ht="12.8" hidden="false" customHeight="false" outlineLevel="0" collapsed="false">
      <c r="A82" s="0" t="n">
        <v>129</v>
      </c>
      <c r="B82" s="0" t="n">
        <v>8643.00110551721</v>
      </c>
      <c r="C82" s="0" t="n">
        <v>14213665</v>
      </c>
    </row>
    <row r="83" customFormat="false" ht="12.8" hidden="false" customHeight="false" outlineLevel="0" collapsed="false">
      <c r="A83" s="0" t="n">
        <v>130</v>
      </c>
      <c r="B83" s="0" t="n">
        <v>8671.85710978919</v>
      </c>
      <c r="C83" s="0" t="n">
        <v>14238635</v>
      </c>
    </row>
    <row r="84" customFormat="false" ht="12.8" hidden="false" customHeight="false" outlineLevel="0" collapsed="false">
      <c r="A84" s="0" t="n">
        <v>131</v>
      </c>
      <c r="B84" s="0" t="n">
        <v>8719.84177240153</v>
      </c>
      <c r="C84" s="0" t="n">
        <v>14330815</v>
      </c>
    </row>
    <row r="85" customFormat="false" ht="12.8" hidden="false" customHeight="false" outlineLevel="0" collapsed="false">
      <c r="A85" s="0" t="n">
        <v>132</v>
      </c>
      <c r="B85" s="0" t="n">
        <v>8754.06732082201</v>
      </c>
      <c r="C85" s="0" t="n">
        <v>14323289</v>
      </c>
    </row>
    <row r="86" customFormat="false" ht="12.8" hidden="false" customHeight="false" outlineLevel="0" collapsed="false">
      <c r="A86" s="0" t="n">
        <v>133</v>
      </c>
      <c r="B86" s="0" t="n">
        <v>8772.08063666297</v>
      </c>
      <c r="C86" s="0" t="n">
        <v>14378404</v>
      </c>
    </row>
    <row r="87" customFormat="false" ht="12.8" hidden="false" customHeight="false" outlineLevel="0" collapsed="false">
      <c r="A87" s="0" t="n">
        <v>134</v>
      </c>
      <c r="B87" s="0" t="n">
        <v>8793.56922682894</v>
      </c>
      <c r="C87" s="0" t="n">
        <v>14434108</v>
      </c>
    </row>
    <row r="88" customFormat="false" ht="12.8" hidden="false" customHeight="false" outlineLevel="0" collapsed="false">
      <c r="A88" s="0" t="n">
        <v>135</v>
      </c>
      <c r="B88" s="0" t="n">
        <v>8809.60075635924</v>
      </c>
      <c r="C88" s="0" t="n">
        <v>14486966</v>
      </c>
    </row>
    <row r="89" customFormat="false" ht="12.8" hidden="false" customHeight="false" outlineLevel="0" collapsed="false">
      <c r="A89" s="0" t="n">
        <v>136</v>
      </c>
      <c r="B89" s="0" t="n">
        <v>8873.58643954709</v>
      </c>
      <c r="C89" s="0" t="n">
        <v>14536022</v>
      </c>
    </row>
    <row r="90" customFormat="false" ht="12.8" hidden="false" customHeight="false" outlineLevel="0" collapsed="false">
      <c r="A90" s="0" t="n">
        <v>137</v>
      </c>
      <c r="B90" s="0" t="n">
        <v>8878.59206106183</v>
      </c>
      <c r="C90" s="0" t="n">
        <v>14549918</v>
      </c>
    </row>
    <row r="91" customFormat="false" ht="12.8" hidden="false" customHeight="false" outlineLevel="0" collapsed="false">
      <c r="A91" s="0" t="n">
        <v>138</v>
      </c>
      <c r="B91" s="0" t="n">
        <v>8948.0600246226</v>
      </c>
      <c r="C91" s="0" t="n">
        <v>14540582</v>
      </c>
    </row>
    <row r="92" customFormat="false" ht="12.8" hidden="false" customHeight="false" outlineLevel="0" collapsed="false">
      <c r="A92" s="0" t="n">
        <v>139</v>
      </c>
      <c r="B92" s="0" t="n">
        <v>8971.2738738756</v>
      </c>
      <c r="C92" s="0" t="n">
        <v>14575041</v>
      </c>
    </row>
    <row r="93" customFormat="false" ht="12.8" hidden="false" customHeight="false" outlineLevel="0" collapsed="false">
      <c r="A93" s="0" t="n">
        <v>140</v>
      </c>
      <c r="B93" s="0" t="n">
        <v>8997.36053067827</v>
      </c>
      <c r="C93" s="0" t="n">
        <v>14584382</v>
      </c>
    </row>
    <row r="94" customFormat="false" ht="12.8" hidden="false" customHeight="false" outlineLevel="0" collapsed="false">
      <c r="A94" s="0" t="n">
        <v>141</v>
      </c>
      <c r="B94" s="0" t="n">
        <v>9007.89319315292</v>
      </c>
      <c r="C94" s="0" t="n">
        <v>14650539</v>
      </c>
    </row>
    <row r="95" customFormat="false" ht="12.8" hidden="false" customHeight="false" outlineLevel="0" collapsed="false">
      <c r="A95" s="0" t="n">
        <v>142</v>
      </c>
      <c r="B95" s="0" t="n">
        <v>9023.0926188147</v>
      </c>
      <c r="C95" s="0" t="n">
        <v>14733834</v>
      </c>
    </row>
    <row r="96" customFormat="false" ht="12.8" hidden="false" customHeight="false" outlineLevel="0" collapsed="false">
      <c r="A96" s="0" t="n">
        <v>143</v>
      </c>
      <c r="B96" s="0" t="n">
        <v>9068.09140288773</v>
      </c>
      <c r="C96" s="0" t="n">
        <v>14728729</v>
      </c>
    </row>
    <row r="97" customFormat="false" ht="12.8" hidden="false" customHeight="false" outlineLevel="0" collapsed="false">
      <c r="A97" s="0" t="n">
        <v>144</v>
      </c>
      <c r="B97" s="0" t="n">
        <v>9086.88196110962</v>
      </c>
      <c r="C97" s="0" t="n">
        <v>14837416</v>
      </c>
    </row>
    <row r="98" customFormat="false" ht="12.8" hidden="false" customHeight="false" outlineLevel="0" collapsed="false">
      <c r="A98" s="0" t="n">
        <v>145</v>
      </c>
      <c r="B98" s="0" t="n">
        <v>9101.27692729697</v>
      </c>
      <c r="C98" s="0" t="n">
        <v>14844231</v>
      </c>
    </row>
    <row r="99" customFormat="false" ht="12.8" hidden="false" customHeight="false" outlineLevel="0" collapsed="false">
      <c r="A99" s="0" t="n">
        <v>146</v>
      </c>
      <c r="B99" s="0" t="n">
        <v>9150.44881317977</v>
      </c>
      <c r="C99" s="0" t="n">
        <v>14867035</v>
      </c>
    </row>
    <row r="100" customFormat="false" ht="12.8" hidden="false" customHeight="false" outlineLevel="0" collapsed="false">
      <c r="A100" s="0" t="n">
        <v>147</v>
      </c>
      <c r="B100" s="0" t="n">
        <v>9182.78989991977</v>
      </c>
      <c r="C100" s="0" t="n">
        <v>14942145</v>
      </c>
    </row>
    <row r="101" customFormat="false" ht="12.8" hidden="false" customHeight="false" outlineLevel="0" collapsed="false">
      <c r="A101" s="0" t="n">
        <v>148</v>
      </c>
      <c r="B101" s="0" t="n">
        <v>9225.30722849072</v>
      </c>
      <c r="C101" s="0" t="n">
        <v>14996967</v>
      </c>
    </row>
    <row r="102" customFormat="false" ht="12.8" hidden="false" customHeight="false" outlineLevel="0" collapsed="false">
      <c r="A102" s="0" t="n">
        <v>149</v>
      </c>
      <c r="B102" s="0" t="n">
        <v>9302.33333159006</v>
      </c>
      <c r="C102" s="0" t="n">
        <v>15012915</v>
      </c>
    </row>
    <row r="103" customFormat="false" ht="12.8" hidden="false" customHeight="false" outlineLevel="0" collapsed="false">
      <c r="A103" s="0" t="n">
        <v>150</v>
      </c>
      <c r="B103" s="0" t="n">
        <v>9324.94327327866</v>
      </c>
      <c r="C103" s="0" t="n">
        <v>15060927</v>
      </c>
    </row>
    <row r="104" customFormat="false" ht="12.8" hidden="false" customHeight="false" outlineLevel="0" collapsed="false">
      <c r="A104" s="0" t="n">
        <v>151</v>
      </c>
      <c r="B104" s="0" t="n">
        <v>9319.9008526334</v>
      </c>
      <c r="C104" s="0" t="n">
        <v>15030976</v>
      </c>
    </row>
    <row r="105" customFormat="false" ht="12.8" hidden="false" customHeight="false" outlineLevel="0" collapsed="false">
      <c r="A105" s="0" t="n">
        <v>152</v>
      </c>
      <c r="B105" s="0" t="n">
        <v>9383.11979556863</v>
      </c>
      <c r="C105" s="0" t="n">
        <v>15030817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3" colorId="64" zoomScale="85" zoomScaleNormal="85" zoomScalePageLayoutView="100" workbookViewId="0">
      <selection pane="topLeft" activeCell="B95" activeCellId="0" sqref="B95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6367.86106940948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6212.80861261949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6136.54892445843</v>
      </c>
      <c r="C25" s="0" t="n">
        <v>10343274</v>
      </c>
    </row>
    <row r="26" customFormat="false" ht="12.8" hidden="false" customHeight="false" outlineLevel="0" collapsed="false">
      <c r="A26" s="0" t="n">
        <v>73</v>
      </c>
      <c r="B26" s="0" t="n">
        <v>6068.88832819204</v>
      </c>
      <c r="C26" s="0" t="n">
        <v>10733131</v>
      </c>
    </row>
    <row r="27" customFormat="false" ht="12.8" hidden="false" customHeight="false" outlineLevel="0" collapsed="false">
      <c r="A27" s="0" t="n">
        <v>74</v>
      </c>
      <c r="B27" s="0" t="n">
        <v>6038.16600718739</v>
      </c>
      <c r="C27" s="0" t="n">
        <v>11027369</v>
      </c>
    </row>
    <row r="28" customFormat="false" ht="12.8" hidden="false" customHeight="false" outlineLevel="0" collapsed="false">
      <c r="A28" s="0" t="n">
        <v>75</v>
      </c>
      <c r="B28" s="0" t="n">
        <v>6012.88204799863</v>
      </c>
      <c r="C28" s="0" t="n">
        <v>11347136</v>
      </c>
    </row>
    <row r="29" customFormat="false" ht="12.8" hidden="false" customHeight="false" outlineLevel="0" collapsed="false">
      <c r="A29" s="0" t="n">
        <v>76</v>
      </c>
      <c r="B29" s="0" t="n">
        <v>6071.24517032855</v>
      </c>
      <c r="C29" s="0" t="n">
        <v>11387672</v>
      </c>
    </row>
    <row r="30" customFormat="false" ht="12.8" hidden="false" customHeight="false" outlineLevel="0" collapsed="false">
      <c r="A30" s="0" t="n">
        <v>77</v>
      </c>
      <c r="B30" s="0" t="n">
        <v>6097.52796733131</v>
      </c>
      <c r="C30" s="0" t="n">
        <v>11376831</v>
      </c>
    </row>
    <row r="31" customFormat="false" ht="12.8" hidden="false" customHeight="false" outlineLevel="0" collapsed="false">
      <c r="A31" s="0" t="n">
        <v>78</v>
      </c>
      <c r="B31" s="0" t="n">
        <v>6112.91721672964</v>
      </c>
      <c r="C31" s="0" t="n">
        <v>11447381</v>
      </c>
    </row>
    <row r="32" customFormat="false" ht="12.8" hidden="false" customHeight="false" outlineLevel="0" collapsed="false">
      <c r="A32" s="0" t="n">
        <v>79</v>
      </c>
      <c r="B32" s="0" t="n">
        <v>6129.02510966084</v>
      </c>
      <c r="C32" s="0" t="n">
        <v>11497717</v>
      </c>
    </row>
    <row r="33" customFormat="false" ht="12.8" hidden="false" customHeight="false" outlineLevel="0" collapsed="false">
      <c r="A33" s="0" t="n">
        <v>80</v>
      </c>
      <c r="B33" s="0" t="n">
        <v>6184.91646005219</v>
      </c>
      <c r="C33" s="0" t="n">
        <v>11504496</v>
      </c>
    </row>
    <row r="34" customFormat="false" ht="12.8" hidden="false" customHeight="false" outlineLevel="0" collapsed="false">
      <c r="A34" s="0" t="n">
        <v>81</v>
      </c>
      <c r="B34" s="0" t="n">
        <v>6214.75799094523</v>
      </c>
      <c r="C34" s="0" t="n">
        <v>11570636</v>
      </c>
    </row>
    <row r="35" customFormat="false" ht="12.8" hidden="false" customHeight="false" outlineLevel="0" collapsed="false">
      <c r="A35" s="0" t="n">
        <v>82</v>
      </c>
      <c r="B35" s="0" t="n">
        <v>6244.32816234378</v>
      </c>
      <c r="C35" s="0" t="n">
        <v>11567744</v>
      </c>
    </row>
    <row r="36" customFormat="false" ht="12.8" hidden="false" customHeight="false" outlineLevel="0" collapsed="false">
      <c r="A36" s="0" t="n">
        <v>83</v>
      </c>
      <c r="B36" s="0" t="n">
        <v>6281.13839146436</v>
      </c>
      <c r="C36" s="0" t="n">
        <v>11582370</v>
      </c>
    </row>
    <row r="37" customFormat="false" ht="12.8" hidden="false" customHeight="false" outlineLevel="0" collapsed="false">
      <c r="A37" s="0" t="n">
        <v>84</v>
      </c>
      <c r="B37" s="0" t="n">
        <v>6327.66759406571</v>
      </c>
      <c r="C37" s="0" t="n">
        <v>11596960</v>
      </c>
    </row>
    <row r="38" customFormat="false" ht="12.8" hidden="false" customHeight="false" outlineLevel="0" collapsed="false">
      <c r="A38" s="0" t="n">
        <v>85</v>
      </c>
      <c r="B38" s="0" t="n">
        <v>6341.83443366115</v>
      </c>
      <c r="C38" s="0" t="n">
        <v>11631051</v>
      </c>
    </row>
    <row r="39" customFormat="false" ht="12.8" hidden="false" customHeight="false" outlineLevel="0" collapsed="false">
      <c r="A39" s="0" t="n">
        <v>86</v>
      </c>
      <c r="B39" s="0" t="n">
        <v>6375.02512400421</v>
      </c>
      <c r="C39" s="0" t="n">
        <v>11653881</v>
      </c>
    </row>
    <row r="40" customFormat="false" ht="12.8" hidden="false" customHeight="false" outlineLevel="0" collapsed="false">
      <c r="A40" s="0" t="n">
        <v>87</v>
      </c>
      <c r="B40" s="0" t="n">
        <v>6368.40411829942</v>
      </c>
      <c r="C40" s="0" t="n">
        <v>11701817</v>
      </c>
    </row>
    <row r="41" customFormat="false" ht="12.8" hidden="false" customHeight="false" outlineLevel="0" collapsed="false">
      <c r="A41" s="0" t="n">
        <v>88</v>
      </c>
      <c r="B41" s="0" t="n">
        <v>6392.84801853955</v>
      </c>
      <c r="C41" s="0" t="n">
        <v>11765154</v>
      </c>
    </row>
    <row r="42" customFormat="false" ht="12.8" hidden="false" customHeight="false" outlineLevel="0" collapsed="false">
      <c r="A42" s="0" t="n">
        <v>89</v>
      </c>
      <c r="B42" s="0" t="n">
        <v>6445.28472462034</v>
      </c>
      <c r="C42" s="0" t="n">
        <v>11808088</v>
      </c>
    </row>
    <row r="43" customFormat="false" ht="12.8" hidden="false" customHeight="false" outlineLevel="0" collapsed="false">
      <c r="A43" s="0" t="n">
        <v>90</v>
      </c>
      <c r="B43" s="0" t="n">
        <v>6480.85074752167</v>
      </c>
      <c r="C43" s="0" t="n">
        <v>11870809</v>
      </c>
    </row>
    <row r="44" customFormat="false" ht="12.8" hidden="false" customHeight="false" outlineLevel="0" collapsed="false">
      <c r="A44" s="0" t="n">
        <v>91</v>
      </c>
      <c r="B44" s="0" t="n">
        <v>6524.50989788842</v>
      </c>
      <c r="C44" s="0" t="n">
        <v>11893165</v>
      </c>
    </row>
    <row r="45" customFormat="false" ht="12.8" hidden="false" customHeight="false" outlineLevel="0" collapsed="false">
      <c r="A45" s="0" t="n">
        <v>92</v>
      </c>
      <c r="B45" s="0" t="n">
        <v>6537.14669714487</v>
      </c>
      <c r="C45" s="0" t="n">
        <v>11935258</v>
      </c>
    </row>
    <row r="46" customFormat="false" ht="12.8" hidden="false" customHeight="false" outlineLevel="0" collapsed="false">
      <c r="A46" s="0" t="n">
        <v>93</v>
      </c>
      <c r="B46" s="0" t="n">
        <v>6555.53834826291</v>
      </c>
      <c r="C46" s="0" t="n">
        <v>11950940</v>
      </c>
    </row>
    <row r="47" customFormat="false" ht="12.8" hidden="false" customHeight="false" outlineLevel="0" collapsed="false">
      <c r="A47" s="0" t="n">
        <v>94</v>
      </c>
      <c r="B47" s="0" t="n">
        <v>6609.05355402967</v>
      </c>
      <c r="C47" s="0" t="n">
        <v>11972880</v>
      </c>
    </row>
    <row r="48" customFormat="false" ht="12.8" hidden="false" customHeight="false" outlineLevel="0" collapsed="false">
      <c r="A48" s="0" t="n">
        <v>95</v>
      </c>
      <c r="B48" s="0" t="n">
        <v>6656.47622941217</v>
      </c>
      <c r="C48" s="0" t="n">
        <v>12015813</v>
      </c>
    </row>
    <row r="49" customFormat="false" ht="12.8" hidden="false" customHeight="false" outlineLevel="0" collapsed="false">
      <c r="A49" s="0" t="n">
        <v>96</v>
      </c>
      <c r="B49" s="0" t="n">
        <v>6704.15205928575</v>
      </c>
      <c r="C49" s="0" t="n">
        <v>12038906</v>
      </c>
    </row>
    <row r="50" customFormat="false" ht="12.8" hidden="false" customHeight="false" outlineLevel="0" collapsed="false">
      <c r="A50" s="0" t="n">
        <v>97</v>
      </c>
      <c r="B50" s="0" t="n">
        <v>6692.50068699054</v>
      </c>
      <c r="C50" s="0" t="n">
        <v>12125346</v>
      </c>
    </row>
    <row r="51" customFormat="false" ht="12.8" hidden="false" customHeight="false" outlineLevel="0" collapsed="false">
      <c r="A51" s="0" t="n">
        <v>98</v>
      </c>
      <c r="B51" s="0" t="n">
        <v>6745.81411589909</v>
      </c>
      <c r="C51" s="0" t="n">
        <v>12111015</v>
      </c>
    </row>
    <row r="52" customFormat="false" ht="12.8" hidden="false" customHeight="false" outlineLevel="0" collapsed="false">
      <c r="A52" s="0" t="n">
        <v>99</v>
      </c>
      <c r="B52" s="0" t="n">
        <v>6788.45038013163</v>
      </c>
      <c r="C52" s="0" t="n">
        <v>12162773</v>
      </c>
    </row>
    <row r="53" customFormat="false" ht="12.8" hidden="false" customHeight="false" outlineLevel="0" collapsed="false">
      <c r="A53" s="0" t="n">
        <v>100</v>
      </c>
      <c r="B53" s="0" t="n">
        <v>6844.41686289885</v>
      </c>
      <c r="C53" s="0" t="n">
        <v>12213972</v>
      </c>
    </row>
    <row r="54" customFormat="false" ht="12.8" hidden="false" customHeight="false" outlineLevel="0" collapsed="false">
      <c r="A54" s="0" t="n">
        <v>101</v>
      </c>
      <c r="B54" s="0" t="n">
        <v>6875.99149535746</v>
      </c>
      <c r="C54" s="0" t="n">
        <v>12234969</v>
      </c>
    </row>
    <row r="55" customFormat="false" ht="12.8" hidden="false" customHeight="false" outlineLevel="0" collapsed="false">
      <c r="A55" s="0" t="n">
        <v>102</v>
      </c>
      <c r="B55" s="0" t="n">
        <v>6872.37501490803</v>
      </c>
      <c r="C55" s="0" t="n">
        <v>12284830</v>
      </c>
    </row>
    <row r="56" customFormat="false" ht="12.8" hidden="false" customHeight="false" outlineLevel="0" collapsed="false">
      <c r="A56" s="0" t="n">
        <v>103</v>
      </c>
      <c r="B56" s="0" t="n">
        <v>6877.72872996677</v>
      </c>
      <c r="C56" s="0" t="n">
        <v>12277917</v>
      </c>
    </row>
    <row r="57" customFormat="false" ht="12.8" hidden="false" customHeight="false" outlineLevel="0" collapsed="false">
      <c r="A57" s="0" t="n">
        <v>104</v>
      </c>
      <c r="B57" s="0" t="n">
        <v>6871.65543122957</v>
      </c>
      <c r="C57" s="0" t="n">
        <v>12293858</v>
      </c>
    </row>
    <row r="58" customFormat="false" ht="12.8" hidden="false" customHeight="false" outlineLevel="0" collapsed="false">
      <c r="A58" s="0" t="n">
        <v>105</v>
      </c>
      <c r="B58" s="0" t="n">
        <v>6868.30684699988</v>
      </c>
      <c r="C58" s="0" t="n">
        <v>12387546</v>
      </c>
    </row>
    <row r="59" customFormat="false" ht="12.8" hidden="false" customHeight="false" outlineLevel="0" collapsed="false">
      <c r="A59" s="0" t="n">
        <v>106</v>
      </c>
      <c r="B59" s="0" t="n">
        <v>6864.69473515315</v>
      </c>
      <c r="C59" s="0" t="n">
        <v>12433280</v>
      </c>
    </row>
    <row r="60" customFormat="false" ht="12.8" hidden="false" customHeight="false" outlineLevel="0" collapsed="false">
      <c r="A60" s="0" t="n">
        <v>107</v>
      </c>
      <c r="B60" s="0" t="n">
        <v>6895.78322844481</v>
      </c>
      <c r="C60" s="0" t="n">
        <v>12511018</v>
      </c>
    </row>
    <row r="61" customFormat="false" ht="12.8" hidden="false" customHeight="false" outlineLevel="0" collapsed="false">
      <c r="A61" s="0" t="n">
        <v>108</v>
      </c>
      <c r="B61" s="0" t="n">
        <v>6914.77838380393</v>
      </c>
      <c r="C61" s="0" t="n">
        <v>12544795</v>
      </c>
    </row>
    <row r="62" customFormat="false" ht="12.8" hidden="false" customHeight="false" outlineLevel="0" collapsed="false">
      <c r="A62" s="0" t="n">
        <v>109</v>
      </c>
      <c r="B62" s="0" t="n">
        <v>6962.58186967793</v>
      </c>
      <c r="C62" s="0" t="n">
        <v>12519738</v>
      </c>
    </row>
    <row r="63" customFormat="false" ht="12.8" hidden="false" customHeight="false" outlineLevel="0" collapsed="false">
      <c r="A63" s="0" t="n">
        <v>110</v>
      </c>
      <c r="B63" s="0" t="n">
        <v>6944.48592386699</v>
      </c>
      <c r="C63" s="0" t="n">
        <v>12503359</v>
      </c>
    </row>
    <row r="64" customFormat="false" ht="12.8" hidden="false" customHeight="false" outlineLevel="0" collapsed="false">
      <c r="A64" s="0" t="n">
        <v>111</v>
      </c>
      <c r="B64" s="0" t="n">
        <v>6946.57713808719</v>
      </c>
      <c r="C64" s="0" t="n">
        <v>12532731</v>
      </c>
    </row>
    <row r="65" customFormat="false" ht="12.8" hidden="false" customHeight="false" outlineLevel="0" collapsed="false">
      <c r="A65" s="0" t="n">
        <v>112</v>
      </c>
      <c r="B65" s="0" t="n">
        <v>6934.28702639606</v>
      </c>
      <c r="C65" s="0" t="n">
        <v>12578922</v>
      </c>
    </row>
    <row r="66" customFormat="false" ht="12.8" hidden="false" customHeight="false" outlineLevel="0" collapsed="false">
      <c r="A66" s="0" t="n">
        <v>113</v>
      </c>
      <c r="B66" s="0" t="n">
        <v>6936.58749861099</v>
      </c>
      <c r="C66" s="0" t="n">
        <v>12546822</v>
      </c>
    </row>
    <row r="67" customFormat="false" ht="12.8" hidden="false" customHeight="false" outlineLevel="0" collapsed="false">
      <c r="A67" s="0" t="n">
        <v>114</v>
      </c>
      <c r="B67" s="0" t="n">
        <v>6941.36838323134</v>
      </c>
      <c r="C67" s="0" t="n">
        <v>12592894</v>
      </c>
    </row>
    <row r="68" customFormat="false" ht="12.8" hidden="false" customHeight="false" outlineLevel="0" collapsed="false">
      <c r="A68" s="0" t="n">
        <v>115</v>
      </c>
      <c r="B68" s="0" t="n">
        <v>6967.86082183842</v>
      </c>
      <c r="C68" s="0" t="n">
        <v>12581729</v>
      </c>
    </row>
    <row r="69" customFormat="false" ht="12.8" hidden="false" customHeight="false" outlineLevel="0" collapsed="false">
      <c r="A69" s="0" t="n">
        <v>116</v>
      </c>
      <c r="B69" s="0" t="n">
        <v>6966.37299142446</v>
      </c>
      <c r="C69" s="0" t="n">
        <v>12670578</v>
      </c>
    </row>
    <row r="70" customFormat="false" ht="12.8" hidden="false" customHeight="false" outlineLevel="0" collapsed="false">
      <c r="A70" s="0" t="n">
        <v>117</v>
      </c>
      <c r="B70" s="0" t="n">
        <v>7014.62806496764</v>
      </c>
      <c r="C70" s="0" t="n">
        <v>12631715</v>
      </c>
    </row>
    <row r="71" customFormat="false" ht="12.8" hidden="false" customHeight="false" outlineLevel="0" collapsed="false">
      <c r="A71" s="0" t="n">
        <v>118</v>
      </c>
      <c r="B71" s="0" t="n">
        <v>6999.67199498488</v>
      </c>
      <c r="C71" s="0" t="n">
        <v>12652232</v>
      </c>
    </row>
    <row r="72" customFormat="false" ht="12.8" hidden="false" customHeight="false" outlineLevel="0" collapsed="false">
      <c r="A72" s="0" t="n">
        <v>119</v>
      </c>
      <c r="B72" s="0" t="n">
        <v>7023.21106114254</v>
      </c>
      <c r="C72" s="0" t="n">
        <v>12691975</v>
      </c>
    </row>
    <row r="73" customFormat="false" ht="12.8" hidden="false" customHeight="false" outlineLevel="0" collapsed="false">
      <c r="A73" s="0" t="n">
        <v>120</v>
      </c>
      <c r="B73" s="0" t="n">
        <v>7022.21911002049</v>
      </c>
      <c r="C73" s="0" t="n">
        <v>12692993</v>
      </c>
    </row>
    <row r="74" customFormat="false" ht="12.8" hidden="false" customHeight="false" outlineLevel="0" collapsed="false">
      <c r="A74" s="0" t="n">
        <v>121</v>
      </c>
      <c r="B74" s="0" t="n">
        <v>7015.19128857289</v>
      </c>
      <c r="C74" s="0" t="n">
        <v>12721647</v>
      </c>
    </row>
    <row r="75" customFormat="false" ht="12.8" hidden="false" customHeight="false" outlineLevel="0" collapsed="false">
      <c r="A75" s="0" t="n">
        <v>122</v>
      </c>
      <c r="B75" s="0" t="n">
        <v>7038.47905591166</v>
      </c>
      <c r="C75" s="0" t="n">
        <v>12759667</v>
      </c>
    </row>
    <row r="76" customFormat="false" ht="12.8" hidden="false" customHeight="false" outlineLevel="0" collapsed="false">
      <c r="A76" s="0" t="n">
        <v>123</v>
      </c>
      <c r="B76" s="0" t="n">
        <v>7070.12709268784</v>
      </c>
      <c r="C76" s="0" t="n">
        <v>12790661</v>
      </c>
    </row>
    <row r="77" customFormat="false" ht="12.8" hidden="false" customHeight="false" outlineLevel="0" collapsed="false">
      <c r="A77" s="0" t="n">
        <v>124</v>
      </c>
      <c r="B77" s="0" t="n">
        <v>7069.98096009253</v>
      </c>
      <c r="C77" s="0" t="n">
        <v>12774671</v>
      </c>
    </row>
    <row r="78" customFormat="false" ht="12.8" hidden="false" customHeight="false" outlineLevel="0" collapsed="false">
      <c r="A78" s="0" t="n">
        <v>125</v>
      </c>
      <c r="B78" s="0" t="n">
        <v>7107.54070436129</v>
      </c>
      <c r="C78" s="0" t="n">
        <v>12821003</v>
      </c>
    </row>
    <row r="79" customFormat="false" ht="12.8" hidden="false" customHeight="false" outlineLevel="0" collapsed="false">
      <c r="A79" s="0" t="n">
        <v>126</v>
      </c>
      <c r="B79" s="0" t="n">
        <v>7093.14830028074</v>
      </c>
      <c r="C79" s="0" t="n">
        <v>12814483</v>
      </c>
    </row>
    <row r="80" customFormat="false" ht="12.8" hidden="false" customHeight="false" outlineLevel="0" collapsed="false">
      <c r="A80" s="0" t="n">
        <v>127</v>
      </c>
      <c r="B80" s="0" t="n">
        <v>7093.31907609406</v>
      </c>
      <c r="C80" s="0" t="n">
        <v>12794978</v>
      </c>
    </row>
    <row r="81" customFormat="false" ht="12.8" hidden="false" customHeight="false" outlineLevel="0" collapsed="false">
      <c r="A81" s="0" t="n">
        <v>128</v>
      </c>
      <c r="B81" s="0" t="n">
        <v>7076.49101785839</v>
      </c>
      <c r="C81" s="0" t="n">
        <v>12878477</v>
      </c>
    </row>
    <row r="82" customFormat="false" ht="12.8" hidden="false" customHeight="false" outlineLevel="0" collapsed="false">
      <c r="A82" s="0" t="n">
        <v>129</v>
      </c>
      <c r="B82" s="0" t="n">
        <v>7118.54284382013</v>
      </c>
      <c r="C82" s="0" t="n">
        <v>12867619</v>
      </c>
    </row>
    <row r="83" customFormat="false" ht="12.8" hidden="false" customHeight="false" outlineLevel="0" collapsed="false">
      <c r="A83" s="0" t="n">
        <v>130</v>
      </c>
      <c r="B83" s="0" t="n">
        <v>7170.36536198391</v>
      </c>
      <c r="C83" s="0" t="n">
        <v>12933926</v>
      </c>
    </row>
    <row r="84" customFormat="false" ht="12.8" hidden="false" customHeight="false" outlineLevel="0" collapsed="false">
      <c r="A84" s="0" t="n">
        <v>131</v>
      </c>
      <c r="B84" s="0" t="n">
        <v>7152.82666882849</v>
      </c>
      <c r="C84" s="0" t="n">
        <v>12913080</v>
      </c>
    </row>
    <row r="85" customFormat="false" ht="12.8" hidden="false" customHeight="false" outlineLevel="0" collapsed="false">
      <c r="A85" s="0" t="n">
        <v>132</v>
      </c>
      <c r="B85" s="0" t="n">
        <v>7148.1233725574</v>
      </c>
      <c r="C85" s="0" t="n">
        <v>12969696</v>
      </c>
    </row>
    <row r="86" customFormat="false" ht="12.8" hidden="false" customHeight="false" outlineLevel="0" collapsed="false">
      <c r="A86" s="0" t="n">
        <v>133</v>
      </c>
      <c r="B86" s="0" t="n">
        <v>7152.28941833111</v>
      </c>
      <c r="C86" s="0" t="n">
        <v>12950288</v>
      </c>
    </row>
    <row r="87" customFormat="false" ht="12.8" hidden="false" customHeight="false" outlineLevel="0" collapsed="false">
      <c r="A87" s="0" t="n">
        <v>134</v>
      </c>
      <c r="B87" s="0" t="n">
        <v>7192.32472355127</v>
      </c>
      <c r="C87" s="0" t="n">
        <v>12930262</v>
      </c>
    </row>
    <row r="88" customFormat="false" ht="12.8" hidden="false" customHeight="false" outlineLevel="0" collapsed="false">
      <c r="A88" s="0" t="n">
        <v>135</v>
      </c>
      <c r="B88" s="0" t="n">
        <v>7146.69900168169</v>
      </c>
      <c r="C88" s="0" t="n">
        <v>13030854</v>
      </c>
    </row>
    <row r="89" customFormat="false" ht="12.8" hidden="false" customHeight="false" outlineLevel="0" collapsed="false">
      <c r="A89" s="0" t="n">
        <v>136</v>
      </c>
      <c r="B89" s="0" t="n">
        <v>7173.00897551998</v>
      </c>
      <c r="C89" s="0" t="n">
        <v>13045566</v>
      </c>
    </row>
    <row r="90" customFormat="false" ht="12.8" hidden="false" customHeight="false" outlineLevel="0" collapsed="false">
      <c r="A90" s="0" t="n">
        <v>137</v>
      </c>
      <c r="B90" s="0" t="n">
        <v>7160.83814402819</v>
      </c>
      <c r="C90" s="0" t="n">
        <v>13026649</v>
      </c>
    </row>
    <row r="91" customFormat="false" ht="12.8" hidden="false" customHeight="false" outlineLevel="0" collapsed="false">
      <c r="A91" s="0" t="n">
        <v>138</v>
      </c>
      <c r="B91" s="0" t="n">
        <v>7161.66739027678</v>
      </c>
      <c r="C91" s="0" t="n">
        <v>13073674</v>
      </c>
    </row>
    <row r="92" customFormat="false" ht="12.8" hidden="false" customHeight="false" outlineLevel="0" collapsed="false">
      <c r="A92" s="0" t="n">
        <v>139</v>
      </c>
      <c r="B92" s="0" t="n">
        <v>7172.05353270197</v>
      </c>
      <c r="C92" s="0" t="n">
        <v>13077796</v>
      </c>
    </row>
    <row r="93" customFormat="false" ht="12.8" hidden="false" customHeight="false" outlineLevel="0" collapsed="false">
      <c r="A93" s="0" t="n">
        <v>140</v>
      </c>
      <c r="B93" s="0" t="n">
        <v>7197.42320228598</v>
      </c>
      <c r="C93" s="0" t="n">
        <v>13060796</v>
      </c>
    </row>
    <row r="94" customFormat="false" ht="12.8" hidden="false" customHeight="false" outlineLevel="0" collapsed="false">
      <c r="A94" s="0" t="n">
        <v>141</v>
      </c>
      <c r="B94" s="0" t="n">
        <v>7199.66839282074</v>
      </c>
      <c r="C94" s="0" t="n">
        <v>13132308</v>
      </c>
    </row>
    <row r="95" customFormat="false" ht="12.8" hidden="false" customHeight="false" outlineLevel="0" collapsed="false">
      <c r="A95" s="0" t="n">
        <v>142</v>
      </c>
      <c r="B95" s="0" t="n">
        <v>7229.63447686931</v>
      </c>
      <c r="C95" s="0" t="n">
        <v>13185626</v>
      </c>
    </row>
    <row r="96" customFormat="false" ht="12.8" hidden="false" customHeight="false" outlineLevel="0" collapsed="false">
      <c r="A96" s="0" t="n">
        <v>143</v>
      </c>
      <c r="B96" s="0" t="n">
        <v>7233.27603426827</v>
      </c>
      <c r="C96" s="0" t="n">
        <v>13174584</v>
      </c>
    </row>
    <row r="97" customFormat="false" ht="12.8" hidden="false" customHeight="false" outlineLevel="0" collapsed="false">
      <c r="A97" s="0" t="n">
        <v>144</v>
      </c>
      <c r="B97" s="0" t="n">
        <v>7232.66830850422</v>
      </c>
      <c r="C97" s="0" t="n">
        <v>13155374</v>
      </c>
    </row>
    <row r="98" customFormat="false" ht="12.8" hidden="false" customHeight="false" outlineLevel="0" collapsed="false">
      <c r="A98" s="0" t="n">
        <v>145</v>
      </c>
      <c r="B98" s="0" t="n">
        <v>7231.70562448056</v>
      </c>
      <c r="C98" s="0" t="n">
        <v>13168866</v>
      </c>
    </row>
    <row r="99" customFormat="false" ht="12.8" hidden="false" customHeight="false" outlineLevel="0" collapsed="false">
      <c r="A99" s="0" t="n">
        <v>146</v>
      </c>
      <c r="B99" s="0" t="n">
        <v>7261.39585204219</v>
      </c>
      <c r="C99" s="0" t="n">
        <v>13183637</v>
      </c>
    </row>
    <row r="100" customFormat="false" ht="12.8" hidden="false" customHeight="false" outlineLevel="0" collapsed="false">
      <c r="A100" s="0" t="n">
        <v>147</v>
      </c>
      <c r="B100" s="0" t="n">
        <v>7278.19231152644</v>
      </c>
      <c r="C100" s="0" t="n">
        <v>13229589</v>
      </c>
    </row>
    <row r="101" customFormat="false" ht="12.8" hidden="false" customHeight="false" outlineLevel="0" collapsed="false">
      <c r="A101" s="0" t="n">
        <v>148</v>
      </c>
      <c r="B101" s="0" t="n">
        <v>7287.90519929046</v>
      </c>
      <c r="C101" s="0" t="n">
        <v>13249666</v>
      </c>
    </row>
    <row r="102" customFormat="false" ht="12.8" hidden="false" customHeight="false" outlineLevel="0" collapsed="false">
      <c r="A102" s="0" t="n">
        <v>149</v>
      </c>
      <c r="B102" s="0" t="n">
        <v>7329.11408957713</v>
      </c>
      <c r="C102" s="0" t="n">
        <v>13230416</v>
      </c>
    </row>
    <row r="103" customFormat="false" ht="12.8" hidden="false" customHeight="false" outlineLevel="0" collapsed="false">
      <c r="A103" s="0" t="n">
        <v>150</v>
      </c>
      <c r="B103" s="0" t="n">
        <v>7329.24890159665</v>
      </c>
      <c r="C103" s="0" t="n">
        <v>13262358</v>
      </c>
    </row>
    <row r="104" customFormat="false" ht="12.8" hidden="false" customHeight="false" outlineLevel="0" collapsed="false">
      <c r="A104" s="0" t="n">
        <v>151</v>
      </c>
      <c r="B104" s="0" t="n">
        <v>7330.8248557044</v>
      </c>
      <c r="C104" s="0" t="n">
        <v>13233575</v>
      </c>
    </row>
    <row r="105" customFormat="false" ht="12.8" hidden="false" customHeight="false" outlineLevel="0" collapsed="false">
      <c r="A105" s="0" t="n">
        <v>152</v>
      </c>
      <c r="B105" s="0" t="n">
        <v>7317.7518206127</v>
      </c>
      <c r="C105" s="0" t="n">
        <v>13222842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0" activeCellId="0" sqref="B20"/>
    </sheetView>
  </sheetViews>
  <sheetFormatPr defaultColWidth="11.859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112.055765768758</v>
      </c>
      <c r="E18" s="30" t="n">
        <f aca="false">(D18/D17)^(1/3)-1</f>
        <v>0.0257695995691065</v>
      </c>
      <c r="F18" s="29" t="n">
        <v>63996.7382329642</v>
      </c>
      <c r="G18" s="30" t="n">
        <f aca="false">(F18/F17)^(1/3)-1</f>
        <v>0.0311995893481887</v>
      </c>
      <c r="I18" s="29" t="s">
        <v>36</v>
      </c>
      <c r="J18" s="13" t="n">
        <f aca="false">B18*100/$B$16</f>
        <v>92.379268813603</v>
      </c>
      <c r="K18" s="13" t="n">
        <f aca="false">D18*100/$D$16</f>
        <v>113.732761645746</v>
      </c>
      <c r="L18" s="13" t="n">
        <f aca="false">100*F18*100/D18/($F$16*100/$D$16)</f>
        <v>98.9389247815913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120.643994682132</v>
      </c>
      <c r="E19" s="28" t="n">
        <f aca="false">(D19/D18)^(1/3)-1</f>
        <v>0.0249212564872829</v>
      </c>
      <c r="F19" s="27" t="n">
        <v>69419.6603435854</v>
      </c>
      <c r="G19" s="28" t="n">
        <f aca="false">(F19/F18)^(1/3)-1</f>
        <v>0.0274835596285024</v>
      </c>
      <c r="I19" s="27" t="s">
        <v>37</v>
      </c>
      <c r="J19" s="13" t="n">
        <f aca="false">B19*100/$B$16</f>
        <v>94.4368936501574</v>
      </c>
      <c r="K19" s="13" t="n">
        <f aca="false">D19*100/$D$16</f>
        <v>122.449519639079</v>
      </c>
      <c r="L19" s="13" t="n">
        <f aca="false">100*F19*100/D19/($F$16*100/$D$16)</f>
        <v>99.6828233682139</v>
      </c>
    </row>
    <row r="20" customFormat="false" ht="12.8" hidden="false" customHeight="false" outlineLevel="0" collapsed="false">
      <c r="A20" s="29" t="s">
        <v>38</v>
      </c>
      <c r="B20" s="31" t="n">
        <v>131.252391967564</v>
      </c>
      <c r="C20" s="30" t="n">
        <f aca="false">(B20/B19)^(1/3)-1</f>
        <v>0.00896634537419172</v>
      </c>
      <c r="D20" s="29" t="n">
        <v>129.390684296587</v>
      </c>
      <c r="E20" s="30" t="n">
        <f aca="false">(D20/D19)^(1/3)-1</f>
        <v>0.0236050824969558</v>
      </c>
      <c r="F20" s="29" t="n">
        <v>75574.9677547748</v>
      </c>
      <c r="G20" s="30" t="n">
        <f aca="false">(F20/F19)^(1/3)-1</f>
        <v>0.0287231079094392</v>
      </c>
      <c r="I20" s="29" t="s">
        <v>38</v>
      </c>
      <c r="J20" s="13" t="n">
        <f aca="false">B20*100/$B$16</f>
        <v>96.9999999999998</v>
      </c>
      <c r="K20" s="13" t="n">
        <f aca="false">D20*100/$D$16</f>
        <v>131.327109812912</v>
      </c>
      <c r="L20" s="13" t="n">
        <f aca="false">100*F20*100/D20/($F$16*100/$D$16)</f>
        <v>101.185554390842</v>
      </c>
    </row>
    <row r="21" customFormat="false" ht="12.8" hidden="false" customHeight="false" outlineLevel="0" collapsed="false">
      <c r="A21" s="27" t="s">
        <v>18</v>
      </c>
      <c r="B21" s="27" t="n">
        <v>131.62672665999</v>
      </c>
      <c r="C21" s="28" t="n">
        <f aca="false">(B21/B20)^(1/3)-1</f>
        <v>0.000949771605092797</v>
      </c>
      <c r="D21" s="27" t="n">
        <v>138.137373911041</v>
      </c>
      <c r="E21" s="28" t="n">
        <f aca="false">(D21/D20)^(1/3)-1</f>
        <v>0.0220435346665886</v>
      </c>
      <c r="F21" s="27" t="n">
        <v>81900.0829533134</v>
      </c>
      <c r="G21" s="28" t="n">
        <f aca="false">(F21/F20)^(1/3)-1</f>
        <v>0.027153752339923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97.2766461214228</v>
      </c>
      <c r="K21" s="13" t="n">
        <f aca="false">D21*100/$D$16</f>
        <v>140.204699986745</v>
      </c>
      <c r="L21" s="13" t="n">
        <f aca="false">100*F21*100/D21/($F$16*100/$D$16)</f>
        <v>102.710939271479</v>
      </c>
    </row>
    <row r="22" customFormat="false" ht="12.8" hidden="false" customHeight="false" outlineLevel="0" collapsed="false">
      <c r="A22" s="29" t="s">
        <v>20</v>
      </c>
      <c r="B22" s="29" t="n">
        <v>132.5</v>
      </c>
      <c r="C22" s="30" t="n">
        <f aca="false">(B22/B21)^(1/3)-1</f>
        <v>0.00220661668090449</v>
      </c>
      <c r="D22" s="29" t="n">
        <v>146.884063525496</v>
      </c>
      <c r="E22" s="30" t="n">
        <f aca="false">(D22/D21)^(1/3)-1</f>
        <v>0.0206758231989932</v>
      </c>
      <c r="F22" s="29" t="n">
        <v>88398.7268350108</v>
      </c>
      <c r="G22" s="30" t="n">
        <f aca="false">(F22/F21)^(1/3)-1</f>
        <v>0.0257792023149868</v>
      </c>
      <c r="I22" s="29" t="s">
        <v>40</v>
      </c>
      <c r="J22" s="13" t="n">
        <f aca="false">B22*100/$B$16</f>
        <v>97.9220249424191</v>
      </c>
      <c r="K22" s="13" t="n">
        <f aca="false">D22*100/$D$16</f>
        <v>149.082290160578</v>
      </c>
      <c r="L22" s="13" t="n">
        <f aca="false">100*F22*100/D22/($F$16*100/$D$16)</f>
        <v>104.259319519863</v>
      </c>
    </row>
    <row r="23" customFormat="false" ht="12.8" hidden="false" customHeight="false" outlineLevel="0" collapsed="false">
      <c r="A23" s="27" t="s">
        <v>24</v>
      </c>
      <c r="B23" s="27" t="n">
        <v>133.774349576725</v>
      </c>
      <c r="C23" s="28" t="n">
        <f aca="false">(B23/B22)^(1/3)-1</f>
        <v>0.0031956875871213</v>
      </c>
      <c r="D23" s="27" t="n">
        <v>155.630753139951</v>
      </c>
      <c r="E23" s="28" t="n">
        <f aca="false">(D23/D22)^(1/3)-1</f>
        <v>0.0194679573813039</v>
      </c>
      <c r="F23" s="27" t="n">
        <v>95074.6938912011</v>
      </c>
      <c r="G23" s="28" t="n">
        <f aca="false">(F23/F22)^(1/3)-1</f>
        <v>0.0245652971682093</v>
      </c>
      <c r="H23" s="32" t="n">
        <f aca="false">(F18*100/D18)/(F16*100/D16)-1</f>
        <v>-0.0106107521840872</v>
      </c>
      <c r="I23" s="27" t="s">
        <v>41</v>
      </c>
      <c r="J23" s="13" t="n">
        <f aca="false">B23*100/$B$16</f>
        <v>98.8638127993054</v>
      </c>
      <c r="K23" s="13" t="n">
        <f aca="false">D23*100/$D$16</f>
        <v>157.959880334412</v>
      </c>
      <c r="L23" s="13" t="n">
        <f aca="false">100*F23*100/D23/($F$16*100/$D$16)</f>
        <v>105.83104179404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0.00351499848417358</v>
      </c>
      <c r="D24" s="29" t="n">
        <v>164.968598328348</v>
      </c>
      <c r="E24" s="30" t="n">
        <f aca="false">(D24/D23)^(1/3)-1</f>
        <v>0.0196128224222163</v>
      </c>
      <c r="F24" s="29" t="n">
        <v>101536.910525324</v>
      </c>
      <c r="G24" s="30" t="n">
        <f aca="false">(F24/F23)^(1/3)-1</f>
        <v>0.0221618544782722</v>
      </c>
      <c r="I24" s="29" t="s">
        <v>42</v>
      </c>
      <c r="J24" s="13" t="n">
        <f aca="false">B24*100/$B$16</f>
        <v>99.9099999999999</v>
      </c>
      <c r="K24" s="13" t="n">
        <f aca="false">D24*100/$D$16</f>
        <v>167.437473154477</v>
      </c>
      <c r="L24" s="13" t="n">
        <f aca="false">100*F24*100/D24/($F$16*100/$D$16)</f>
        <v>106.626760593139</v>
      </c>
    </row>
    <row r="25" customFormat="false" ht="12.8" hidden="false" customHeight="false" outlineLevel="0" collapsed="false">
      <c r="A25" s="27" t="s">
        <v>18</v>
      </c>
      <c r="B25" s="27" t="n">
        <v>136.891795726389</v>
      </c>
      <c r="C25" s="28" t="n">
        <f aca="false">(B25/B24)^(1/3)-1</f>
        <v>0.00417866419967283</v>
      </c>
      <c r="D25" s="27" t="n">
        <v>174.306443516745</v>
      </c>
      <c r="E25" s="28" t="n">
        <f aca="false">(D25/D24)^(1/3)-1</f>
        <v>0.0185227152235476</v>
      </c>
      <c r="F25" s="27" t="n">
        <v>108090.928196974</v>
      </c>
      <c r="G25" s="28" t="n">
        <f aca="false">(F25/F24)^(1/3)-1</f>
        <v>0.0210690220116063</v>
      </c>
      <c r="I25" s="27" t="s">
        <v>43</v>
      </c>
      <c r="J25" s="13" t="n">
        <f aca="false">B25*100/$B$16</f>
        <v>101.167711966279</v>
      </c>
      <c r="K25" s="13" t="n">
        <f aca="false">D25*100/$D$16</f>
        <v>176.915065974541</v>
      </c>
      <c r="L25" s="13" t="n">
        <f aca="false">100*F25*100/D25/($F$16*100/$D$16)</f>
        <v>107.428462215392</v>
      </c>
    </row>
    <row r="26" customFormat="false" ht="12.8" hidden="false" customHeight="false" outlineLevel="0" collapsed="false">
      <c r="A26" s="29" t="s">
        <v>20</v>
      </c>
      <c r="B26" s="29" t="n">
        <v>139.125</v>
      </c>
      <c r="C26" s="30" t="n">
        <f aca="false">(B26/B25)^(1/3)-1</f>
        <v>0.00540857650767923</v>
      </c>
      <c r="D26" s="29" t="n">
        <v>183.644288705142</v>
      </c>
      <c r="E26" s="30" t="n">
        <f aca="false">(D26/D25)^(1/3)-1</f>
        <v>0.0175474295502847</v>
      </c>
      <c r="F26" s="29" t="n">
        <v>114737.762046148</v>
      </c>
      <c r="G26" s="30" t="n">
        <f aca="false">(F26/F25)^(1/3)-1</f>
        <v>0.0200912981241614</v>
      </c>
      <c r="I26" s="29" t="s">
        <v>44</v>
      </c>
      <c r="J26" s="13" t="n">
        <f aca="false">B26*100/$B$16</f>
        <v>102.81812618954</v>
      </c>
      <c r="K26" s="13" t="n">
        <f aca="false">D26*100/$D$16</f>
        <v>186.392658794606</v>
      </c>
      <c r="L26" s="13" t="n">
        <f aca="false">100*F26*100/D26/($F$16*100/$D$16)</f>
        <v>108.236191644244</v>
      </c>
    </row>
    <row r="27" customFormat="false" ht="12.8" hidden="false" customHeight="false" outlineLevel="0" collapsed="false">
      <c r="A27" s="27" t="s">
        <v>24</v>
      </c>
      <c r="B27" s="27" t="n">
        <v>141.758614820491</v>
      </c>
      <c r="C27" s="28" t="n">
        <f aca="false">(B27/B26)^(1/3)-1</f>
        <v>0.0062705467149029</v>
      </c>
      <c r="D27" s="27" t="n">
        <v>192.982133893539</v>
      </c>
      <c r="E27" s="28" t="n">
        <f aca="false">(D27/D26)^(1/3)-1</f>
        <v>0.0166697286292228</v>
      </c>
      <c r="F27" s="27" t="n">
        <v>121478.437288359</v>
      </c>
      <c r="G27" s="28" t="n">
        <f aca="false">(F27/F26)^(1/3)-1</f>
        <v>0.0192114029507942</v>
      </c>
      <c r="H27" s="32" t="n">
        <f aca="false">(F22*100/D22)/(F20*100/D20)-1</f>
        <v>0.0303775093937659</v>
      </c>
      <c r="I27" s="27" t="s">
        <v>45</v>
      </c>
      <c r="J27" s="13" t="n">
        <f aca="false">B27*100/$B$16</f>
        <v>104.764457481169</v>
      </c>
      <c r="K27" s="13" t="n">
        <f aca="false">D27*100/$D$16</f>
        <v>195.870251614671</v>
      </c>
      <c r="L27" s="13" t="n">
        <f aca="false">100*F27*100/D27/($F$16*100/$D$16)</f>
        <v>109.049994201359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0.000448559480242583</v>
      </c>
      <c r="D28" s="29" t="n">
        <v>202.631240588216</v>
      </c>
      <c r="E28" s="30" t="n">
        <f aca="false">(D28/D27)^(1/3)-1</f>
        <v>0.0163963568148535</v>
      </c>
      <c r="F28" s="29" t="n">
        <v>128103.331841644</v>
      </c>
      <c r="G28" s="30" t="n">
        <f aca="false">(F28/F27)^(1/3)-1</f>
        <v>0.0178577233093207</v>
      </c>
      <c r="I28" s="29" t="s">
        <v>46</v>
      </c>
      <c r="J28" s="13" t="n">
        <f aca="false">B28*100/$B$16</f>
        <v>104.9055</v>
      </c>
      <c r="K28" s="13" t="n">
        <f aca="false">D28*100/$D$16</f>
        <v>205.663764195404</v>
      </c>
      <c r="L28" s="13" t="n">
        <f aca="false">100*F28*100/D28/($F$16*100/$D$16)</f>
        <v>109.521044434574</v>
      </c>
    </row>
    <row r="29" customFormat="false" ht="12.8" hidden="false" customHeight="false" outlineLevel="0" collapsed="false">
      <c r="A29" s="27" t="s">
        <v>18</v>
      </c>
      <c r="B29" s="27" t="n">
        <v>142.367467555445</v>
      </c>
      <c r="C29" s="28" t="n">
        <f aca="false">(B29/B28)^(1/3)-1</f>
        <v>0.000980621317605346</v>
      </c>
      <c r="D29" s="27" t="n">
        <v>212.280347282893</v>
      </c>
      <c r="E29" s="28" t="n">
        <f aca="false">(D29/D28)^(1/3)-1</f>
        <v>0.0156275241789432</v>
      </c>
      <c r="F29" s="27" t="n">
        <v>134780.699984345</v>
      </c>
      <c r="G29" s="28" t="n">
        <f aca="false">(F29/F28)^(1/3)-1</f>
        <v>0.0170815136404396</v>
      </c>
      <c r="I29" s="27" t="s">
        <v>47</v>
      </c>
      <c r="J29" s="13" t="n">
        <f aca="false">B29*100/$B$16</f>
        <v>105.214420444931</v>
      </c>
      <c r="K29" s="13" t="n">
        <f aca="false">D29*100/$D$16</f>
        <v>215.457276776138</v>
      </c>
      <c r="L29" s="13" t="n">
        <f aca="false">100*F29*100/D29/($F$16*100/$D$16)</f>
        <v>109.992094667789</v>
      </c>
    </row>
    <row r="30" customFormat="false" ht="12.8" hidden="false" customHeight="false" outlineLevel="0" collapsed="false">
      <c r="A30" s="29" t="s">
        <v>20</v>
      </c>
      <c r="B30" s="29" t="n">
        <v>143.29875</v>
      </c>
      <c r="C30" s="30" t="n">
        <f aca="false">(B30/B29)^(1/3)-1</f>
        <v>0.00217572918383868</v>
      </c>
      <c r="D30" s="29" t="n">
        <v>221.92945397757</v>
      </c>
      <c r="E30" s="30" t="n">
        <f aca="false">(D30/D29)^(1/3)-1</f>
        <v>0.0149275739061077</v>
      </c>
      <c r="F30" s="29" t="n">
        <v>141510.541716462</v>
      </c>
      <c r="G30" s="30" t="n">
        <f aca="false">(F30/F29)^(1/3)-1</f>
        <v>0.0163743476217462</v>
      </c>
      <c r="I30" s="29" t="s">
        <v>48</v>
      </c>
      <c r="J30" s="13" t="n">
        <f aca="false">B30*100/$B$16</f>
        <v>105.902669975226</v>
      </c>
      <c r="K30" s="13" t="n">
        <f aca="false">D30*100/$D$16</f>
        <v>225.250789356871</v>
      </c>
      <c r="L30" s="13" t="n">
        <f aca="false">100*F30*100/D30/($F$16*100/$D$16)</f>
        <v>110.463144901005</v>
      </c>
    </row>
    <row r="31" customFormat="false" ht="12.8" hidden="false" customHeight="false" outlineLevel="0" collapsed="false">
      <c r="A31" s="27" t="s">
        <v>24</v>
      </c>
      <c r="B31" s="27" t="n">
        <v>144.703482904677</v>
      </c>
      <c r="C31" s="28" t="n">
        <f aca="false">(B31/B30)^(1/3)-1</f>
        <v>0.00325698961618359</v>
      </c>
      <c r="D31" s="27" t="n">
        <v>231.578560672247</v>
      </c>
      <c r="E31" s="28" t="n">
        <f aca="false">(D31/D30)^(1/3)-1</f>
        <v>0.0142876446230169</v>
      </c>
      <c r="F31" s="27" t="n">
        <v>148292.857037994</v>
      </c>
      <c r="G31" s="28" t="n">
        <f aca="false">(F31/F30)^(1/3)-1</f>
        <v>0.01572734924144</v>
      </c>
      <c r="I31" s="27" t="s">
        <v>49</v>
      </c>
      <c r="J31" s="13" t="n">
        <f aca="false">B31*100/$B$16</f>
        <v>106.940815564126</v>
      </c>
      <c r="K31" s="13" t="n">
        <f aca="false">D31*100/$D$16</f>
        <v>235.044301937605</v>
      </c>
      <c r="L31" s="13" t="n">
        <f aca="false">100*F31*100/D31/($F$16*100/$D$16)</f>
        <v>110.934195134219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0.00507477184541694</v>
      </c>
      <c r="D32" s="29" t="n">
        <v>240.262756697456</v>
      </c>
      <c r="E32" s="30" t="n">
        <f aca="false">(D32/D31)^(1/3)-1</f>
        <v>0.0123469260027282</v>
      </c>
      <c r="F32" s="29" t="n">
        <v>154507.135365147</v>
      </c>
      <c r="G32" s="30" t="n">
        <f aca="false">(F32/F31)^(1/3)-1</f>
        <v>0.0137777829300261</v>
      </c>
      <c r="I32" s="29" t="s">
        <v>50</v>
      </c>
      <c r="J32" s="13" t="n">
        <f aca="false">B32*100/$B$16</f>
        <v>108.5771925</v>
      </c>
      <c r="K32" s="13" t="n">
        <f aca="false">D32*100/$D$16</f>
        <v>243.858463260265</v>
      </c>
      <c r="L32" s="13" t="n">
        <f aca="false">100*F32*100/D32/($F$16*100/$D$16)</f>
        <v>111.405245367434</v>
      </c>
    </row>
    <row r="33" customFormat="false" ht="12.8" hidden="false" customHeight="false" outlineLevel="0" collapsed="false">
      <c r="A33" s="27" t="s">
        <v>18</v>
      </c>
      <c r="B33" s="27" t="n">
        <v>147.350328919885</v>
      </c>
      <c r="C33" s="28" t="n">
        <f aca="false">(B33/B32)^(1/3)-1</f>
        <v>0.000980621317604458</v>
      </c>
      <c r="D33" s="27" t="n">
        <v>248.946952722665</v>
      </c>
      <c r="E33" s="28" t="n">
        <f aca="false">(D33/D32)^(1/3)-1</f>
        <v>0.0119058802341558</v>
      </c>
      <c r="F33" s="27" t="n">
        <v>160768.639922774</v>
      </c>
      <c r="G33" s="28" t="n">
        <f aca="false">(F33/F32)^(1/3)-1</f>
        <v>0.0133300748822969</v>
      </c>
      <c r="I33" s="27" t="s">
        <v>51</v>
      </c>
      <c r="J33" s="13" t="n">
        <f aca="false">B33*100/$B$16</f>
        <v>108.896925160503</v>
      </c>
      <c r="K33" s="13" t="n">
        <f aca="false">D33*100/$D$16</f>
        <v>252.672624582925</v>
      </c>
      <c r="L33" s="13" t="n">
        <f aca="false">100*F33*100/D33/($F$16*100/$D$16)</f>
        <v>111.87629560065</v>
      </c>
    </row>
    <row r="34" customFormat="false" ht="12.8" hidden="false" customHeight="false" outlineLevel="0" collapsed="false">
      <c r="A34" s="29" t="s">
        <v>20</v>
      </c>
      <c r="B34" s="29" t="n">
        <v>148.31420625</v>
      </c>
      <c r="C34" s="30" t="n">
        <f aca="false">(B34/B33)^(1/3)-1</f>
        <v>0.00217572918384001</v>
      </c>
      <c r="D34" s="29" t="n">
        <v>257.631148747874</v>
      </c>
      <c r="E34" s="30" t="n">
        <f aca="false">(D34/D33)^(1/3)-1</f>
        <v>0.0114952596506281</v>
      </c>
      <c r="F34" s="29" t="n">
        <v>167077.370710875</v>
      </c>
      <c r="G34" s="30" t="n">
        <f aca="false">(F34/F33)^(1/3)-1</f>
        <v>0.012912890685177</v>
      </c>
      <c r="I34" s="29" t="s">
        <v>52</v>
      </c>
      <c r="J34" s="13" t="n">
        <f aca="false">B34*100/$B$16</f>
        <v>109.609263424359</v>
      </c>
      <c r="K34" s="13" t="n">
        <f aca="false">D34*100/$D$16</f>
        <v>261.486785905585</v>
      </c>
      <c r="L34" s="13" t="n">
        <f aca="false">100*F34*100/D34/($F$16*100/$D$16)</f>
        <v>112.347345833865</v>
      </c>
    </row>
    <row r="35" customFormat="false" ht="12.8" hidden="false" customHeight="false" outlineLevel="0" collapsed="false">
      <c r="A35" s="27" t="s">
        <v>24</v>
      </c>
      <c r="B35" s="27" t="n">
        <v>149.768104806341</v>
      </c>
      <c r="C35" s="28" t="n">
        <f aca="false">(B35/B34)^(1/3)-1</f>
        <v>0.00325698961618426</v>
      </c>
      <c r="D35" s="27" t="n">
        <v>266.315344773084</v>
      </c>
      <c r="E35" s="28" t="n">
        <f aca="false">(D35/D34)^(1/3)-1</f>
        <v>0.0111120206926332</v>
      </c>
      <c r="F35" s="27" t="n">
        <v>173433.327729451</v>
      </c>
      <c r="G35" s="28" t="n">
        <f aca="false">(F35/F34)^(1/3)-1</f>
        <v>0.0125231812920767</v>
      </c>
      <c r="I35" s="27" t="s">
        <v>53</v>
      </c>
      <c r="J35" s="13" t="n">
        <f aca="false">B35*100/$B$16</f>
        <v>110.683744108871</v>
      </c>
      <c r="K35" s="13" t="n">
        <f aca="false">D35*100/$D$16</f>
        <v>270.300947228246</v>
      </c>
      <c r="L35" s="13" t="n">
        <f aca="false">100*F35*100/D35/($F$16*100/$D$16)</f>
        <v>112.81839606708</v>
      </c>
    </row>
    <row r="37" customFormat="false" ht="34.2" hidden="false" customHeight="false" outlineLevel="0" collapsed="false">
      <c r="A37" s="33" t="s">
        <v>54</v>
      </c>
      <c r="B37" s="34" t="s">
        <v>55</v>
      </c>
      <c r="C37" s="34" t="s">
        <v>56</v>
      </c>
      <c r="D37" s="35" t="s">
        <v>57</v>
      </c>
    </row>
    <row r="38" customFormat="false" ht="12.8" hidden="false" customHeight="false" outlineLevel="0" collapsed="false">
      <c r="A38" s="36" t="n">
        <v>2019</v>
      </c>
      <c r="B38" s="37" t="n">
        <f aca="false">AVERAGE(B12:B15)</f>
        <v>142.652806723571</v>
      </c>
      <c r="C38" s="38"/>
      <c r="D38" s="38"/>
    </row>
    <row r="39" customFormat="false" ht="12.8" hidden="false" customHeight="false" outlineLevel="0" collapsed="false">
      <c r="A39" s="7" t="n">
        <v>2020</v>
      </c>
      <c r="B39" s="39" t="n">
        <f aca="false">AVERAGE(B16:B19)</f>
        <v>125.391817110019</v>
      </c>
      <c r="C39" s="40" t="n">
        <f aca="false">B39/B38-1</f>
        <v>-0.121</v>
      </c>
      <c r="D39" s="40" t="n">
        <f aca="false">B19/B15-1</f>
        <v>-0.100874089068032</v>
      </c>
    </row>
    <row r="40" customFormat="false" ht="12.8" hidden="false" customHeight="false" outlineLevel="0" collapsed="false">
      <c r="A40" s="36" t="n">
        <v>2021</v>
      </c>
      <c r="B40" s="37" t="n">
        <f aca="false">AVERAGE(B20:B23)</f>
        <v>132.28836705107</v>
      </c>
      <c r="C40" s="38" t="n">
        <f aca="false">B40/B39-1</f>
        <v>0.0549999999999999</v>
      </c>
      <c r="D40" s="38" t="n">
        <f aca="false">B23/B19-1</f>
        <v>0.0468770093767328</v>
      </c>
    </row>
    <row r="41" customFormat="false" ht="12.8" hidden="false" customHeight="false" outlineLevel="0" collapsed="false">
      <c r="A41" s="7" t="n">
        <v>2022</v>
      </c>
      <c r="B41" s="39" t="n">
        <f aca="false">AVERAGE(B24:B27)</f>
        <v>138.241343568368</v>
      </c>
      <c r="C41" s="40" t="n">
        <f aca="false">B41/B40-1</f>
        <v>0.0449999999999988</v>
      </c>
      <c r="D41" s="40" t="n">
        <f aca="false">B27/B23-1</f>
        <v>0.0596845753242605</v>
      </c>
    </row>
    <row r="42" customFormat="false" ht="12.8" hidden="false" customHeight="false" outlineLevel="0" collapsed="false">
      <c r="A42" s="36" t="n">
        <v>2023</v>
      </c>
      <c r="B42" s="37" t="n">
        <f aca="false">AVERAGE(B28:B31)</f>
        <v>143.079790593261</v>
      </c>
      <c r="C42" s="38" t="n">
        <f aca="false">B42/B41-1</f>
        <v>0.035000000000001</v>
      </c>
      <c r="D42" s="38" t="n">
        <f aca="false">B31/B27-1</f>
        <v>0.0207738209625925</v>
      </c>
    </row>
    <row r="43" customFormat="false" ht="12.8" hidden="false" customHeight="false" outlineLevel="0" collapsed="false">
      <c r="A43" s="7" t="n">
        <v>2024</v>
      </c>
      <c r="B43" s="39" t="n">
        <f aca="false">AVERAGE(B32:B35)</f>
        <v>148.087583264025</v>
      </c>
      <c r="C43" s="40" t="n">
        <f aca="false">B43/B42-1</f>
        <v>0.034999999999999</v>
      </c>
      <c r="D43" s="40" t="n">
        <f aca="false">B35/B31-1</f>
        <v>0.0350000000000021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05" activeCellId="0" sqref="A105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17840146.4200496</v>
      </c>
      <c r="C20" s="0" t="n">
        <v>17130311.9207055</v>
      </c>
      <c r="D20" s="0" t="n">
        <v>17915077.6973654</v>
      </c>
      <c r="E20" s="0" t="n">
        <v>17200747.3101926</v>
      </c>
      <c r="F20" s="0" t="n">
        <v>13914083.0047196</v>
      </c>
      <c r="G20" s="0" t="n">
        <v>3216228.91598585</v>
      </c>
      <c r="H20" s="0" t="n">
        <v>13984519.0668739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17644284.9595952</v>
      </c>
      <c r="C21" s="0" t="n">
        <v>16941047.4687455</v>
      </c>
      <c r="D21" s="0" t="n">
        <v>17719542.0514624</v>
      </c>
      <c r="E21" s="0" t="n">
        <v>17011789.1241135</v>
      </c>
      <c r="F21" s="0" t="n">
        <v>13759630.1156937</v>
      </c>
      <c r="G21" s="0" t="n">
        <v>3181417.3530518</v>
      </c>
      <c r="H21" s="0" t="n">
        <v>13830372.4315461</v>
      </c>
      <c r="I21" s="0" t="n">
        <v>3181416.69256741</v>
      </c>
      <c r="J21" s="0" t="n">
        <v>206664.82215155</v>
      </c>
      <c r="K21" s="0" t="n">
        <v>200464.877487003</v>
      </c>
      <c r="L21" s="0" t="n">
        <v>2944110.03769458</v>
      </c>
      <c r="M21" s="0" t="n">
        <v>2783332.33225676</v>
      </c>
      <c r="N21" s="0" t="n">
        <v>2956652.88439104</v>
      </c>
      <c r="O21" s="0" t="n">
        <v>2795122.60621688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18079960.7998513</v>
      </c>
      <c r="C22" s="0" t="n">
        <v>17358831.2178051</v>
      </c>
      <c r="D22" s="0" t="n">
        <v>18157289.3999274</v>
      </c>
      <c r="E22" s="0" t="n">
        <v>17431520.0908323</v>
      </c>
      <c r="F22" s="0" t="n">
        <v>14078661.7790952</v>
      </c>
      <c r="G22" s="0" t="n">
        <v>3280169.4387099</v>
      </c>
      <c r="H22" s="0" t="n">
        <v>14151351.3160456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18725599.1663957</v>
      </c>
      <c r="C23" s="0" t="n">
        <v>17988392.0695738</v>
      </c>
      <c r="D23" s="0" t="n">
        <v>18751754.832248</v>
      </c>
      <c r="E23" s="0" t="n">
        <v>18011676.735429</v>
      </c>
      <c r="F23" s="0" t="n">
        <v>14482821.7532519</v>
      </c>
      <c r="G23" s="0" t="n">
        <v>3505570.31632187</v>
      </c>
      <c r="H23" s="0" t="n">
        <v>14554423.2100879</v>
      </c>
      <c r="I23" s="0" t="n">
        <v>3457253.52534113</v>
      </c>
      <c r="J23" s="0" t="n">
        <v>273324.194523427</v>
      </c>
      <c r="K23" s="0" t="n">
        <v>265124.468687724</v>
      </c>
      <c r="L23" s="0" t="n">
        <v>3124095.03490185</v>
      </c>
      <c r="M23" s="0" t="n">
        <v>2948764.21954099</v>
      </c>
      <c r="N23" s="0" t="n">
        <v>3128327.36925841</v>
      </c>
      <c r="O23" s="0" t="n">
        <v>2952619.47880586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18655018.1807157</v>
      </c>
      <c r="C24" s="0" t="n">
        <v>17918362.548373</v>
      </c>
      <c r="D24" s="0" t="n">
        <v>18683711.2420727</v>
      </c>
      <c r="E24" s="0" t="n">
        <v>17944056.6518303</v>
      </c>
      <c r="F24" s="0" t="n">
        <v>14370358.5464537</v>
      </c>
      <c r="G24" s="0" t="n">
        <v>3548004.00191936</v>
      </c>
      <c r="H24" s="0" t="n">
        <v>14443527.1833101</v>
      </c>
      <c r="I24" s="0" t="n">
        <v>3500529.46852017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18403949.2302976</v>
      </c>
      <c r="C25" s="0" t="n">
        <v>17674583.5548414</v>
      </c>
      <c r="D25" s="0" t="n">
        <v>18433310.5652237</v>
      </c>
      <c r="E25" s="0" t="n">
        <v>17700930.3121452</v>
      </c>
      <c r="F25" s="0" t="n">
        <v>14105623.1807751</v>
      </c>
      <c r="G25" s="0" t="n">
        <v>3568960.3740663</v>
      </c>
      <c r="H25" s="0" t="n">
        <v>14178534.7775966</v>
      </c>
      <c r="I25" s="0" t="n">
        <v>3522395.53454855</v>
      </c>
      <c r="J25" s="0" t="n">
        <v>305089.671901186</v>
      </c>
      <c r="K25" s="0" t="n">
        <v>295936.98174415</v>
      </c>
      <c r="L25" s="0" t="n">
        <v>3070158.64060965</v>
      </c>
      <c r="M25" s="0" t="n">
        <v>2897244.98632633</v>
      </c>
      <c r="N25" s="0" t="n">
        <v>3074930.97687001</v>
      </c>
      <c r="O25" s="0" t="n">
        <v>2901613.39939508</v>
      </c>
      <c r="P25" s="0" t="n">
        <v>50848.2786501976</v>
      </c>
      <c r="Q25" s="0" t="n">
        <v>49322.8302906917</v>
      </c>
    </row>
    <row r="26" customFormat="false" ht="12.8" hidden="false" customHeight="false" outlineLevel="0" collapsed="false">
      <c r="A26" s="0" t="n">
        <v>73</v>
      </c>
      <c r="B26" s="0" t="n">
        <v>17423008.85915</v>
      </c>
      <c r="C26" s="0" t="n">
        <v>16729370.6199301</v>
      </c>
      <c r="D26" s="0" t="n">
        <v>17451014.8886157</v>
      </c>
      <c r="E26" s="0" t="n">
        <v>16754522.9813657</v>
      </c>
      <c r="F26" s="0" t="n">
        <v>13277790.3183701</v>
      </c>
      <c r="G26" s="0" t="n">
        <v>3451580.30155998</v>
      </c>
      <c r="H26" s="0" t="n">
        <v>13346549.4521571</v>
      </c>
      <c r="I26" s="0" t="n">
        <v>3407973.52920866</v>
      </c>
      <c r="J26" s="0" t="n">
        <v>313352.387109319</v>
      </c>
      <c r="K26" s="0" t="n">
        <v>303951.815496039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19442409.9545018</v>
      </c>
      <c r="C27" s="0" t="n">
        <v>18667724.785963</v>
      </c>
      <c r="D27" s="0" t="n">
        <v>19475367.0900715</v>
      </c>
      <c r="E27" s="0" t="n">
        <v>18697423.2517187</v>
      </c>
      <c r="F27" s="0" t="n">
        <v>14743807.5652537</v>
      </c>
      <c r="G27" s="0" t="n">
        <v>3923917.2207093</v>
      </c>
      <c r="H27" s="0" t="n">
        <v>14821257.2592159</v>
      </c>
      <c r="I27" s="0" t="n">
        <v>3876165.99250277</v>
      </c>
      <c r="J27" s="0" t="n">
        <v>364014.23532421</v>
      </c>
      <c r="K27" s="0" t="n">
        <v>353093.808264484</v>
      </c>
      <c r="L27" s="0" t="n">
        <v>3242644.46759525</v>
      </c>
      <c r="M27" s="0" t="n">
        <v>3059309.88727226</v>
      </c>
      <c r="N27" s="0" t="n">
        <v>3248015.57797024</v>
      </c>
      <c r="O27" s="0" t="n">
        <v>3064240.63779402</v>
      </c>
      <c r="P27" s="0" t="n">
        <v>60669.0392207017</v>
      </c>
      <c r="Q27" s="0" t="n">
        <v>58848.9680440807</v>
      </c>
    </row>
    <row r="28" customFormat="false" ht="12.8" hidden="false" customHeight="false" outlineLevel="0" collapsed="false">
      <c r="A28" s="0" t="n">
        <v>75</v>
      </c>
      <c r="B28" s="0" t="n">
        <v>18307065.3773843</v>
      </c>
      <c r="C28" s="0" t="n">
        <v>17574680.1184062</v>
      </c>
      <c r="D28" s="0" t="n">
        <v>18343169.3325954</v>
      </c>
      <c r="E28" s="0" t="n">
        <v>17607527.6670584</v>
      </c>
      <c r="F28" s="0" t="n">
        <v>13853208.1925931</v>
      </c>
      <c r="G28" s="0" t="n">
        <v>3721471.92581306</v>
      </c>
      <c r="H28" s="0" t="n">
        <v>13927219.8722838</v>
      </c>
      <c r="I28" s="0" t="n">
        <v>3680307.79477453</v>
      </c>
      <c r="J28" s="0" t="n">
        <v>368126.12989744</v>
      </c>
      <c r="K28" s="0" t="n">
        <v>357082.346000517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20713091.1193733</v>
      </c>
      <c r="C29" s="0" t="n">
        <v>19884402.8673689</v>
      </c>
      <c r="D29" s="0" t="n">
        <v>20756158.5275442</v>
      </c>
      <c r="E29" s="0" t="n">
        <v>19923672.9242761</v>
      </c>
      <c r="F29" s="0" t="n">
        <v>15629545.519859</v>
      </c>
      <c r="G29" s="0" t="n">
        <v>4254857.34750987</v>
      </c>
      <c r="H29" s="0" t="n">
        <v>15714723.9106978</v>
      </c>
      <c r="I29" s="0" t="n">
        <v>4208949.01357835</v>
      </c>
      <c r="J29" s="0" t="n">
        <v>444538.591088558</v>
      </c>
      <c r="K29" s="0" t="n">
        <v>431202.433355901</v>
      </c>
      <c r="L29" s="0" t="n">
        <v>3453667.12581627</v>
      </c>
      <c r="M29" s="0" t="n">
        <v>3257900.6807856</v>
      </c>
      <c r="N29" s="0" t="n">
        <v>3460741.22276759</v>
      </c>
      <c r="O29" s="0" t="n">
        <v>3264449.91346705</v>
      </c>
      <c r="P29" s="0" t="n">
        <v>74089.7651814263</v>
      </c>
      <c r="Q29" s="0" t="n">
        <v>71867.0722259835</v>
      </c>
    </row>
    <row r="30" customFormat="false" ht="12.8" hidden="false" customHeight="false" outlineLevel="0" collapsed="false">
      <c r="A30" s="0" t="n">
        <v>77</v>
      </c>
      <c r="B30" s="0" t="n">
        <v>19568106.4935655</v>
      </c>
      <c r="C30" s="0" t="n">
        <v>18782891.7396884</v>
      </c>
      <c r="D30" s="0" t="n">
        <v>19611537.7820893</v>
      </c>
      <c r="E30" s="0" t="n">
        <v>18822583.0744282</v>
      </c>
      <c r="F30" s="0" t="n">
        <v>14748501.6991202</v>
      </c>
      <c r="G30" s="0" t="n">
        <v>4034390.04056816</v>
      </c>
      <c r="H30" s="0" t="n">
        <v>14831139.8703718</v>
      </c>
      <c r="I30" s="0" t="n">
        <v>3991443.20405644</v>
      </c>
      <c r="J30" s="0" t="n">
        <v>426994.948139675</v>
      </c>
      <c r="K30" s="0" t="n">
        <v>414185.099695485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21561771.3422479</v>
      </c>
      <c r="C31" s="0" t="n">
        <v>20695844.751018</v>
      </c>
      <c r="D31" s="0" t="n">
        <v>21616811.3654102</v>
      </c>
      <c r="E31" s="0" t="n">
        <v>20746514.8646858</v>
      </c>
      <c r="F31" s="0" t="n">
        <v>16208131.1341383</v>
      </c>
      <c r="G31" s="0" t="n">
        <v>4487713.61687963</v>
      </c>
      <c r="H31" s="0" t="n">
        <v>16300373.0438232</v>
      </c>
      <c r="I31" s="0" t="n">
        <v>4446141.82086261</v>
      </c>
      <c r="J31" s="0" t="n">
        <v>500820.506718772</v>
      </c>
      <c r="K31" s="0" t="n">
        <v>485795.891517209</v>
      </c>
      <c r="L31" s="0" t="n">
        <v>3595087.69836815</v>
      </c>
      <c r="M31" s="0" t="n">
        <v>3390928.57231076</v>
      </c>
      <c r="N31" s="0" t="n">
        <v>3604154.26346661</v>
      </c>
      <c r="O31" s="0" t="n">
        <v>3399347.85591663</v>
      </c>
      <c r="P31" s="0" t="n">
        <v>83470.0844531286</v>
      </c>
      <c r="Q31" s="0" t="n">
        <v>80965.9819195348</v>
      </c>
    </row>
    <row r="32" customFormat="false" ht="12.8" hidden="false" customHeight="false" outlineLevel="0" collapsed="false">
      <c r="A32" s="0" t="n">
        <v>79</v>
      </c>
      <c r="B32" s="0" t="n">
        <v>20472266.9315136</v>
      </c>
      <c r="C32" s="0" t="n">
        <v>19648672.8718902</v>
      </c>
      <c r="D32" s="0" t="n">
        <v>20524954.887313</v>
      </c>
      <c r="E32" s="0" t="n">
        <v>19697191.3496221</v>
      </c>
      <c r="F32" s="0" t="n">
        <v>15349989.2888327</v>
      </c>
      <c r="G32" s="0" t="n">
        <v>4298683.58305743</v>
      </c>
      <c r="H32" s="0" t="n">
        <v>15437777.100877</v>
      </c>
      <c r="I32" s="0" t="n">
        <v>4259414.24874509</v>
      </c>
      <c r="J32" s="0" t="n">
        <v>494883.673333557</v>
      </c>
      <c r="K32" s="0" t="n">
        <v>480037.163133551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21981413.5609003</v>
      </c>
      <c r="C33" s="0" t="n">
        <v>21096647.6399119</v>
      </c>
      <c r="D33" s="0" t="n">
        <v>22040300.6914973</v>
      </c>
      <c r="E33" s="0" t="n">
        <v>21150918.2542756</v>
      </c>
      <c r="F33" s="0" t="n">
        <v>16457107.047664</v>
      </c>
      <c r="G33" s="0" t="n">
        <v>4639540.59224786</v>
      </c>
      <c r="H33" s="0" t="n">
        <v>16553705.6817534</v>
      </c>
      <c r="I33" s="0" t="n">
        <v>4597212.57252223</v>
      </c>
      <c r="J33" s="0" t="n">
        <v>545096.211142514</v>
      </c>
      <c r="K33" s="0" t="n">
        <v>528743.324808238</v>
      </c>
      <c r="L33" s="0" t="n">
        <v>3665781.64116219</v>
      </c>
      <c r="M33" s="0" t="n">
        <v>3457239.50394425</v>
      </c>
      <c r="N33" s="0" t="n">
        <v>3675488.16837675</v>
      </c>
      <c r="O33" s="0" t="n">
        <v>3466258.29296275</v>
      </c>
      <c r="P33" s="0" t="n">
        <v>90849.3685237523</v>
      </c>
      <c r="Q33" s="0" t="n">
        <v>88123.8874680397</v>
      </c>
    </row>
    <row r="34" customFormat="false" ht="12.8" hidden="false" customHeight="false" outlineLevel="0" collapsed="false">
      <c r="A34" s="0" t="n">
        <v>81</v>
      </c>
      <c r="B34" s="0" t="n">
        <v>20912135.4837483</v>
      </c>
      <c r="C34" s="0" t="n">
        <v>20068440.916198</v>
      </c>
      <c r="D34" s="0" t="n">
        <v>20968886.3649806</v>
      </c>
      <c r="E34" s="0" t="n">
        <v>20120768.3225568</v>
      </c>
      <c r="F34" s="0" t="n">
        <v>15594148.9715526</v>
      </c>
      <c r="G34" s="0" t="n">
        <v>4474291.9446454</v>
      </c>
      <c r="H34" s="0" t="n">
        <v>15686336.2907461</v>
      </c>
      <c r="I34" s="0" t="n">
        <v>4434432.03181071</v>
      </c>
      <c r="J34" s="0" t="n">
        <v>527275.058974125</v>
      </c>
      <c r="K34" s="0" t="n">
        <v>511456.807204902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22778963.3110682</v>
      </c>
      <c r="C35" s="0" t="n">
        <v>21858739.8546129</v>
      </c>
      <c r="D35" s="0" t="n">
        <v>22841671.3400114</v>
      </c>
      <c r="E35" s="0" t="n">
        <v>21916583.2951991</v>
      </c>
      <c r="F35" s="0" t="n">
        <v>16918439.7368602</v>
      </c>
      <c r="G35" s="0" t="n">
        <v>4940300.11775279</v>
      </c>
      <c r="H35" s="0" t="n">
        <v>17019457.2557215</v>
      </c>
      <c r="I35" s="0" t="n">
        <v>4897126.03947762</v>
      </c>
      <c r="J35" s="0" t="n">
        <v>591829.359920708</v>
      </c>
      <c r="K35" s="0" t="n">
        <v>574074.479123086</v>
      </c>
      <c r="L35" s="0" t="n">
        <v>3797383.98463441</v>
      </c>
      <c r="M35" s="0" t="n">
        <v>3580587.83512038</v>
      </c>
      <c r="N35" s="0" t="n">
        <v>3807726.77373035</v>
      </c>
      <c r="O35" s="0" t="n">
        <v>3590204.17417215</v>
      </c>
      <c r="P35" s="0" t="n">
        <v>98638.2266534512</v>
      </c>
      <c r="Q35" s="0" t="n">
        <v>95679.0798538477</v>
      </c>
    </row>
    <row r="36" customFormat="false" ht="12.8" hidden="false" customHeight="false" outlineLevel="0" collapsed="false">
      <c r="A36" s="0" t="n">
        <v>83</v>
      </c>
      <c r="B36" s="0" t="n">
        <v>21821363.5829397</v>
      </c>
      <c r="C36" s="0" t="n">
        <v>20938747.8801257</v>
      </c>
      <c r="D36" s="0" t="n">
        <v>21884418.0770671</v>
      </c>
      <c r="E36" s="0" t="n">
        <v>20997069.7261262</v>
      </c>
      <c r="F36" s="0" t="n">
        <v>16119138.880104</v>
      </c>
      <c r="G36" s="0" t="n">
        <v>4819609.0000217</v>
      </c>
      <c r="H36" s="0" t="n">
        <v>16215352.4454469</v>
      </c>
      <c r="I36" s="0" t="n">
        <v>4781717.28067936</v>
      </c>
      <c r="J36" s="0" t="n">
        <v>584751.760472184</v>
      </c>
      <c r="K36" s="0" t="n">
        <v>567209.207658019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23552462.3593301</v>
      </c>
      <c r="C37" s="0" t="n">
        <v>22598431.7957422</v>
      </c>
      <c r="D37" s="0" t="n">
        <v>23621595.179164</v>
      </c>
      <c r="E37" s="0" t="n">
        <v>22662394.5666364</v>
      </c>
      <c r="F37" s="0" t="n">
        <v>17356328.5438612</v>
      </c>
      <c r="G37" s="0" t="n">
        <v>5242103.25188092</v>
      </c>
      <c r="H37" s="0" t="n">
        <v>17461084.7018894</v>
      </c>
      <c r="I37" s="0" t="n">
        <v>5201309.86474697</v>
      </c>
      <c r="J37" s="0" t="n">
        <v>663679.600489564</v>
      </c>
      <c r="K37" s="0" t="n">
        <v>643769.212474877</v>
      </c>
      <c r="L37" s="0" t="n">
        <v>3925315.8614988</v>
      </c>
      <c r="M37" s="0" t="n">
        <v>3700569.72734283</v>
      </c>
      <c r="N37" s="0" t="n">
        <v>3936745.97385883</v>
      </c>
      <c r="O37" s="0" t="n">
        <v>3711224.14156713</v>
      </c>
      <c r="P37" s="0" t="n">
        <v>110613.266748261</v>
      </c>
      <c r="Q37" s="0" t="n">
        <v>107294.868745813</v>
      </c>
    </row>
    <row r="38" customFormat="false" ht="12.8" hidden="false" customHeight="false" outlineLevel="0" collapsed="false">
      <c r="A38" s="0" t="n">
        <v>85</v>
      </c>
      <c r="B38" s="0" t="n">
        <v>22750552.8107739</v>
      </c>
      <c r="C38" s="0" t="n">
        <v>21828088.2903681</v>
      </c>
      <c r="D38" s="0" t="n">
        <v>22818731.5939887</v>
      </c>
      <c r="E38" s="0" t="n">
        <v>21891194.5742109</v>
      </c>
      <c r="F38" s="0" t="n">
        <v>16714481.6404924</v>
      </c>
      <c r="G38" s="0" t="n">
        <v>5113606.64987576</v>
      </c>
      <c r="H38" s="0" t="n">
        <v>16816772.5581736</v>
      </c>
      <c r="I38" s="0" t="n">
        <v>5074422.01603724</v>
      </c>
      <c r="J38" s="0" t="n">
        <v>648788.898791621</v>
      </c>
      <c r="K38" s="0" t="n">
        <v>629325.231827872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24373482.4031263</v>
      </c>
      <c r="C39" s="0" t="n">
        <v>23384477.2049539</v>
      </c>
      <c r="D39" s="0" t="n">
        <v>24449634.271206</v>
      </c>
      <c r="E39" s="0" t="n">
        <v>23455082.6101187</v>
      </c>
      <c r="F39" s="0" t="n">
        <v>17910356.4386134</v>
      </c>
      <c r="G39" s="0" t="n">
        <v>5474120.7663405</v>
      </c>
      <c r="H39" s="0" t="n">
        <v>18020530.4066955</v>
      </c>
      <c r="I39" s="0" t="n">
        <v>5434552.20342315</v>
      </c>
      <c r="J39" s="0" t="n">
        <v>714728.130598391</v>
      </c>
      <c r="K39" s="0" t="n">
        <v>693286.286680439</v>
      </c>
      <c r="L39" s="0" t="n">
        <v>4062046.16514616</v>
      </c>
      <c r="M39" s="0" t="n">
        <v>3828898.06057844</v>
      </c>
      <c r="N39" s="0" t="n">
        <v>4074656.59904898</v>
      </c>
      <c r="O39" s="0" t="n">
        <v>3840672.1248705</v>
      </c>
      <c r="P39" s="0" t="n">
        <v>119121.355099732</v>
      </c>
      <c r="Q39" s="0" t="n">
        <v>115547.71444674</v>
      </c>
    </row>
    <row r="40" customFormat="false" ht="12.8" hidden="false" customHeight="false" outlineLevel="0" collapsed="false">
      <c r="A40" s="0" t="n">
        <v>87</v>
      </c>
      <c r="B40" s="0" t="n">
        <v>23583509.5653837</v>
      </c>
      <c r="C40" s="0" t="n">
        <v>22623969.911358</v>
      </c>
      <c r="D40" s="0" t="n">
        <v>23666680.6063452</v>
      </c>
      <c r="E40" s="0" t="n">
        <v>22701400.6163417</v>
      </c>
      <c r="F40" s="0" t="n">
        <v>17266432.957961</v>
      </c>
      <c r="G40" s="0" t="n">
        <v>5357536.95339702</v>
      </c>
      <c r="H40" s="0" t="n">
        <v>17373688.409593</v>
      </c>
      <c r="I40" s="0" t="n">
        <v>5327712.20674864</v>
      </c>
      <c r="J40" s="0" t="n">
        <v>713826.160957959</v>
      </c>
      <c r="K40" s="0" t="n">
        <v>692411.37612922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25062968.855785</v>
      </c>
      <c r="C41" s="0" t="n">
        <v>24041893.529254</v>
      </c>
      <c r="D41" s="0" t="n">
        <v>25151338.2566934</v>
      </c>
      <c r="E41" s="0" t="n">
        <v>24124166.0962221</v>
      </c>
      <c r="F41" s="0" t="n">
        <v>18330312.7186946</v>
      </c>
      <c r="G41" s="0" t="n">
        <v>5711580.81055943</v>
      </c>
      <c r="H41" s="0" t="n">
        <v>18444183.2766775</v>
      </c>
      <c r="I41" s="0" t="n">
        <v>5679982.81954455</v>
      </c>
      <c r="J41" s="0" t="n">
        <v>837899.89271956</v>
      </c>
      <c r="K41" s="0" t="n">
        <v>812762.895937973</v>
      </c>
      <c r="L41" s="0" t="n">
        <v>4176186.22291682</v>
      </c>
      <c r="M41" s="0" t="n">
        <v>3936431.1178321</v>
      </c>
      <c r="N41" s="0" t="n">
        <v>4190830.14133399</v>
      </c>
      <c r="O41" s="0" t="n">
        <v>3950114.2474038</v>
      </c>
      <c r="P41" s="0" t="n">
        <v>139649.982119927</v>
      </c>
      <c r="Q41" s="0" t="n">
        <v>135460.482656329</v>
      </c>
    </row>
    <row r="42" customFormat="false" ht="12.8" hidden="false" customHeight="false" outlineLevel="0" collapsed="false">
      <c r="A42" s="0" t="n">
        <v>89</v>
      </c>
      <c r="B42" s="0" t="n">
        <v>24425124.9095321</v>
      </c>
      <c r="C42" s="0" t="n">
        <v>23429047.6356672</v>
      </c>
      <c r="D42" s="0" t="n">
        <v>24511838.4056898</v>
      </c>
      <c r="E42" s="0" t="n">
        <v>23509785.7748476</v>
      </c>
      <c r="F42" s="0" t="n">
        <v>17828624.3832988</v>
      </c>
      <c r="G42" s="0" t="n">
        <v>5600423.25236834</v>
      </c>
      <c r="H42" s="0" t="n">
        <v>17940080.8628946</v>
      </c>
      <c r="I42" s="0" t="n">
        <v>5569704.91195308</v>
      </c>
      <c r="J42" s="0" t="n">
        <v>875943.468636006</v>
      </c>
      <c r="K42" s="0" t="n">
        <v>849665.164576926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26035500.0276538</v>
      </c>
      <c r="C43" s="0" t="n">
        <v>24973086.2311276</v>
      </c>
      <c r="D43" s="0" t="n">
        <v>26127803.1686756</v>
      </c>
      <c r="E43" s="0" t="n">
        <v>25059031.3793234</v>
      </c>
      <c r="F43" s="0" t="n">
        <v>19004016.7450328</v>
      </c>
      <c r="G43" s="0" t="n">
        <v>5969069.4860948</v>
      </c>
      <c r="H43" s="0" t="n">
        <v>19122559.2984517</v>
      </c>
      <c r="I43" s="0" t="n">
        <v>5936472.08087166</v>
      </c>
      <c r="J43" s="0" t="n">
        <v>1052963.18965646</v>
      </c>
      <c r="K43" s="0" t="n">
        <v>1021374.29396677</v>
      </c>
      <c r="L43" s="0" t="n">
        <v>4338282.48830137</v>
      </c>
      <c r="M43" s="0" t="n">
        <v>4089759.54696327</v>
      </c>
      <c r="N43" s="0" t="n">
        <v>4353579.36334378</v>
      </c>
      <c r="O43" s="0" t="n">
        <v>4104053.88796555</v>
      </c>
      <c r="P43" s="0" t="n">
        <v>175493.864942743</v>
      </c>
      <c r="Q43" s="0" t="n">
        <v>170229.048994461</v>
      </c>
    </row>
    <row r="44" customFormat="false" ht="12.8" hidden="false" customHeight="false" outlineLevel="0" collapsed="false">
      <c r="A44" s="0" t="n">
        <v>91</v>
      </c>
      <c r="B44" s="0" t="n">
        <v>25495549.5241661</v>
      </c>
      <c r="C44" s="0" t="n">
        <v>24453644.3808159</v>
      </c>
      <c r="D44" s="0" t="n">
        <v>25587223.7442054</v>
      </c>
      <c r="E44" s="0" t="n">
        <v>24539018.0185888</v>
      </c>
      <c r="F44" s="0" t="n">
        <v>18546587.2279245</v>
      </c>
      <c r="G44" s="0" t="n">
        <v>5907057.15289144</v>
      </c>
      <c r="H44" s="0" t="n">
        <v>18663775.9333275</v>
      </c>
      <c r="I44" s="0" t="n">
        <v>5875242.08526133</v>
      </c>
      <c r="J44" s="0" t="n">
        <v>1083987.76123502</v>
      </c>
      <c r="K44" s="0" t="n">
        <v>1051468.12839797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26745500.4281339</v>
      </c>
      <c r="C45" s="0" t="n">
        <v>25652733.6972112</v>
      </c>
      <c r="D45" s="0" t="n">
        <v>26842348.5176809</v>
      </c>
      <c r="E45" s="0" t="n">
        <v>25742947.7364712</v>
      </c>
      <c r="F45" s="0" t="n">
        <v>19459039.6105887</v>
      </c>
      <c r="G45" s="0" t="n">
        <v>6193694.08662246</v>
      </c>
      <c r="H45" s="0" t="n">
        <v>19582063.4987985</v>
      </c>
      <c r="I45" s="0" t="n">
        <v>6160884.2376727</v>
      </c>
      <c r="J45" s="0" t="n">
        <v>1229819.61350251</v>
      </c>
      <c r="K45" s="0" t="n">
        <v>1192925.02509744</v>
      </c>
      <c r="L45" s="0" t="n">
        <v>4456649.69651162</v>
      </c>
      <c r="M45" s="0" t="n">
        <v>4201892.09311024</v>
      </c>
      <c r="N45" s="0" t="n">
        <v>4472704.46187231</v>
      </c>
      <c r="O45" s="0" t="n">
        <v>4216899.23199157</v>
      </c>
      <c r="P45" s="0" t="n">
        <v>204969.935583752</v>
      </c>
      <c r="Q45" s="0" t="n">
        <v>198820.83751624</v>
      </c>
    </row>
    <row r="46" customFormat="false" ht="12.8" hidden="false" customHeight="false" outlineLevel="0" collapsed="false">
      <c r="A46" s="0" t="n">
        <v>93</v>
      </c>
      <c r="B46" s="0" t="n">
        <v>26506527.3401945</v>
      </c>
      <c r="C46" s="0" t="n">
        <v>25421948.6934464</v>
      </c>
      <c r="D46" s="0" t="n">
        <v>26602678.2029114</v>
      </c>
      <c r="E46" s="0" t="n">
        <v>25511516.5735392</v>
      </c>
      <c r="F46" s="0" t="n">
        <v>19278613.2228387</v>
      </c>
      <c r="G46" s="0" t="n">
        <v>6143335.4706077</v>
      </c>
      <c r="H46" s="0" t="n">
        <v>19400464.9863632</v>
      </c>
      <c r="I46" s="0" t="n">
        <v>6111051.58717601</v>
      </c>
      <c r="J46" s="0" t="n">
        <v>1308757.42422586</v>
      </c>
      <c r="K46" s="0" t="n">
        <v>1269494.70149908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27903518.4861794</v>
      </c>
      <c r="C47" s="0" t="n">
        <v>26760527.192466</v>
      </c>
      <c r="D47" s="0" t="n">
        <v>28018626.2668399</v>
      </c>
      <c r="E47" s="0" t="n">
        <v>26868190.9549618</v>
      </c>
      <c r="F47" s="0" t="n">
        <v>20278401.1098808</v>
      </c>
      <c r="G47" s="0" t="n">
        <v>6482126.08258521</v>
      </c>
      <c r="H47" s="0" t="n">
        <v>20407273.4256286</v>
      </c>
      <c r="I47" s="0" t="n">
        <v>6460917.52933318</v>
      </c>
      <c r="J47" s="0" t="n">
        <v>1501123.77468371</v>
      </c>
      <c r="K47" s="0" t="n">
        <v>1456090.0614432</v>
      </c>
      <c r="L47" s="0" t="n">
        <v>4651335.31822423</v>
      </c>
      <c r="M47" s="0" t="n">
        <v>4386826.74327598</v>
      </c>
      <c r="N47" s="0" t="n">
        <v>4670445.61341047</v>
      </c>
      <c r="O47" s="0" t="n">
        <v>4404718.66353962</v>
      </c>
      <c r="P47" s="0" t="n">
        <v>250187.295780618</v>
      </c>
      <c r="Q47" s="0" t="n">
        <v>242681.676907199</v>
      </c>
    </row>
    <row r="48" customFormat="false" ht="12.8" hidden="false" customHeight="false" outlineLevel="0" collapsed="false">
      <c r="A48" s="0" t="n">
        <v>95</v>
      </c>
      <c r="B48" s="0" t="n">
        <v>27746264.2299415</v>
      </c>
      <c r="C48" s="0" t="n">
        <v>26608226.0519182</v>
      </c>
      <c r="D48" s="0" t="n">
        <v>27860408.2255337</v>
      </c>
      <c r="E48" s="0" t="n">
        <v>26714992.7029633</v>
      </c>
      <c r="F48" s="0" t="n">
        <v>20072311.919976</v>
      </c>
      <c r="G48" s="0" t="n">
        <v>6535914.13194222</v>
      </c>
      <c r="H48" s="0" t="n">
        <v>20199954.2168767</v>
      </c>
      <c r="I48" s="0" t="n">
        <v>6515038.48608659</v>
      </c>
      <c r="J48" s="0" t="n">
        <v>1564600.09428102</v>
      </c>
      <c r="K48" s="0" t="n">
        <v>1517662.09145259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28510479.2540457</v>
      </c>
      <c r="C49" s="0" t="n">
        <v>27340313.5933743</v>
      </c>
      <c r="D49" s="0" t="n">
        <v>28629070.5579028</v>
      </c>
      <c r="E49" s="0" t="n">
        <v>27451247.1366273</v>
      </c>
      <c r="F49" s="0" t="n">
        <v>20575744.5430081</v>
      </c>
      <c r="G49" s="0" t="n">
        <v>6764569.05036617</v>
      </c>
      <c r="H49" s="0" t="n">
        <v>20708089.8397748</v>
      </c>
      <c r="I49" s="0" t="n">
        <v>6743157.29685252</v>
      </c>
      <c r="J49" s="0" t="n">
        <v>1656659.52653733</v>
      </c>
      <c r="K49" s="0" t="n">
        <v>1606959.74074121</v>
      </c>
      <c r="L49" s="0" t="n">
        <v>4752360.52565733</v>
      </c>
      <c r="M49" s="0" t="n">
        <v>4482681.35376763</v>
      </c>
      <c r="N49" s="0" t="n">
        <v>4772050.84445909</v>
      </c>
      <c r="O49" s="0" t="n">
        <v>4501117.95411573</v>
      </c>
      <c r="P49" s="0" t="n">
        <v>276109.921089555</v>
      </c>
      <c r="Q49" s="0" t="n">
        <v>267826.623456869</v>
      </c>
    </row>
    <row r="50" customFormat="false" ht="12.8" hidden="false" customHeight="false" outlineLevel="0" collapsed="false">
      <c r="A50" s="0" t="n">
        <v>97</v>
      </c>
      <c r="B50" s="0" t="n">
        <v>28236167.5328461</v>
      </c>
      <c r="C50" s="0" t="n">
        <v>27077207.968137</v>
      </c>
      <c r="D50" s="0" t="n">
        <v>28352999.7727813</v>
      </c>
      <c r="E50" s="0" t="n">
        <v>27186505.1094593</v>
      </c>
      <c r="F50" s="0" t="n">
        <v>20347380.5477945</v>
      </c>
      <c r="G50" s="0" t="n">
        <v>6729827.42034245</v>
      </c>
      <c r="H50" s="0" t="n">
        <v>20477426.8668052</v>
      </c>
      <c r="I50" s="0" t="n">
        <v>6709078.2426541</v>
      </c>
      <c r="J50" s="0" t="n">
        <v>1725876.30003856</v>
      </c>
      <c r="K50" s="0" t="n">
        <v>1674100.01103741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28837353.8777556</v>
      </c>
      <c r="C51" s="0" t="n">
        <v>27653180.204783</v>
      </c>
      <c r="D51" s="0" t="n">
        <v>28958589.7450098</v>
      </c>
      <c r="E51" s="0" t="n">
        <v>27766633.2068566</v>
      </c>
      <c r="F51" s="0" t="n">
        <v>20781894.5335757</v>
      </c>
      <c r="G51" s="0" t="n">
        <v>6871285.67120729</v>
      </c>
      <c r="H51" s="0" t="n">
        <v>20915650.0259694</v>
      </c>
      <c r="I51" s="0" t="n">
        <v>6850983.18088714</v>
      </c>
      <c r="J51" s="0" t="n">
        <v>1815385.8556726</v>
      </c>
      <c r="K51" s="0" t="n">
        <v>1760924.28000242</v>
      </c>
      <c r="L51" s="0" t="n">
        <v>4808698.27482852</v>
      </c>
      <c r="M51" s="0" t="n">
        <v>4536857.47159995</v>
      </c>
      <c r="N51" s="0" t="n">
        <v>4828835.45301916</v>
      </c>
      <c r="O51" s="0" t="n">
        <v>4555720.37846909</v>
      </c>
      <c r="P51" s="0" t="n">
        <v>302564.309278767</v>
      </c>
      <c r="Q51" s="0" t="n">
        <v>293487.380000404</v>
      </c>
    </row>
    <row r="52" customFormat="false" ht="12.8" hidden="false" customHeight="false" outlineLevel="0" collapsed="false">
      <c r="A52" s="0" t="n">
        <v>99</v>
      </c>
      <c r="B52" s="0" t="n">
        <v>28683175.6252726</v>
      </c>
      <c r="C52" s="0" t="n">
        <v>27503754.4101539</v>
      </c>
      <c r="D52" s="0" t="n">
        <v>28803416.5807407</v>
      </c>
      <c r="E52" s="0" t="n">
        <v>27616298.2958456</v>
      </c>
      <c r="F52" s="0" t="n">
        <v>20677032.4724689</v>
      </c>
      <c r="G52" s="0" t="n">
        <v>6826721.93768506</v>
      </c>
      <c r="H52" s="0" t="n">
        <v>20808987.748224</v>
      </c>
      <c r="I52" s="0" t="n">
        <v>6807310.54762161</v>
      </c>
      <c r="J52" s="0" t="n">
        <v>1858006.25999099</v>
      </c>
      <c r="K52" s="0" t="n">
        <v>1802266.07219126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29356313.3306309</v>
      </c>
      <c r="C53" s="0" t="n">
        <v>28148253.1543997</v>
      </c>
      <c r="D53" s="0" t="n">
        <v>29479294.2104284</v>
      </c>
      <c r="E53" s="0" t="n">
        <v>28263363.7649726</v>
      </c>
      <c r="F53" s="0" t="n">
        <v>21121581.9794525</v>
      </c>
      <c r="G53" s="0" t="n">
        <v>7026671.17494714</v>
      </c>
      <c r="H53" s="0" t="n">
        <v>21256458.0418506</v>
      </c>
      <c r="I53" s="0" t="n">
        <v>7006905.723122</v>
      </c>
      <c r="J53" s="0" t="n">
        <v>1971912.96155373</v>
      </c>
      <c r="K53" s="0" t="n">
        <v>1912755.57270712</v>
      </c>
      <c r="L53" s="0" t="n">
        <v>4895215.19464196</v>
      </c>
      <c r="M53" s="0" t="n">
        <v>4618796.45764039</v>
      </c>
      <c r="N53" s="0" t="n">
        <v>4915646.39865107</v>
      </c>
      <c r="O53" s="0" t="n">
        <v>4637938.84747663</v>
      </c>
      <c r="P53" s="0" t="n">
        <v>328652.160258955</v>
      </c>
      <c r="Q53" s="0" t="n">
        <v>318792.595451186</v>
      </c>
    </row>
    <row r="54" customFormat="false" ht="12.8" hidden="false" customHeight="false" outlineLevel="0" collapsed="false">
      <c r="A54" s="0" t="n">
        <v>101</v>
      </c>
      <c r="B54" s="0" t="n">
        <v>29229690.8503614</v>
      </c>
      <c r="C54" s="0" t="n">
        <v>28025652.6434901</v>
      </c>
      <c r="D54" s="0" t="n">
        <v>29357029.3463778</v>
      </c>
      <c r="E54" s="0" t="n">
        <v>28145057.8511277</v>
      </c>
      <c r="F54" s="0" t="n">
        <v>21021383.9448642</v>
      </c>
      <c r="G54" s="0" t="n">
        <v>7004268.69862586</v>
      </c>
      <c r="H54" s="0" t="n">
        <v>21154090.5524741</v>
      </c>
      <c r="I54" s="0" t="n">
        <v>6990967.29865358</v>
      </c>
      <c r="J54" s="0" t="n">
        <v>2042723.85720089</v>
      </c>
      <c r="K54" s="0" t="n">
        <v>1981442.14148486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30004234.1421087</v>
      </c>
      <c r="C55" s="0" t="n">
        <v>28767368.0131708</v>
      </c>
      <c r="D55" s="0" t="n">
        <v>30136361.2052774</v>
      </c>
      <c r="E55" s="0" t="n">
        <v>28891291.4569939</v>
      </c>
      <c r="F55" s="0" t="n">
        <v>21577616.6664961</v>
      </c>
      <c r="G55" s="0" t="n">
        <v>7189751.34667478</v>
      </c>
      <c r="H55" s="0" t="n">
        <v>21714349.7791415</v>
      </c>
      <c r="I55" s="0" t="n">
        <v>7176941.67785242</v>
      </c>
      <c r="J55" s="0" t="n">
        <v>2180805.83768143</v>
      </c>
      <c r="K55" s="0" t="n">
        <v>2115381.66255099</v>
      </c>
      <c r="L55" s="0" t="n">
        <v>5002392.31124476</v>
      </c>
      <c r="M55" s="0" t="n">
        <v>4720434.14745849</v>
      </c>
      <c r="N55" s="0" t="n">
        <v>5024386.21299112</v>
      </c>
      <c r="O55" s="0" t="n">
        <v>4741083.17108325</v>
      </c>
      <c r="P55" s="0" t="n">
        <v>363467.639613572</v>
      </c>
      <c r="Q55" s="0" t="n">
        <v>352563.610425165</v>
      </c>
    </row>
    <row r="56" customFormat="false" ht="12.8" hidden="false" customHeight="false" outlineLevel="0" collapsed="false">
      <c r="A56" s="0" t="n">
        <v>103</v>
      </c>
      <c r="B56" s="0" t="n">
        <v>29638552.2373226</v>
      </c>
      <c r="C56" s="0" t="n">
        <v>28414935.2284494</v>
      </c>
      <c r="D56" s="0" t="n">
        <v>29766789.8824423</v>
      </c>
      <c r="E56" s="0" t="n">
        <v>28535214.1031244</v>
      </c>
      <c r="F56" s="0" t="n">
        <v>21247671.5514674</v>
      </c>
      <c r="G56" s="0" t="n">
        <v>7167263.67698202</v>
      </c>
      <c r="H56" s="0" t="n">
        <v>21380402.4623516</v>
      </c>
      <c r="I56" s="0" t="n">
        <v>7154811.64077278</v>
      </c>
      <c r="J56" s="0" t="n">
        <v>2181911.56231915</v>
      </c>
      <c r="K56" s="0" t="n">
        <v>2116454.21544958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30380990.8048155</v>
      </c>
      <c r="C57" s="0" t="n">
        <v>29125642.6333416</v>
      </c>
      <c r="D57" s="0" t="n">
        <v>30512055.041289</v>
      </c>
      <c r="E57" s="0" t="n">
        <v>29248595.5168922</v>
      </c>
      <c r="F57" s="0" t="n">
        <v>21735431.9383453</v>
      </c>
      <c r="G57" s="0" t="n">
        <v>7390210.69499638</v>
      </c>
      <c r="H57" s="0" t="n">
        <v>21870364.1946496</v>
      </c>
      <c r="I57" s="0" t="n">
        <v>7378231.32224254</v>
      </c>
      <c r="J57" s="0" t="n">
        <v>2336256.10722084</v>
      </c>
      <c r="K57" s="0" t="n">
        <v>2266168.42400422</v>
      </c>
      <c r="L57" s="0" t="n">
        <v>5064785.34067225</v>
      </c>
      <c r="M57" s="0" t="n">
        <v>4779766.90046774</v>
      </c>
      <c r="N57" s="0" t="n">
        <v>5086607.31688362</v>
      </c>
      <c r="O57" s="0" t="n">
        <v>4800259.04659443</v>
      </c>
      <c r="P57" s="0" t="n">
        <v>389376.017870141</v>
      </c>
      <c r="Q57" s="0" t="n">
        <v>377694.737334036</v>
      </c>
    </row>
    <row r="58" customFormat="false" ht="12.8" hidden="false" customHeight="false" outlineLevel="0" collapsed="false">
      <c r="A58" s="0" t="n">
        <v>105</v>
      </c>
      <c r="B58" s="0" t="n">
        <v>30159180.2202558</v>
      </c>
      <c r="C58" s="0" t="n">
        <v>28912466.1238194</v>
      </c>
      <c r="D58" s="0" t="n">
        <v>30288978.0621254</v>
      </c>
      <c r="E58" s="0" t="n">
        <v>29034231.6282212</v>
      </c>
      <c r="F58" s="0" t="n">
        <v>21581330.5270326</v>
      </c>
      <c r="G58" s="0" t="n">
        <v>7331135.59678687</v>
      </c>
      <c r="H58" s="0" t="n">
        <v>21714928.2490377</v>
      </c>
      <c r="I58" s="0" t="n">
        <v>7319303.37918348</v>
      </c>
      <c r="J58" s="0" t="n">
        <v>2405811.66359361</v>
      </c>
      <c r="K58" s="0" t="n">
        <v>2333637.3136858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30911653.2434348</v>
      </c>
      <c r="C59" s="0" t="n">
        <v>29634113.6229243</v>
      </c>
      <c r="D59" s="0" t="n">
        <v>31048778.2736508</v>
      </c>
      <c r="E59" s="0" t="n">
        <v>29762845.0624424</v>
      </c>
      <c r="F59" s="0" t="n">
        <v>22142589.6443601</v>
      </c>
      <c r="G59" s="0" t="n">
        <v>7491523.97856415</v>
      </c>
      <c r="H59" s="0" t="n">
        <v>22279672.3202742</v>
      </c>
      <c r="I59" s="0" t="n">
        <v>7483172.7421682</v>
      </c>
      <c r="J59" s="0" t="n">
        <v>2551673.60637236</v>
      </c>
      <c r="K59" s="0" t="n">
        <v>2475123.39818119</v>
      </c>
      <c r="L59" s="0" t="n">
        <v>5152475.57703116</v>
      </c>
      <c r="M59" s="0" t="n">
        <v>4862965.83952785</v>
      </c>
      <c r="N59" s="0" t="n">
        <v>5175307.10059399</v>
      </c>
      <c r="O59" s="0" t="n">
        <v>4884406.1983499</v>
      </c>
      <c r="P59" s="0" t="n">
        <v>425278.934395393</v>
      </c>
      <c r="Q59" s="0" t="n">
        <v>412520.566363531</v>
      </c>
    </row>
    <row r="60" customFormat="false" ht="12.8" hidden="false" customHeight="false" outlineLevel="0" collapsed="false">
      <c r="A60" s="0" t="n">
        <v>107</v>
      </c>
      <c r="B60" s="0" t="n">
        <v>30624409.4139468</v>
      </c>
      <c r="C60" s="0" t="n">
        <v>29358748.7506672</v>
      </c>
      <c r="D60" s="0" t="n">
        <v>30760116.0474758</v>
      </c>
      <c r="E60" s="0" t="n">
        <v>29486148.9310162</v>
      </c>
      <c r="F60" s="0" t="n">
        <v>21882685.9011962</v>
      </c>
      <c r="G60" s="0" t="n">
        <v>7476062.84947097</v>
      </c>
      <c r="H60" s="0" t="n">
        <v>22018335.0464376</v>
      </c>
      <c r="I60" s="0" t="n">
        <v>7467813.88457864</v>
      </c>
      <c r="J60" s="0" t="n">
        <v>2629908.34582483</v>
      </c>
      <c r="K60" s="0" t="n">
        <v>2551011.09545008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31298572.6766186</v>
      </c>
      <c r="C61" s="0" t="n">
        <v>30004903.7478343</v>
      </c>
      <c r="D61" s="0" t="n">
        <v>31437034.9175542</v>
      </c>
      <c r="E61" s="0" t="n">
        <v>30134911.3782384</v>
      </c>
      <c r="F61" s="0" t="n">
        <v>22383715.3498507</v>
      </c>
      <c r="G61" s="0" t="n">
        <v>7621188.39798355</v>
      </c>
      <c r="H61" s="0" t="n">
        <v>22521544.0383045</v>
      </c>
      <c r="I61" s="0" t="n">
        <v>7613367.33993384</v>
      </c>
      <c r="J61" s="0" t="n">
        <v>2733776.09231155</v>
      </c>
      <c r="K61" s="0" t="n">
        <v>2651762.8095422</v>
      </c>
      <c r="L61" s="0" t="n">
        <v>5217754.66585422</v>
      </c>
      <c r="M61" s="0" t="n">
        <v>4925441.07648133</v>
      </c>
      <c r="N61" s="0" t="n">
        <v>5240812.52450108</v>
      </c>
      <c r="O61" s="0" t="n">
        <v>4947097.21490916</v>
      </c>
      <c r="P61" s="0" t="n">
        <v>455629.348718592</v>
      </c>
      <c r="Q61" s="0" t="n">
        <v>441960.468257034</v>
      </c>
    </row>
    <row r="62" customFormat="false" ht="12.8" hidden="false" customHeight="false" outlineLevel="0" collapsed="false">
      <c r="A62" s="0" t="n">
        <v>109</v>
      </c>
      <c r="B62" s="0" t="n">
        <v>31064744.4527638</v>
      </c>
      <c r="C62" s="0" t="n">
        <v>29780354.884197</v>
      </c>
      <c r="D62" s="0" t="n">
        <v>31202035.1806572</v>
      </c>
      <c r="E62" s="0" t="n">
        <v>29909274.9274431</v>
      </c>
      <c r="F62" s="0" t="n">
        <v>22218974.5172093</v>
      </c>
      <c r="G62" s="0" t="n">
        <v>7561380.36698767</v>
      </c>
      <c r="H62" s="0" t="n">
        <v>22355223.9655699</v>
      </c>
      <c r="I62" s="0" t="n">
        <v>7554050.96187321</v>
      </c>
      <c r="J62" s="0" t="n">
        <v>2764382.50989098</v>
      </c>
      <c r="K62" s="0" t="n">
        <v>2681451.03459425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31748864.3366325</v>
      </c>
      <c r="C63" s="0" t="n">
        <v>30435171.0885487</v>
      </c>
      <c r="D63" s="0" t="n">
        <v>31890313.2723321</v>
      </c>
      <c r="E63" s="0" t="n">
        <v>30568002.3080082</v>
      </c>
      <c r="F63" s="0" t="n">
        <v>22739862.9020908</v>
      </c>
      <c r="G63" s="0" t="n">
        <v>7695308.18645786</v>
      </c>
      <c r="H63" s="0" t="n">
        <v>22879998.9410991</v>
      </c>
      <c r="I63" s="0" t="n">
        <v>7688003.36690909</v>
      </c>
      <c r="J63" s="0" t="n">
        <v>2870925.10760935</v>
      </c>
      <c r="K63" s="0" t="n">
        <v>2784797.35438107</v>
      </c>
      <c r="L63" s="0" t="n">
        <v>5290505.44618579</v>
      </c>
      <c r="M63" s="0" t="n">
        <v>4993617.68494396</v>
      </c>
      <c r="N63" s="0" t="n">
        <v>5314063.97976665</v>
      </c>
      <c r="O63" s="0" t="n">
        <v>5015747.33507438</v>
      </c>
      <c r="P63" s="0" t="n">
        <v>478487.517934892</v>
      </c>
      <c r="Q63" s="0" t="n">
        <v>464132.892396845</v>
      </c>
    </row>
    <row r="64" customFormat="false" ht="12.8" hidden="false" customHeight="false" outlineLevel="0" collapsed="false">
      <c r="A64" s="0" t="n">
        <v>111</v>
      </c>
      <c r="B64" s="0" t="n">
        <v>31490294.704948</v>
      </c>
      <c r="C64" s="0" t="n">
        <v>30186237.4992528</v>
      </c>
      <c r="D64" s="0" t="n">
        <v>31628643.1251065</v>
      </c>
      <c r="E64" s="0" t="n">
        <v>30316155.835506</v>
      </c>
      <c r="F64" s="0" t="n">
        <v>22515531.3690987</v>
      </c>
      <c r="G64" s="0" t="n">
        <v>7670706.13015411</v>
      </c>
      <c r="H64" s="0" t="n">
        <v>22652665.0776975</v>
      </c>
      <c r="I64" s="0" t="n">
        <v>7663490.7578086</v>
      </c>
      <c r="J64" s="0" t="n">
        <v>2903758.97905298</v>
      </c>
      <c r="K64" s="0" t="n">
        <v>2816646.20968139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32148184.6839176</v>
      </c>
      <c r="C65" s="0" t="n">
        <v>30815895.2106414</v>
      </c>
      <c r="D65" s="0" t="n">
        <v>32289469.8887921</v>
      </c>
      <c r="E65" s="0" t="n">
        <v>30948572.5426639</v>
      </c>
      <c r="F65" s="0" t="n">
        <v>22937196.5309688</v>
      </c>
      <c r="G65" s="0" t="n">
        <v>7878698.67967269</v>
      </c>
      <c r="H65" s="0" t="n">
        <v>23077225.8044703</v>
      </c>
      <c r="I65" s="0" t="n">
        <v>7871346.73819364</v>
      </c>
      <c r="J65" s="0" t="n">
        <v>2979250.06118761</v>
      </c>
      <c r="K65" s="0" t="n">
        <v>2889872.55935198</v>
      </c>
      <c r="L65" s="0" t="n">
        <v>5354795.44478105</v>
      </c>
      <c r="M65" s="0" t="n">
        <v>5054087.12860443</v>
      </c>
      <c r="N65" s="0" t="n">
        <v>5378326.73785812</v>
      </c>
      <c r="O65" s="0" t="n">
        <v>5076191.07350054</v>
      </c>
      <c r="P65" s="0" t="n">
        <v>496541.676864601</v>
      </c>
      <c r="Q65" s="0" t="n">
        <v>481645.426558663</v>
      </c>
    </row>
    <row r="66" customFormat="false" ht="12.8" hidden="false" customHeight="false" outlineLevel="0" collapsed="false">
      <c r="A66" s="0" t="n">
        <v>113</v>
      </c>
      <c r="B66" s="0" t="n">
        <v>31951346.1651125</v>
      </c>
      <c r="C66" s="0" t="n">
        <v>30626867.5708018</v>
      </c>
      <c r="D66" s="0" t="n">
        <v>32091924.4889483</v>
      </c>
      <c r="E66" s="0" t="n">
        <v>30758897.7107091</v>
      </c>
      <c r="F66" s="0" t="n">
        <v>22797231.283299</v>
      </c>
      <c r="G66" s="0" t="n">
        <v>7829636.2875028</v>
      </c>
      <c r="H66" s="0" t="n">
        <v>22935999.2191811</v>
      </c>
      <c r="I66" s="0" t="n">
        <v>7822898.49152802</v>
      </c>
      <c r="J66" s="0" t="n">
        <v>3022405.11063913</v>
      </c>
      <c r="K66" s="0" t="n">
        <v>2931732.95731996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32571749.8724868</v>
      </c>
      <c r="C67" s="0" t="n">
        <v>31221122.7156756</v>
      </c>
      <c r="D67" s="0" t="n">
        <v>32716965.6586038</v>
      </c>
      <c r="E67" s="0" t="n">
        <v>31357575.5665657</v>
      </c>
      <c r="F67" s="0" t="n">
        <v>23194641.2426565</v>
      </c>
      <c r="G67" s="0" t="n">
        <v>8026481.47301908</v>
      </c>
      <c r="H67" s="0" t="n">
        <v>23335844.7910181</v>
      </c>
      <c r="I67" s="0" t="n">
        <v>8021730.77554758</v>
      </c>
      <c r="J67" s="0" t="n">
        <v>3158822.51063762</v>
      </c>
      <c r="K67" s="0" t="n">
        <v>3064057.83531849</v>
      </c>
      <c r="L67" s="0" t="n">
        <v>5427423.01013272</v>
      </c>
      <c r="M67" s="0" t="n">
        <v>5123641.26601594</v>
      </c>
      <c r="N67" s="0" t="n">
        <v>5451623.76284167</v>
      </c>
      <c r="O67" s="0" t="n">
        <v>5146388.48045125</v>
      </c>
      <c r="P67" s="0" t="n">
        <v>526470.418439604</v>
      </c>
      <c r="Q67" s="0" t="n">
        <v>510676.305886416</v>
      </c>
    </row>
    <row r="68" customFormat="false" ht="12.8" hidden="false" customHeight="false" outlineLevel="0" collapsed="false">
      <c r="A68" s="0" t="n">
        <v>115</v>
      </c>
      <c r="B68" s="0" t="n">
        <v>32301119.2696508</v>
      </c>
      <c r="C68" s="0" t="n">
        <v>30960457.6928985</v>
      </c>
      <c r="D68" s="0" t="n">
        <v>32445213.6764234</v>
      </c>
      <c r="E68" s="0" t="n">
        <v>31095857.3784338</v>
      </c>
      <c r="F68" s="0" t="n">
        <v>22978213.1201428</v>
      </c>
      <c r="G68" s="0" t="n">
        <v>7982244.57275577</v>
      </c>
      <c r="H68" s="0" t="n">
        <v>23118305.3378069</v>
      </c>
      <c r="I68" s="0" t="n">
        <v>7977552.04062691</v>
      </c>
      <c r="J68" s="0" t="n">
        <v>3201531.79584571</v>
      </c>
      <c r="K68" s="0" t="n">
        <v>3105485.84197034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33052212.6887135</v>
      </c>
      <c r="C69" s="0" t="n">
        <v>31680885.6734675</v>
      </c>
      <c r="D69" s="0" t="n">
        <v>33201496.8391246</v>
      </c>
      <c r="E69" s="0" t="n">
        <v>31821196.1954871</v>
      </c>
      <c r="F69" s="0" t="n">
        <v>23531210.6584006</v>
      </c>
      <c r="G69" s="0" t="n">
        <v>8149675.01506695</v>
      </c>
      <c r="H69" s="0" t="n">
        <v>23672175.4547175</v>
      </c>
      <c r="I69" s="0" t="n">
        <v>8149020.74076957</v>
      </c>
      <c r="J69" s="0" t="n">
        <v>3353898.44564712</v>
      </c>
      <c r="K69" s="0" t="n">
        <v>3253281.49227771</v>
      </c>
      <c r="L69" s="0" t="n">
        <v>5505629.62358685</v>
      </c>
      <c r="M69" s="0" t="n">
        <v>5197386.18071213</v>
      </c>
      <c r="N69" s="0" t="n">
        <v>5530507.37571798</v>
      </c>
      <c r="O69" s="0" t="n">
        <v>5220768.69173565</v>
      </c>
      <c r="P69" s="0" t="n">
        <v>558983.074274521</v>
      </c>
      <c r="Q69" s="0" t="n">
        <v>542213.582046285</v>
      </c>
    </row>
    <row r="70" customFormat="false" ht="12.8" hidden="false" customHeight="false" outlineLevel="0" collapsed="false">
      <c r="A70" s="0" t="n">
        <v>117</v>
      </c>
      <c r="B70" s="0" t="n">
        <v>32689973.9715761</v>
      </c>
      <c r="C70" s="0" t="n">
        <v>31334243.5161071</v>
      </c>
      <c r="D70" s="0" t="n">
        <v>32836931.6889295</v>
      </c>
      <c r="E70" s="0" t="n">
        <v>31472367.3958176</v>
      </c>
      <c r="F70" s="0" t="n">
        <v>23249940.2871114</v>
      </c>
      <c r="G70" s="0" t="n">
        <v>8084303.22899579</v>
      </c>
      <c r="H70" s="0" t="n">
        <v>23388710.3604406</v>
      </c>
      <c r="I70" s="0" t="n">
        <v>8083657.03537699</v>
      </c>
      <c r="J70" s="0" t="n">
        <v>3429354.56466693</v>
      </c>
      <c r="K70" s="0" t="n">
        <v>3326473.92772692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33495006.0711983</v>
      </c>
      <c r="C71" s="0" t="n">
        <v>32104165.0216114</v>
      </c>
      <c r="D71" s="0" t="n">
        <v>33645580.4714214</v>
      </c>
      <c r="E71" s="0" t="n">
        <v>32245688.2582292</v>
      </c>
      <c r="F71" s="0" t="n">
        <v>23770903.8634674</v>
      </c>
      <c r="G71" s="0" t="n">
        <v>8333261.15814408</v>
      </c>
      <c r="H71" s="0" t="n">
        <v>23913086.1188451</v>
      </c>
      <c r="I71" s="0" t="n">
        <v>8332602.13938405</v>
      </c>
      <c r="J71" s="0" t="n">
        <v>3585202.13576714</v>
      </c>
      <c r="K71" s="0" t="n">
        <v>3477646.07169412</v>
      </c>
      <c r="L71" s="0" t="n">
        <v>5578273.10259089</v>
      </c>
      <c r="M71" s="0" t="n">
        <v>5266242.03107796</v>
      </c>
      <c r="N71" s="0" t="n">
        <v>5603365.87504085</v>
      </c>
      <c r="O71" s="0" t="n">
        <v>5289826.76577704</v>
      </c>
      <c r="P71" s="0" t="n">
        <v>597533.689294523</v>
      </c>
      <c r="Q71" s="0" t="n">
        <v>579607.678615687</v>
      </c>
    </row>
    <row r="72" customFormat="false" ht="12.8" hidden="false" customHeight="false" outlineLevel="0" collapsed="false">
      <c r="A72" s="0" t="n">
        <v>119</v>
      </c>
      <c r="B72" s="0" t="n">
        <v>33337912.2258077</v>
      </c>
      <c r="C72" s="0" t="n">
        <v>31952168.7170705</v>
      </c>
      <c r="D72" s="0" t="n">
        <v>33487684.7459969</v>
      </c>
      <c r="E72" s="0" t="n">
        <v>32092945.273246</v>
      </c>
      <c r="F72" s="0" t="n">
        <v>23642494.4076854</v>
      </c>
      <c r="G72" s="0" t="n">
        <v>8309674.3093851</v>
      </c>
      <c r="H72" s="0" t="n">
        <v>23783757.4414841</v>
      </c>
      <c r="I72" s="0" t="n">
        <v>8309187.83176187</v>
      </c>
      <c r="J72" s="0" t="n">
        <v>3662563.17857425</v>
      </c>
      <c r="K72" s="0" t="n">
        <v>3552686.28321702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33950869.379542</v>
      </c>
      <c r="C73" s="0" t="n">
        <v>32539148.916216</v>
      </c>
      <c r="D73" s="0" t="n">
        <v>34104015.6438234</v>
      </c>
      <c r="E73" s="0" t="n">
        <v>32683111.9210186</v>
      </c>
      <c r="F73" s="0" t="n">
        <v>24070449.4725487</v>
      </c>
      <c r="G73" s="0" t="n">
        <v>8468699.44366729</v>
      </c>
      <c r="H73" s="0" t="n">
        <v>24214412.9637121</v>
      </c>
      <c r="I73" s="0" t="n">
        <v>8468698.95730647</v>
      </c>
      <c r="J73" s="0" t="n">
        <v>3815016.3954638</v>
      </c>
      <c r="K73" s="0" t="n">
        <v>3700565.90359989</v>
      </c>
      <c r="L73" s="0" t="n">
        <v>5656829.79854268</v>
      </c>
      <c r="M73" s="0" t="n">
        <v>5341936.61258918</v>
      </c>
      <c r="N73" s="0" t="n">
        <v>5682355.15400412</v>
      </c>
      <c r="O73" s="0" t="n">
        <v>5365931.48396779</v>
      </c>
      <c r="P73" s="0" t="n">
        <v>635836.065910634</v>
      </c>
      <c r="Q73" s="0" t="n">
        <v>616760.983933315</v>
      </c>
    </row>
    <row r="74" customFormat="false" ht="12.8" hidden="false" customHeight="false" outlineLevel="0" collapsed="false">
      <c r="A74" s="0" t="n">
        <v>121</v>
      </c>
      <c r="B74" s="0" t="n">
        <v>33651243.4262929</v>
      </c>
      <c r="C74" s="0" t="n">
        <v>32252228.4729923</v>
      </c>
      <c r="D74" s="0" t="n">
        <v>33800555.4442644</v>
      </c>
      <c r="E74" s="0" t="n">
        <v>32392587.2181331</v>
      </c>
      <c r="F74" s="0" t="n">
        <v>23836451.556357</v>
      </c>
      <c r="G74" s="0" t="n">
        <v>8415776.91663536</v>
      </c>
      <c r="H74" s="0" t="n">
        <v>23976810.7842149</v>
      </c>
      <c r="I74" s="0" t="n">
        <v>8415776.43391813</v>
      </c>
      <c r="J74" s="0" t="n">
        <v>3848820.36843904</v>
      </c>
      <c r="K74" s="0" t="n">
        <v>3733355.75738587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34307355.9571406</v>
      </c>
      <c r="C75" s="0" t="n">
        <v>32880868.7676773</v>
      </c>
      <c r="D75" s="0" t="n">
        <v>34459329.5481559</v>
      </c>
      <c r="E75" s="0" t="n">
        <v>33023730.2664787</v>
      </c>
      <c r="F75" s="0" t="n">
        <v>24317297.2078534</v>
      </c>
      <c r="G75" s="0" t="n">
        <v>8563571.55982393</v>
      </c>
      <c r="H75" s="0" t="n">
        <v>24460159.1969722</v>
      </c>
      <c r="I75" s="0" t="n">
        <v>8563571.06950646</v>
      </c>
      <c r="J75" s="0" t="n">
        <v>4014648.02241523</v>
      </c>
      <c r="K75" s="0" t="n">
        <v>3894208.58174277</v>
      </c>
      <c r="L75" s="0" t="n">
        <v>5717100.80850029</v>
      </c>
      <c r="M75" s="0" t="n">
        <v>5399805.38963974</v>
      </c>
      <c r="N75" s="0" t="n">
        <v>5742430.86147925</v>
      </c>
      <c r="O75" s="0" t="n">
        <v>5423617.66246054</v>
      </c>
      <c r="P75" s="0" t="n">
        <v>669108.003735871</v>
      </c>
      <c r="Q75" s="0" t="n">
        <v>649034.763623795</v>
      </c>
    </row>
    <row r="76" customFormat="false" ht="12.8" hidden="false" customHeight="false" outlineLevel="0" collapsed="false">
      <c r="A76" s="0" t="n">
        <v>123</v>
      </c>
      <c r="B76" s="0" t="n">
        <v>33960840.6840549</v>
      </c>
      <c r="C76" s="0" t="n">
        <v>32549395.9017971</v>
      </c>
      <c r="D76" s="0" t="n">
        <v>34110445.6255104</v>
      </c>
      <c r="E76" s="0" t="n">
        <v>32690030.7925847</v>
      </c>
      <c r="F76" s="0" t="n">
        <v>24089203.2748946</v>
      </c>
      <c r="G76" s="0" t="n">
        <v>8460192.62690256</v>
      </c>
      <c r="H76" s="0" t="n">
        <v>24229838.6767134</v>
      </c>
      <c r="I76" s="0" t="n">
        <v>8460192.11587136</v>
      </c>
      <c r="J76" s="0" t="n">
        <v>4021638.65340209</v>
      </c>
      <c r="K76" s="0" t="n">
        <v>3900989.49380002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34612797.4934455</v>
      </c>
      <c r="C77" s="0" t="n">
        <v>33173977.0066844</v>
      </c>
      <c r="D77" s="0" t="n">
        <v>34765028.4479099</v>
      </c>
      <c r="E77" s="0" t="n">
        <v>33317080.5551526</v>
      </c>
      <c r="F77" s="0" t="n">
        <v>24512528.8544571</v>
      </c>
      <c r="G77" s="0" t="n">
        <v>8661448.15222735</v>
      </c>
      <c r="H77" s="0" t="n">
        <v>24655632.9244773</v>
      </c>
      <c r="I77" s="0" t="n">
        <v>8661447.63067527</v>
      </c>
      <c r="J77" s="0" t="n">
        <v>4153867.34776199</v>
      </c>
      <c r="K77" s="0" t="n">
        <v>4029251.32732913</v>
      </c>
      <c r="L77" s="0" t="n">
        <v>5767964.11466936</v>
      </c>
      <c r="M77" s="0" t="n">
        <v>5448103.3088994</v>
      </c>
      <c r="N77" s="0" t="n">
        <v>5793337.08425591</v>
      </c>
      <c r="O77" s="0" t="n">
        <v>5471955.96217229</v>
      </c>
      <c r="P77" s="0" t="n">
        <v>692311.224626998</v>
      </c>
      <c r="Q77" s="0" t="n">
        <v>671541.887888188</v>
      </c>
    </row>
    <row r="78" customFormat="false" ht="12.8" hidden="false" customHeight="false" outlineLevel="0" collapsed="false">
      <c r="A78" s="0" t="n">
        <v>125</v>
      </c>
      <c r="B78" s="0" t="n">
        <v>34259333.8850965</v>
      </c>
      <c r="C78" s="0" t="n">
        <v>32836143.8101442</v>
      </c>
      <c r="D78" s="0" t="n">
        <v>34409396.8546451</v>
      </c>
      <c r="E78" s="0" t="n">
        <v>32977212.1895593</v>
      </c>
      <c r="F78" s="0" t="n">
        <v>24290751.3490633</v>
      </c>
      <c r="G78" s="0" t="n">
        <v>8545392.46108082</v>
      </c>
      <c r="H78" s="0" t="n">
        <v>24431820.2435891</v>
      </c>
      <c r="I78" s="0" t="n">
        <v>8545391.94597021</v>
      </c>
      <c r="J78" s="0" t="n">
        <v>4092020.83630842</v>
      </c>
      <c r="K78" s="0" t="n">
        <v>3969260.21121917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34980941.7640744</v>
      </c>
      <c r="C79" s="0" t="n">
        <v>33526751.3349613</v>
      </c>
      <c r="D79" s="0" t="n">
        <v>35133043.9662843</v>
      </c>
      <c r="E79" s="0" t="n">
        <v>33669736.627949</v>
      </c>
      <c r="F79" s="0" t="n">
        <v>24743624.0160301</v>
      </c>
      <c r="G79" s="0" t="n">
        <v>8783127.31893119</v>
      </c>
      <c r="H79" s="0" t="n">
        <v>24886609.8332589</v>
      </c>
      <c r="I79" s="0" t="n">
        <v>8783126.79469013</v>
      </c>
      <c r="J79" s="0" t="n">
        <v>4260167.30550558</v>
      </c>
      <c r="K79" s="0" t="n">
        <v>4132362.28634042</v>
      </c>
      <c r="L79" s="0" t="n">
        <v>5829173.51021235</v>
      </c>
      <c r="M79" s="0" t="n">
        <v>5506547.01834419</v>
      </c>
      <c r="N79" s="0" t="n">
        <v>5854525.51251513</v>
      </c>
      <c r="O79" s="0" t="n">
        <v>5530379.97300067</v>
      </c>
      <c r="P79" s="0" t="n">
        <v>710027.884250931</v>
      </c>
      <c r="Q79" s="0" t="n">
        <v>688727.047723403</v>
      </c>
    </row>
    <row r="80" customFormat="false" ht="12.8" hidden="false" customHeight="false" outlineLevel="0" collapsed="false">
      <c r="A80" s="0" t="n">
        <v>127</v>
      </c>
      <c r="B80" s="0" t="n">
        <v>34686440.9992979</v>
      </c>
      <c r="C80" s="0" t="n">
        <v>33245284.4990947</v>
      </c>
      <c r="D80" s="0" t="n">
        <v>34836035.8682248</v>
      </c>
      <c r="E80" s="0" t="n">
        <v>33385912.7858628</v>
      </c>
      <c r="F80" s="0" t="n">
        <v>24491492.7985353</v>
      </c>
      <c r="G80" s="0" t="n">
        <v>8753791.70055945</v>
      </c>
      <c r="H80" s="0" t="n">
        <v>24632121.6031252</v>
      </c>
      <c r="I80" s="0" t="n">
        <v>8753791.18273767</v>
      </c>
      <c r="J80" s="0" t="n">
        <v>4256392.62655193</v>
      </c>
      <c r="K80" s="0" t="n">
        <v>4128700.84775537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35361232.8015556</v>
      </c>
      <c r="C81" s="0" t="n">
        <v>33892929.2393762</v>
      </c>
      <c r="D81" s="0" t="n">
        <v>35513549.6138148</v>
      </c>
      <c r="E81" s="0" t="n">
        <v>34036112.0498062</v>
      </c>
      <c r="F81" s="0" t="n">
        <v>25002017.2508562</v>
      </c>
      <c r="G81" s="0" t="n">
        <v>8890911.98852001</v>
      </c>
      <c r="H81" s="0" t="n">
        <v>25145200.5884095</v>
      </c>
      <c r="I81" s="0" t="n">
        <v>8890911.46139665</v>
      </c>
      <c r="J81" s="0" t="n">
        <v>4379912.32709217</v>
      </c>
      <c r="K81" s="0" t="n">
        <v>4248514.9572794</v>
      </c>
      <c r="L81" s="0" t="n">
        <v>5892484.90024578</v>
      </c>
      <c r="M81" s="0" t="n">
        <v>5566809.45129991</v>
      </c>
      <c r="N81" s="0" t="n">
        <v>5917871.92337166</v>
      </c>
      <c r="O81" s="0" t="n">
        <v>5590675.00541262</v>
      </c>
      <c r="P81" s="0" t="n">
        <v>729985.387848694</v>
      </c>
      <c r="Q81" s="0" t="n">
        <v>708085.826213233</v>
      </c>
    </row>
    <row r="82" customFormat="false" ht="12.8" hidden="false" customHeight="false" outlineLevel="0" collapsed="false">
      <c r="A82" s="0" t="n">
        <v>129</v>
      </c>
      <c r="B82" s="0" t="n">
        <v>35149529.8603293</v>
      </c>
      <c r="C82" s="0" t="n">
        <v>33689957.668169</v>
      </c>
      <c r="D82" s="0" t="n">
        <v>35298425.5570835</v>
      </c>
      <c r="E82" s="0" t="n">
        <v>33829924.2485727</v>
      </c>
      <c r="F82" s="0" t="n">
        <v>24811581.9071277</v>
      </c>
      <c r="G82" s="0" t="n">
        <v>8878375.76104128</v>
      </c>
      <c r="H82" s="0" t="n">
        <v>24951549.0192784</v>
      </c>
      <c r="I82" s="0" t="n">
        <v>8878375.2292943</v>
      </c>
      <c r="J82" s="0" t="n">
        <v>4466770.85708441</v>
      </c>
      <c r="K82" s="0" t="n">
        <v>4332767.73137188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35831627.8525373</v>
      </c>
      <c r="C83" s="0" t="n">
        <v>34344097.5215419</v>
      </c>
      <c r="D83" s="0" t="n">
        <v>35981627.5760218</v>
      </c>
      <c r="E83" s="0" t="n">
        <v>34485101.9637024</v>
      </c>
      <c r="F83" s="0" t="n">
        <v>25259162.4679958</v>
      </c>
      <c r="G83" s="0" t="n">
        <v>9084935.05354612</v>
      </c>
      <c r="H83" s="0" t="n">
        <v>25400167.4532895</v>
      </c>
      <c r="I83" s="0" t="n">
        <v>9084934.51041285</v>
      </c>
      <c r="J83" s="0" t="n">
        <v>4663025.35245516</v>
      </c>
      <c r="K83" s="0" t="n">
        <v>4523134.59188151</v>
      </c>
      <c r="L83" s="0" t="n">
        <v>5969887.19230396</v>
      </c>
      <c r="M83" s="0" t="n">
        <v>5640463.1936377</v>
      </c>
      <c r="N83" s="0" t="n">
        <v>5994887.97992106</v>
      </c>
      <c r="O83" s="0" t="n">
        <v>5663965.95316389</v>
      </c>
      <c r="P83" s="0" t="n">
        <v>777170.892075861</v>
      </c>
      <c r="Q83" s="0" t="n">
        <v>753855.765313585</v>
      </c>
    </row>
    <row r="84" customFormat="false" ht="12.8" hidden="false" customHeight="false" outlineLevel="0" collapsed="false">
      <c r="A84" s="0" t="n">
        <v>131</v>
      </c>
      <c r="B84" s="0" t="n">
        <v>35517867.8311215</v>
      </c>
      <c r="C84" s="0" t="n">
        <v>34043816.1286948</v>
      </c>
      <c r="D84" s="0" t="n">
        <v>35666032.3660463</v>
      </c>
      <c r="E84" s="0" t="n">
        <v>34183095.1024271</v>
      </c>
      <c r="F84" s="0" t="n">
        <v>25045328.6768558</v>
      </c>
      <c r="G84" s="0" t="n">
        <v>8998487.45183902</v>
      </c>
      <c r="H84" s="0" t="n">
        <v>25184608.1870707</v>
      </c>
      <c r="I84" s="0" t="n">
        <v>8998486.91535635</v>
      </c>
      <c r="J84" s="0" t="n">
        <v>4628146.23183167</v>
      </c>
      <c r="K84" s="0" t="n">
        <v>4489301.84487672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36154537.5500286</v>
      </c>
      <c r="C85" s="0" t="n">
        <v>34654721.4267017</v>
      </c>
      <c r="D85" s="0" t="n">
        <v>36301879.4054673</v>
      </c>
      <c r="E85" s="0" t="n">
        <v>34793227.1564109</v>
      </c>
      <c r="F85" s="0" t="n">
        <v>25461260.1895052</v>
      </c>
      <c r="G85" s="0" t="n">
        <v>9193461.23719658</v>
      </c>
      <c r="H85" s="0" t="n">
        <v>25599766.4649924</v>
      </c>
      <c r="I85" s="0" t="n">
        <v>9193460.69141844</v>
      </c>
      <c r="J85" s="0" t="n">
        <v>4746628.04093893</v>
      </c>
      <c r="K85" s="0" t="n">
        <v>4604229.19971076</v>
      </c>
      <c r="L85" s="0" t="n">
        <v>6023195.99918926</v>
      </c>
      <c r="M85" s="0" t="n">
        <v>5691060.61341301</v>
      </c>
      <c r="N85" s="0" t="n">
        <v>6047753.75268379</v>
      </c>
      <c r="O85" s="0" t="n">
        <v>5714146.93673387</v>
      </c>
      <c r="P85" s="0" t="n">
        <v>791104.673489821</v>
      </c>
      <c r="Q85" s="0" t="n">
        <v>767371.533285126</v>
      </c>
    </row>
    <row r="86" customFormat="false" ht="12.8" hidden="false" customHeight="false" outlineLevel="0" collapsed="false">
      <c r="A86" s="0" t="n">
        <v>133</v>
      </c>
      <c r="B86" s="0" t="n">
        <v>35707245.0717819</v>
      </c>
      <c r="C86" s="0" t="n">
        <v>34227368.1862705</v>
      </c>
      <c r="D86" s="0" t="n">
        <v>35850969.6264504</v>
      </c>
      <c r="E86" s="0" t="n">
        <v>34362473.3439504</v>
      </c>
      <c r="F86" s="0" t="n">
        <v>25102520.8431639</v>
      </c>
      <c r="G86" s="0" t="n">
        <v>9124847.34310658</v>
      </c>
      <c r="H86" s="0" t="n">
        <v>25237626.5398813</v>
      </c>
      <c r="I86" s="0" t="n">
        <v>9124846.80406912</v>
      </c>
      <c r="J86" s="0" t="n">
        <v>4738137.32996061</v>
      </c>
      <c r="K86" s="0" t="n">
        <v>4595993.21006179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36376031.1207333</v>
      </c>
      <c r="C87" s="0" t="n">
        <v>34869393.3303123</v>
      </c>
      <c r="D87" s="0" t="n">
        <v>36519197.7331638</v>
      </c>
      <c r="E87" s="0" t="n">
        <v>35003974.2622767</v>
      </c>
      <c r="F87" s="0" t="n">
        <v>25552471.6981544</v>
      </c>
      <c r="G87" s="0" t="n">
        <v>9316921.6321579</v>
      </c>
      <c r="H87" s="0" t="n">
        <v>25687053.1787054</v>
      </c>
      <c r="I87" s="0" t="n">
        <v>9316921.08357127</v>
      </c>
      <c r="J87" s="0" t="n">
        <v>4964848.38266139</v>
      </c>
      <c r="K87" s="0" t="n">
        <v>4815902.93118154</v>
      </c>
      <c r="L87" s="0" t="n">
        <v>6060947.40230035</v>
      </c>
      <c r="M87" s="0" t="n">
        <v>5727995.52616672</v>
      </c>
      <c r="N87" s="0" t="n">
        <v>6084809.26966992</v>
      </c>
      <c r="O87" s="0" t="n">
        <v>5750427.72700209</v>
      </c>
      <c r="P87" s="0" t="n">
        <v>827474.730443564</v>
      </c>
      <c r="Q87" s="0" t="n">
        <v>802650.488530257</v>
      </c>
    </row>
    <row r="88" customFormat="false" ht="12.8" hidden="false" customHeight="false" outlineLevel="0" collapsed="false">
      <c r="A88" s="0" t="n">
        <v>135</v>
      </c>
      <c r="B88" s="0" t="n">
        <v>36088589.4605915</v>
      </c>
      <c r="C88" s="0" t="n">
        <v>34593602.0378092</v>
      </c>
      <c r="D88" s="0" t="n">
        <v>36229726.9646756</v>
      </c>
      <c r="E88" s="0" t="n">
        <v>34726275.5550756</v>
      </c>
      <c r="F88" s="0" t="n">
        <v>25348491.075828</v>
      </c>
      <c r="G88" s="0" t="n">
        <v>9245110.96198118</v>
      </c>
      <c r="H88" s="0" t="n">
        <v>25481165.1341423</v>
      </c>
      <c r="I88" s="0" t="n">
        <v>9245110.42093332</v>
      </c>
      <c r="J88" s="0" t="n">
        <v>5015464.81753716</v>
      </c>
      <c r="K88" s="0" t="n">
        <v>4865000.87301105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36726618.8487029</v>
      </c>
      <c r="C89" s="0" t="n">
        <v>35207667.504867</v>
      </c>
      <c r="D89" s="0" t="n">
        <v>36869102.2355298</v>
      </c>
      <c r="E89" s="0" t="n">
        <v>35341606.896094</v>
      </c>
      <c r="F89" s="0" t="n">
        <v>25800137.6185838</v>
      </c>
      <c r="G89" s="0" t="n">
        <v>9407529.88628319</v>
      </c>
      <c r="H89" s="0" t="n">
        <v>25934077.5605477</v>
      </c>
      <c r="I89" s="0" t="n">
        <v>9407529.33554626</v>
      </c>
      <c r="J89" s="0" t="n">
        <v>5159044.58454042</v>
      </c>
      <c r="K89" s="0" t="n">
        <v>5004273.24700421</v>
      </c>
      <c r="L89" s="0" t="n">
        <v>6119794.63165161</v>
      </c>
      <c r="M89" s="0" t="n">
        <v>5784687.22793889</v>
      </c>
      <c r="N89" s="0" t="n">
        <v>6143542.75066348</v>
      </c>
      <c r="O89" s="0" t="n">
        <v>5807013.26218319</v>
      </c>
      <c r="P89" s="0" t="n">
        <v>859840.76409007</v>
      </c>
      <c r="Q89" s="0" t="n">
        <v>834045.541167368</v>
      </c>
    </row>
    <row r="90" customFormat="false" ht="12.8" hidden="false" customHeight="false" outlineLevel="0" collapsed="false">
      <c r="A90" s="0" t="n">
        <v>137</v>
      </c>
      <c r="B90" s="0" t="n">
        <v>36314351.2240036</v>
      </c>
      <c r="C90" s="0" t="n">
        <v>34812317.6546828</v>
      </c>
      <c r="D90" s="0" t="n">
        <v>36453768.726144</v>
      </c>
      <c r="E90" s="0" t="n">
        <v>34943372.69365</v>
      </c>
      <c r="F90" s="0" t="n">
        <v>25487006.8291384</v>
      </c>
      <c r="G90" s="0" t="n">
        <v>9325310.82554438</v>
      </c>
      <c r="H90" s="0" t="n">
        <v>25618062.4120406</v>
      </c>
      <c r="I90" s="0" t="n">
        <v>9325310.28160938</v>
      </c>
      <c r="J90" s="0" t="n">
        <v>5168060.35249151</v>
      </c>
      <c r="K90" s="0" t="n">
        <v>5013018.54191676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37072383.1844347</v>
      </c>
      <c r="C91" s="0" t="n">
        <v>35538948.90597</v>
      </c>
      <c r="D91" s="0" t="n">
        <v>37213856.8433168</v>
      </c>
      <c r="E91" s="0" t="n">
        <v>35671937.0558221</v>
      </c>
      <c r="F91" s="0" t="n">
        <v>26050598.7831621</v>
      </c>
      <c r="G91" s="0" t="n">
        <v>9488350.12280784</v>
      </c>
      <c r="H91" s="0" t="n">
        <v>26183587.4665993</v>
      </c>
      <c r="I91" s="0" t="n">
        <v>9488349.58922277</v>
      </c>
      <c r="J91" s="0" t="n">
        <v>5379386.64933357</v>
      </c>
      <c r="K91" s="0" t="n">
        <v>5218005.04985356</v>
      </c>
      <c r="L91" s="0" t="n">
        <v>6177042.17565326</v>
      </c>
      <c r="M91" s="0" t="n">
        <v>5839627.28408884</v>
      </c>
      <c r="N91" s="0" t="n">
        <v>6200621.63484689</v>
      </c>
      <c r="O91" s="0" t="n">
        <v>5861794.72480177</v>
      </c>
      <c r="P91" s="0" t="n">
        <v>896564.441555595</v>
      </c>
      <c r="Q91" s="0" t="n">
        <v>869667.508308927</v>
      </c>
    </row>
    <row r="92" customFormat="false" ht="12.8" hidden="false" customHeight="false" outlineLevel="0" collapsed="false">
      <c r="A92" s="0" t="n">
        <v>139</v>
      </c>
      <c r="B92" s="0" t="n">
        <v>36775836.2553249</v>
      </c>
      <c r="C92" s="0" t="n">
        <v>35254834.4302556</v>
      </c>
      <c r="D92" s="0" t="n">
        <v>36913299.536823</v>
      </c>
      <c r="E92" s="0" t="n">
        <v>35384052.7310573</v>
      </c>
      <c r="F92" s="0" t="n">
        <v>25836128.8108039</v>
      </c>
      <c r="G92" s="0" t="n">
        <v>9418705.61945163</v>
      </c>
      <c r="H92" s="0" t="n">
        <v>25965347.638657</v>
      </c>
      <c r="I92" s="0" t="n">
        <v>9418705.09240025</v>
      </c>
      <c r="J92" s="0" t="n">
        <v>5450828.50814864</v>
      </c>
      <c r="K92" s="0" t="n">
        <v>5287303.65290418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37547156.6209151</v>
      </c>
      <c r="C93" s="0" t="n">
        <v>35995733.1891703</v>
      </c>
      <c r="D93" s="0" t="n">
        <v>37685305.6741692</v>
      </c>
      <c r="E93" s="0" t="n">
        <v>36125596.233268</v>
      </c>
      <c r="F93" s="0" t="n">
        <v>26395447.2967126</v>
      </c>
      <c r="G93" s="0" t="n">
        <v>9600285.89245779</v>
      </c>
      <c r="H93" s="0" t="n">
        <v>26525310.8763363</v>
      </c>
      <c r="I93" s="0" t="n">
        <v>9600285.35693175</v>
      </c>
      <c r="J93" s="0" t="n">
        <v>5702615.65094704</v>
      </c>
      <c r="K93" s="0" t="n">
        <v>5531537.18141863</v>
      </c>
      <c r="L93" s="0" t="n">
        <v>6254155.09267977</v>
      </c>
      <c r="M93" s="0" t="n">
        <v>5912871.01751524</v>
      </c>
      <c r="N93" s="0" t="n">
        <v>6277180.45510844</v>
      </c>
      <c r="O93" s="0" t="n">
        <v>5934517.75574784</v>
      </c>
      <c r="P93" s="0" t="n">
        <v>950435.941824507</v>
      </c>
      <c r="Q93" s="0" t="n">
        <v>921922.863569772</v>
      </c>
    </row>
    <row r="94" customFormat="false" ht="12.8" hidden="false" customHeight="false" outlineLevel="0" collapsed="false">
      <c r="A94" s="0" t="n">
        <v>141</v>
      </c>
      <c r="B94" s="0" t="n">
        <v>37240206.1341076</v>
      </c>
      <c r="C94" s="0" t="n">
        <v>35701992.1060903</v>
      </c>
      <c r="D94" s="0" t="n">
        <v>37374280.8752535</v>
      </c>
      <c r="E94" s="0" t="n">
        <v>35828025.2843735</v>
      </c>
      <c r="F94" s="0" t="n">
        <v>26159739.4800473</v>
      </c>
      <c r="G94" s="0" t="n">
        <v>9542252.62604299</v>
      </c>
      <c r="H94" s="0" t="n">
        <v>26285773.1872424</v>
      </c>
      <c r="I94" s="0" t="n">
        <v>9542252.09713102</v>
      </c>
      <c r="J94" s="0" t="n">
        <v>5746935.02965685</v>
      </c>
      <c r="K94" s="0" t="n">
        <v>5574526.97876714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37891711.761001</v>
      </c>
      <c r="C95" s="0" t="n">
        <v>36326524.09392</v>
      </c>
      <c r="D95" s="0" t="n">
        <v>38026986.2165382</v>
      </c>
      <c r="E95" s="0" t="n">
        <v>36453682.7397721</v>
      </c>
      <c r="F95" s="0" t="n">
        <v>26610258.7901249</v>
      </c>
      <c r="G95" s="0" t="n">
        <v>9716265.30379509</v>
      </c>
      <c r="H95" s="0" t="n">
        <v>26737417.8416466</v>
      </c>
      <c r="I95" s="0" t="n">
        <v>9716264.89812553</v>
      </c>
      <c r="J95" s="0" t="n">
        <v>5918512.27800874</v>
      </c>
      <c r="K95" s="0" t="n">
        <v>5740956.90966847</v>
      </c>
      <c r="L95" s="0" t="n">
        <v>6312804.31363101</v>
      </c>
      <c r="M95" s="0" t="n">
        <v>5969611.70942539</v>
      </c>
      <c r="N95" s="0" t="n">
        <v>6335350.17282464</v>
      </c>
      <c r="O95" s="0" t="n">
        <v>5990809.7956702</v>
      </c>
      <c r="P95" s="0" t="n">
        <v>986418.713001456</v>
      </c>
      <c r="Q95" s="0" t="n">
        <v>956826.151611413</v>
      </c>
    </row>
    <row r="96" customFormat="false" ht="12.8" hidden="false" customHeight="false" outlineLevel="0" collapsed="false">
      <c r="A96" s="0" t="n">
        <v>143</v>
      </c>
      <c r="B96" s="0" t="n">
        <v>37529935.1551457</v>
      </c>
      <c r="C96" s="0" t="n">
        <v>35979366.3511215</v>
      </c>
      <c r="D96" s="0" t="n">
        <v>37663211.8725458</v>
      </c>
      <c r="E96" s="0" t="n">
        <v>36104647.6124706</v>
      </c>
      <c r="F96" s="0" t="n">
        <v>26385229.7974095</v>
      </c>
      <c r="G96" s="0" t="n">
        <v>9594136.55371209</v>
      </c>
      <c r="H96" s="0" t="n">
        <v>26510511.4594607</v>
      </c>
      <c r="I96" s="0" t="n">
        <v>9594136.15300991</v>
      </c>
      <c r="J96" s="0" t="n">
        <v>5961203.82969705</v>
      </c>
      <c r="K96" s="0" t="n">
        <v>5782367.71480614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38242050.3235184</v>
      </c>
      <c r="C97" s="0" t="n">
        <v>36662356.0881555</v>
      </c>
      <c r="D97" s="0" t="n">
        <v>38375915.3956881</v>
      </c>
      <c r="E97" s="0" t="n">
        <v>36788190.0125613</v>
      </c>
      <c r="F97" s="0" t="n">
        <v>26881391.1002577</v>
      </c>
      <c r="G97" s="0" t="n">
        <v>9780964.98789781</v>
      </c>
      <c r="H97" s="0" t="n">
        <v>27007225.436263</v>
      </c>
      <c r="I97" s="0" t="n">
        <v>9780964.57629833</v>
      </c>
      <c r="J97" s="0" t="n">
        <v>6129873.48495735</v>
      </c>
      <c r="K97" s="0" t="n">
        <v>5945977.28040863</v>
      </c>
      <c r="L97" s="0" t="n">
        <v>6368865.77382589</v>
      </c>
      <c r="M97" s="0" t="n">
        <v>6022278.77748009</v>
      </c>
      <c r="N97" s="0" t="n">
        <v>6391176.75333048</v>
      </c>
      <c r="O97" s="0" t="n">
        <v>6043256.09760671</v>
      </c>
      <c r="P97" s="0" t="n">
        <v>1021645.58082622</v>
      </c>
      <c r="Q97" s="0" t="n">
        <v>990996.213401438</v>
      </c>
    </row>
    <row r="98" customFormat="false" ht="12.8" hidden="false" customHeight="false" outlineLevel="0" collapsed="false">
      <c r="A98" s="0" t="n">
        <v>145</v>
      </c>
      <c r="B98" s="0" t="n">
        <v>37793543.4852797</v>
      </c>
      <c r="C98" s="0" t="n">
        <v>36233211.4226329</v>
      </c>
      <c r="D98" s="0" t="n">
        <v>37923645.3788723</v>
      </c>
      <c r="E98" s="0" t="n">
        <v>36355507.0051586</v>
      </c>
      <c r="F98" s="0" t="n">
        <v>26576914.34911</v>
      </c>
      <c r="G98" s="0" t="n">
        <v>9656297.0735229</v>
      </c>
      <c r="H98" s="0" t="n">
        <v>26699210.34927</v>
      </c>
      <c r="I98" s="0" t="n">
        <v>9656296.65588862</v>
      </c>
      <c r="J98" s="0" t="n">
        <v>6163664.30257634</v>
      </c>
      <c r="K98" s="0" t="n">
        <v>5978754.37349905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38762222.8105768</v>
      </c>
      <c r="C99" s="0" t="n">
        <v>37162313.4496047</v>
      </c>
      <c r="D99" s="0" t="n">
        <v>38893131.8240216</v>
      </c>
      <c r="E99" s="0" t="n">
        <v>37285367.721453</v>
      </c>
      <c r="F99" s="0" t="n">
        <v>27311326.8221854</v>
      </c>
      <c r="G99" s="0" t="n">
        <v>9850986.62741929</v>
      </c>
      <c r="H99" s="0" t="n">
        <v>27434381.5199958</v>
      </c>
      <c r="I99" s="0" t="n">
        <v>9850986.20145717</v>
      </c>
      <c r="J99" s="0" t="n">
        <v>6313076.52419348</v>
      </c>
      <c r="K99" s="0" t="n">
        <v>6123684.22846767</v>
      </c>
      <c r="L99" s="0" t="n">
        <v>6453476.62473438</v>
      </c>
      <c r="M99" s="0" t="n">
        <v>6102070.21472945</v>
      </c>
      <c r="N99" s="0" t="n">
        <v>6475294.7580408</v>
      </c>
      <c r="O99" s="0" t="n">
        <v>6122584.28685045</v>
      </c>
      <c r="P99" s="0" t="n">
        <v>1052179.42069891</v>
      </c>
      <c r="Q99" s="0" t="n">
        <v>1020614.03807795</v>
      </c>
    </row>
    <row r="100" customFormat="false" ht="12.8" hidden="false" customHeight="false" outlineLevel="0" collapsed="false">
      <c r="A100" s="0" t="n">
        <v>147</v>
      </c>
      <c r="B100" s="0" t="n">
        <v>38412509.9064212</v>
      </c>
      <c r="C100" s="0" t="n">
        <v>36827635.2592209</v>
      </c>
      <c r="D100" s="0" t="n">
        <v>38540212.6113807</v>
      </c>
      <c r="E100" s="0" t="n">
        <v>36947675.6035516</v>
      </c>
      <c r="F100" s="0" t="n">
        <v>27053634.285514</v>
      </c>
      <c r="G100" s="0" t="n">
        <v>9774000.97370693</v>
      </c>
      <c r="H100" s="0" t="n">
        <v>27173675.0523258</v>
      </c>
      <c r="I100" s="0" t="n">
        <v>9774000.55122583</v>
      </c>
      <c r="J100" s="0" t="n">
        <v>6235353.98390067</v>
      </c>
      <c r="K100" s="0" t="n">
        <v>6048293.36438366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39134408.753355</v>
      </c>
      <c r="C101" s="0" t="n">
        <v>37520155.8912823</v>
      </c>
      <c r="D101" s="0" t="n">
        <v>39261364.8293292</v>
      </c>
      <c r="E101" s="0" t="n">
        <v>37639494.9808461</v>
      </c>
      <c r="F101" s="0" t="n">
        <v>27536609.9704038</v>
      </c>
      <c r="G101" s="0" t="n">
        <v>9983545.92087849</v>
      </c>
      <c r="H101" s="0" t="n">
        <v>27655949.4899081</v>
      </c>
      <c r="I101" s="0" t="n">
        <v>9983545.49093794</v>
      </c>
      <c r="J101" s="0" t="n">
        <v>6466958.92194161</v>
      </c>
      <c r="K101" s="0" t="n">
        <v>6272950.15428336</v>
      </c>
      <c r="L101" s="0" t="n">
        <v>6513510.77761031</v>
      </c>
      <c r="M101" s="0" t="n">
        <v>6158431.66540271</v>
      </c>
      <c r="N101" s="0" t="n">
        <v>6534670.19065352</v>
      </c>
      <c r="O101" s="0" t="n">
        <v>6178327.37161857</v>
      </c>
      <c r="P101" s="0" t="n">
        <v>1077826.48699027</v>
      </c>
      <c r="Q101" s="0" t="n">
        <v>1045491.69238056</v>
      </c>
    </row>
    <row r="102" customFormat="false" ht="12.8" hidden="false" customHeight="false" outlineLevel="0" collapsed="false">
      <c r="A102" s="0" t="n">
        <v>149</v>
      </c>
      <c r="B102" s="0" t="n">
        <v>38737110.3085571</v>
      </c>
      <c r="C102" s="0" t="n">
        <v>37139543.869382</v>
      </c>
      <c r="D102" s="0" t="n">
        <v>38860778.8099702</v>
      </c>
      <c r="E102" s="0" t="n">
        <v>37255790.4712714</v>
      </c>
      <c r="F102" s="0" t="n">
        <v>27304230.7689864</v>
      </c>
      <c r="G102" s="0" t="n">
        <v>9835313.10039558</v>
      </c>
      <c r="H102" s="0" t="n">
        <v>27420477.7955063</v>
      </c>
      <c r="I102" s="0" t="n">
        <v>9835312.67576505</v>
      </c>
      <c r="J102" s="0" t="n">
        <v>6451312.56946101</v>
      </c>
      <c r="K102" s="0" t="n">
        <v>6257773.19237718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39391034.9087015</v>
      </c>
      <c r="C103" s="0" t="n">
        <v>37766534.1939837</v>
      </c>
      <c r="D103" s="0" t="n">
        <v>39515081.9154895</v>
      </c>
      <c r="E103" s="0" t="n">
        <v>37883136.5623174</v>
      </c>
      <c r="F103" s="0" t="n">
        <v>27750923.8359221</v>
      </c>
      <c r="G103" s="0" t="n">
        <v>10015610.3580615</v>
      </c>
      <c r="H103" s="0" t="n">
        <v>27867526.635675</v>
      </c>
      <c r="I103" s="0" t="n">
        <v>10015609.9266424</v>
      </c>
      <c r="J103" s="0" t="n">
        <v>6569309.61944688</v>
      </c>
      <c r="K103" s="0" t="n">
        <v>6372230.33086347</v>
      </c>
      <c r="L103" s="0" t="n">
        <v>6554511.72757426</v>
      </c>
      <c r="M103" s="0" t="n">
        <v>6196811.14411617</v>
      </c>
      <c r="N103" s="0" t="n">
        <v>6575185.90635684</v>
      </c>
      <c r="O103" s="0" t="n">
        <v>6216251.00449221</v>
      </c>
      <c r="P103" s="0" t="n">
        <v>1094884.93657448</v>
      </c>
      <c r="Q103" s="0" t="n">
        <v>1062038.38847725</v>
      </c>
    </row>
    <row r="104" customFormat="false" ht="12.8" hidden="false" customHeight="false" outlineLevel="0" collapsed="false">
      <c r="A104" s="0" t="n">
        <v>151</v>
      </c>
      <c r="B104" s="0" t="n">
        <v>39151546.5225635</v>
      </c>
      <c r="C104" s="0" t="n">
        <v>37536814.818016</v>
      </c>
      <c r="D104" s="0" t="n">
        <v>39273377.7485056</v>
      </c>
      <c r="E104" s="0" t="n">
        <v>37651334.3746163</v>
      </c>
      <c r="F104" s="0" t="n">
        <v>27612959.5211164</v>
      </c>
      <c r="G104" s="0" t="n">
        <v>9923855.29689951</v>
      </c>
      <c r="H104" s="0" t="n">
        <v>27727479.5110889</v>
      </c>
      <c r="I104" s="0" t="n">
        <v>9923854.86352741</v>
      </c>
      <c r="J104" s="0" t="n">
        <v>6570922.2819402</v>
      </c>
      <c r="K104" s="0" t="n">
        <v>6373794.613482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40023601.543985</v>
      </c>
      <c r="C105" s="0" t="n">
        <v>38373862.4231351</v>
      </c>
      <c r="D105" s="0" t="n">
        <v>40147077.3381834</v>
      </c>
      <c r="E105" s="0" t="n">
        <v>38489927.8420396</v>
      </c>
      <c r="F105" s="0" t="n">
        <v>28265707.2448352</v>
      </c>
      <c r="G105" s="0" t="n">
        <v>10108155.1782999</v>
      </c>
      <c r="H105" s="0" t="n">
        <v>28381773.1047997</v>
      </c>
      <c r="I105" s="0" t="n">
        <v>10108154.7372399</v>
      </c>
      <c r="J105" s="0" t="n">
        <v>6772426.9851416</v>
      </c>
      <c r="K105" s="0" t="n">
        <v>6569254.17558735</v>
      </c>
      <c r="L105" s="0" t="n">
        <v>6662798.16371077</v>
      </c>
      <c r="M105" s="0" t="n">
        <v>6300718.5766116</v>
      </c>
      <c r="N105" s="0" t="n">
        <v>6683377.13869383</v>
      </c>
      <c r="O105" s="0" t="n">
        <v>6320069.07641205</v>
      </c>
      <c r="P105" s="0" t="n">
        <v>1128737.83085693</v>
      </c>
      <c r="Q105" s="0" t="n">
        <v>1094875.69593123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05" activeCellId="0" sqref="A105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17612796.9126512</v>
      </c>
      <c r="C21" s="0" t="n">
        <v>16911120.380929</v>
      </c>
      <c r="D21" s="0" t="n">
        <v>17688054.0045183</v>
      </c>
      <c r="E21" s="0" t="n">
        <v>16981862.036297</v>
      </c>
      <c r="F21" s="0" t="n">
        <v>13729703.0278772</v>
      </c>
      <c r="G21" s="0" t="n">
        <v>3181417.3530518</v>
      </c>
      <c r="H21" s="0" t="n">
        <v>13800445.3437296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2938871.01190469</v>
      </c>
      <c r="M21" s="0" t="n">
        <v>2779398.55409998</v>
      </c>
      <c r="N21" s="0" t="n">
        <v>2951413.85860115</v>
      </c>
      <c r="O21" s="0" t="n">
        <v>2791188.82806011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18046089.9687409</v>
      </c>
      <c r="C22" s="0" t="n">
        <v>17326942.7775461</v>
      </c>
      <c r="D22" s="0" t="n">
        <v>18123418.582399</v>
      </c>
      <c r="E22" s="0" t="n">
        <v>17399631.6633404</v>
      </c>
      <c r="F22" s="0" t="n">
        <v>14046773.3388362</v>
      </c>
      <c r="G22" s="0" t="n">
        <v>3280169.4387099</v>
      </c>
      <c r="H22" s="0" t="n">
        <v>14119462.8885537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18706864.7579856</v>
      </c>
      <c r="C23" s="0" t="n">
        <v>17970304.7130404</v>
      </c>
      <c r="D23" s="0" t="n">
        <v>18733020.4368832</v>
      </c>
      <c r="E23" s="0" t="n">
        <v>17993589.3911584</v>
      </c>
      <c r="F23" s="0" t="n">
        <v>14464734.3967185</v>
      </c>
      <c r="G23" s="0" t="n">
        <v>3505570.31632187</v>
      </c>
      <c r="H23" s="0" t="n">
        <v>14536335.8658172</v>
      </c>
      <c r="I23" s="0" t="n">
        <v>3457253.52534113</v>
      </c>
      <c r="J23" s="0" t="n">
        <v>273324.194523427</v>
      </c>
      <c r="K23" s="0" t="n">
        <v>265124.468687724</v>
      </c>
      <c r="L23" s="0" t="n">
        <v>3120947.63154741</v>
      </c>
      <c r="M23" s="0" t="n">
        <v>2946266.61414777</v>
      </c>
      <c r="N23" s="0" t="n">
        <v>3125179.9680782</v>
      </c>
      <c r="O23" s="0" t="n">
        <v>2950121.87545642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18636653.0270674</v>
      </c>
      <c r="C24" s="0" t="n">
        <v>17900629.4568647</v>
      </c>
      <c r="D24" s="0" t="n">
        <v>18665346.1013504</v>
      </c>
      <c r="E24" s="0" t="n">
        <v>17926323.5724724</v>
      </c>
      <c r="F24" s="0" t="n">
        <v>14352625.4549453</v>
      </c>
      <c r="G24" s="0" t="n">
        <v>3548004.00191936</v>
      </c>
      <c r="H24" s="0" t="n">
        <v>14425794.1039522</v>
      </c>
      <c r="I24" s="0" t="n">
        <v>3500529.46852017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18185556.6667327</v>
      </c>
      <c r="C25" s="0" t="n">
        <v>17465092.5923554</v>
      </c>
      <c r="D25" s="0" t="n">
        <v>18214616.6688419</v>
      </c>
      <c r="E25" s="0" t="n">
        <v>17491169.6793778</v>
      </c>
      <c r="F25" s="0" t="n">
        <v>13933265.6130272</v>
      </c>
      <c r="G25" s="0" t="n">
        <v>3531826.97932824</v>
      </c>
      <c r="H25" s="0" t="n">
        <v>14005402.733694</v>
      </c>
      <c r="I25" s="0" t="n">
        <v>3485766.94568378</v>
      </c>
      <c r="J25" s="0" t="n">
        <v>301078.261441333</v>
      </c>
      <c r="K25" s="0" t="n">
        <v>292045.913598093</v>
      </c>
      <c r="L25" s="0" t="n">
        <v>3033538.93140533</v>
      </c>
      <c r="M25" s="0" t="n">
        <v>2863020.21422344</v>
      </c>
      <c r="N25" s="0" t="n">
        <v>3038262.35966154</v>
      </c>
      <c r="O25" s="0" t="n">
        <v>2867343.92847679</v>
      </c>
      <c r="P25" s="0" t="n">
        <v>50179.7102402222</v>
      </c>
      <c r="Q25" s="0" t="n">
        <v>48674.3189330156</v>
      </c>
    </row>
    <row r="26" customFormat="false" ht="12.8" hidden="false" customHeight="false" outlineLevel="0" collapsed="false">
      <c r="A26" s="0" t="n">
        <v>73</v>
      </c>
      <c r="B26" s="0" t="n">
        <v>17003417.0387266</v>
      </c>
      <c r="C26" s="0" t="n">
        <v>16327212.4433692</v>
      </c>
      <c r="D26" s="0" t="n">
        <v>17030842.6336024</v>
      </c>
      <c r="E26" s="0" t="n">
        <v>16351845.328746</v>
      </c>
      <c r="F26" s="0" t="n">
        <v>12949051.3975812</v>
      </c>
      <c r="G26" s="0" t="n">
        <v>3378161.04578805</v>
      </c>
      <c r="H26" s="0" t="n">
        <v>13016319.8237708</v>
      </c>
      <c r="I26" s="0" t="n">
        <v>3335525.50497516</v>
      </c>
      <c r="J26" s="0" t="n">
        <v>306373.248214271</v>
      </c>
      <c r="K26" s="0" t="n">
        <v>297182.050767843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18984657.9425633</v>
      </c>
      <c r="C27" s="0" t="n">
        <v>18228015.3181914</v>
      </c>
      <c r="D27" s="0" t="n">
        <v>19016915.3472303</v>
      </c>
      <c r="E27" s="0" t="n">
        <v>18257085.271312</v>
      </c>
      <c r="F27" s="0" t="n">
        <v>14390863.0860086</v>
      </c>
      <c r="G27" s="0" t="n">
        <v>3837152.23218277</v>
      </c>
      <c r="H27" s="0" t="n">
        <v>14466594.7155564</v>
      </c>
      <c r="I27" s="0" t="n">
        <v>3790490.55575559</v>
      </c>
      <c r="J27" s="0" t="n">
        <v>355071.28940067</v>
      </c>
      <c r="K27" s="0" t="n">
        <v>344419.15071865</v>
      </c>
      <c r="L27" s="0" t="n">
        <v>3166061.3160373</v>
      </c>
      <c r="M27" s="0" t="n">
        <v>2987235.85026162</v>
      </c>
      <c r="N27" s="0" t="n">
        <v>3171318.58249407</v>
      </c>
      <c r="O27" s="0" t="n">
        <v>2992062.28206319</v>
      </c>
      <c r="P27" s="0" t="n">
        <v>59178.548233445</v>
      </c>
      <c r="Q27" s="0" t="n">
        <v>57403.1917864416</v>
      </c>
    </row>
    <row r="28" customFormat="false" ht="12.8" hidden="false" customHeight="false" outlineLevel="0" collapsed="false">
      <c r="A28" s="0" t="n">
        <v>75</v>
      </c>
      <c r="B28" s="0" t="n">
        <v>17737443.3929911</v>
      </c>
      <c r="C28" s="0" t="n">
        <v>17028507.8726292</v>
      </c>
      <c r="D28" s="0" t="n">
        <v>17772552.7190227</v>
      </c>
      <c r="E28" s="0" t="n">
        <v>17060452.069234</v>
      </c>
      <c r="F28" s="0" t="n">
        <v>13413575.7761849</v>
      </c>
      <c r="G28" s="0" t="n">
        <v>3614932.09644436</v>
      </c>
      <c r="H28" s="0" t="n">
        <v>13485490.9303084</v>
      </c>
      <c r="I28" s="0" t="n">
        <v>3574961.13892566</v>
      </c>
      <c r="J28" s="0" t="n">
        <v>358451.632221499</v>
      </c>
      <c r="K28" s="0" t="n">
        <v>347698.083254854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19921666.3160338</v>
      </c>
      <c r="C29" s="0" t="n">
        <v>19124457.3681763</v>
      </c>
      <c r="D29" s="0" t="n">
        <v>19963238.1287167</v>
      </c>
      <c r="E29" s="0" t="n">
        <v>19162367.1619881</v>
      </c>
      <c r="F29" s="0" t="n">
        <v>15030600.6047614</v>
      </c>
      <c r="G29" s="0" t="n">
        <v>4093856.76341493</v>
      </c>
      <c r="H29" s="0" t="n">
        <v>15112693.4748127</v>
      </c>
      <c r="I29" s="0" t="n">
        <v>4049673.68717534</v>
      </c>
      <c r="J29" s="0" t="n">
        <v>425714.269374379</v>
      </c>
      <c r="K29" s="0" t="n">
        <v>412942.841293148</v>
      </c>
      <c r="L29" s="0" t="n">
        <v>3322241.11618024</v>
      </c>
      <c r="M29" s="0" t="n">
        <v>3134280.25814497</v>
      </c>
      <c r="N29" s="0" t="n">
        <v>3329069.84823753</v>
      </c>
      <c r="O29" s="0" t="n">
        <v>3140602.62249466</v>
      </c>
      <c r="P29" s="0" t="n">
        <v>70952.3782290632</v>
      </c>
      <c r="Q29" s="0" t="n">
        <v>68823.8068821913</v>
      </c>
    </row>
    <row r="30" customFormat="false" ht="12.8" hidden="false" customHeight="false" outlineLevel="0" collapsed="false">
      <c r="A30" s="0" t="n">
        <v>77</v>
      </c>
      <c r="B30" s="0" t="n">
        <v>18666673.9389496</v>
      </c>
      <c r="C30" s="0" t="n">
        <v>17918006.3887302</v>
      </c>
      <c r="D30" s="0" t="n">
        <v>18708191.7892092</v>
      </c>
      <c r="E30" s="0" t="n">
        <v>17955949.4788006</v>
      </c>
      <c r="F30" s="0" t="n">
        <v>14061992.817383</v>
      </c>
      <c r="G30" s="0" t="n">
        <v>3856013.5713472</v>
      </c>
      <c r="H30" s="0" t="n">
        <v>14140974.6053691</v>
      </c>
      <c r="I30" s="0" t="n">
        <v>3814974.87343154</v>
      </c>
      <c r="J30" s="0" t="n">
        <v>408321.00016981</v>
      </c>
      <c r="K30" s="0" t="n">
        <v>396071.370164716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20386201.3139142</v>
      </c>
      <c r="C31" s="0" t="n">
        <v>19567174.9749863</v>
      </c>
      <c r="D31" s="0" t="n">
        <v>20438345.972496</v>
      </c>
      <c r="E31" s="0" t="n">
        <v>19615180.9387473</v>
      </c>
      <c r="F31" s="0" t="n">
        <v>15323873.5363903</v>
      </c>
      <c r="G31" s="0" t="n">
        <v>4243301.43859608</v>
      </c>
      <c r="H31" s="0" t="n">
        <v>15411212.3633731</v>
      </c>
      <c r="I31" s="0" t="n">
        <v>4203968.57537421</v>
      </c>
      <c r="J31" s="0" t="n">
        <v>465266.848871934</v>
      </c>
      <c r="K31" s="0" t="n">
        <v>451308.843405776</v>
      </c>
      <c r="L31" s="0" t="n">
        <v>3400413.57091024</v>
      </c>
      <c r="M31" s="0" t="n">
        <v>3207556.3401107</v>
      </c>
      <c r="N31" s="0" t="n">
        <v>3409003.3256715</v>
      </c>
      <c r="O31" s="0" t="n">
        <v>3215532.9856702</v>
      </c>
      <c r="P31" s="0" t="n">
        <v>77544.474811989</v>
      </c>
      <c r="Q31" s="0" t="n">
        <v>75218.1405676293</v>
      </c>
    </row>
    <row r="32" customFormat="false" ht="12.8" hidden="false" customHeight="false" outlineLevel="0" collapsed="false">
      <c r="A32" s="0" t="n">
        <v>79</v>
      </c>
      <c r="B32" s="0" t="n">
        <v>19217710.1195667</v>
      </c>
      <c r="C32" s="0" t="n">
        <v>18444710.7004382</v>
      </c>
      <c r="D32" s="0" t="n">
        <v>19267328.8440106</v>
      </c>
      <c r="E32" s="0" t="n">
        <v>18490404.582838</v>
      </c>
      <c r="F32" s="0" t="n">
        <v>14404500.5257996</v>
      </c>
      <c r="G32" s="0" t="n">
        <v>4040210.17463859</v>
      </c>
      <c r="H32" s="0" t="n">
        <v>14487107.9681051</v>
      </c>
      <c r="I32" s="0" t="n">
        <v>4003296.61473285</v>
      </c>
      <c r="J32" s="0" t="n">
        <v>462064.942982753</v>
      </c>
      <c r="K32" s="0" t="n">
        <v>448202.994693271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20792947.9555118</v>
      </c>
      <c r="C33" s="0" t="n">
        <v>19955636.0790054</v>
      </c>
      <c r="D33" s="0" t="n">
        <v>20848781.4306232</v>
      </c>
      <c r="E33" s="0" t="n">
        <v>20007095.0851417</v>
      </c>
      <c r="F33" s="0" t="n">
        <v>15563886.8474951</v>
      </c>
      <c r="G33" s="0" t="n">
        <v>4391749.23151028</v>
      </c>
      <c r="H33" s="0" t="n">
        <v>15655381.9038087</v>
      </c>
      <c r="I33" s="0" t="n">
        <v>4351713.18133301</v>
      </c>
      <c r="J33" s="0" t="n">
        <v>510860.73295096</v>
      </c>
      <c r="K33" s="0" t="n">
        <v>495534.910962431</v>
      </c>
      <c r="L33" s="0" t="n">
        <v>3468172.4294364</v>
      </c>
      <c r="M33" s="0" t="n">
        <v>3270935.27352824</v>
      </c>
      <c r="N33" s="0" t="n">
        <v>3477375.89192201</v>
      </c>
      <c r="O33" s="0" t="n">
        <v>3279486.88598716</v>
      </c>
      <c r="P33" s="0" t="n">
        <v>85143.4554918266</v>
      </c>
      <c r="Q33" s="0" t="n">
        <v>82589.1518270718</v>
      </c>
    </row>
    <row r="34" customFormat="false" ht="12.8" hidden="false" customHeight="false" outlineLevel="0" collapsed="false">
      <c r="A34" s="0" t="n">
        <v>81</v>
      </c>
      <c r="B34" s="0" t="n">
        <v>19629022.4221781</v>
      </c>
      <c r="C34" s="0" t="n">
        <v>18837054.0901855</v>
      </c>
      <c r="D34" s="0" t="n">
        <v>19682471.6540578</v>
      </c>
      <c r="E34" s="0" t="n">
        <v>18886340.1087534</v>
      </c>
      <c r="F34" s="0" t="n">
        <v>14631371.0992215</v>
      </c>
      <c r="G34" s="0" t="n">
        <v>4205682.99096399</v>
      </c>
      <c r="H34" s="0" t="n">
        <v>14718089.2557057</v>
      </c>
      <c r="I34" s="0" t="n">
        <v>4168250.85304767</v>
      </c>
      <c r="J34" s="0" t="n">
        <v>493111.398302015</v>
      </c>
      <c r="K34" s="0" t="n">
        <v>478318.056352954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21439780.2236124</v>
      </c>
      <c r="C35" s="0" t="n">
        <v>20573470.1318836</v>
      </c>
      <c r="D35" s="0" t="n">
        <v>21498927.7783041</v>
      </c>
      <c r="E35" s="0" t="n">
        <v>20628032.1009101</v>
      </c>
      <c r="F35" s="0" t="n">
        <v>15924084.5716342</v>
      </c>
      <c r="G35" s="0" t="n">
        <v>4649385.56024943</v>
      </c>
      <c r="H35" s="0" t="n">
        <v>16019265.3120847</v>
      </c>
      <c r="I35" s="0" t="n">
        <v>4608766.78882535</v>
      </c>
      <c r="J35" s="0" t="n">
        <v>560961.388809534</v>
      </c>
      <c r="K35" s="0" t="n">
        <v>544132.547145248</v>
      </c>
      <c r="L35" s="0" t="n">
        <v>3575882.48411706</v>
      </c>
      <c r="M35" s="0" t="n">
        <v>3372127.76238045</v>
      </c>
      <c r="N35" s="0" t="n">
        <v>3585638.31111182</v>
      </c>
      <c r="O35" s="0" t="n">
        <v>3381198.62384486</v>
      </c>
      <c r="P35" s="0" t="n">
        <v>93493.564801589</v>
      </c>
      <c r="Q35" s="0" t="n">
        <v>90688.7578575413</v>
      </c>
    </row>
    <row r="36" customFormat="false" ht="12.8" hidden="false" customHeight="false" outlineLevel="0" collapsed="false">
      <c r="A36" s="0" t="n">
        <v>83</v>
      </c>
      <c r="B36" s="0" t="n">
        <v>20369086.3490782</v>
      </c>
      <c r="C36" s="0" t="n">
        <v>19544454.3491276</v>
      </c>
      <c r="D36" s="0" t="n">
        <v>20429664.3136312</v>
      </c>
      <c r="E36" s="0" t="n">
        <v>19600510.3900854</v>
      </c>
      <c r="F36" s="0" t="n">
        <v>15086357.4387382</v>
      </c>
      <c r="G36" s="0" t="n">
        <v>4458096.91038948</v>
      </c>
      <c r="H36" s="0" t="n">
        <v>15177826.4101447</v>
      </c>
      <c r="I36" s="0" t="n">
        <v>4422683.97994073</v>
      </c>
      <c r="J36" s="0" t="n">
        <v>548525.438193405</v>
      </c>
      <c r="K36" s="0" t="n">
        <v>532069.675047603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22118048.6770317</v>
      </c>
      <c r="C37" s="0" t="n">
        <v>21221010.4153043</v>
      </c>
      <c r="D37" s="0" t="n">
        <v>22182562.8016957</v>
      </c>
      <c r="E37" s="0" t="n">
        <v>21280691.8919633</v>
      </c>
      <c r="F37" s="0" t="n">
        <v>16298387.3963605</v>
      </c>
      <c r="G37" s="0" t="n">
        <v>4922623.01894378</v>
      </c>
      <c r="H37" s="0" t="n">
        <v>16396457.5336046</v>
      </c>
      <c r="I37" s="0" t="n">
        <v>4884234.35835869</v>
      </c>
      <c r="J37" s="0" t="n">
        <v>626349.897903844</v>
      </c>
      <c r="K37" s="0" t="n">
        <v>607559.400966728</v>
      </c>
      <c r="L37" s="0" t="n">
        <v>3687370.15279883</v>
      </c>
      <c r="M37" s="0" t="n">
        <v>3476489.03600847</v>
      </c>
      <c r="N37" s="0" t="n">
        <v>3698035.91248734</v>
      </c>
      <c r="O37" s="0" t="n">
        <v>3486430.25769042</v>
      </c>
      <c r="P37" s="0" t="n">
        <v>104391.649650641</v>
      </c>
      <c r="Q37" s="0" t="n">
        <v>101259.900161121</v>
      </c>
    </row>
    <row r="38" customFormat="false" ht="12.8" hidden="false" customHeight="false" outlineLevel="0" collapsed="false">
      <c r="A38" s="0" t="n">
        <v>85</v>
      </c>
      <c r="B38" s="0" t="n">
        <v>21131149.2339275</v>
      </c>
      <c r="C38" s="0" t="n">
        <v>20272908.1185429</v>
      </c>
      <c r="D38" s="0" t="n">
        <v>21193474.3576742</v>
      </c>
      <c r="E38" s="0" t="n">
        <v>20330576.4697418</v>
      </c>
      <c r="F38" s="0" t="n">
        <v>15518130.8401777</v>
      </c>
      <c r="G38" s="0" t="n">
        <v>4754777.27836523</v>
      </c>
      <c r="H38" s="0" t="n">
        <v>15612410.2958129</v>
      </c>
      <c r="I38" s="0" t="n">
        <v>4718166.17392891</v>
      </c>
      <c r="J38" s="0" t="n">
        <v>606034.574677294</v>
      </c>
      <c r="K38" s="0" t="n">
        <v>587853.537436975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22869796.3780218</v>
      </c>
      <c r="C39" s="0" t="n">
        <v>21938866.6725957</v>
      </c>
      <c r="D39" s="0" t="n">
        <v>22940782.4499796</v>
      </c>
      <c r="E39" s="0" t="n">
        <v>22004674.2622204</v>
      </c>
      <c r="F39" s="0" t="n">
        <v>16741045.6692261</v>
      </c>
      <c r="G39" s="0" t="n">
        <v>5197821.00336952</v>
      </c>
      <c r="H39" s="0" t="n">
        <v>16844073.5282488</v>
      </c>
      <c r="I39" s="0" t="n">
        <v>5160600.73397166</v>
      </c>
      <c r="J39" s="0" t="n">
        <v>668118.236235688</v>
      </c>
      <c r="K39" s="0" t="n">
        <v>648074.689148617</v>
      </c>
      <c r="L39" s="0" t="n">
        <v>3812027.00006231</v>
      </c>
      <c r="M39" s="0" t="n">
        <v>3593247.5185897</v>
      </c>
      <c r="N39" s="0" t="n">
        <v>3823781.31265141</v>
      </c>
      <c r="O39" s="0" t="n">
        <v>3604222.14698151</v>
      </c>
      <c r="P39" s="0" t="n">
        <v>111353.039372615</v>
      </c>
      <c r="Q39" s="0" t="n">
        <v>108012.448191436</v>
      </c>
    </row>
    <row r="40" customFormat="false" ht="12.8" hidden="false" customHeight="false" outlineLevel="0" collapsed="false">
      <c r="A40" s="0" t="n">
        <v>87</v>
      </c>
      <c r="B40" s="0" t="n">
        <v>21958994.9151752</v>
      </c>
      <c r="C40" s="0" t="n">
        <v>21063884.5646511</v>
      </c>
      <c r="D40" s="0" t="n">
        <v>22037228.7781854</v>
      </c>
      <c r="E40" s="0" t="n">
        <v>21136723.6681235</v>
      </c>
      <c r="F40" s="0" t="n">
        <v>16058702.4193816</v>
      </c>
      <c r="G40" s="0" t="n">
        <v>5005182.1452695</v>
      </c>
      <c r="H40" s="0" t="n">
        <v>16159405.2867752</v>
      </c>
      <c r="I40" s="0" t="n">
        <v>4977318.38134831</v>
      </c>
      <c r="J40" s="0" t="n">
        <v>656614.902080288</v>
      </c>
      <c r="K40" s="0" t="n">
        <v>636916.455017879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23523182.2994414</v>
      </c>
      <c r="C41" s="0" t="n">
        <v>22562855.9520436</v>
      </c>
      <c r="D41" s="0" t="n">
        <v>23606754.2783484</v>
      </c>
      <c r="E41" s="0" t="n">
        <v>22640665.9186761</v>
      </c>
      <c r="F41" s="0" t="n">
        <v>17152846.0727034</v>
      </c>
      <c r="G41" s="0" t="n">
        <v>5410009.87934022</v>
      </c>
      <c r="H41" s="0" t="n">
        <v>17260387.353212</v>
      </c>
      <c r="I41" s="0" t="n">
        <v>5380278.56546418</v>
      </c>
      <c r="J41" s="0" t="n">
        <v>770884.309582325</v>
      </c>
      <c r="K41" s="0" t="n">
        <v>747757.780294855</v>
      </c>
      <c r="L41" s="0" t="n">
        <v>3922762.88322488</v>
      </c>
      <c r="M41" s="0" t="n">
        <v>3698107.92187217</v>
      </c>
      <c r="N41" s="0" t="n">
        <v>3936612.21771089</v>
      </c>
      <c r="O41" s="0" t="n">
        <v>3711049.60237716</v>
      </c>
      <c r="P41" s="0" t="n">
        <v>128480.718263721</v>
      </c>
      <c r="Q41" s="0" t="n">
        <v>124626.296715809</v>
      </c>
    </row>
    <row r="42" customFormat="false" ht="12.8" hidden="false" customHeight="false" outlineLevel="0" collapsed="false">
      <c r="A42" s="0" t="n">
        <v>89</v>
      </c>
      <c r="B42" s="0" t="n">
        <v>22847425.1566833</v>
      </c>
      <c r="C42" s="0" t="n">
        <v>21913520.7377479</v>
      </c>
      <c r="D42" s="0" t="n">
        <v>22929444.3755983</v>
      </c>
      <c r="E42" s="0" t="n">
        <v>21989897.1455541</v>
      </c>
      <c r="F42" s="0" t="n">
        <v>16658894.5042813</v>
      </c>
      <c r="G42" s="0" t="n">
        <v>5254626.23346661</v>
      </c>
      <c r="H42" s="0" t="n">
        <v>16763966.9471403</v>
      </c>
      <c r="I42" s="0" t="n">
        <v>5225930.19841383</v>
      </c>
      <c r="J42" s="0" t="n">
        <v>826587.704304229</v>
      </c>
      <c r="K42" s="0" t="n">
        <v>801790.073175102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24496566.5960209</v>
      </c>
      <c r="C43" s="0" t="n">
        <v>23493875.3446904</v>
      </c>
      <c r="D43" s="0" t="n">
        <v>24584425.7286366</v>
      </c>
      <c r="E43" s="0" t="n">
        <v>23575703.4582241</v>
      </c>
      <c r="F43" s="0" t="n">
        <v>17821114.1769275</v>
      </c>
      <c r="G43" s="0" t="n">
        <v>5672761.1677629</v>
      </c>
      <c r="H43" s="0" t="n">
        <v>17933551.4130597</v>
      </c>
      <c r="I43" s="0" t="n">
        <v>5642152.04516442</v>
      </c>
      <c r="J43" s="0" t="n">
        <v>964151.533433089</v>
      </c>
      <c r="K43" s="0" t="n">
        <v>935226.987430097</v>
      </c>
      <c r="L43" s="0" t="n">
        <v>4085091.95266281</v>
      </c>
      <c r="M43" s="0" t="n">
        <v>3851616.38781248</v>
      </c>
      <c r="N43" s="0" t="n">
        <v>4099655.29651658</v>
      </c>
      <c r="O43" s="0" t="n">
        <v>3865228.77286688</v>
      </c>
      <c r="P43" s="0" t="n">
        <v>160691.922238848</v>
      </c>
      <c r="Q43" s="0" t="n">
        <v>155871.164571683</v>
      </c>
    </row>
    <row r="44" customFormat="false" ht="12.8" hidden="false" customHeight="false" outlineLevel="0" collapsed="false">
      <c r="A44" s="0" t="n">
        <v>91</v>
      </c>
      <c r="B44" s="0" t="n">
        <v>23729509.0290219</v>
      </c>
      <c r="C44" s="0" t="n">
        <v>22757675.8685245</v>
      </c>
      <c r="D44" s="0" t="n">
        <v>23814965.6297348</v>
      </c>
      <c r="E44" s="0" t="n">
        <v>22837269.0165905</v>
      </c>
      <c r="F44" s="0" t="n">
        <v>17246213.0024107</v>
      </c>
      <c r="G44" s="0" t="n">
        <v>5511462.86611385</v>
      </c>
      <c r="H44" s="0" t="n">
        <v>17356278.3272339</v>
      </c>
      <c r="I44" s="0" t="n">
        <v>5480990.6893566</v>
      </c>
      <c r="J44" s="0" t="n">
        <v>999557.105107466</v>
      </c>
      <c r="K44" s="0" t="n">
        <v>969570.391954242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25058896.2122858</v>
      </c>
      <c r="C45" s="0" t="n">
        <v>24032565.6347252</v>
      </c>
      <c r="D45" s="0" t="n">
        <v>25149841.9985792</v>
      </c>
      <c r="E45" s="0" t="n">
        <v>24117290.5281798</v>
      </c>
      <c r="F45" s="0" t="n">
        <v>18216634.3323768</v>
      </c>
      <c r="G45" s="0" t="n">
        <v>5815931.30234838</v>
      </c>
      <c r="H45" s="0" t="n">
        <v>18333084.7890194</v>
      </c>
      <c r="I45" s="0" t="n">
        <v>5784205.73916039</v>
      </c>
      <c r="J45" s="0" t="n">
        <v>1158515.85032361</v>
      </c>
      <c r="K45" s="0" t="n">
        <v>1123760.3748139</v>
      </c>
      <c r="L45" s="0" t="n">
        <v>4178645.5745741</v>
      </c>
      <c r="M45" s="0" t="n">
        <v>3940360.8639449</v>
      </c>
      <c r="N45" s="0" t="n">
        <v>4193723.58988421</v>
      </c>
      <c r="O45" s="0" t="n">
        <v>3954457.26809423</v>
      </c>
      <c r="P45" s="0" t="n">
        <v>193085.975053935</v>
      </c>
      <c r="Q45" s="0" t="n">
        <v>187293.395802317</v>
      </c>
    </row>
    <row r="46" customFormat="false" ht="12.8" hidden="false" customHeight="false" outlineLevel="0" collapsed="false">
      <c r="A46" s="0" t="n">
        <v>93</v>
      </c>
      <c r="B46" s="0" t="n">
        <v>24648356.0805689</v>
      </c>
      <c r="C46" s="0" t="n">
        <v>23638745.2605786</v>
      </c>
      <c r="D46" s="0" t="n">
        <v>24738750.3259202</v>
      </c>
      <c r="E46" s="0" t="n">
        <v>23722968.288247</v>
      </c>
      <c r="F46" s="0" t="n">
        <v>17925396.2568636</v>
      </c>
      <c r="G46" s="0" t="n">
        <v>5713349.00371491</v>
      </c>
      <c r="H46" s="0" t="n">
        <v>18040663.9803798</v>
      </c>
      <c r="I46" s="0" t="n">
        <v>5682304.30786723</v>
      </c>
      <c r="J46" s="0" t="n">
        <v>1247411.82096125</v>
      </c>
      <c r="K46" s="0" t="n">
        <v>1209989.46633241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26201333.2783519</v>
      </c>
      <c r="C47" s="0" t="n">
        <v>25126759.0751011</v>
      </c>
      <c r="D47" s="0" t="n">
        <v>26310081.5696978</v>
      </c>
      <c r="E47" s="0" t="n">
        <v>25228489.7699706</v>
      </c>
      <c r="F47" s="0" t="n">
        <v>19021616.6493586</v>
      </c>
      <c r="G47" s="0" t="n">
        <v>6105142.42574258</v>
      </c>
      <c r="H47" s="0" t="n">
        <v>19144261.8660537</v>
      </c>
      <c r="I47" s="0" t="n">
        <v>6084227.90391682</v>
      </c>
      <c r="J47" s="0" t="n">
        <v>1420403.95154296</v>
      </c>
      <c r="K47" s="0" t="n">
        <v>1377791.83299667</v>
      </c>
      <c r="L47" s="0" t="n">
        <v>4367479.71599801</v>
      </c>
      <c r="M47" s="0" t="n">
        <v>4118804.52861788</v>
      </c>
      <c r="N47" s="0" t="n">
        <v>4385536.88991516</v>
      </c>
      <c r="O47" s="0" t="n">
        <v>4135713.03814664</v>
      </c>
      <c r="P47" s="0" t="n">
        <v>236733.991923827</v>
      </c>
      <c r="Q47" s="0" t="n">
        <v>229631.972166112</v>
      </c>
    </row>
    <row r="48" customFormat="false" ht="12.8" hidden="false" customHeight="false" outlineLevel="0" collapsed="false">
      <c r="A48" s="0" t="n">
        <v>95</v>
      </c>
      <c r="B48" s="0" t="n">
        <v>25829051.3551877</v>
      </c>
      <c r="C48" s="0" t="n">
        <v>24768870.6385323</v>
      </c>
      <c r="D48" s="0" t="n">
        <v>25934768.9995364</v>
      </c>
      <c r="E48" s="0" t="n">
        <v>24867763.0319453</v>
      </c>
      <c r="F48" s="0" t="n">
        <v>18738735.5600776</v>
      </c>
      <c r="G48" s="0" t="n">
        <v>6030135.07845471</v>
      </c>
      <c r="H48" s="0" t="n">
        <v>18858118.0111727</v>
      </c>
      <c r="I48" s="0" t="n">
        <v>6009645.02077257</v>
      </c>
      <c r="J48" s="0" t="n">
        <v>1459923.29042238</v>
      </c>
      <c r="K48" s="0" t="n">
        <v>1416125.59170971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26810629.279948</v>
      </c>
      <c r="C49" s="0" t="n">
        <v>25709634.6689872</v>
      </c>
      <c r="D49" s="0" t="n">
        <v>26921349.1174018</v>
      </c>
      <c r="E49" s="0" t="n">
        <v>25813212.3183042</v>
      </c>
      <c r="F49" s="0" t="n">
        <v>19432055.7108692</v>
      </c>
      <c r="G49" s="0" t="n">
        <v>6277578.95811802</v>
      </c>
      <c r="H49" s="0" t="n">
        <v>19556813.3699317</v>
      </c>
      <c r="I49" s="0" t="n">
        <v>6256398.94837242</v>
      </c>
      <c r="J49" s="0" t="n">
        <v>1582612.67832704</v>
      </c>
      <c r="K49" s="0" t="n">
        <v>1535134.29797723</v>
      </c>
      <c r="L49" s="0" t="n">
        <v>4469908.07140921</v>
      </c>
      <c r="M49" s="0" t="n">
        <v>4216005.92161886</v>
      </c>
      <c r="N49" s="0" t="n">
        <v>4488293.03850462</v>
      </c>
      <c r="O49" s="0" t="n">
        <v>4233221.59898835</v>
      </c>
      <c r="P49" s="0" t="n">
        <v>263768.779721173</v>
      </c>
      <c r="Q49" s="0" t="n">
        <v>255855.716329538</v>
      </c>
    </row>
    <row r="50" customFormat="false" ht="12.8" hidden="false" customHeight="false" outlineLevel="0" collapsed="false">
      <c r="A50" s="0" t="n">
        <v>97</v>
      </c>
      <c r="B50" s="0" t="n">
        <v>26519864.0419535</v>
      </c>
      <c r="C50" s="0" t="n">
        <v>25429528.9718962</v>
      </c>
      <c r="D50" s="0" t="n">
        <v>26630199.1883793</v>
      </c>
      <c r="E50" s="0" t="n">
        <v>25532765.2101409</v>
      </c>
      <c r="F50" s="0" t="n">
        <v>19200356.9607982</v>
      </c>
      <c r="G50" s="0" t="n">
        <v>6229172.01109803</v>
      </c>
      <c r="H50" s="0" t="n">
        <v>19324033.275699</v>
      </c>
      <c r="I50" s="0" t="n">
        <v>6208731.93444194</v>
      </c>
      <c r="J50" s="0" t="n">
        <v>1614268.89491329</v>
      </c>
      <c r="K50" s="0" t="n">
        <v>1565840.82806589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27308727.9623917</v>
      </c>
      <c r="C51" s="0" t="n">
        <v>26184837.9687574</v>
      </c>
      <c r="D51" s="0" t="n">
        <v>27423216.3022178</v>
      </c>
      <c r="E51" s="0" t="n">
        <v>26291990.5841979</v>
      </c>
      <c r="F51" s="0" t="n">
        <v>19736229.750867</v>
      </c>
      <c r="G51" s="0" t="n">
        <v>6448608.21789041</v>
      </c>
      <c r="H51" s="0" t="n">
        <v>19863552.9703036</v>
      </c>
      <c r="I51" s="0" t="n">
        <v>6428437.61389425</v>
      </c>
      <c r="J51" s="0" t="n">
        <v>1755945.6105365</v>
      </c>
      <c r="K51" s="0" t="n">
        <v>1703267.24222041</v>
      </c>
      <c r="L51" s="0" t="n">
        <v>4552964.70916211</v>
      </c>
      <c r="M51" s="0" t="n">
        <v>4294925.03896106</v>
      </c>
      <c r="N51" s="0" t="n">
        <v>4571983.71035554</v>
      </c>
      <c r="O51" s="0" t="n">
        <v>4312742.5172956</v>
      </c>
      <c r="P51" s="0" t="n">
        <v>292657.601756084</v>
      </c>
      <c r="Q51" s="0" t="n">
        <v>283877.873703401</v>
      </c>
    </row>
    <row r="52" customFormat="false" ht="12.8" hidden="false" customHeight="false" outlineLevel="0" collapsed="false">
      <c r="A52" s="0" t="n">
        <v>99</v>
      </c>
      <c r="B52" s="0" t="n">
        <v>26891875.7176303</v>
      </c>
      <c r="C52" s="0" t="n">
        <v>25783838.4983003</v>
      </c>
      <c r="D52" s="0" t="n">
        <v>27005281.3316509</v>
      </c>
      <c r="E52" s="0" t="n">
        <v>25890000.053627</v>
      </c>
      <c r="F52" s="0" t="n">
        <v>19401726.0539517</v>
      </c>
      <c r="G52" s="0" t="n">
        <v>6382112.44434865</v>
      </c>
      <c r="H52" s="0" t="n">
        <v>19527108.3213076</v>
      </c>
      <c r="I52" s="0" t="n">
        <v>6362891.73231939</v>
      </c>
      <c r="J52" s="0" t="n">
        <v>1777434.28571291</v>
      </c>
      <c r="K52" s="0" t="n">
        <v>1724111.25714152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27755601.7651194</v>
      </c>
      <c r="C53" s="0" t="n">
        <v>26610824.2429855</v>
      </c>
      <c r="D53" s="0" t="n">
        <v>27872417.3166254</v>
      </c>
      <c r="E53" s="0" t="n">
        <v>26720179.3407333</v>
      </c>
      <c r="F53" s="0" t="n">
        <v>20023642.3992149</v>
      </c>
      <c r="G53" s="0" t="n">
        <v>6587181.8437706</v>
      </c>
      <c r="H53" s="0" t="n">
        <v>20152733.9608735</v>
      </c>
      <c r="I53" s="0" t="n">
        <v>6567445.37985978</v>
      </c>
      <c r="J53" s="0" t="n">
        <v>1943031.42820089</v>
      </c>
      <c r="K53" s="0" t="n">
        <v>1884740.48535486</v>
      </c>
      <c r="L53" s="0" t="n">
        <v>4626977.46195153</v>
      </c>
      <c r="M53" s="0" t="n">
        <v>4365190.0005661</v>
      </c>
      <c r="N53" s="0" t="n">
        <v>4646387.16459751</v>
      </c>
      <c r="O53" s="0" t="n">
        <v>4383377.48737936</v>
      </c>
      <c r="P53" s="0" t="n">
        <v>323838.571366815</v>
      </c>
      <c r="Q53" s="0" t="n">
        <v>314123.41422581</v>
      </c>
    </row>
    <row r="54" customFormat="false" ht="12.8" hidden="false" customHeight="false" outlineLevel="0" collapsed="false">
      <c r="A54" s="0" t="n">
        <v>101</v>
      </c>
      <c r="B54" s="0" t="n">
        <v>27462778.5399643</v>
      </c>
      <c r="C54" s="0" t="n">
        <v>26329459.7485528</v>
      </c>
      <c r="D54" s="0" t="n">
        <v>27585947.7127534</v>
      </c>
      <c r="E54" s="0" t="n">
        <v>26444977.3946642</v>
      </c>
      <c r="F54" s="0" t="n">
        <v>19812135.1926722</v>
      </c>
      <c r="G54" s="0" t="n">
        <v>6517324.5558806</v>
      </c>
      <c r="H54" s="0" t="n">
        <v>19941152.8775577</v>
      </c>
      <c r="I54" s="0" t="n">
        <v>6503824.51710654</v>
      </c>
      <c r="J54" s="0" t="n">
        <v>1946355.42737983</v>
      </c>
      <c r="K54" s="0" t="n">
        <v>1887964.76455844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28348993.5992697</v>
      </c>
      <c r="C55" s="0" t="n">
        <v>27178415.6985607</v>
      </c>
      <c r="D55" s="0" t="n">
        <v>28476374.6999592</v>
      </c>
      <c r="E55" s="0" t="n">
        <v>27297907.7105722</v>
      </c>
      <c r="F55" s="0" t="n">
        <v>20438828.7415725</v>
      </c>
      <c r="G55" s="0" t="n">
        <v>6739586.9569881</v>
      </c>
      <c r="H55" s="0" t="n">
        <v>20571461.8449797</v>
      </c>
      <c r="I55" s="0" t="n">
        <v>6726445.86559252</v>
      </c>
      <c r="J55" s="0" t="n">
        <v>2055654.17537175</v>
      </c>
      <c r="K55" s="0" t="n">
        <v>1993984.55011059</v>
      </c>
      <c r="L55" s="0" t="n">
        <v>4725424.77801374</v>
      </c>
      <c r="M55" s="0" t="n">
        <v>4458434.21916053</v>
      </c>
      <c r="N55" s="0" t="n">
        <v>4746631.98042531</v>
      </c>
      <c r="O55" s="0" t="n">
        <v>4478347.23599235</v>
      </c>
      <c r="P55" s="0" t="n">
        <v>342609.029228624</v>
      </c>
      <c r="Q55" s="0" t="n">
        <v>332330.758351766</v>
      </c>
    </row>
    <row r="56" customFormat="false" ht="12.8" hidden="false" customHeight="false" outlineLevel="0" collapsed="false">
      <c r="A56" s="0" t="n">
        <v>103</v>
      </c>
      <c r="B56" s="0" t="n">
        <v>27968818.8200275</v>
      </c>
      <c r="C56" s="0" t="n">
        <v>26813002.8350081</v>
      </c>
      <c r="D56" s="0" t="n">
        <v>28094868.5126028</v>
      </c>
      <c r="E56" s="0" t="n">
        <v>26931254.27222</v>
      </c>
      <c r="F56" s="0" t="n">
        <v>20112079.1481359</v>
      </c>
      <c r="G56" s="0" t="n">
        <v>6700923.68687229</v>
      </c>
      <c r="H56" s="0" t="n">
        <v>20243057.4959143</v>
      </c>
      <c r="I56" s="0" t="n">
        <v>6688196.77630566</v>
      </c>
      <c r="J56" s="0" t="n">
        <v>2063664.07339619</v>
      </c>
      <c r="K56" s="0" t="n">
        <v>2001754.15119431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28680236.2891796</v>
      </c>
      <c r="C57" s="0" t="n">
        <v>27493798.966735</v>
      </c>
      <c r="D57" s="0" t="n">
        <v>28808375.8582289</v>
      </c>
      <c r="E57" s="0" t="n">
        <v>27614032.4000522</v>
      </c>
      <c r="F57" s="0" t="n">
        <v>20572767.0155393</v>
      </c>
      <c r="G57" s="0" t="n">
        <v>6921031.95119569</v>
      </c>
      <c r="H57" s="0" t="n">
        <v>20705324.3279125</v>
      </c>
      <c r="I57" s="0" t="n">
        <v>6908708.07213978</v>
      </c>
      <c r="J57" s="0" t="n">
        <v>2205597.04267357</v>
      </c>
      <c r="K57" s="0" t="n">
        <v>2139429.13139336</v>
      </c>
      <c r="L57" s="0" t="n">
        <v>4780092.23738061</v>
      </c>
      <c r="M57" s="0" t="n">
        <v>4510213.07720328</v>
      </c>
      <c r="N57" s="0" t="n">
        <v>4801430.99861487</v>
      </c>
      <c r="O57" s="0" t="n">
        <v>4530254.34168164</v>
      </c>
      <c r="P57" s="0" t="n">
        <v>367599.507112261</v>
      </c>
      <c r="Q57" s="0" t="n">
        <v>356571.521898893</v>
      </c>
    </row>
    <row r="58" customFormat="false" ht="12.8" hidden="false" customHeight="false" outlineLevel="0" collapsed="false">
      <c r="A58" s="0" t="n">
        <v>105</v>
      </c>
      <c r="B58" s="0" t="n">
        <v>28343648.633492</v>
      </c>
      <c r="C58" s="0" t="n">
        <v>27170301.2659974</v>
      </c>
      <c r="D58" s="0" t="n">
        <v>28469518.4542288</v>
      </c>
      <c r="E58" s="0" t="n">
        <v>27288404.8837538</v>
      </c>
      <c r="F58" s="0" t="n">
        <v>20282515.0201692</v>
      </c>
      <c r="G58" s="0" t="n">
        <v>6887786.24582824</v>
      </c>
      <c r="H58" s="0" t="n">
        <v>20412730.394805</v>
      </c>
      <c r="I58" s="0" t="n">
        <v>6875674.48894878</v>
      </c>
      <c r="J58" s="0" t="n">
        <v>2249136.86167177</v>
      </c>
      <c r="K58" s="0" t="n">
        <v>2181662.75582161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29023838.4774928</v>
      </c>
      <c r="C59" s="0" t="n">
        <v>27822722.9183748</v>
      </c>
      <c r="D59" s="0" t="n">
        <v>29156592.6027308</v>
      </c>
      <c r="E59" s="0" t="n">
        <v>27947369.7333892</v>
      </c>
      <c r="F59" s="0" t="n">
        <v>20734836.0727601</v>
      </c>
      <c r="G59" s="0" t="n">
        <v>7087886.84561474</v>
      </c>
      <c r="H59" s="0" t="n">
        <v>20868314.960322</v>
      </c>
      <c r="I59" s="0" t="n">
        <v>7079054.7730672</v>
      </c>
      <c r="J59" s="0" t="n">
        <v>2368739.55228289</v>
      </c>
      <c r="K59" s="0" t="n">
        <v>2297677.3657144</v>
      </c>
      <c r="L59" s="0" t="n">
        <v>4837022.57818439</v>
      </c>
      <c r="M59" s="0" t="n">
        <v>4564372.25278803</v>
      </c>
      <c r="N59" s="0" t="n">
        <v>4859129.52057484</v>
      </c>
      <c r="O59" s="0" t="n">
        <v>4585134.99355367</v>
      </c>
      <c r="P59" s="0" t="n">
        <v>394789.925380481</v>
      </c>
      <c r="Q59" s="0" t="n">
        <v>382946.227619067</v>
      </c>
    </row>
    <row r="60" customFormat="false" ht="12.8" hidden="false" customHeight="false" outlineLevel="0" collapsed="false">
      <c r="A60" s="0" t="n">
        <v>107</v>
      </c>
      <c r="B60" s="0" t="n">
        <v>28559040.0023909</v>
      </c>
      <c r="C60" s="0" t="n">
        <v>27377570.7875516</v>
      </c>
      <c r="D60" s="0" t="n">
        <v>28687661.4499001</v>
      </c>
      <c r="E60" s="0" t="n">
        <v>27498335.301119</v>
      </c>
      <c r="F60" s="0" t="n">
        <v>20381161.3599232</v>
      </c>
      <c r="G60" s="0" t="n">
        <v>6996409.42762842</v>
      </c>
      <c r="H60" s="0" t="n">
        <v>20510607.7766571</v>
      </c>
      <c r="I60" s="0" t="n">
        <v>6987727.52446187</v>
      </c>
      <c r="J60" s="0" t="n">
        <v>2405543.44850615</v>
      </c>
      <c r="K60" s="0" t="n">
        <v>2333377.14505097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29200051.4246097</v>
      </c>
      <c r="C61" s="0" t="n">
        <v>27993499.3376089</v>
      </c>
      <c r="D61" s="0" t="n">
        <v>29331808.2754148</v>
      </c>
      <c r="E61" s="0" t="n">
        <v>28117214.3037928</v>
      </c>
      <c r="F61" s="0" t="n">
        <v>20836549.0860634</v>
      </c>
      <c r="G61" s="0" t="n">
        <v>7156950.25154552</v>
      </c>
      <c r="H61" s="0" t="n">
        <v>20967634.4544637</v>
      </c>
      <c r="I61" s="0" t="n">
        <v>7149579.84932905</v>
      </c>
      <c r="J61" s="0" t="n">
        <v>2548463.99063848</v>
      </c>
      <c r="K61" s="0" t="n">
        <v>2472010.07091932</v>
      </c>
      <c r="L61" s="0" t="n">
        <v>4866695.67390843</v>
      </c>
      <c r="M61" s="0" t="n">
        <v>4593300.93375911</v>
      </c>
      <c r="N61" s="0" t="n">
        <v>4888637.42016269</v>
      </c>
      <c r="O61" s="0" t="n">
        <v>4613909.37749884</v>
      </c>
      <c r="P61" s="0" t="n">
        <v>424743.998439746</v>
      </c>
      <c r="Q61" s="0" t="n">
        <v>412001.678486554</v>
      </c>
    </row>
    <row r="62" customFormat="false" ht="12.8" hidden="false" customHeight="false" outlineLevel="0" collapsed="false">
      <c r="A62" s="0" t="n">
        <v>109</v>
      </c>
      <c r="B62" s="0" t="n">
        <v>28784796.0484221</v>
      </c>
      <c r="C62" s="0" t="n">
        <v>27595660.1975254</v>
      </c>
      <c r="D62" s="0" t="n">
        <v>28914592.0459154</v>
      </c>
      <c r="E62" s="0" t="n">
        <v>27717534.1675432</v>
      </c>
      <c r="F62" s="0" t="n">
        <v>20541539.7075423</v>
      </c>
      <c r="G62" s="0" t="n">
        <v>7054120.4899831</v>
      </c>
      <c r="H62" s="0" t="n">
        <v>20670657.2164448</v>
      </c>
      <c r="I62" s="0" t="n">
        <v>7046876.95109837</v>
      </c>
      <c r="J62" s="0" t="n">
        <v>2579999.93056284</v>
      </c>
      <c r="K62" s="0" t="n">
        <v>2502599.93264596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29519952.7590667</v>
      </c>
      <c r="C63" s="0" t="n">
        <v>28298905.2830727</v>
      </c>
      <c r="D63" s="0" t="n">
        <v>29653458.0157081</v>
      </c>
      <c r="E63" s="0" t="n">
        <v>28424279.6291774</v>
      </c>
      <c r="F63" s="0" t="n">
        <v>21000457.3282855</v>
      </c>
      <c r="G63" s="0" t="n">
        <v>7298447.95478723</v>
      </c>
      <c r="H63" s="0" t="n">
        <v>21132686.3142197</v>
      </c>
      <c r="I63" s="0" t="n">
        <v>7291593.31495767</v>
      </c>
      <c r="J63" s="0" t="n">
        <v>2694180.56627129</v>
      </c>
      <c r="K63" s="0" t="n">
        <v>2613355.14928315</v>
      </c>
      <c r="L63" s="0" t="n">
        <v>4919643.40037233</v>
      </c>
      <c r="M63" s="0" t="n">
        <v>4643617.47370573</v>
      </c>
      <c r="N63" s="0" t="n">
        <v>4941879.36807123</v>
      </c>
      <c r="O63" s="0" t="n">
        <v>4664505.24684784</v>
      </c>
      <c r="P63" s="0" t="n">
        <v>449030.094378548</v>
      </c>
      <c r="Q63" s="0" t="n">
        <v>435559.191547191</v>
      </c>
    </row>
    <row r="64" customFormat="false" ht="12.8" hidden="false" customHeight="false" outlineLevel="0" collapsed="false">
      <c r="A64" s="0" t="n">
        <v>111</v>
      </c>
      <c r="B64" s="0" t="n">
        <v>29085963.3515686</v>
      </c>
      <c r="C64" s="0" t="n">
        <v>27881695.4896123</v>
      </c>
      <c r="D64" s="0" t="n">
        <v>29217396.0633292</v>
      </c>
      <c r="E64" s="0" t="n">
        <v>28005116.6537376</v>
      </c>
      <c r="F64" s="0" t="n">
        <v>20667638.747479</v>
      </c>
      <c r="G64" s="0" t="n">
        <v>7214056.74213327</v>
      </c>
      <c r="H64" s="0" t="n">
        <v>20797797.9981558</v>
      </c>
      <c r="I64" s="0" t="n">
        <v>7207318.65558188</v>
      </c>
      <c r="J64" s="0" t="n">
        <v>2670078.90313202</v>
      </c>
      <c r="K64" s="0" t="n">
        <v>2589976.53603805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29701457.2888344</v>
      </c>
      <c r="C65" s="0" t="n">
        <v>28471387.2309937</v>
      </c>
      <c r="D65" s="0" t="n">
        <v>29836241.0504148</v>
      </c>
      <c r="E65" s="0" t="n">
        <v>28597955.8596776</v>
      </c>
      <c r="F65" s="0" t="n">
        <v>21059233.3218508</v>
      </c>
      <c r="G65" s="0" t="n">
        <v>7412153.90914287</v>
      </c>
      <c r="H65" s="0" t="n">
        <v>21192677.3607337</v>
      </c>
      <c r="I65" s="0" t="n">
        <v>7405278.49894385</v>
      </c>
      <c r="J65" s="0" t="n">
        <v>2770422.24895391</v>
      </c>
      <c r="K65" s="0" t="n">
        <v>2687309.58148529</v>
      </c>
      <c r="L65" s="0" t="n">
        <v>4949911.78743585</v>
      </c>
      <c r="M65" s="0" t="n">
        <v>4672841.98978569</v>
      </c>
      <c r="N65" s="0" t="n">
        <v>4972359.52697799</v>
      </c>
      <c r="O65" s="0" t="n">
        <v>4693928.78590723</v>
      </c>
      <c r="P65" s="0" t="n">
        <v>461737.041492318</v>
      </c>
      <c r="Q65" s="0" t="n">
        <v>447884.930247549</v>
      </c>
    </row>
    <row r="66" customFormat="false" ht="12.8" hidden="false" customHeight="false" outlineLevel="0" collapsed="false">
      <c r="A66" s="0" t="n">
        <v>113</v>
      </c>
      <c r="B66" s="0" t="n">
        <v>29390429.4751674</v>
      </c>
      <c r="C66" s="0" t="n">
        <v>28172730.7509943</v>
      </c>
      <c r="D66" s="0" t="n">
        <v>29523074.3323778</v>
      </c>
      <c r="E66" s="0" t="n">
        <v>28297306.2390517</v>
      </c>
      <c r="F66" s="0" t="n">
        <v>20828103.0375273</v>
      </c>
      <c r="G66" s="0" t="n">
        <v>7344627.71346696</v>
      </c>
      <c r="H66" s="0" t="n">
        <v>20958948.6392544</v>
      </c>
      <c r="I66" s="0" t="n">
        <v>7338357.59979737</v>
      </c>
      <c r="J66" s="0" t="n">
        <v>2821885.66783464</v>
      </c>
      <c r="K66" s="0" t="n">
        <v>2737229.0977996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29921353.2162546</v>
      </c>
      <c r="C67" s="0" t="n">
        <v>28681682.0719616</v>
      </c>
      <c r="D67" s="0" t="n">
        <v>30058150.7186202</v>
      </c>
      <c r="E67" s="0" t="n">
        <v>28810220.2638977</v>
      </c>
      <c r="F67" s="0" t="n">
        <v>21133786.0622495</v>
      </c>
      <c r="G67" s="0" t="n">
        <v>7547896.00971211</v>
      </c>
      <c r="H67" s="0" t="n">
        <v>21266745.8809837</v>
      </c>
      <c r="I67" s="0" t="n">
        <v>7543474.38291401</v>
      </c>
      <c r="J67" s="0" t="n">
        <v>2943800.79870278</v>
      </c>
      <c r="K67" s="0" t="n">
        <v>2855486.77474169</v>
      </c>
      <c r="L67" s="0" t="n">
        <v>4985737.78425107</v>
      </c>
      <c r="M67" s="0" t="n">
        <v>4706910.34980804</v>
      </c>
      <c r="N67" s="0" t="n">
        <v>5008534.74464648</v>
      </c>
      <c r="O67" s="0" t="n">
        <v>4728338.49205341</v>
      </c>
      <c r="P67" s="0" t="n">
        <v>490633.466450463</v>
      </c>
      <c r="Q67" s="0" t="n">
        <v>475914.462456949</v>
      </c>
    </row>
    <row r="68" customFormat="false" ht="12.8" hidden="false" customHeight="false" outlineLevel="0" collapsed="false">
      <c r="A68" s="0" t="n">
        <v>115</v>
      </c>
      <c r="B68" s="0" t="n">
        <v>29504180.5152485</v>
      </c>
      <c r="C68" s="0" t="n">
        <v>28280991.0247049</v>
      </c>
      <c r="D68" s="0" t="n">
        <v>29637620.9470449</v>
      </c>
      <c r="E68" s="0" t="n">
        <v>28406374.445154</v>
      </c>
      <c r="F68" s="0" t="n">
        <v>20820811.4946246</v>
      </c>
      <c r="G68" s="0" t="n">
        <v>7460179.53008029</v>
      </c>
      <c r="H68" s="0" t="n">
        <v>20950541.3623013</v>
      </c>
      <c r="I68" s="0" t="n">
        <v>7455833.08285277</v>
      </c>
      <c r="J68" s="0" t="n">
        <v>2927945.0390722</v>
      </c>
      <c r="K68" s="0" t="n">
        <v>2840106.68790003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30246632.9274542</v>
      </c>
      <c r="C69" s="0" t="n">
        <v>28991826.1639317</v>
      </c>
      <c r="D69" s="0" t="n">
        <v>30386848.2409894</v>
      </c>
      <c r="E69" s="0" t="n">
        <v>29123607.9467091</v>
      </c>
      <c r="F69" s="0" t="n">
        <v>21317464.7650568</v>
      </c>
      <c r="G69" s="0" t="n">
        <v>7674361.39887491</v>
      </c>
      <c r="H69" s="0" t="n">
        <v>21449852.738506</v>
      </c>
      <c r="I69" s="0" t="n">
        <v>7673755.2082031</v>
      </c>
      <c r="J69" s="0" t="n">
        <v>3046239.07137675</v>
      </c>
      <c r="K69" s="0" t="n">
        <v>2954851.89923544</v>
      </c>
      <c r="L69" s="0" t="n">
        <v>5038934.50151408</v>
      </c>
      <c r="M69" s="0" t="n">
        <v>4757160.2003241</v>
      </c>
      <c r="N69" s="0" t="n">
        <v>5062300.06583631</v>
      </c>
      <c r="O69" s="0" t="n">
        <v>4779121.79735856</v>
      </c>
      <c r="P69" s="0" t="n">
        <v>507706.511896124</v>
      </c>
      <c r="Q69" s="0" t="n">
        <v>492475.316539241</v>
      </c>
    </row>
    <row r="70" customFormat="false" ht="12.8" hidden="false" customHeight="false" outlineLevel="0" collapsed="false">
      <c r="A70" s="0" t="n">
        <v>117</v>
      </c>
      <c r="B70" s="0" t="n">
        <v>29794035.8699025</v>
      </c>
      <c r="C70" s="0" t="n">
        <v>28557683.0917742</v>
      </c>
      <c r="D70" s="0" t="n">
        <v>29931679.0149298</v>
      </c>
      <c r="E70" s="0" t="n">
        <v>28687047.3909315</v>
      </c>
      <c r="F70" s="0" t="n">
        <v>20988108.722045</v>
      </c>
      <c r="G70" s="0" t="n">
        <v>7569574.3697292</v>
      </c>
      <c r="H70" s="0" t="n">
        <v>21118068.7779892</v>
      </c>
      <c r="I70" s="0" t="n">
        <v>7568978.61294226</v>
      </c>
      <c r="J70" s="0" t="n">
        <v>3081818.78846124</v>
      </c>
      <c r="K70" s="0" t="n">
        <v>2989364.2248074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30464351.1089366</v>
      </c>
      <c r="C71" s="0" t="n">
        <v>29200476.5877966</v>
      </c>
      <c r="D71" s="0" t="n">
        <v>30604296.236268</v>
      </c>
      <c r="E71" s="0" t="n">
        <v>29332007.1119411</v>
      </c>
      <c r="F71" s="0" t="n">
        <v>21460865.1644136</v>
      </c>
      <c r="G71" s="0" t="n">
        <v>7739611.42338304</v>
      </c>
      <c r="H71" s="0" t="n">
        <v>21593003.0249552</v>
      </c>
      <c r="I71" s="0" t="n">
        <v>7739004.08698588</v>
      </c>
      <c r="J71" s="0" t="n">
        <v>3234825.29690859</v>
      </c>
      <c r="K71" s="0" t="n">
        <v>3137780.53800133</v>
      </c>
      <c r="L71" s="0" t="n">
        <v>5075105.43257397</v>
      </c>
      <c r="M71" s="0" t="n">
        <v>4792107.20877873</v>
      </c>
      <c r="N71" s="0" t="n">
        <v>5098426.44749319</v>
      </c>
      <c r="O71" s="0" t="n">
        <v>4814027.46767695</v>
      </c>
      <c r="P71" s="0" t="n">
        <v>539137.549484764</v>
      </c>
      <c r="Q71" s="0" t="n">
        <v>522963.423000221</v>
      </c>
    </row>
    <row r="72" customFormat="false" ht="12.8" hidden="false" customHeight="false" outlineLevel="0" collapsed="false">
      <c r="A72" s="0" t="n">
        <v>119</v>
      </c>
      <c r="B72" s="0" t="n">
        <v>30198881.2791953</v>
      </c>
      <c r="C72" s="0" t="n">
        <v>28945481.1124514</v>
      </c>
      <c r="D72" s="0" t="n">
        <v>30336488.9962875</v>
      </c>
      <c r="E72" s="0" t="n">
        <v>29074820.1950792</v>
      </c>
      <c r="F72" s="0" t="n">
        <v>21304632.8283415</v>
      </c>
      <c r="G72" s="0" t="n">
        <v>7640848.28410998</v>
      </c>
      <c r="H72" s="0" t="n">
        <v>21434418.0896882</v>
      </c>
      <c r="I72" s="0" t="n">
        <v>7640402.10539092</v>
      </c>
      <c r="J72" s="0" t="n">
        <v>3333886.9054741</v>
      </c>
      <c r="K72" s="0" t="n">
        <v>3233870.29830987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30955623.0440793</v>
      </c>
      <c r="C73" s="0" t="n">
        <v>29670614.7286282</v>
      </c>
      <c r="D73" s="0" t="n">
        <v>31095525.0511723</v>
      </c>
      <c r="E73" s="0" t="n">
        <v>29802124.3106124</v>
      </c>
      <c r="F73" s="0" t="n">
        <v>21804726.1937673</v>
      </c>
      <c r="G73" s="0" t="n">
        <v>7865888.53486095</v>
      </c>
      <c r="H73" s="0" t="n">
        <v>21936236.3219341</v>
      </c>
      <c r="I73" s="0" t="n">
        <v>7865887.98867831</v>
      </c>
      <c r="J73" s="0" t="n">
        <v>3488506.5856878</v>
      </c>
      <c r="K73" s="0" t="n">
        <v>3383851.38811716</v>
      </c>
      <c r="L73" s="0" t="n">
        <v>5158218.17308556</v>
      </c>
      <c r="M73" s="0" t="n">
        <v>4871828.66338377</v>
      </c>
      <c r="N73" s="0" t="n">
        <v>5181535.47485582</v>
      </c>
      <c r="O73" s="0" t="n">
        <v>4893748.66391985</v>
      </c>
      <c r="P73" s="0" t="n">
        <v>581417.7642813</v>
      </c>
      <c r="Q73" s="0" t="n">
        <v>563975.231352861</v>
      </c>
    </row>
    <row r="74" customFormat="false" ht="12.8" hidden="false" customHeight="false" outlineLevel="0" collapsed="false">
      <c r="A74" s="0" t="n">
        <v>121</v>
      </c>
      <c r="B74" s="0" t="n">
        <v>30526462.6815844</v>
      </c>
      <c r="C74" s="0" t="n">
        <v>29259240.1887922</v>
      </c>
      <c r="D74" s="0" t="n">
        <v>30663656.5907277</v>
      </c>
      <c r="E74" s="0" t="n">
        <v>29388204.1294688</v>
      </c>
      <c r="F74" s="0" t="n">
        <v>21471363.7075843</v>
      </c>
      <c r="G74" s="0" t="n">
        <v>7787876.48120793</v>
      </c>
      <c r="H74" s="0" t="n">
        <v>21600328.1677044</v>
      </c>
      <c r="I74" s="0" t="n">
        <v>7787875.96176439</v>
      </c>
      <c r="J74" s="0" t="n">
        <v>3520987.11424875</v>
      </c>
      <c r="K74" s="0" t="n">
        <v>3415357.50082129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31161041.0945279</v>
      </c>
      <c r="C75" s="0" t="n">
        <v>29867348.5499257</v>
      </c>
      <c r="D75" s="0" t="n">
        <v>31298446.1674173</v>
      </c>
      <c r="E75" s="0" t="n">
        <v>29996512.531333</v>
      </c>
      <c r="F75" s="0" t="n">
        <v>21881047.9596916</v>
      </c>
      <c r="G75" s="0" t="n">
        <v>7986300.59023413</v>
      </c>
      <c r="H75" s="0" t="n">
        <v>22010212.4704665</v>
      </c>
      <c r="I75" s="0" t="n">
        <v>7986300.06086648</v>
      </c>
      <c r="J75" s="0" t="n">
        <v>3674355.97116929</v>
      </c>
      <c r="K75" s="0" t="n">
        <v>3564125.29203421</v>
      </c>
      <c r="L75" s="0" t="n">
        <v>5192417.92204022</v>
      </c>
      <c r="M75" s="0" t="n">
        <v>4904957.97530881</v>
      </c>
      <c r="N75" s="0" t="n">
        <v>5215319.33718335</v>
      </c>
      <c r="O75" s="0" t="n">
        <v>4926487.04526796</v>
      </c>
      <c r="P75" s="0" t="n">
        <v>612392.661861549</v>
      </c>
      <c r="Q75" s="0" t="n">
        <v>594020.882005702</v>
      </c>
    </row>
    <row r="76" customFormat="false" ht="12.8" hidden="false" customHeight="false" outlineLevel="0" collapsed="false">
      <c r="A76" s="0" t="n">
        <v>123</v>
      </c>
      <c r="B76" s="0" t="n">
        <v>30688623.3719866</v>
      </c>
      <c r="C76" s="0" t="n">
        <v>29414946.7630985</v>
      </c>
      <c r="D76" s="0" t="n">
        <v>30821748.9543245</v>
      </c>
      <c r="E76" s="0" t="n">
        <v>29540087.9687552</v>
      </c>
      <c r="F76" s="0" t="n">
        <v>21549768.9156534</v>
      </c>
      <c r="G76" s="0" t="n">
        <v>7865177.84744508</v>
      </c>
      <c r="H76" s="0" t="n">
        <v>21674910.6416764</v>
      </c>
      <c r="I76" s="0" t="n">
        <v>7865177.32707882</v>
      </c>
      <c r="J76" s="0" t="n">
        <v>3696776.44035717</v>
      </c>
      <c r="K76" s="0" t="n">
        <v>3585873.14714645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31428485.9389535</v>
      </c>
      <c r="C77" s="0" t="n">
        <v>30123817.3098545</v>
      </c>
      <c r="D77" s="0" t="n">
        <v>31563192.426695</v>
      </c>
      <c r="E77" s="0" t="n">
        <v>30250444.6902647</v>
      </c>
      <c r="F77" s="0" t="n">
        <v>22015567.9903021</v>
      </c>
      <c r="G77" s="0" t="n">
        <v>8108249.31955238</v>
      </c>
      <c r="H77" s="0" t="n">
        <v>22142195.8945508</v>
      </c>
      <c r="I77" s="0" t="n">
        <v>8108248.79571385</v>
      </c>
      <c r="J77" s="0" t="n">
        <v>3883033.60375692</v>
      </c>
      <c r="K77" s="0" t="n">
        <v>3766542.59564422</v>
      </c>
      <c r="L77" s="0" t="n">
        <v>5236789.24408449</v>
      </c>
      <c r="M77" s="0" t="n">
        <v>4947349.21517547</v>
      </c>
      <c r="N77" s="0" t="n">
        <v>5259240.90727779</v>
      </c>
      <c r="O77" s="0" t="n">
        <v>4968455.52495246</v>
      </c>
      <c r="P77" s="0" t="n">
        <v>647172.267292821</v>
      </c>
      <c r="Q77" s="0" t="n">
        <v>627757.099274036</v>
      </c>
    </row>
    <row r="78" customFormat="false" ht="12.8" hidden="false" customHeight="false" outlineLevel="0" collapsed="false">
      <c r="A78" s="0" t="n">
        <v>125</v>
      </c>
      <c r="B78" s="0" t="n">
        <v>30961223.879756</v>
      </c>
      <c r="C78" s="0" t="n">
        <v>29676936.852316</v>
      </c>
      <c r="D78" s="0" t="n">
        <v>31092411.1509729</v>
      </c>
      <c r="E78" s="0" t="n">
        <v>29800255.7897832</v>
      </c>
      <c r="F78" s="0" t="n">
        <v>21700545.3105747</v>
      </c>
      <c r="G78" s="0" t="n">
        <v>7976391.54174122</v>
      </c>
      <c r="H78" s="0" t="n">
        <v>21823864.7628641</v>
      </c>
      <c r="I78" s="0" t="n">
        <v>7976391.02691911</v>
      </c>
      <c r="J78" s="0" t="n">
        <v>3888571.68095623</v>
      </c>
      <c r="K78" s="0" t="n">
        <v>3771914.53052754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31668374.6016487</v>
      </c>
      <c r="C79" s="0" t="n">
        <v>30354354.6889922</v>
      </c>
      <c r="D79" s="0" t="n">
        <v>31801686.7062117</v>
      </c>
      <c r="E79" s="0" t="n">
        <v>30479671.0225081</v>
      </c>
      <c r="F79" s="0" t="n">
        <v>22222443.5740574</v>
      </c>
      <c r="G79" s="0" t="n">
        <v>8131911.11493484</v>
      </c>
      <c r="H79" s="0" t="n">
        <v>22347760.4317434</v>
      </c>
      <c r="I79" s="0" t="n">
        <v>8131910.59076473</v>
      </c>
      <c r="J79" s="0" t="n">
        <v>4009046.37801649</v>
      </c>
      <c r="K79" s="0" t="n">
        <v>3888774.986676</v>
      </c>
      <c r="L79" s="0" t="n">
        <v>5276614.37306345</v>
      </c>
      <c r="M79" s="0" t="n">
        <v>4985511.93361377</v>
      </c>
      <c r="N79" s="0" t="n">
        <v>5298833.58113365</v>
      </c>
      <c r="O79" s="0" t="n">
        <v>5006399.8542497</v>
      </c>
      <c r="P79" s="0" t="n">
        <v>668174.396336082</v>
      </c>
      <c r="Q79" s="0" t="n">
        <v>648129.164446</v>
      </c>
    </row>
    <row r="80" customFormat="false" ht="12.8" hidden="false" customHeight="false" outlineLevel="0" collapsed="false">
      <c r="A80" s="0" t="n">
        <v>127</v>
      </c>
      <c r="B80" s="0" t="n">
        <v>31212299.9670478</v>
      </c>
      <c r="C80" s="0" t="n">
        <v>29916947.3813373</v>
      </c>
      <c r="D80" s="0" t="n">
        <v>31343588.5376453</v>
      </c>
      <c r="E80" s="0" t="n">
        <v>30040360.0644343</v>
      </c>
      <c r="F80" s="0" t="n">
        <v>21897601.7680267</v>
      </c>
      <c r="G80" s="0" t="n">
        <v>8019345.61331055</v>
      </c>
      <c r="H80" s="0" t="n">
        <v>22021014.9663808</v>
      </c>
      <c r="I80" s="0" t="n">
        <v>8019345.09805344</v>
      </c>
      <c r="J80" s="0" t="n">
        <v>4009691.94486235</v>
      </c>
      <c r="K80" s="0" t="n">
        <v>3889401.18651648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31788829.344635</v>
      </c>
      <c r="C81" s="0" t="n">
        <v>30471369.5904826</v>
      </c>
      <c r="D81" s="0" t="n">
        <v>31923250.6364518</v>
      </c>
      <c r="E81" s="0" t="n">
        <v>30597721.9037554</v>
      </c>
      <c r="F81" s="0" t="n">
        <v>22313187.5015988</v>
      </c>
      <c r="G81" s="0" t="n">
        <v>8158182.08888377</v>
      </c>
      <c r="H81" s="0" t="n">
        <v>22439540.3497427</v>
      </c>
      <c r="I81" s="0" t="n">
        <v>8158181.55401268</v>
      </c>
      <c r="J81" s="0" t="n">
        <v>4156129.23295884</v>
      </c>
      <c r="K81" s="0" t="n">
        <v>4031445.35597007</v>
      </c>
      <c r="L81" s="0" t="n">
        <v>5296852.0667951</v>
      </c>
      <c r="M81" s="0" t="n">
        <v>5005317.88561688</v>
      </c>
      <c r="N81" s="0" t="n">
        <v>5319254.95921936</v>
      </c>
      <c r="O81" s="0" t="n">
        <v>5026378.57046929</v>
      </c>
      <c r="P81" s="0" t="n">
        <v>692688.205493139</v>
      </c>
      <c r="Q81" s="0" t="n">
        <v>671907.559328345</v>
      </c>
    </row>
    <row r="82" customFormat="false" ht="12.8" hidden="false" customHeight="false" outlineLevel="0" collapsed="false">
      <c r="A82" s="0" t="n">
        <v>129</v>
      </c>
      <c r="B82" s="0" t="n">
        <v>31370449.4308714</v>
      </c>
      <c r="C82" s="0" t="n">
        <v>30069768.8173198</v>
      </c>
      <c r="D82" s="0" t="n">
        <v>31501687.9979689</v>
      </c>
      <c r="E82" s="0" t="n">
        <v>30193129.6932413</v>
      </c>
      <c r="F82" s="0" t="n">
        <v>22029983.9641721</v>
      </c>
      <c r="G82" s="0" t="n">
        <v>8039784.85314771</v>
      </c>
      <c r="H82" s="0" t="n">
        <v>22153345.3761075</v>
      </c>
      <c r="I82" s="0" t="n">
        <v>8039784.31713381</v>
      </c>
      <c r="J82" s="0" t="n">
        <v>4158064.15248064</v>
      </c>
      <c r="K82" s="0" t="n">
        <v>4033322.22790622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31978660.607083</v>
      </c>
      <c r="C83" s="0" t="n">
        <v>30652830.3538942</v>
      </c>
      <c r="D83" s="0" t="n">
        <v>32110877.8162602</v>
      </c>
      <c r="E83" s="0" t="n">
        <v>30777111.2119853</v>
      </c>
      <c r="F83" s="0" t="n">
        <v>22440888.2008777</v>
      </c>
      <c r="G83" s="0" t="n">
        <v>8211942.15301658</v>
      </c>
      <c r="H83" s="0" t="n">
        <v>22565169.6051757</v>
      </c>
      <c r="I83" s="0" t="n">
        <v>8211941.60680961</v>
      </c>
      <c r="J83" s="0" t="n">
        <v>4311861.92785769</v>
      </c>
      <c r="K83" s="0" t="n">
        <v>4182506.07002196</v>
      </c>
      <c r="L83" s="0" t="n">
        <v>5327858.98322466</v>
      </c>
      <c r="M83" s="0" t="n">
        <v>5034919.33346663</v>
      </c>
      <c r="N83" s="0" t="n">
        <v>5349894.59636138</v>
      </c>
      <c r="O83" s="0" t="n">
        <v>5055634.78095504</v>
      </c>
      <c r="P83" s="0" t="n">
        <v>718643.654642948</v>
      </c>
      <c r="Q83" s="0" t="n">
        <v>697084.345003659</v>
      </c>
    </row>
    <row r="84" customFormat="false" ht="12.8" hidden="false" customHeight="false" outlineLevel="0" collapsed="false">
      <c r="A84" s="0" t="n">
        <v>131</v>
      </c>
      <c r="B84" s="0" t="n">
        <v>31441643.4327196</v>
      </c>
      <c r="C84" s="0" t="n">
        <v>30138552.6610495</v>
      </c>
      <c r="D84" s="0" t="n">
        <v>31570576.4187739</v>
      </c>
      <c r="E84" s="0" t="n">
        <v>30259746.397152</v>
      </c>
      <c r="F84" s="0" t="n">
        <v>22057091.8273324</v>
      </c>
      <c r="G84" s="0" t="n">
        <v>8081460.83371711</v>
      </c>
      <c r="H84" s="0" t="n">
        <v>22178286.1003542</v>
      </c>
      <c r="I84" s="0" t="n">
        <v>8081460.29679786</v>
      </c>
      <c r="J84" s="0" t="n">
        <v>4323633.74618965</v>
      </c>
      <c r="K84" s="0" t="n">
        <v>4193924.73380396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32144964.3697314</v>
      </c>
      <c r="C85" s="0" t="n">
        <v>30812374.6409472</v>
      </c>
      <c r="D85" s="0" t="n">
        <v>32275282.6358791</v>
      </c>
      <c r="E85" s="0" t="n">
        <v>30934866.0089931</v>
      </c>
      <c r="F85" s="0" t="n">
        <v>22522183.125928</v>
      </c>
      <c r="G85" s="0" t="n">
        <v>8290191.51501919</v>
      </c>
      <c r="H85" s="0" t="n">
        <v>22644675.0417991</v>
      </c>
      <c r="I85" s="0" t="n">
        <v>8290190.96719407</v>
      </c>
      <c r="J85" s="0" t="n">
        <v>4473998.55215247</v>
      </c>
      <c r="K85" s="0" t="n">
        <v>4339778.59558789</v>
      </c>
      <c r="L85" s="0" t="n">
        <v>5355234.32422569</v>
      </c>
      <c r="M85" s="0" t="n">
        <v>5061483.56971373</v>
      </c>
      <c r="N85" s="0" t="n">
        <v>5376952.65189341</v>
      </c>
      <c r="O85" s="0" t="n">
        <v>5081900.8414255</v>
      </c>
      <c r="P85" s="0" t="n">
        <v>745666.425358745</v>
      </c>
      <c r="Q85" s="0" t="n">
        <v>723296.432597982</v>
      </c>
    </row>
    <row r="86" customFormat="false" ht="12.8" hidden="false" customHeight="false" outlineLevel="0" collapsed="false">
      <c r="A86" s="0" t="n">
        <v>133</v>
      </c>
      <c r="B86" s="0" t="n">
        <v>31602522.1688202</v>
      </c>
      <c r="C86" s="0" t="n">
        <v>30292591.3486777</v>
      </c>
      <c r="D86" s="0" t="n">
        <v>31728687.9899362</v>
      </c>
      <c r="E86" s="0" t="n">
        <v>30411179.5526859</v>
      </c>
      <c r="F86" s="0" t="n">
        <v>22107588.9719591</v>
      </c>
      <c r="G86" s="0" t="n">
        <v>8185002.37671853</v>
      </c>
      <c r="H86" s="0" t="n">
        <v>22226177.7208511</v>
      </c>
      <c r="I86" s="0" t="n">
        <v>8185001.83183475</v>
      </c>
      <c r="J86" s="0" t="n">
        <v>4483289.44954865</v>
      </c>
      <c r="K86" s="0" t="n">
        <v>4348790.76606219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32191381.1441811</v>
      </c>
      <c r="C87" s="0" t="n">
        <v>30857964.23977</v>
      </c>
      <c r="D87" s="0" t="n">
        <v>32318152.6138043</v>
      </c>
      <c r="E87" s="0" t="n">
        <v>30977121.6090692</v>
      </c>
      <c r="F87" s="0" t="n">
        <v>22494748.0605586</v>
      </c>
      <c r="G87" s="0" t="n">
        <v>8363216.1792114</v>
      </c>
      <c r="H87" s="0" t="n">
        <v>22613905.9938424</v>
      </c>
      <c r="I87" s="0" t="n">
        <v>8363215.61522686</v>
      </c>
      <c r="J87" s="0" t="n">
        <v>4666409.49664627</v>
      </c>
      <c r="K87" s="0" t="n">
        <v>4526417.21174688</v>
      </c>
      <c r="L87" s="0" t="n">
        <v>5362795.65775579</v>
      </c>
      <c r="M87" s="0" t="n">
        <v>5069571.64265361</v>
      </c>
      <c r="N87" s="0" t="n">
        <v>5383922.85089396</v>
      </c>
      <c r="O87" s="0" t="n">
        <v>5089433.1321602</v>
      </c>
      <c r="P87" s="0" t="n">
        <v>777734.916107712</v>
      </c>
      <c r="Q87" s="0" t="n">
        <v>754402.86862448</v>
      </c>
    </row>
    <row r="88" customFormat="false" ht="12.8" hidden="false" customHeight="false" outlineLevel="0" collapsed="false">
      <c r="A88" s="0" t="n">
        <v>135</v>
      </c>
      <c r="B88" s="0" t="n">
        <v>31758429.9436282</v>
      </c>
      <c r="C88" s="0" t="n">
        <v>30443672.6916432</v>
      </c>
      <c r="D88" s="0" t="n">
        <v>31882820.4906509</v>
      </c>
      <c r="E88" s="0" t="n">
        <v>30560592.1975807</v>
      </c>
      <c r="F88" s="0" t="n">
        <v>22213198.0787983</v>
      </c>
      <c r="G88" s="0" t="n">
        <v>8230474.61284491</v>
      </c>
      <c r="H88" s="0" t="n">
        <v>22330118.1391303</v>
      </c>
      <c r="I88" s="0" t="n">
        <v>8230474.05845038</v>
      </c>
      <c r="J88" s="0" t="n">
        <v>4656178.85032977</v>
      </c>
      <c r="K88" s="0" t="n">
        <v>4516493.48481988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32524985.9155488</v>
      </c>
      <c r="C89" s="0" t="n">
        <v>31178528.5863977</v>
      </c>
      <c r="D89" s="0" t="n">
        <v>32651553.6838775</v>
      </c>
      <c r="E89" s="0" t="n">
        <v>31297494.5262483</v>
      </c>
      <c r="F89" s="0" t="n">
        <v>22781768.4107346</v>
      </c>
      <c r="G89" s="0" t="n">
        <v>8396760.17566312</v>
      </c>
      <c r="H89" s="0" t="n">
        <v>22900734.9162096</v>
      </c>
      <c r="I89" s="0" t="n">
        <v>8396759.61003867</v>
      </c>
      <c r="J89" s="0" t="n">
        <v>4873204.84494647</v>
      </c>
      <c r="K89" s="0" t="n">
        <v>4727008.69959808</v>
      </c>
      <c r="L89" s="0" t="n">
        <v>5417045.78823913</v>
      </c>
      <c r="M89" s="0" t="n">
        <v>5121267.14994578</v>
      </c>
      <c r="N89" s="0" t="n">
        <v>5438139.03998569</v>
      </c>
      <c r="O89" s="0" t="n">
        <v>5141097.81894616</v>
      </c>
      <c r="P89" s="0" t="n">
        <v>812200.807491079</v>
      </c>
      <c r="Q89" s="0" t="n">
        <v>787834.783266346</v>
      </c>
    </row>
    <row r="90" customFormat="false" ht="12.8" hidden="false" customHeight="false" outlineLevel="0" collapsed="false">
      <c r="A90" s="0" t="n">
        <v>137</v>
      </c>
      <c r="B90" s="0" t="n">
        <v>32120909.7450393</v>
      </c>
      <c r="C90" s="0" t="n">
        <v>30791389.1668012</v>
      </c>
      <c r="D90" s="0" t="n">
        <v>32245061.0680283</v>
      </c>
      <c r="E90" s="0" t="n">
        <v>30908083.8254025</v>
      </c>
      <c r="F90" s="0" t="n">
        <v>22486436.4824076</v>
      </c>
      <c r="G90" s="0" t="n">
        <v>8304952.68439358</v>
      </c>
      <c r="H90" s="0" t="n">
        <v>22603131.6968978</v>
      </c>
      <c r="I90" s="0" t="n">
        <v>8304952.12850478</v>
      </c>
      <c r="J90" s="0" t="n">
        <v>4896664.10063536</v>
      </c>
      <c r="K90" s="0" t="n">
        <v>4749764.1776163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32900876.1868792</v>
      </c>
      <c r="C91" s="0" t="n">
        <v>31539552.7008214</v>
      </c>
      <c r="D91" s="0" t="n">
        <v>33025772.2257533</v>
      </c>
      <c r="E91" s="0" t="n">
        <v>31656947.2529035</v>
      </c>
      <c r="F91" s="0" t="n">
        <v>23026088.9571312</v>
      </c>
      <c r="G91" s="0" t="n">
        <v>8513463.74369021</v>
      </c>
      <c r="H91" s="0" t="n">
        <v>23143484.0753222</v>
      </c>
      <c r="I91" s="0" t="n">
        <v>8513463.17758133</v>
      </c>
      <c r="J91" s="0" t="n">
        <v>5135979.11260417</v>
      </c>
      <c r="K91" s="0" t="n">
        <v>4981899.73922604</v>
      </c>
      <c r="L91" s="0" t="n">
        <v>5479142.75850463</v>
      </c>
      <c r="M91" s="0" t="n">
        <v>5180444.49281249</v>
      </c>
      <c r="N91" s="0" t="n">
        <v>5499957.39539863</v>
      </c>
      <c r="O91" s="0" t="n">
        <v>5200013.90929535</v>
      </c>
      <c r="P91" s="0" t="n">
        <v>855996.518767361</v>
      </c>
      <c r="Q91" s="0" t="n">
        <v>830316.62320434</v>
      </c>
    </row>
    <row r="92" customFormat="false" ht="12.8" hidden="false" customHeight="false" outlineLevel="0" collapsed="false">
      <c r="A92" s="0" t="n">
        <v>139</v>
      </c>
      <c r="B92" s="0" t="n">
        <v>32310072.7552756</v>
      </c>
      <c r="C92" s="0" t="n">
        <v>30975140.535354</v>
      </c>
      <c r="D92" s="0" t="n">
        <v>32431570.6287948</v>
      </c>
      <c r="E92" s="0" t="n">
        <v>31089340.9633802</v>
      </c>
      <c r="F92" s="0" t="n">
        <v>22663440.4741671</v>
      </c>
      <c r="G92" s="0" t="n">
        <v>8311700.06118686</v>
      </c>
      <c r="H92" s="0" t="n">
        <v>22777641.3120564</v>
      </c>
      <c r="I92" s="0" t="n">
        <v>8311699.65132374</v>
      </c>
      <c r="J92" s="0" t="n">
        <v>5159554.23933782</v>
      </c>
      <c r="K92" s="0" t="n">
        <v>5004767.61215768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33111099.3387572</v>
      </c>
      <c r="C93" s="0" t="n">
        <v>31743860.3723327</v>
      </c>
      <c r="D93" s="0" t="n">
        <v>33234006.9859174</v>
      </c>
      <c r="E93" s="0" t="n">
        <v>31859384.7439413</v>
      </c>
      <c r="F93" s="0" t="n">
        <v>23227935.3205988</v>
      </c>
      <c r="G93" s="0" t="n">
        <v>8515925.05173393</v>
      </c>
      <c r="H93" s="0" t="n">
        <v>23343460.0223272</v>
      </c>
      <c r="I93" s="0" t="n">
        <v>8515924.72161411</v>
      </c>
      <c r="J93" s="0" t="n">
        <v>5374321.22316404</v>
      </c>
      <c r="K93" s="0" t="n">
        <v>5213091.58646912</v>
      </c>
      <c r="L93" s="0" t="n">
        <v>5513820.61596251</v>
      </c>
      <c r="M93" s="0" t="n">
        <v>5214151.57964967</v>
      </c>
      <c r="N93" s="0" t="n">
        <v>5534303.66057395</v>
      </c>
      <c r="O93" s="0" t="n">
        <v>5233408.90088012</v>
      </c>
      <c r="P93" s="0" t="n">
        <v>895720.203860674</v>
      </c>
      <c r="Q93" s="0" t="n">
        <v>868848.597744853</v>
      </c>
    </row>
    <row r="94" customFormat="false" ht="12.8" hidden="false" customHeight="false" outlineLevel="0" collapsed="false">
      <c r="A94" s="0" t="n">
        <v>141</v>
      </c>
      <c r="B94" s="0" t="n">
        <v>32613913.0325207</v>
      </c>
      <c r="C94" s="0" t="n">
        <v>31267285.5942395</v>
      </c>
      <c r="D94" s="0" t="n">
        <v>32733916.6012307</v>
      </c>
      <c r="E94" s="0" t="n">
        <v>31380080.2838601</v>
      </c>
      <c r="F94" s="0" t="n">
        <v>22829673.9261069</v>
      </c>
      <c r="G94" s="0" t="n">
        <v>8437611.66813257</v>
      </c>
      <c r="H94" s="0" t="n">
        <v>22942468.9401652</v>
      </c>
      <c r="I94" s="0" t="n">
        <v>8437611.34369485</v>
      </c>
      <c r="J94" s="0" t="n">
        <v>5281310.56564047</v>
      </c>
      <c r="K94" s="0" t="n">
        <v>5122871.24867126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33266673.9385075</v>
      </c>
      <c r="C95" s="0" t="n">
        <v>31893357.457444</v>
      </c>
      <c r="D95" s="0" t="n">
        <v>33386557.5089071</v>
      </c>
      <c r="E95" s="0" t="n">
        <v>32006039.206842</v>
      </c>
      <c r="F95" s="0" t="n">
        <v>23272708.7473467</v>
      </c>
      <c r="G95" s="0" t="n">
        <v>8620648.71009734</v>
      </c>
      <c r="H95" s="0" t="n">
        <v>23385390.8264922</v>
      </c>
      <c r="I95" s="0" t="n">
        <v>8620648.38034988</v>
      </c>
      <c r="J95" s="0" t="n">
        <v>5423572.83726191</v>
      </c>
      <c r="K95" s="0" t="n">
        <v>5260865.65214405</v>
      </c>
      <c r="L95" s="0" t="n">
        <v>5539273.44257577</v>
      </c>
      <c r="M95" s="0" t="n">
        <v>5238524.46803704</v>
      </c>
      <c r="N95" s="0" t="n">
        <v>5559252.47615698</v>
      </c>
      <c r="O95" s="0" t="n">
        <v>5257308.57099919</v>
      </c>
      <c r="P95" s="0" t="n">
        <v>903928.806210319</v>
      </c>
      <c r="Q95" s="0" t="n">
        <v>876810.942024009</v>
      </c>
    </row>
    <row r="96" customFormat="false" ht="12.8" hidden="false" customHeight="false" outlineLevel="0" collapsed="false">
      <c r="A96" s="0" t="n">
        <v>143</v>
      </c>
      <c r="B96" s="0" t="n">
        <v>32784943.7620775</v>
      </c>
      <c r="C96" s="0" t="n">
        <v>31431942.0481285</v>
      </c>
      <c r="D96" s="0" t="n">
        <v>32902592.4858844</v>
      </c>
      <c r="E96" s="0" t="n">
        <v>31542523.3604824</v>
      </c>
      <c r="F96" s="0" t="n">
        <v>22976223.1730774</v>
      </c>
      <c r="G96" s="0" t="n">
        <v>8455718.87505111</v>
      </c>
      <c r="H96" s="0" t="n">
        <v>23086804.8095718</v>
      </c>
      <c r="I96" s="0" t="n">
        <v>8455718.55091069</v>
      </c>
      <c r="J96" s="0" t="n">
        <v>5439180.59427938</v>
      </c>
      <c r="K96" s="0" t="n">
        <v>5276005.176451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33411610.6112305</v>
      </c>
      <c r="C97" s="0" t="n">
        <v>32033043.608819</v>
      </c>
      <c r="D97" s="0" t="n">
        <v>33528690.3453895</v>
      </c>
      <c r="E97" s="0" t="n">
        <v>32143089.9110798</v>
      </c>
      <c r="F97" s="0" t="n">
        <v>23425050.7041462</v>
      </c>
      <c r="G97" s="0" t="n">
        <v>8607992.90467281</v>
      </c>
      <c r="H97" s="0" t="n">
        <v>23535097.3366508</v>
      </c>
      <c r="I97" s="0" t="n">
        <v>8607992.57442903</v>
      </c>
      <c r="J97" s="0" t="n">
        <v>5595217.48373489</v>
      </c>
      <c r="K97" s="0" t="n">
        <v>5427360.95922284</v>
      </c>
      <c r="L97" s="0" t="n">
        <v>5562434.36089687</v>
      </c>
      <c r="M97" s="0" t="n">
        <v>5260593.70495924</v>
      </c>
      <c r="N97" s="0" t="n">
        <v>5581946.11661687</v>
      </c>
      <c r="O97" s="0" t="n">
        <v>5278939.70792047</v>
      </c>
      <c r="P97" s="0" t="n">
        <v>932536.247289148</v>
      </c>
      <c r="Q97" s="0" t="n">
        <v>904560.159870473</v>
      </c>
    </row>
    <row r="98" customFormat="false" ht="12.8" hidden="false" customHeight="false" outlineLevel="0" collapsed="false">
      <c r="A98" s="0" t="n">
        <v>145</v>
      </c>
      <c r="B98" s="0" t="n">
        <v>33039929.8697423</v>
      </c>
      <c r="C98" s="0" t="n">
        <v>31677273.6972908</v>
      </c>
      <c r="D98" s="0" t="n">
        <v>33154423.0602257</v>
      </c>
      <c r="E98" s="0" t="n">
        <v>31784888.7974443</v>
      </c>
      <c r="F98" s="0" t="n">
        <v>23214532.2245087</v>
      </c>
      <c r="G98" s="0" t="n">
        <v>8462741.47278209</v>
      </c>
      <c r="H98" s="0" t="n">
        <v>23322147.6593996</v>
      </c>
      <c r="I98" s="0" t="n">
        <v>8462741.13804475</v>
      </c>
      <c r="J98" s="0" t="n">
        <v>5598445.7606976</v>
      </c>
      <c r="K98" s="0" t="n">
        <v>5430492.38787667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33798300.4022544</v>
      </c>
      <c r="C99" s="0" t="n">
        <v>32406154.4469416</v>
      </c>
      <c r="D99" s="0" t="n">
        <v>33911833.6077353</v>
      </c>
      <c r="E99" s="0" t="n">
        <v>32512867.0542156</v>
      </c>
      <c r="F99" s="0" t="n">
        <v>23825370.3865195</v>
      </c>
      <c r="G99" s="0" t="n">
        <v>8580784.06042208</v>
      </c>
      <c r="H99" s="0" t="n">
        <v>23932083.3348476</v>
      </c>
      <c r="I99" s="0" t="n">
        <v>8580783.71936798</v>
      </c>
      <c r="J99" s="0" t="n">
        <v>5803186.62426249</v>
      </c>
      <c r="K99" s="0" t="n">
        <v>5629091.02553462</v>
      </c>
      <c r="L99" s="0" t="n">
        <v>5627787.04641457</v>
      </c>
      <c r="M99" s="0" t="n">
        <v>5323338.39155337</v>
      </c>
      <c r="N99" s="0" t="n">
        <v>5646707.72146314</v>
      </c>
      <c r="O99" s="0" t="n">
        <v>5341128.78530637</v>
      </c>
      <c r="P99" s="0" t="n">
        <v>967197.770710415</v>
      </c>
      <c r="Q99" s="0" t="n">
        <v>938181.837589103</v>
      </c>
    </row>
    <row r="100" customFormat="false" ht="12.8" hidden="false" customHeight="false" outlineLevel="0" collapsed="false">
      <c r="A100" s="0" t="n">
        <v>147</v>
      </c>
      <c r="B100" s="0" t="n">
        <v>33267755.6002105</v>
      </c>
      <c r="C100" s="0" t="n">
        <v>31897501.304796</v>
      </c>
      <c r="D100" s="0" t="n">
        <v>33374751.8210936</v>
      </c>
      <c r="E100" s="0" t="n">
        <v>31998069.2928828</v>
      </c>
      <c r="F100" s="0" t="n">
        <v>23410289.7541847</v>
      </c>
      <c r="G100" s="0" t="n">
        <v>8487211.55061137</v>
      </c>
      <c r="H100" s="0" t="n">
        <v>23510858.0798163</v>
      </c>
      <c r="I100" s="0" t="n">
        <v>8487211.21306652</v>
      </c>
      <c r="J100" s="0" t="n">
        <v>5815015.91357867</v>
      </c>
      <c r="K100" s="0" t="n">
        <v>5640565.43617131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34070493.616144</v>
      </c>
      <c r="C101" s="0" t="n">
        <v>32668552.5611207</v>
      </c>
      <c r="D101" s="0" t="n">
        <v>34179342.3467211</v>
      </c>
      <c r="E101" s="0" t="n">
        <v>32770862.1252704</v>
      </c>
      <c r="F101" s="0" t="n">
        <v>24021398.5706756</v>
      </c>
      <c r="G101" s="0" t="n">
        <v>8647153.99044515</v>
      </c>
      <c r="H101" s="0" t="n">
        <v>24123708.4791398</v>
      </c>
      <c r="I101" s="0" t="n">
        <v>8647153.64613064</v>
      </c>
      <c r="J101" s="0" t="n">
        <v>6080443.14576144</v>
      </c>
      <c r="K101" s="0" t="n">
        <v>5898029.85138859</v>
      </c>
      <c r="L101" s="0" t="n">
        <v>5671497.85499954</v>
      </c>
      <c r="M101" s="0" t="n">
        <v>5364942.96556868</v>
      </c>
      <c r="N101" s="0" t="n">
        <v>5689637.84864311</v>
      </c>
      <c r="O101" s="0" t="n">
        <v>5381998.89830901</v>
      </c>
      <c r="P101" s="0" t="n">
        <v>1013407.19096024</v>
      </c>
      <c r="Q101" s="0" t="n">
        <v>983004.975231432</v>
      </c>
    </row>
    <row r="102" customFormat="false" ht="12.8" hidden="false" customHeight="false" outlineLevel="0" collapsed="false">
      <c r="A102" s="0" t="n">
        <v>149</v>
      </c>
      <c r="B102" s="0" t="n">
        <v>33625749.3692062</v>
      </c>
      <c r="C102" s="0" t="n">
        <v>32241519.3856938</v>
      </c>
      <c r="D102" s="0" t="n">
        <v>33732024.5798392</v>
      </c>
      <c r="E102" s="0" t="n">
        <v>32341409.6776498</v>
      </c>
      <c r="F102" s="0" t="n">
        <v>23732416.4905608</v>
      </c>
      <c r="G102" s="0" t="n">
        <v>8509102.89513294</v>
      </c>
      <c r="H102" s="0" t="n">
        <v>23832307.1339957</v>
      </c>
      <c r="I102" s="0" t="n">
        <v>8509102.54365408</v>
      </c>
      <c r="J102" s="0" t="n">
        <v>6010755.87541902</v>
      </c>
      <c r="K102" s="0" t="n">
        <v>5830433.19915645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34264301.4110758</v>
      </c>
      <c r="C103" s="0" t="n">
        <v>32854399.6230468</v>
      </c>
      <c r="D103" s="0" t="n">
        <v>34369894.3473857</v>
      </c>
      <c r="E103" s="0" t="n">
        <v>32953648.2707643</v>
      </c>
      <c r="F103" s="0" t="n">
        <v>24151600.7074741</v>
      </c>
      <c r="G103" s="0" t="n">
        <v>8702798.91557277</v>
      </c>
      <c r="H103" s="0" t="n">
        <v>24250849.6928985</v>
      </c>
      <c r="I103" s="0" t="n">
        <v>8702798.57786582</v>
      </c>
      <c r="J103" s="0" t="n">
        <v>6168170.3559134</v>
      </c>
      <c r="K103" s="0" t="n">
        <v>5983125.245236</v>
      </c>
      <c r="L103" s="0" t="n">
        <v>5703434.39051009</v>
      </c>
      <c r="M103" s="0" t="n">
        <v>5395459.49829684</v>
      </c>
      <c r="N103" s="0" t="n">
        <v>5721031.66847417</v>
      </c>
      <c r="O103" s="0" t="n">
        <v>5412005.25600699</v>
      </c>
      <c r="P103" s="0" t="n">
        <v>1028028.39265223</v>
      </c>
      <c r="Q103" s="0" t="n">
        <v>997187.540872667</v>
      </c>
    </row>
    <row r="104" customFormat="false" ht="12.8" hidden="false" customHeight="false" outlineLevel="0" collapsed="false">
      <c r="A104" s="0" t="n">
        <v>151</v>
      </c>
      <c r="B104" s="0" t="n">
        <v>33818051.1155149</v>
      </c>
      <c r="C104" s="0" t="n">
        <v>32427160.143116</v>
      </c>
      <c r="D104" s="0" t="n">
        <v>33920721.7606232</v>
      </c>
      <c r="E104" s="0" t="n">
        <v>32523661.9852503</v>
      </c>
      <c r="F104" s="0" t="n">
        <v>23804916.891815</v>
      </c>
      <c r="G104" s="0" t="n">
        <v>8622243.25130101</v>
      </c>
      <c r="H104" s="0" t="n">
        <v>23901419.0720889</v>
      </c>
      <c r="I104" s="0" t="n">
        <v>8622242.91316141</v>
      </c>
      <c r="J104" s="0" t="n">
        <v>6138747.60953235</v>
      </c>
      <c r="K104" s="0" t="n">
        <v>5954585.18124638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34646336.8062932</v>
      </c>
      <c r="C105" s="0" t="n">
        <v>33221787.6564963</v>
      </c>
      <c r="D105" s="0" t="n">
        <v>34750814.8325458</v>
      </c>
      <c r="E105" s="0" t="n">
        <v>33319988.7730598</v>
      </c>
      <c r="F105" s="0" t="n">
        <v>24500227.2461617</v>
      </c>
      <c r="G105" s="0" t="n">
        <v>8721560.41033458</v>
      </c>
      <c r="H105" s="0" t="n">
        <v>24598428.6411411</v>
      </c>
      <c r="I105" s="0" t="n">
        <v>8721560.13191875</v>
      </c>
      <c r="J105" s="0" t="n">
        <v>6379676.38092006</v>
      </c>
      <c r="K105" s="0" t="n">
        <v>6188286.08949245</v>
      </c>
      <c r="L105" s="0" t="n">
        <v>5766991.19944929</v>
      </c>
      <c r="M105" s="0" t="n">
        <v>5456014.83747363</v>
      </c>
      <c r="N105" s="0" t="n">
        <v>5784402.74493928</v>
      </c>
      <c r="O105" s="0" t="n">
        <v>5472386.26422389</v>
      </c>
      <c r="P105" s="0" t="n">
        <v>1063279.39682001</v>
      </c>
      <c r="Q105" s="0" t="n">
        <v>1031381.01491541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17612796.9172853</v>
      </c>
      <c r="C21" s="0" t="n">
        <v>16911120.385285</v>
      </c>
      <c r="D21" s="0" t="n">
        <v>17688054.0091524</v>
      </c>
      <c r="E21" s="0" t="n">
        <v>16981862.040653</v>
      </c>
      <c r="F21" s="0" t="n">
        <v>13729703.0322332</v>
      </c>
      <c r="G21" s="0" t="n">
        <v>3181417.3530518</v>
      </c>
      <c r="H21" s="0" t="n">
        <v>13800445.3480856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2938871.01267704</v>
      </c>
      <c r="M21" s="0" t="n">
        <v>2779398.55482599</v>
      </c>
      <c r="N21" s="0" t="n">
        <v>2951413.8593735</v>
      </c>
      <c r="O21" s="0" t="n">
        <v>2791188.82878611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18046089.9733991</v>
      </c>
      <c r="C22" s="0" t="n">
        <v>17326942.7819249</v>
      </c>
      <c r="D22" s="0" t="n">
        <v>18123418.5870572</v>
      </c>
      <c r="E22" s="0" t="n">
        <v>17399631.6677192</v>
      </c>
      <c r="F22" s="0" t="n">
        <v>14046773.343215</v>
      </c>
      <c r="G22" s="0" t="n">
        <v>3280169.4387099</v>
      </c>
      <c r="H22" s="0" t="n">
        <v>14119462.8929324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18706864.790979</v>
      </c>
      <c r="C23" s="0" t="n">
        <v>17970304.7440542</v>
      </c>
      <c r="D23" s="0" t="n">
        <v>18733020.4698766</v>
      </c>
      <c r="E23" s="0" t="n">
        <v>17993589.4221722</v>
      </c>
      <c r="F23" s="0" t="n">
        <v>14464734.4277324</v>
      </c>
      <c r="G23" s="0" t="n">
        <v>3505570.31632187</v>
      </c>
      <c r="H23" s="0" t="n">
        <v>14536335.896831</v>
      </c>
      <c r="I23" s="0" t="n">
        <v>3457253.52534113</v>
      </c>
      <c r="J23" s="0" t="n">
        <v>273324.194523427</v>
      </c>
      <c r="K23" s="0" t="n">
        <v>265124.468687724</v>
      </c>
      <c r="L23" s="0" t="n">
        <v>3120947.63704631</v>
      </c>
      <c r="M23" s="0" t="n">
        <v>2946266.61931673</v>
      </c>
      <c r="N23" s="0" t="n">
        <v>3125179.97357711</v>
      </c>
      <c r="O23" s="0" t="n">
        <v>2950121.88062539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18636653.1024739</v>
      </c>
      <c r="C24" s="0" t="n">
        <v>17900629.5277469</v>
      </c>
      <c r="D24" s="0" t="n">
        <v>18665346.1767569</v>
      </c>
      <c r="E24" s="0" t="n">
        <v>17926323.6433545</v>
      </c>
      <c r="F24" s="0" t="n">
        <v>14352625.5258275</v>
      </c>
      <c r="G24" s="0" t="n">
        <v>3548004.00191936</v>
      </c>
      <c r="H24" s="0" t="n">
        <v>14425794.1748344</v>
      </c>
      <c r="I24" s="0" t="n">
        <v>3500529.46852017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18753898.6233394</v>
      </c>
      <c r="C25" s="0" t="n">
        <v>18010989.9624172</v>
      </c>
      <c r="D25" s="0" t="n">
        <v>18783817.9007935</v>
      </c>
      <c r="E25" s="0" t="n">
        <v>18037836.3637706</v>
      </c>
      <c r="F25" s="0" t="n">
        <v>14370209.7141382</v>
      </c>
      <c r="G25" s="0" t="n">
        <v>3640780.24827895</v>
      </c>
      <c r="H25" s="0" t="n">
        <v>14444571.1835404</v>
      </c>
      <c r="I25" s="0" t="n">
        <v>3593265.18023019</v>
      </c>
      <c r="J25" s="0" t="n">
        <v>310589.310264352</v>
      </c>
      <c r="K25" s="0" t="n">
        <v>301271.630956421</v>
      </c>
      <c r="L25" s="0" t="n">
        <v>3128544.60947069</v>
      </c>
      <c r="M25" s="0" t="n">
        <v>2952713.32949704</v>
      </c>
      <c r="N25" s="0" t="n">
        <v>3133407.59464233</v>
      </c>
      <c r="O25" s="0" t="n">
        <v>2957164.55307666</v>
      </c>
      <c r="P25" s="0" t="n">
        <v>51764.8850440586</v>
      </c>
      <c r="Q25" s="0" t="n">
        <v>50211.9384927369</v>
      </c>
    </row>
    <row r="26" customFormat="false" ht="12.8" hidden="false" customHeight="false" outlineLevel="0" collapsed="false">
      <c r="A26" s="0" t="n">
        <v>73</v>
      </c>
      <c r="B26" s="0" t="n">
        <v>17762573.927264</v>
      </c>
      <c r="C26" s="0" t="n">
        <v>17056342.7551645</v>
      </c>
      <c r="D26" s="0" t="n">
        <v>17791137.0432719</v>
      </c>
      <c r="E26" s="0" t="n">
        <v>17081993.379458</v>
      </c>
      <c r="F26" s="0" t="n">
        <v>13529465.6618185</v>
      </c>
      <c r="G26" s="0" t="n">
        <v>3526877.09334597</v>
      </c>
      <c r="H26" s="0" t="n">
        <v>13599693.0022311</v>
      </c>
      <c r="I26" s="0" t="n">
        <v>3482300.37722687</v>
      </c>
      <c r="J26" s="0" t="n">
        <v>319625.142060199</v>
      </c>
      <c r="K26" s="0" t="n">
        <v>310036.387798393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19858520.0076818</v>
      </c>
      <c r="C27" s="0" t="n">
        <v>19067282.3456802</v>
      </c>
      <c r="D27" s="0" t="n">
        <v>19892149.1331166</v>
      </c>
      <c r="E27" s="0" t="n">
        <v>19097584.1497992</v>
      </c>
      <c r="F27" s="0" t="n">
        <v>15057097.7923555</v>
      </c>
      <c r="G27" s="0" t="n">
        <v>4010184.55332469</v>
      </c>
      <c r="H27" s="0" t="n">
        <v>15136235.8335694</v>
      </c>
      <c r="I27" s="0" t="n">
        <v>3961348.31622983</v>
      </c>
      <c r="J27" s="0" t="n">
        <v>374278.333273175</v>
      </c>
      <c r="K27" s="0" t="n">
        <v>363049.983274979</v>
      </c>
      <c r="L27" s="0" t="n">
        <v>3312213.88311411</v>
      </c>
      <c r="M27" s="0" t="n">
        <v>3125258.46205814</v>
      </c>
      <c r="N27" s="0" t="n">
        <v>3317694.3638542</v>
      </c>
      <c r="O27" s="0" t="n">
        <v>3130289.33739515</v>
      </c>
      <c r="P27" s="0" t="n">
        <v>62379.7222121958</v>
      </c>
      <c r="Q27" s="0" t="n">
        <v>60508.3305458299</v>
      </c>
    </row>
    <row r="28" customFormat="false" ht="12.8" hidden="false" customHeight="false" outlineLevel="0" collapsed="false">
      <c r="A28" s="0" t="n">
        <v>75</v>
      </c>
      <c r="B28" s="0" t="n">
        <v>18792500.8599133</v>
      </c>
      <c r="C28" s="0" t="n">
        <v>18041628.3944155</v>
      </c>
      <c r="D28" s="0" t="n">
        <v>18829588.4570727</v>
      </c>
      <c r="E28" s="0" t="n">
        <v>18075369.3333307</v>
      </c>
      <c r="F28" s="0" t="n">
        <v>14215188.3239259</v>
      </c>
      <c r="G28" s="0" t="n">
        <v>3826440.07048964</v>
      </c>
      <c r="H28" s="0" t="n">
        <v>14291300.4790637</v>
      </c>
      <c r="I28" s="0" t="n">
        <v>3784068.854267</v>
      </c>
      <c r="J28" s="0" t="n">
        <v>380456.982921386</v>
      </c>
      <c r="K28" s="0" t="n">
        <v>369043.273433744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21461143.5697713</v>
      </c>
      <c r="C29" s="0" t="n">
        <v>20602638.0685399</v>
      </c>
      <c r="D29" s="0" t="n">
        <v>21505785.6346517</v>
      </c>
      <c r="E29" s="0" t="n">
        <v>20643344.1090221</v>
      </c>
      <c r="F29" s="0" t="n">
        <v>16196135.5702296</v>
      </c>
      <c r="G29" s="0" t="n">
        <v>4406502.49831039</v>
      </c>
      <c r="H29" s="0" t="n">
        <v>16284453.7379451</v>
      </c>
      <c r="I29" s="0" t="n">
        <v>4358890.37107699</v>
      </c>
      <c r="J29" s="0" t="n">
        <v>463495.278120993</v>
      </c>
      <c r="K29" s="0" t="n">
        <v>449590.419777363</v>
      </c>
      <c r="L29" s="0" t="n">
        <v>3579103.61786101</v>
      </c>
      <c r="M29" s="0" t="n">
        <v>3376672.78416067</v>
      </c>
      <c r="N29" s="0" t="n">
        <v>3586436.45327534</v>
      </c>
      <c r="O29" s="0" t="n">
        <v>3383461.50371416</v>
      </c>
      <c r="P29" s="0" t="n">
        <v>77249.2130201655</v>
      </c>
      <c r="Q29" s="0" t="n">
        <v>74931.7366295606</v>
      </c>
    </row>
    <row r="30" customFormat="false" ht="12.8" hidden="false" customHeight="false" outlineLevel="0" collapsed="false">
      <c r="A30" s="0" t="n">
        <v>77</v>
      </c>
      <c r="B30" s="0" t="n">
        <v>20392218.1182728</v>
      </c>
      <c r="C30" s="0" t="n">
        <v>19574714.5312826</v>
      </c>
      <c r="D30" s="0" t="n">
        <v>20437475.1915961</v>
      </c>
      <c r="E30" s="0" t="n">
        <v>19616072.3663394</v>
      </c>
      <c r="F30" s="0" t="n">
        <v>15366566.7698138</v>
      </c>
      <c r="G30" s="0" t="n">
        <v>4208147.76146882</v>
      </c>
      <c r="H30" s="0" t="n">
        <v>15452784.9334266</v>
      </c>
      <c r="I30" s="0" t="n">
        <v>4163287.43291278</v>
      </c>
      <c r="J30" s="0" t="n">
        <v>444244.868263549</v>
      </c>
      <c r="K30" s="0" t="n">
        <v>430917.522215643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22725143.9303073</v>
      </c>
      <c r="C31" s="0" t="n">
        <v>21812498.3812144</v>
      </c>
      <c r="D31" s="0" t="n">
        <v>22783126.2162681</v>
      </c>
      <c r="E31" s="0" t="n">
        <v>21865876.5768605</v>
      </c>
      <c r="F31" s="0" t="n">
        <v>17085689.1614611</v>
      </c>
      <c r="G31" s="0" t="n">
        <v>4726809.21975325</v>
      </c>
      <c r="H31" s="0" t="n">
        <v>17182918.2726826</v>
      </c>
      <c r="I31" s="0" t="n">
        <v>4682958.30417794</v>
      </c>
      <c r="J31" s="0" t="n">
        <v>517176.060437772</v>
      </c>
      <c r="K31" s="0" t="n">
        <v>501660.778624639</v>
      </c>
      <c r="L31" s="0" t="n">
        <v>3789800.22864271</v>
      </c>
      <c r="M31" s="0" t="n">
        <v>3574705.27792197</v>
      </c>
      <c r="N31" s="0" t="n">
        <v>3799351.47320644</v>
      </c>
      <c r="O31" s="0" t="n">
        <v>3583574.49713458</v>
      </c>
      <c r="P31" s="0" t="n">
        <v>86196.010072962</v>
      </c>
      <c r="Q31" s="0" t="n">
        <v>83610.1297707732</v>
      </c>
    </row>
    <row r="32" customFormat="false" ht="12.8" hidden="false" customHeight="false" outlineLevel="0" collapsed="false">
      <c r="A32" s="0" t="n">
        <v>79</v>
      </c>
      <c r="B32" s="0" t="n">
        <v>21692339.476665</v>
      </c>
      <c r="C32" s="0" t="n">
        <v>20820163.1728921</v>
      </c>
      <c r="D32" s="0" t="n">
        <v>21748200.7714775</v>
      </c>
      <c r="E32" s="0" t="n">
        <v>20871603.1010116</v>
      </c>
      <c r="F32" s="0" t="n">
        <v>16261359.0526674</v>
      </c>
      <c r="G32" s="0" t="n">
        <v>4558804.12022473</v>
      </c>
      <c r="H32" s="0" t="n">
        <v>16354495.8883799</v>
      </c>
      <c r="I32" s="0" t="n">
        <v>4517107.21263177</v>
      </c>
      <c r="J32" s="0" t="n">
        <v>516084.63586178</v>
      </c>
      <c r="K32" s="0" t="n">
        <v>500602.096785927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23314357.3424818</v>
      </c>
      <c r="C33" s="0" t="n">
        <v>22375823.4119351</v>
      </c>
      <c r="D33" s="0" t="n">
        <v>23376705.7099957</v>
      </c>
      <c r="E33" s="0" t="n">
        <v>22433281.6588413</v>
      </c>
      <c r="F33" s="0" t="n">
        <v>17444294.7175861</v>
      </c>
      <c r="G33" s="0" t="n">
        <v>4931528.69434904</v>
      </c>
      <c r="H33" s="0" t="n">
        <v>17546666.611628</v>
      </c>
      <c r="I33" s="0" t="n">
        <v>4886615.04721327</v>
      </c>
      <c r="J33" s="0" t="n">
        <v>576446.830808379</v>
      </c>
      <c r="K33" s="0" t="n">
        <v>559153.425884127</v>
      </c>
      <c r="L33" s="0" t="n">
        <v>3886420.0259032</v>
      </c>
      <c r="M33" s="0" t="n">
        <v>3664915.73552626</v>
      </c>
      <c r="N33" s="0" t="n">
        <v>3896696.87212908</v>
      </c>
      <c r="O33" s="0" t="n">
        <v>3674464.18927</v>
      </c>
      <c r="P33" s="0" t="n">
        <v>96074.4718013964</v>
      </c>
      <c r="Q33" s="0" t="n">
        <v>93192.2376473545</v>
      </c>
    </row>
    <row r="34" customFormat="false" ht="12.8" hidden="false" customHeight="false" outlineLevel="0" collapsed="false">
      <c r="A34" s="0" t="n">
        <v>81</v>
      </c>
      <c r="B34" s="0" t="n">
        <v>22321657.589809</v>
      </c>
      <c r="C34" s="0" t="n">
        <v>21421476.2161311</v>
      </c>
      <c r="D34" s="0" t="n">
        <v>22382162.1152446</v>
      </c>
      <c r="E34" s="0" t="n">
        <v>21477262.3367901</v>
      </c>
      <c r="F34" s="0" t="n">
        <v>16633353.9835874</v>
      </c>
      <c r="G34" s="0" t="n">
        <v>4788122.23254366</v>
      </c>
      <c r="H34" s="0" t="n">
        <v>16731739.8917952</v>
      </c>
      <c r="I34" s="0" t="n">
        <v>4745522.44499487</v>
      </c>
      <c r="J34" s="0" t="n">
        <v>571196.845706117</v>
      </c>
      <c r="K34" s="0" t="n">
        <v>554060.940334934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24126984.1527184</v>
      </c>
      <c r="C35" s="0" t="n">
        <v>23152735.5081018</v>
      </c>
      <c r="D35" s="0" t="n">
        <v>24192704.5321331</v>
      </c>
      <c r="E35" s="0" t="n">
        <v>23213346.324389</v>
      </c>
      <c r="F35" s="0" t="n">
        <v>17905529.2132859</v>
      </c>
      <c r="G35" s="0" t="n">
        <v>5247206.29481589</v>
      </c>
      <c r="H35" s="0" t="n">
        <v>18011842.7606056</v>
      </c>
      <c r="I35" s="0" t="n">
        <v>5201503.56378342</v>
      </c>
      <c r="J35" s="0" t="n">
        <v>633019.949546805</v>
      </c>
      <c r="K35" s="0" t="n">
        <v>614029.351060401</v>
      </c>
      <c r="L35" s="0" t="n">
        <v>4022128.09620258</v>
      </c>
      <c r="M35" s="0" t="n">
        <v>3792590.03293669</v>
      </c>
      <c r="N35" s="0" t="n">
        <v>4032966.64202756</v>
      </c>
      <c r="O35" s="0" t="n">
        <v>3802666.18189411</v>
      </c>
      <c r="P35" s="0" t="n">
        <v>105503.324924468</v>
      </c>
      <c r="Q35" s="0" t="n">
        <v>102338.225176733</v>
      </c>
    </row>
    <row r="36" customFormat="false" ht="12.8" hidden="false" customHeight="false" outlineLevel="0" collapsed="false">
      <c r="A36" s="0" t="n">
        <v>83</v>
      </c>
      <c r="B36" s="0" t="n">
        <v>23216817.2438798</v>
      </c>
      <c r="C36" s="0" t="n">
        <v>22278178.7533189</v>
      </c>
      <c r="D36" s="0" t="n">
        <v>23284753.0886282</v>
      </c>
      <c r="E36" s="0" t="n">
        <v>22341026.8301539</v>
      </c>
      <c r="F36" s="0" t="n">
        <v>17143754.3392469</v>
      </c>
      <c r="G36" s="0" t="n">
        <v>5134424.41407201</v>
      </c>
      <c r="H36" s="0" t="n">
        <v>17246985.2775588</v>
      </c>
      <c r="I36" s="0" t="n">
        <v>5094041.55259512</v>
      </c>
      <c r="J36" s="0" t="n">
        <v>637850.606593588</v>
      </c>
      <c r="K36" s="0" t="n">
        <v>618715.088395781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24802070.2896833</v>
      </c>
      <c r="C37" s="0" t="n">
        <v>23798286.1449496</v>
      </c>
      <c r="D37" s="0" t="n">
        <v>24875039.576921</v>
      </c>
      <c r="E37" s="0" t="n">
        <v>23865799.0755215</v>
      </c>
      <c r="F37" s="0" t="n">
        <v>18223802.1114639</v>
      </c>
      <c r="G37" s="0" t="n">
        <v>5574484.03348572</v>
      </c>
      <c r="H37" s="0" t="n">
        <v>18334355.8056565</v>
      </c>
      <c r="I37" s="0" t="n">
        <v>5531443.26986496</v>
      </c>
      <c r="J37" s="0" t="n">
        <v>700677.056598007</v>
      </c>
      <c r="K37" s="0" t="n">
        <v>679656.744900067</v>
      </c>
      <c r="L37" s="0" t="n">
        <v>4133327.64217854</v>
      </c>
      <c r="M37" s="0" t="n">
        <v>3896566.85440323</v>
      </c>
      <c r="N37" s="0" t="n">
        <v>4145392.12941908</v>
      </c>
      <c r="O37" s="0" t="n">
        <v>3907812.6287343</v>
      </c>
      <c r="P37" s="0" t="n">
        <v>116779.509433001</v>
      </c>
      <c r="Q37" s="0" t="n">
        <v>113276.124150011</v>
      </c>
    </row>
    <row r="38" customFormat="false" ht="12.8" hidden="false" customHeight="false" outlineLevel="0" collapsed="false">
      <c r="A38" s="0" t="n">
        <v>85</v>
      </c>
      <c r="B38" s="0" t="n">
        <v>24097263.4062656</v>
      </c>
      <c r="C38" s="0" t="n">
        <v>23119921.13196</v>
      </c>
      <c r="D38" s="0" t="n">
        <v>24167693.7791536</v>
      </c>
      <c r="E38" s="0" t="n">
        <v>23185082.5264681</v>
      </c>
      <c r="F38" s="0" t="n">
        <v>17658230.4135547</v>
      </c>
      <c r="G38" s="0" t="n">
        <v>5461690.71840538</v>
      </c>
      <c r="H38" s="0" t="n">
        <v>17765033.669287</v>
      </c>
      <c r="I38" s="0" t="n">
        <v>5420048.85718117</v>
      </c>
      <c r="J38" s="0" t="n">
        <v>700519.647301145</v>
      </c>
      <c r="K38" s="0" t="n">
        <v>679504.057882111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25769583.5098657</v>
      </c>
      <c r="C39" s="0" t="n">
        <v>24722520.1310724</v>
      </c>
      <c r="D39" s="0" t="n">
        <v>25847819.6963137</v>
      </c>
      <c r="E39" s="0" t="n">
        <v>24795029.2767169</v>
      </c>
      <c r="F39" s="0" t="n">
        <v>18814623.9900849</v>
      </c>
      <c r="G39" s="0" t="n">
        <v>5907896.14098745</v>
      </c>
      <c r="H39" s="0" t="n">
        <v>18928957.2395818</v>
      </c>
      <c r="I39" s="0" t="n">
        <v>5866072.03713513</v>
      </c>
      <c r="J39" s="0" t="n">
        <v>755204.113336373</v>
      </c>
      <c r="K39" s="0" t="n">
        <v>732547.989936282</v>
      </c>
      <c r="L39" s="0" t="n">
        <v>4293878.05667238</v>
      </c>
      <c r="M39" s="0" t="n">
        <v>4047089.80679446</v>
      </c>
      <c r="N39" s="0" t="n">
        <v>4306831.26306455</v>
      </c>
      <c r="O39" s="0" t="n">
        <v>4059181.53150922</v>
      </c>
      <c r="P39" s="0" t="n">
        <v>125867.352222729</v>
      </c>
      <c r="Q39" s="0" t="n">
        <v>122091.331656047</v>
      </c>
    </row>
    <row r="40" customFormat="false" ht="12.8" hidden="false" customHeight="false" outlineLevel="0" collapsed="false">
      <c r="A40" s="0" t="n">
        <v>87</v>
      </c>
      <c r="B40" s="0" t="n">
        <v>25165524.1490366</v>
      </c>
      <c r="C40" s="0" t="n">
        <v>24140257.8013669</v>
      </c>
      <c r="D40" s="0" t="n">
        <v>25251085.2734031</v>
      </c>
      <c r="E40" s="0" t="n">
        <v>24219887.0912169</v>
      </c>
      <c r="F40" s="0" t="n">
        <v>18295536.8465554</v>
      </c>
      <c r="G40" s="0" t="n">
        <v>5844720.95481151</v>
      </c>
      <c r="H40" s="0" t="n">
        <v>18406910.6722412</v>
      </c>
      <c r="I40" s="0" t="n">
        <v>5812976.41897573</v>
      </c>
      <c r="J40" s="0" t="n">
        <v>752874.425516383</v>
      </c>
      <c r="K40" s="0" t="n">
        <v>730288.192750891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26533968.4968447</v>
      </c>
      <c r="C41" s="0" t="n">
        <v>25451047.124027</v>
      </c>
      <c r="D41" s="0" t="n">
        <v>26624184.4138719</v>
      </c>
      <c r="E41" s="0" t="n">
        <v>25535012.8662257</v>
      </c>
      <c r="F41" s="0" t="n">
        <v>19241314.0667263</v>
      </c>
      <c r="G41" s="0" t="n">
        <v>6209733.0573007</v>
      </c>
      <c r="H41" s="0" t="n">
        <v>19358577.5437577</v>
      </c>
      <c r="I41" s="0" t="n">
        <v>6176435.32246795</v>
      </c>
      <c r="J41" s="0" t="n">
        <v>858487.462512499</v>
      </c>
      <c r="K41" s="0" t="n">
        <v>832732.838637124</v>
      </c>
      <c r="L41" s="0" t="n">
        <v>4418771.83188201</v>
      </c>
      <c r="M41" s="0" t="n">
        <v>4164718.33329937</v>
      </c>
      <c r="N41" s="0" t="n">
        <v>4433719.00250437</v>
      </c>
      <c r="O41" s="0" t="n">
        <v>4178682.09804801</v>
      </c>
      <c r="P41" s="0" t="n">
        <v>143081.243752083</v>
      </c>
      <c r="Q41" s="0" t="n">
        <v>138788.806439521</v>
      </c>
    </row>
    <row r="42" customFormat="false" ht="12.8" hidden="false" customHeight="false" outlineLevel="0" collapsed="false">
      <c r="A42" s="0" t="n">
        <v>89</v>
      </c>
      <c r="B42" s="0" t="n">
        <v>26101181.2624284</v>
      </c>
      <c r="C42" s="0" t="n">
        <v>25035014.962108</v>
      </c>
      <c r="D42" s="0" t="n">
        <v>26189278.4886746</v>
      </c>
      <c r="E42" s="0" t="n">
        <v>25117007.940991</v>
      </c>
      <c r="F42" s="0" t="n">
        <v>18893463.0161099</v>
      </c>
      <c r="G42" s="0" t="n">
        <v>6141551.94599805</v>
      </c>
      <c r="H42" s="0" t="n">
        <v>19008005.7836231</v>
      </c>
      <c r="I42" s="0" t="n">
        <v>6109002.15736792</v>
      </c>
      <c r="J42" s="0" t="n">
        <v>922558.721718014</v>
      </c>
      <c r="K42" s="0" t="n">
        <v>894881.960066474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27532343.3431355</v>
      </c>
      <c r="C43" s="0" t="n">
        <v>26406226.538823</v>
      </c>
      <c r="D43" s="0" t="n">
        <v>27625491.0370003</v>
      </c>
      <c r="E43" s="0" t="n">
        <v>26492935.7101864</v>
      </c>
      <c r="F43" s="0" t="n">
        <v>19874395.3520492</v>
      </c>
      <c r="G43" s="0" t="n">
        <v>6531831.18677377</v>
      </c>
      <c r="H43" s="0" t="n">
        <v>19995332.7159813</v>
      </c>
      <c r="I43" s="0" t="n">
        <v>6497602.99420517</v>
      </c>
      <c r="J43" s="0" t="n">
        <v>1095323.0245127</v>
      </c>
      <c r="K43" s="0" t="n">
        <v>1062463.33377731</v>
      </c>
      <c r="L43" s="0" t="n">
        <v>4585525.2230551</v>
      </c>
      <c r="M43" s="0" t="n">
        <v>4322436.7456298</v>
      </c>
      <c r="N43" s="0" t="n">
        <v>4600960.48355574</v>
      </c>
      <c r="O43" s="0" t="n">
        <v>4336858.81154123</v>
      </c>
      <c r="P43" s="0" t="n">
        <v>182553.837418783</v>
      </c>
      <c r="Q43" s="0" t="n">
        <v>177077.222296219</v>
      </c>
    </row>
    <row r="44" customFormat="false" ht="12.8" hidden="false" customHeight="false" outlineLevel="0" collapsed="false">
      <c r="A44" s="0" t="n">
        <v>91</v>
      </c>
      <c r="B44" s="0" t="n">
        <v>27084580.0608174</v>
      </c>
      <c r="C44" s="0" t="n">
        <v>25975544.4686257</v>
      </c>
      <c r="D44" s="0" t="n">
        <v>27176566.3165281</v>
      </c>
      <c r="E44" s="0" t="n">
        <v>26061178.3331692</v>
      </c>
      <c r="F44" s="0" t="n">
        <v>19496498.5390609</v>
      </c>
      <c r="G44" s="0" t="n">
        <v>6479045.92956477</v>
      </c>
      <c r="H44" s="0" t="n">
        <v>19616566.4396007</v>
      </c>
      <c r="I44" s="0" t="n">
        <v>6444611.89356846</v>
      </c>
      <c r="J44" s="0" t="n">
        <v>1125154.31826913</v>
      </c>
      <c r="K44" s="0" t="n">
        <v>1091399.68872106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28513981.8252674</v>
      </c>
      <c r="C45" s="0" t="n">
        <v>27344618.8443151</v>
      </c>
      <c r="D45" s="0" t="n">
        <v>28612614.6927437</v>
      </c>
      <c r="E45" s="0" t="n">
        <v>27436466.0936616</v>
      </c>
      <c r="F45" s="0" t="n">
        <v>20520063.4816485</v>
      </c>
      <c r="G45" s="0" t="n">
        <v>6824555.36266664</v>
      </c>
      <c r="H45" s="0" t="n">
        <v>20646501.8144669</v>
      </c>
      <c r="I45" s="0" t="n">
        <v>6789964.27919466</v>
      </c>
      <c r="J45" s="0" t="n">
        <v>1263060.5590351</v>
      </c>
      <c r="K45" s="0" t="n">
        <v>1225168.74226404</v>
      </c>
      <c r="L45" s="0" t="n">
        <v>4748150.96130799</v>
      </c>
      <c r="M45" s="0" t="n">
        <v>4476143.5535943</v>
      </c>
      <c r="N45" s="0" t="n">
        <v>4764498.52598595</v>
      </c>
      <c r="O45" s="0" t="n">
        <v>4491421.34218889</v>
      </c>
      <c r="P45" s="0" t="n">
        <v>210510.093172516</v>
      </c>
      <c r="Q45" s="0" t="n">
        <v>204194.79037734</v>
      </c>
    </row>
    <row r="46" customFormat="false" ht="12.8" hidden="false" customHeight="false" outlineLevel="0" collapsed="false">
      <c r="A46" s="0" t="n">
        <v>93</v>
      </c>
      <c r="B46" s="0" t="n">
        <v>28326669.4673712</v>
      </c>
      <c r="C46" s="0" t="n">
        <v>27164890.6935534</v>
      </c>
      <c r="D46" s="0" t="n">
        <v>28425144.4346063</v>
      </c>
      <c r="E46" s="0" t="n">
        <v>27256599.3814661</v>
      </c>
      <c r="F46" s="0" t="n">
        <v>20361748.8421541</v>
      </c>
      <c r="G46" s="0" t="n">
        <v>6803141.85139933</v>
      </c>
      <c r="H46" s="0" t="n">
        <v>20487659.7259427</v>
      </c>
      <c r="I46" s="0" t="n">
        <v>6768939.65552345</v>
      </c>
      <c r="J46" s="0" t="n">
        <v>1386191.24476615</v>
      </c>
      <c r="K46" s="0" t="n">
        <v>1344605.50742316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29735906.9074501</v>
      </c>
      <c r="C47" s="0" t="n">
        <v>28514706.5825352</v>
      </c>
      <c r="D47" s="0" t="n">
        <v>29852867.821682</v>
      </c>
      <c r="E47" s="0" t="n">
        <v>28624086.7552828</v>
      </c>
      <c r="F47" s="0" t="n">
        <v>21337624.3195829</v>
      </c>
      <c r="G47" s="0" t="n">
        <v>7177082.26295223</v>
      </c>
      <c r="H47" s="0" t="n">
        <v>21469406.4718057</v>
      </c>
      <c r="I47" s="0" t="n">
        <v>7154680.28347706</v>
      </c>
      <c r="J47" s="0" t="n">
        <v>1546201.23630622</v>
      </c>
      <c r="K47" s="0" t="n">
        <v>1499815.19921704</v>
      </c>
      <c r="L47" s="0" t="n">
        <v>4951048.19198434</v>
      </c>
      <c r="M47" s="0" t="n">
        <v>4668368.83263521</v>
      </c>
      <c r="N47" s="0" t="n">
        <v>4970463.99553345</v>
      </c>
      <c r="O47" s="0" t="n">
        <v>4686543.92486956</v>
      </c>
      <c r="P47" s="0" t="n">
        <v>257700.206051037</v>
      </c>
      <c r="Q47" s="0" t="n">
        <v>249969.199869506</v>
      </c>
    </row>
    <row r="48" customFormat="false" ht="12.8" hidden="false" customHeight="false" outlineLevel="0" collapsed="false">
      <c r="A48" s="0" t="n">
        <v>95</v>
      </c>
      <c r="B48" s="0" t="n">
        <v>29534993.4058012</v>
      </c>
      <c r="C48" s="0" t="n">
        <v>28322124.2467516</v>
      </c>
      <c r="D48" s="0" t="n">
        <v>29650559.8791224</v>
      </c>
      <c r="E48" s="0" t="n">
        <v>28430200.2194309</v>
      </c>
      <c r="F48" s="0" t="n">
        <v>21168656.9451801</v>
      </c>
      <c r="G48" s="0" t="n">
        <v>7153467.30157143</v>
      </c>
      <c r="H48" s="0" t="n">
        <v>21298891.2475978</v>
      </c>
      <c r="I48" s="0" t="n">
        <v>7131308.97183309</v>
      </c>
      <c r="J48" s="0" t="n">
        <v>1626490.18590742</v>
      </c>
      <c r="K48" s="0" t="n">
        <v>1577695.4803302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30354189.4406746</v>
      </c>
      <c r="C49" s="0" t="n">
        <v>29106698.0783659</v>
      </c>
      <c r="D49" s="0" t="n">
        <v>30474133.1460837</v>
      </c>
      <c r="E49" s="0" t="n">
        <v>29218876.7265414</v>
      </c>
      <c r="F49" s="0" t="n">
        <v>21737127.450955</v>
      </c>
      <c r="G49" s="0" t="n">
        <v>7369570.62741091</v>
      </c>
      <c r="H49" s="0" t="n">
        <v>21871939.1517581</v>
      </c>
      <c r="I49" s="0" t="n">
        <v>7346937.57478334</v>
      </c>
      <c r="J49" s="0" t="n">
        <v>1748622.82971433</v>
      </c>
      <c r="K49" s="0" t="n">
        <v>1696164.1448229</v>
      </c>
      <c r="L49" s="0" t="n">
        <v>5053580.03308762</v>
      </c>
      <c r="M49" s="0" t="n">
        <v>4765527.93018227</v>
      </c>
      <c r="N49" s="0" t="n">
        <v>5073492.32728122</v>
      </c>
      <c r="O49" s="0" t="n">
        <v>4784169.09593889</v>
      </c>
      <c r="P49" s="0" t="n">
        <v>291437.138285722</v>
      </c>
      <c r="Q49" s="0" t="n">
        <v>282694.02413715</v>
      </c>
    </row>
    <row r="50" customFormat="false" ht="12.8" hidden="false" customHeight="false" outlineLevel="0" collapsed="false">
      <c r="A50" s="0" t="n">
        <v>97</v>
      </c>
      <c r="B50" s="0" t="n">
        <v>30189658.2866801</v>
      </c>
      <c r="C50" s="0" t="n">
        <v>28946977.1374325</v>
      </c>
      <c r="D50" s="0" t="n">
        <v>30309830.4476493</v>
      </c>
      <c r="E50" s="0" t="n">
        <v>29059388.9455593</v>
      </c>
      <c r="F50" s="0" t="n">
        <v>21562606.9697458</v>
      </c>
      <c r="G50" s="0" t="n">
        <v>7384370.16768676</v>
      </c>
      <c r="H50" s="0" t="n">
        <v>21697060.3951559</v>
      </c>
      <c r="I50" s="0" t="n">
        <v>7362328.55040341</v>
      </c>
      <c r="J50" s="0" t="n">
        <v>1775765.61812331</v>
      </c>
      <c r="K50" s="0" t="n">
        <v>1722492.64957961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30784307.5630933</v>
      </c>
      <c r="C51" s="0" t="n">
        <v>29516638.2295601</v>
      </c>
      <c r="D51" s="0" t="n">
        <v>30907987.7673749</v>
      </c>
      <c r="E51" s="0" t="n">
        <v>29632365.9797933</v>
      </c>
      <c r="F51" s="0" t="n">
        <v>21937944.8377691</v>
      </c>
      <c r="G51" s="0" t="n">
        <v>7578693.39179096</v>
      </c>
      <c r="H51" s="0" t="n">
        <v>22075193.6280558</v>
      </c>
      <c r="I51" s="0" t="n">
        <v>7557172.35173749</v>
      </c>
      <c r="J51" s="0" t="n">
        <v>1880770.63574008</v>
      </c>
      <c r="K51" s="0" t="n">
        <v>1824347.51666788</v>
      </c>
      <c r="L51" s="0" t="n">
        <v>5124352.4538347</v>
      </c>
      <c r="M51" s="0" t="n">
        <v>4832624.72922207</v>
      </c>
      <c r="N51" s="0" t="n">
        <v>5144894.24043527</v>
      </c>
      <c r="O51" s="0" t="n">
        <v>4851864.00228219</v>
      </c>
      <c r="P51" s="0" t="n">
        <v>313461.772623347</v>
      </c>
      <c r="Q51" s="0" t="n">
        <v>304057.919444647</v>
      </c>
    </row>
    <row r="52" customFormat="false" ht="12.8" hidden="false" customHeight="false" outlineLevel="0" collapsed="false">
      <c r="A52" s="0" t="n">
        <v>99</v>
      </c>
      <c r="B52" s="0" t="n">
        <v>30640148.8260816</v>
      </c>
      <c r="C52" s="0" t="n">
        <v>29377931.6734018</v>
      </c>
      <c r="D52" s="0" t="n">
        <v>30764662.622221</v>
      </c>
      <c r="E52" s="0" t="n">
        <v>29494468.3524273</v>
      </c>
      <c r="F52" s="0" t="n">
        <v>21806845.9856575</v>
      </c>
      <c r="G52" s="0" t="n">
        <v>7571085.68774433</v>
      </c>
      <c r="H52" s="0" t="n">
        <v>21944059.9004788</v>
      </c>
      <c r="I52" s="0" t="n">
        <v>7550408.45194844</v>
      </c>
      <c r="J52" s="0" t="n">
        <v>1961136.96274687</v>
      </c>
      <c r="K52" s="0" t="n">
        <v>1902302.85386446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31261076.4539515</v>
      </c>
      <c r="C53" s="0" t="n">
        <v>29972063.0295151</v>
      </c>
      <c r="D53" s="0" t="n">
        <v>31386911.5843389</v>
      </c>
      <c r="E53" s="0" t="n">
        <v>30089833.1642473</v>
      </c>
      <c r="F53" s="0" t="n">
        <v>22209388.0503238</v>
      </c>
      <c r="G53" s="0" t="n">
        <v>7762674.97919133</v>
      </c>
      <c r="H53" s="0" t="n">
        <v>22348186.6003744</v>
      </c>
      <c r="I53" s="0" t="n">
        <v>7741646.56387298</v>
      </c>
      <c r="J53" s="0" t="n">
        <v>2089196.79677055</v>
      </c>
      <c r="K53" s="0" t="n">
        <v>2026520.89286743</v>
      </c>
      <c r="L53" s="0" t="n">
        <v>5204646.8207245</v>
      </c>
      <c r="M53" s="0" t="n">
        <v>4909126.17480413</v>
      </c>
      <c r="N53" s="0" t="n">
        <v>5225550.94664074</v>
      </c>
      <c r="O53" s="0" t="n">
        <v>4928709.08762378</v>
      </c>
      <c r="P53" s="0" t="n">
        <v>348199.466128425</v>
      </c>
      <c r="Q53" s="0" t="n">
        <v>337753.482144572</v>
      </c>
    </row>
    <row r="54" customFormat="false" ht="12.8" hidden="false" customHeight="false" outlineLevel="0" collapsed="false">
      <c r="A54" s="0" t="n">
        <v>101</v>
      </c>
      <c r="B54" s="0" t="n">
        <v>31206504.4474985</v>
      </c>
      <c r="C54" s="0" t="n">
        <v>29918798.4402967</v>
      </c>
      <c r="D54" s="0" t="n">
        <v>31340155.4043545</v>
      </c>
      <c r="E54" s="0" t="n">
        <v>30044124.7457635</v>
      </c>
      <c r="F54" s="0" t="n">
        <v>22150483.8400301</v>
      </c>
      <c r="G54" s="0" t="n">
        <v>7768314.6002666</v>
      </c>
      <c r="H54" s="0" t="n">
        <v>22290030.8313326</v>
      </c>
      <c r="I54" s="0" t="n">
        <v>7754093.91443084</v>
      </c>
      <c r="J54" s="0" t="n">
        <v>2105040.10295743</v>
      </c>
      <c r="K54" s="0" t="n">
        <v>2041888.89986871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31902896.6777944</v>
      </c>
      <c r="C55" s="0" t="n">
        <v>30585171.5145941</v>
      </c>
      <c r="D55" s="0" t="n">
        <v>32040304.2530588</v>
      </c>
      <c r="E55" s="0" t="n">
        <v>30714048.679378</v>
      </c>
      <c r="F55" s="0" t="n">
        <v>22615569.2321465</v>
      </c>
      <c r="G55" s="0" t="n">
        <v>7969602.28244765</v>
      </c>
      <c r="H55" s="0" t="n">
        <v>22758102.7276074</v>
      </c>
      <c r="I55" s="0" t="n">
        <v>7955945.95177056</v>
      </c>
      <c r="J55" s="0" t="n">
        <v>2259556.14027469</v>
      </c>
      <c r="K55" s="0" t="n">
        <v>2191769.45606645</v>
      </c>
      <c r="L55" s="0" t="n">
        <v>5309805.56343548</v>
      </c>
      <c r="M55" s="0" t="n">
        <v>5008509.46138262</v>
      </c>
      <c r="N55" s="0" t="n">
        <v>5332679.22019422</v>
      </c>
      <c r="O55" s="0" t="n">
        <v>5029983.76987638</v>
      </c>
      <c r="P55" s="0" t="n">
        <v>376592.690045781</v>
      </c>
      <c r="Q55" s="0" t="n">
        <v>365294.909344408</v>
      </c>
    </row>
    <row r="56" customFormat="false" ht="12.8" hidden="false" customHeight="false" outlineLevel="0" collapsed="false">
      <c r="A56" s="0" t="n">
        <v>103</v>
      </c>
      <c r="B56" s="0" t="n">
        <v>31767012.851315</v>
      </c>
      <c r="C56" s="0" t="n">
        <v>30454488.0813905</v>
      </c>
      <c r="D56" s="0" t="n">
        <v>31904115.4843096</v>
      </c>
      <c r="E56" s="0" t="n">
        <v>30583088.5951652</v>
      </c>
      <c r="F56" s="0" t="n">
        <v>22459006.1210591</v>
      </c>
      <c r="G56" s="0" t="n">
        <v>7995481.96033146</v>
      </c>
      <c r="H56" s="0" t="n">
        <v>22600946.6726458</v>
      </c>
      <c r="I56" s="0" t="n">
        <v>7982141.92251934</v>
      </c>
      <c r="J56" s="0" t="n">
        <v>2272623.9361847</v>
      </c>
      <c r="K56" s="0" t="n">
        <v>2204445.21809916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32206840.518628</v>
      </c>
      <c r="C57" s="0" t="n">
        <v>30876306.0518207</v>
      </c>
      <c r="D57" s="0" t="n">
        <v>32347312.5908064</v>
      </c>
      <c r="E57" s="0" t="n">
        <v>31008093.2776817</v>
      </c>
      <c r="F57" s="0" t="n">
        <v>22747375.9154466</v>
      </c>
      <c r="G57" s="0" t="n">
        <v>8128930.13637412</v>
      </c>
      <c r="H57" s="0" t="n">
        <v>22891946.4083257</v>
      </c>
      <c r="I57" s="0" t="n">
        <v>8116146.86935596</v>
      </c>
      <c r="J57" s="0" t="n">
        <v>2424679.01348024</v>
      </c>
      <c r="K57" s="0" t="n">
        <v>2351938.64307583</v>
      </c>
      <c r="L57" s="0" t="n">
        <v>5361660.73277045</v>
      </c>
      <c r="M57" s="0" t="n">
        <v>5058439.26863496</v>
      </c>
      <c r="N57" s="0" t="n">
        <v>5385050.55243616</v>
      </c>
      <c r="O57" s="0" t="n">
        <v>5080403.79937579</v>
      </c>
      <c r="P57" s="0" t="n">
        <v>404113.168913373</v>
      </c>
      <c r="Q57" s="0" t="n">
        <v>391989.773845972</v>
      </c>
    </row>
    <row r="58" customFormat="false" ht="12.8" hidden="false" customHeight="false" outlineLevel="0" collapsed="false">
      <c r="A58" s="0" t="n">
        <v>105</v>
      </c>
      <c r="B58" s="0" t="n">
        <v>32146811.8066656</v>
      </c>
      <c r="C58" s="0" t="n">
        <v>30817780.9494069</v>
      </c>
      <c r="D58" s="0" t="n">
        <v>32286904.9496577</v>
      </c>
      <c r="E58" s="0" t="n">
        <v>30949212.4034799</v>
      </c>
      <c r="F58" s="0" t="n">
        <v>22686671.2906005</v>
      </c>
      <c r="G58" s="0" t="n">
        <v>8131109.65880631</v>
      </c>
      <c r="H58" s="0" t="n">
        <v>22830790.837003</v>
      </c>
      <c r="I58" s="0" t="n">
        <v>8118421.5664769</v>
      </c>
      <c r="J58" s="0" t="n">
        <v>2554468.20330619</v>
      </c>
      <c r="K58" s="0" t="n">
        <v>2477834.157207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32620566.853266</v>
      </c>
      <c r="C59" s="0" t="n">
        <v>31272411.5265273</v>
      </c>
      <c r="D59" s="0" t="n">
        <v>32766833.4619147</v>
      </c>
      <c r="E59" s="0" t="n">
        <v>31409728.9268027</v>
      </c>
      <c r="F59" s="0" t="n">
        <v>22991645.648916</v>
      </c>
      <c r="G59" s="0" t="n">
        <v>8280765.87761137</v>
      </c>
      <c r="H59" s="0" t="n">
        <v>23137862.9760671</v>
      </c>
      <c r="I59" s="0" t="n">
        <v>8271865.9507356</v>
      </c>
      <c r="J59" s="0" t="n">
        <v>2662806.39793686</v>
      </c>
      <c r="K59" s="0" t="n">
        <v>2582922.20599875</v>
      </c>
      <c r="L59" s="0" t="n">
        <v>5431297.47294836</v>
      </c>
      <c r="M59" s="0" t="n">
        <v>5125090.14733118</v>
      </c>
      <c r="N59" s="0" t="n">
        <v>5455651.78038487</v>
      </c>
      <c r="O59" s="0" t="n">
        <v>5147960.5128516</v>
      </c>
      <c r="P59" s="0" t="n">
        <v>443801.066322809</v>
      </c>
      <c r="Q59" s="0" t="n">
        <v>430487.034333125</v>
      </c>
    </row>
    <row r="60" customFormat="false" ht="12.8" hidden="false" customHeight="false" outlineLevel="0" collapsed="false">
      <c r="A60" s="0" t="n">
        <v>107</v>
      </c>
      <c r="B60" s="0" t="n">
        <v>32456907.812939</v>
      </c>
      <c r="C60" s="0" t="n">
        <v>31114511.8402345</v>
      </c>
      <c r="D60" s="0" t="n">
        <v>32601588.0379579</v>
      </c>
      <c r="E60" s="0" t="n">
        <v>31250339.3229222</v>
      </c>
      <c r="F60" s="0" t="n">
        <v>22881911.9610181</v>
      </c>
      <c r="G60" s="0" t="n">
        <v>8232599.87921635</v>
      </c>
      <c r="H60" s="0" t="n">
        <v>23026573.4460517</v>
      </c>
      <c r="I60" s="0" t="n">
        <v>8223765.87687051</v>
      </c>
      <c r="J60" s="0" t="n">
        <v>2741552.67371814</v>
      </c>
      <c r="K60" s="0" t="n">
        <v>2659306.0935066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32963635.492329</v>
      </c>
      <c r="C61" s="0" t="n">
        <v>31600533.6429536</v>
      </c>
      <c r="D61" s="0" t="n">
        <v>33111836.5056352</v>
      </c>
      <c r="E61" s="0" t="n">
        <v>31739687.8797354</v>
      </c>
      <c r="F61" s="0" t="n">
        <v>23263338.4860218</v>
      </c>
      <c r="G61" s="0" t="n">
        <v>8337195.1569318</v>
      </c>
      <c r="H61" s="0" t="n">
        <v>23410821.4034147</v>
      </c>
      <c r="I61" s="0" t="n">
        <v>8328866.47632064</v>
      </c>
      <c r="J61" s="0" t="n">
        <v>2873000.73461527</v>
      </c>
      <c r="K61" s="0" t="n">
        <v>2786810.71257681</v>
      </c>
      <c r="L61" s="0" t="n">
        <v>5488419.00884902</v>
      </c>
      <c r="M61" s="0" t="n">
        <v>5179840.68662624</v>
      </c>
      <c r="N61" s="0" t="n">
        <v>5513099.05540124</v>
      </c>
      <c r="O61" s="0" t="n">
        <v>5203020.48570064</v>
      </c>
      <c r="P61" s="0" t="n">
        <v>478833.455769212</v>
      </c>
      <c r="Q61" s="0" t="n">
        <v>464468.452096135</v>
      </c>
    </row>
    <row r="62" customFormat="false" ht="12.8" hidden="false" customHeight="false" outlineLevel="0" collapsed="false">
      <c r="A62" s="0" t="n">
        <v>109</v>
      </c>
      <c r="B62" s="0" t="n">
        <v>32836530.2598047</v>
      </c>
      <c r="C62" s="0" t="n">
        <v>31478855.8263525</v>
      </c>
      <c r="D62" s="0" t="n">
        <v>32983988.33283</v>
      </c>
      <c r="E62" s="0" t="n">
        <v>31617313.1443366</v>
      </c>
      <c r="F62" s="0" t="n">
        <v>23143648.5770266</v>
      </c>
      <c r="G62" s="0" t="n">
        <v>8335207.24932592</v>
      </c>
      <c r="H62" s="0" t="n">
        <v>23290372.5645197</v>
      </c>
      <c r="I62" s="0" t="n">
        <v>8326940.57981697</v>
      </c>
      <c r="J62" s="0" t="n">
        <v>2937348.92640695</v>
      </c>
      <c r="K62" s="0" t="n">
        <v>2849228.45861474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33571045.0926895</v>
      </c>
      <c r="C63" s="0" t="n">
        <v>32181758.7063827</v>
      </c>
      <c r="D63" s="0" t="n">
        <v>33722553.3282418</v>
      </c>
      <c r="E63" s="0" t="n">
        <v>32324039.5540182</v>
      </c>
      <c r="F63" s="0" t="n">
        <v>23650161.7808656</v>
      </c>
      <c r="G63" s="0" t="n">
        <v>8531596.92551711</v>
      </c>
      <c r="H63" s="0" t="n">
        <v>23800254.3436992</v>
      </c>
      <c r="I63" s="0" t="n">
        <v>8523785.21031896</v>
      </c>
      <c r="J63" s="0" t="n">
        <v>3047349.98820022</v>
      </c>
      <c r="K63" s="0" t="n">
        <v>2955929.48855421</v>
      </c>
      <c r="L63" s="0" t="n">
        <v>5590107.1053245</v>
      </c>
      <c r="M63" s="0" t="n">
        <v>5276301.03787752</v>
      </c>
      <c r="N63" s="0" t="n">
        <v>5615341.58350903</v>
      </c>
      <c r="O63" s="0" t="n">
        <v>5300004.98376278</v>
      </c>
      <c r="P63" s="0" t="n">
        <v>507891.664700036</v>
      </c>
      <c r="Q63" s="0" t="n">
        <v>492654.914759035</v>
      </c>
    </row>
    <row r="64" customFormat="false" ht="12.8" hidden="false" customHeight="false" outlineLevel="0" collapsed="false">
      <c r="A64" s="0" t="n">
        <v>111</v>
      </c>
      <c r="B64" s="0" t="n">
        <v>33408772.2027251</v>
      </c>
      <c r="C64" s="0" t="n">
        <v>32024881.3775356</v>
      </c>
      <c r="D64" s="0" t="n">
        <v>33559480.375045</v>
      </c>
      <c r="E64" s="0" t="n">
        <v>32166412.8332256</v>
      </c>
      <c r="F64" s="0" t="n">
        <v>23500999.4980525</v>
      </c>
      <c r="G64" s="0" t="n">
        <v>8523881.87948312</v>
      </c>
      <c r="H64" s="0" t="n">
        <v>23650269.1744762</v>
      </c>
      <c r="I64" s="0" t="n">
        <v>8516143.6587494</v>
      </c>
      <c r="J64" s="0" t="n">
        <v>3029339.81440724</v>
      </c>
      <c r="K64" s="0" t="n">
        <v>2938459.61997502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33895389.1981533</v>
      </c>
      <c r="C65" s="0" t="n">
        <v>32491330.6787436</v>
      </c>
      <c r="D65" s="0" t="n">
        <v>34048631.7052005</v>
      </c>
      <c r="E65" s="0" t="n">
        <v>32635244.4807998</v>
      </c>
      <c r="F65" s="0" t="n">
        <v>23812343.5370756</v>
      </c>
      <c r="G65" s="0" t="n">
        <v>8678987.14166808</v>
      </c>
      <c r="H65" s="0" t="n">
        <v>23964116.5064143</v>
      </c>
      <c r="I65" s="0" t="n">
        <v>8671127.97438542</v>
      </c>
      <c r="J65" s="0" t="n">
        <v>3103362.31031665</v>
      </c>
      <c r="K65" s="0" t="n">
        <v>3010261.44100715</v>
      </c>
      <c r="L65" s="0" t="n">
        <v>5644100.76623279</v>
      </c>
      <c r="M65" s="0" t="n">
        <v>5327538.26951527</v>
      </c>
      <c r="N65" s="0" t="n">
        <v>5669624.83514957</v>
      </c>
      <c r="O65" s="0" t="n">
        <v>5351514.38166254</v>
      </c>
      <c r="P65" s="0" t="n">
        <v>517227.051719442</v>
      </c>
      <c r="Q65" s="0" t="n">
        <v>501710.240167859</v>
      </c>
    </row>
    <row r="66" customFormat="false" ht="12.8" hidden="false" customHeight="false" outlineLevel="0" collapsed="false">
      <c r="A66" s="0" t="n">
        <v>113</v>
      </c>
      <c r="B66" s="0" t="n">
        <v>33771216.5501715</v>
      </c>
      <c r="C66" s="0" t="n">
        <v>32371729.5732007</v>
      </c>
      <c r="D66" s="0" t="n">
        <v>33923296.616136</v>
      </c>
      <c r="E66" s="0" t="n">
        <v>32514569.8506859</v>
      </c>
      <c r="F66" s="0" t="n">
        <v>23678923.3292816</v>
      </c>
      <c r="G66" s="0" t="n">
        <v>8692806.24391919</v>
      </c>
      <c r="H66" s="0" t="n">
        <v>23828976.7240465</v>
      </c>
      <c r="I66" s="0" t="n">
        <v>8685593.12663935</v>
      </c>
      <c r="J66" s="0" t="n">
        <v>3224849.90170099</v>
      </c>
      <c r="K66" s="0" t="n">
        <v>3128104.40464996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34295120.7834445</v>
      </c>
      <c r="C67" s="0" t="n">
        <v>32874533.1495285</v>
      </c>
      <c r="D67" s="0" t="n">
        <v>34450021.3954203</v>
      </c>
      <c r="E67" s="0" t="n">
        <v>33020093.2273716</v>
      </c>
      <c r="F67" s="0" t="n">
        <v>24041397.78183</v>
      </c>
      <c r="G67" s="0" t="n">
        <v>8833135.36769849</v>
      </c>
      <c r="H67" s="0" t="n">
        <v>24192015.9147614</v>
      </c>
      <c r="I67" s="0" t="n">
        <v>8828077.31261025</v>
      </c>
      <c r="J67" s="0" t="n">
        <v>3358420.99503497</v>
      </c>
      <c r="K67" s="0" t="n">
        <v>3257668.36518392</v>
      </c>
      <c r="L67" s="0" t="n">
        <v>5710026.20651478</v>
      </c>
      <c r="M67" s="0" t="n">
        <v>5390408.29460037</v>
      </c>
      <c r="N67" s="0" t="n">
        <v>5735842.2271196</v>
      </c>
      <c r="O67" s="0" t="n">
        <v>5414673.89807861</v>
      </c>
      <c r="P67" s="0" t="n">
        <v>559736.832505828</v>
      </c>
      <c r="Q67" s="0" t="n">
        <v>542944.727530653</v>
      </c>
    </row>
    <row r="68" customFormat="false" ht="12.8" hidden="false" customHeight="false" outlineLevel="0" collapsed="false">
      <c r="A68" s="0" t="n">
        <v>115</v>
      </c>
      <c r="B68" s="0" t="n">
        <v>34173699.0830042</v>
      </c>
      <c r="C68" s="0" t="n">
        <v>32756799.0128711</v>
      </c>
      <c r="D68" s="0" t="n">
        <v>34327662.4111607</v>
      </c>
      <c r="E68" s="0" t="n">
        <v>32901478.9422764</v>
      </c>
      <c r="F68" s="0" t="n">
        <v>23953290.3222652</v>
      </c>
      <c r="G68" s="0" t="n">
        <v>8803508.6906059</v>
      </c>
      <c r="H68" s="0" t="n">
        <v>24102972.9293769</v>
      </c>
      <c r="I68" s="0" t="n">
        <v>8798506.01289949</v>
      </c>
      <c r="J68" s="0" t="n">
        <v>3428196.72796651</v>
      </c>
      <c r="K68" s="0" t="n">
        <v>3325350.82612751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34903199.0269384</v>
      </c>
      <c r="C69" s="0" t="n">
        <v>33456407.3851186</v>
      </c>
      <c r="D69" s="0" t="n">
        <v>35064165.3336251</v>
      </c>
      <c r="E69" s="0" t="n">
        <v>33607705.7558444</v>
      </c>
      <c r="F69" s="0" t="n">
        <v>24475936.8665059</v>
      </c>
      <c r="G69" s="0" t="n">
        <v>8980470.5186127</v>
      </c>
      <c r="H69" s="0" t="n">
        <v>24627865.5059849</v>
      </c>
      <c r="I69" s="0" t="n">
        <v>8979840.24985952</v>
      </c>
      <c r="J69" s="0" t="n">
        <v>3595991.97770663</v>
      </c>
      <c r="K69" s="0" t="n">
        <v>3488112.21837544</v>
      </c>
      <c r="L69" s="0" t="n">
        <v>5810417.00527069</v>
      </c>
      <c r="M69" s="0" t="n">
        <v>5485427.68726033</v>
      </c>
      <c r="N69" s="0" t="n">
        <v>5837242.95752704</v>
      </c>
      <c r="O69" s="0" t="n">
        <v>5510641.63259289</v>
      </c>
      <c r="P69" s="0" t="n">
        <v>599331.996284439</v>
      </c>
      <c r="Q69" s="0" t="n">
        <v>581352.036395906</v>
      </c>
    </row>
    <row r="70" customFormat="false" ht="12.8" hidden="false" customHeight="false" outlineLevel="0" collapsed="false">
      <c r="A70" s="0" t="n">
        <v>117</v>
      </c>
      <c r="B70" s="0" t="n">
        <v>34731180.5519431</v>
      </c>
      <c r="C70" s="0" t="n">
        <v>33291702.625131</v>
      </c>
      <c r="D70" s="0" t="n">
        <v>34891443.341197</v>
      </c>
      <c r="E70" s="0" t="n">
        <v>33442340.1013242</v>
      </c>
      <c r="F70" s="0" t="n">
        <v>24377072.1059259</v>
      </c>
      <c r="G70" s="0" t="n">
        <v>8914630.51920508</v>
      </c>
      <c r="H70" s="0" t="n">
        <v>24528324.2388234</v>
      </c>
      <c r="I70" s="0" t="n">
        <v>8914015.8625008</v>
      </c>
      <c r="J70" s="0" t="n">
        <v>3665983.88339378</v>
      </c>
      <c r="K70" s="0" t="n">
        <v>3556004.36689196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35306301.9559539</v>
      </c>
      <c r="C71" s="0" t="n">
        <v>33842440.6305973</v>
      </c>
      <c r="D71" s="0" t="n">
        <v>35466727.9948892</v>
      </c>
      <c r="E71" s="0" t="n">
        <v>33993231.431005</v>
      </c>
      <c r="F71" s="0" t="n">
        <v>24772580.3680024</v>
      </c>
      <c r="G71" s="0" t="n">
        <v>9069860.26259493</v>
      </c>
      <c r="H71" s="0" t="n">
        <v>24923995.4970684</v>
      </c>
      <c r="I71" s="0" t="n">
        <v>9069235.93393664</v>
      </c>
      <c r="J71" s="0" t="n">
        <v>3830764.03556855</v>
      </c>
      <c r="K71" s="0" t="n">
        <v>3715841.1145015</v>
      </c>
      <c r="L71" s="0" t="n">
        <v>5876295.45206276</v>
      </c>
      <c r="M71" s="0" t="n">
        <v>5547767.80028235</v>
      </c>
      <c r="N71" s="0" t="n">
        <v>5903031.40958186</v>
      </c>
      <c r="O71" s="0" t="n">
        <v>5572897.3065231</v>
      </c>
      <c r="P71" s="0" t="n">
        <v>638460.672594759</v>
      </c>
      <c r="Q71" s="0" t="n">
        <v>619306.852416916</v>
      </c>
    </row>
    <row r="72" customFormat="false" ht="12.8" hidden="false" customHeight="false" outlineLevel="0" collapsed="false">
      <c r="A72" s="0" t="n">
        <v>119</v>
      </c>
      <c r="B72" s="0" t="n">
        <v>35324276.6401176</v>
      </c>
      <c r="C72" s="0" t="n">
        <v>33858577.106065</v>
      </c>
      <c r="D72" s="0" t="n">
        <v>35483428.6396561</v>
      </c>
      <c r="E72" s="0" t="n">
        <v>34008173.2752475</v>
      </c>
      <c r="F72" s="0" t="n">
        <v>24781625.2375296</v>
      </c>
      <c r="G72" s="0" t="n">
        <v>9076951.86853548</v>
      </c>
      <c r="H72" s="0" t="n">
        <v>24931747.5337714</v>
      </c>
      <c r="I72" s="0" t="n">
        <v>9076425.74147612</v>
      </c>
      <c r="J72" s="0" t="n">
        <v>3981332.07001906</v>
      </c>
      <c r="K72" s="0" t="n">
        <v>3861892.10791849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35961359.5483497</v>
      </c>
      <c r="C73" s="0" t="n">
        <v>34468492.2444108</v>
      </c>
      <c r="D73" s="0" t="n">
        <v>36120945.209891</v>
      </c>
      <c r="E73" s="0" t="n">
        <v>34618512.4373281</v>
      </c>
      <c r="F73" s="0" t="n">
        <v>25204154.3026943</v>
      </c>
      <c r="G73" s="0" t="n">
        <v>9264337.94171646</v>
      </c>
      <c r="H73" s="0" t="n">
        <v>25354175.2318284</v>
      </c>
      <c r="I73" s="0" t="n">
        <v>9264337.20549974</v>
      </c>
      <c r="J73" s="0" t="n">
        <v>4159557.04947164</v>
      </c>
      <c r="K73" s="0" t="n">
        <v>4034770.3379875</v>
      </c>
      <c r="L73" s="0" t="n">
        <v>5982877.79017749</v>
      </c>
      <c r="M73" s="0" t="n">
        <v>5648674.8960462</v>
      </c>
      <c r="N73" s="0" t="n">
        <v>6009477.11516282</v>
      </c>
      <c r="O73" s="0" t="n">
        <v>5673679.90353002</v>
      </c>
      <c r="P73" s="0" t="n">
        <v>693259.508245274</v>
      </c>
      <c r="Q73" s="0" t="n">
        <v>672461.722997916</v>
      </c>
    </row>
    <row r="74" customFormat="false" ht="12.8" hidden="false" customHeight="false" outlineLevel="0" collapsed="false">
      <c r="A74" s="0" t="n">
        <v>121</v>
      </c>
      <c r="B74" s="0" t="n">
        <v>35691588.5560746</v>
      </c>
      <c r="C74" s="0" t="n">
        <v>34211593.4239121</v>
      </c>
      <c r="D74" s="0" t="n">
        <v>35848224.6665884</v>
      </c>
      <c r="E74" s="0" t="n">
        <v>34358841.0620942</v>
      </c>
      <c r="F74" s="0" t="n">
        <v>25054397.3923525</v>
      </c>
      <c r="G74" s="0" t="n">
        <v>9157196.03155963</v>
      </c>
      <c r="H74" s="0" t="n">
        <v>25201645.7555919</v>
      </c>
      <c r="I74" s="0" t="n">
        <v>9157195.30650227</v>
      </c>
      <c r="J74" s="0" t="n">
        <v>4167976.95322433</v>
      </c>
      <c r="K74" s="0" t="n">
        <v>4042937.6446276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36310490.186303</v>
      </c>
      <c r="C75" s="0" t="n">
        <v>34804926.2593956</v>
      </c>
      <c r="D75" s="0" t="n">
        <v>36468440.5719609</v>
      </c>
      <c r="E75" s="0" t="n">
        <v>34953409.7796131</v>
      </c>
      <c r="F75" s="0" t="n">
        <v>25445989.1080177</v>
      </c>
      <c r="G75" s="0" t="n">
        <v>9358937.15137793</v>
      </c>
      <c r="H75" s="0" t="n">
        <v>25594473.3662014</v>
      </c>
      <c r="I75" s="0" t="n">
        <v>9358936.41341165</v>
      </c>
      <c r="J75" s="0" t="n">
        <v>4356365.82764015</v>
      </c>
      <c r="K75" s="0" t="n">
        <v>4225674.85281095</v>
      </c>
      <c r="L75" s="0" t="n">
        <v>6040591.5370202</v>
      </c>
      <c r="M75" s="0" t="n">
        <v>5703742.3049021</v>
      </c>
      <c r="N75" s="0" t="n">
        <v>6066918.40230699</v>
      </c>
      <c r="O75" s="0" t="n">
        <v>5728491.21015052</v>
      </c>
      <c r="P75" s="0" t="n">
        <v>726060.971273359</v>
      </c>
      <c r="Q75" s="0" t="n">
        <v>704279.142135158</v>
      </c>
    </row>
    <row r="76" customFormat="false" ht="12.8" hidden="false" customHeight="false" outlineLevel="0" collapsed="false">
      <c r="A76" s="0" t="n">
        <v>123</v>
      </c>
      <c r="B76" s="0" t="n">
        <v>36202710.8238034</v>
      </c>
      <c r="C76" s="0" t="n">
        <v>34700430.3175205</v>
      </c>
      <c r="D76" s="0" t="n">
        <v>36358159.3480936</v>
      </c>
      <c r="E76" s="0" t="n">
        <v>34846562.4746827</v>
      </c>
      <c r="F76" s="0" t="n">
        <v>25274407.6425271</v>
      </c>
      <c r="G76" s="0" t="n">
        <v>9426022.6749934</v>
      </c>
      <c r="H76" s="0" t="n">
        <v>25420540.5278094</v>
      </c>
      <c r="I76" s="0" t="n">
        <v>9426021.94687335</v>
      </c>
      <c r="J76" s="0" t="n">
        <v>4401805.80366839</v>
      </c>
      <c r="K76" s="0" t="n">
        <v>4269751.62955834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36676159.3011303</v>
      </c>
      <c r="C77" s="0" t="n">
        <v>35155109.9199426</v>
      </c>
      <c r="D77" s="0" t="n">
        <v>36831647.5053346</v>
      </c>
      <c r="E77" s="0" t="n">
        <v>35301279.6577729</v>
      </c>
      <c r="F77" s="0" t="n">
        <v>25582534.9234993</v>
      </c>
      <c r="G77" s="0" t="n">
        <v>9572574.99644329</v>
      </c>
      <c r="H77" s="0" t="n">
        <v>25728705.4003329</v>
      </c>
      <c r="I77" s="0" t="n">
        <v>9572574.25743994</v>
      </c>
      <c r="J77" s="0" t="n">
        <v>4595068.81472215</v>
      </c>
      <c r="K77" s="0" t="n">
        <v>4457216.75028048</v>
      </c>
      <c r="L77" s="0" t="n">
        <v>6103698.07348395</v>
      </c>
      <c r="M77" s="0" t="n">
        <v>5764999.02561287</v>
      </c>
      <c r="N77" s="0" t="n">
        <v>6129614.69366662</v>
      </c>
      <c r="O77" s="0" t="n">
        <v>5789362.273144</v>
      </c>
      <c r="P77" s="0" t="n">
        <v>765844.802453691</v>
      </c>
      <c r="Q77" s="0" t="n">
        <v>742869.45838008</v>
      </c>
    </row>
    <row r="78" customFormat="false" ht="12.8" hidden="false" customHeight="false" outlineLevel="0" collapsed="false">
      <c r="A78" s="0" t="n">
        <v>125</v>
      </c>
      <c r="B78" s="0" t="n">
        <v>36456178.7778358</v>
      </c>
      <c r="C78" s="0" t="n">
        <v>34944974.0826144</v>
      </c>
      <c r="D78" s="0" t="n">
        <v>36609222.1204747</v>
      </c>
      <c r="E78" s="0" t="n">
        <v>35088845.7960218</v>
      </c>
      <c r="F78" s="0" t="n">
        <v>25438121.6741873</v>
      </c>
      <c r="G78" s="0" t="n">
        <v>9506852.40842715</v>
      </c>
      <c r="H78" s="0" t="n">
        <v>25581994.1210959</v>
      </c>
      <c r="I78" s="0" t="n">
        <v>9506851.67492587</v>
      </c>
      <c r="J78" s="0" t="n">
        <v>4635431.47757987</v>
      </c>
      <c r="K78" s="0" t="n">
        <v>4496368.53325248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37158642.8479916</v>
      </c>
      <c r="C79" s="0" t="n">
        <v>35620283.63923</v>
      </c>
      <c r="D79" s="0" t="n">
        <v>37313250.7132882</v>
      </c>
      <c r="E79" s="0" t="n">
        <v>35765625.3451887</v>
      </c>
      <c r="F79" s="0" t="n">
        <v>26010567.0478334</v>
      </c>
      <c r="G79" s="0" t="n">
        <v>9609716.59139667</v>
      </c>
      <c r="H79" s="0" t="n">
        <v>26155909.4716942</v>
      </c>
      <c r="I79" s="0" t="n">
        <v>9609715.87349449</v>
      </c>
      <c r="J79" s="0" t="n">
        <v>4814798.0193638</v>
      </c>
      <c r="K79" s="0" t="n">
        <v>4670354.07878289</v>
      </c>
      <c r="L79" s="0" t="n">
        <v>6182823.98090023</v>
      </c>
      <c r="M79" s="0" t="n">
        <v>5840000.04126351</v>
      </c>
      <c r="N79" s="0" t="n">
        <v>6208593.78692126</v>
      </c>
      <c r="O79" s="0" t="n">
        <v>5864225.29423747</v>
      </c>
      <c r="P79" s="0" t="n">
        <v>802466.336560634</v>
      </c>
      <c r="Q79" s="0" t="n">
        <v>778392.346463815</v>
      </c>
    </row>
    <row r="80" customFormat="false" ht="12.8" hidden="false" customHeight="false" outlineLevel="0" collapsed="false">
      <c r="A80" s="0" t="n">
        <v>127</v>
      </c>
      <c r="B80" s="0" t="n">
        <v>36824705.1606874</v>
      </c>
      <c r="C80" s="0" t="n">
        <v>35302341.8868119</v>
      </c>
      <c r="D80" s="0" t="n">
        <v>36977831.626282</v>
      </c>
      <c r="E80" s="0" t="n">
        <v>35446291.0099434</v>
      </c>
      <c r="F80" s="0" t="n">
        <v>25781113.5205632</v>
      </c>
      <c r="G80" s="0" t="n">
        <v>9521228.36624876</v>
      </c>
      <c r="H80" s="0" t="n">
        <v>25925063.3635625</v>
      </c>
      <c r="I80" s="0" t="n">
        <v>9521227.64638095</v>
      </c>
      <c r="J80" s="0" t="n">
        <v>4770180.93512297</v>
      </c>
      <c r="K80" s="0" t="n">
        <v>4627075.50706928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37474822.9797809</v>
      </c>
      <c r="C81" s="0" t="n">
        <v>35925780.0192089</v>
      </c>
      <c r="D81" s="0" t="n">
        <v>37627608.0256654</v>
      </c>
      <c r="E81" s="0" t="n">
        <v>36069403.0234133</v>
      </c>
      <c r="F81" s="0" t="n">
        <v>26195169.5841949</v>
      </c>
      <c r="G81" s="0" t="n">
        <v>9730610.435014</v>
      </c>
      <c r="H81" s="0" t="n">
        <v>26338793.307707</v>
      </c>
      <c r="I81" s="0" t="n">
        <v>9730609.71570634</v>
      </c>
      <c r="J81" s="0" t="n">
        <v>4832130.91680322</v>
      </c>
      <c r="K81" s="0" t="n">
        <v>4687166.98929912</v>
      </c>
      <c r="L81" s="0" t="n">
        <v>6233517.35414915</v>
      </c>
      <c r="M81" s="0" t="n">
        <v>5887414.63115275</v>
      </c>
      <c r="N81" s="0" t="n">
        <v>6258982.4258166</v>
      </c>
      <c r="O81" s="0" t="n">
        <v>5911353.44511162</v>
      </c>
      <c r="P81" s="0" t="n">
        <v>805355.152800537</v>
      </c>
      <c r="Q81" s="0" t="n">
        <v>781194.498216521</v>
      </c>
    </row>
    <row r="82" customFormat="false" ht="12.8" hidden="false" customHeight="false" outlineLevel="0" collapsed="false">
      <c r="A82" s="0" t="n">
        <v>129</v>
      </c>
      <c r="B82" s="0" t="n">
        <v>37421173.1219648</v>
      </c>
      <c r="C82" s="0" t="n">
        <v>35873607.2286517</v>
      </c>
      <c r="D82" s="0" t="n">
        <v>37572770.1115021</v>
      </c>
      <c r="E82" s="0" t="n">
        <v>36016112.2312278</v>
      </c>
      <c r="F82" s="0" t="n">
        <v>26180131.128305</v>
      </c>
      <c r="G82" s="0" t="n">
        <v>9693476.1003467</v>
      </c>
      <c r="H82" s="0" t="n">
        <v>26322636.8448333</v>
      </c>
      <c r="I82" s="0" t="n">
        <v>9693475.38639448</v>
      </c>
      <c r="J82" s="0" t="n">
        <v>4942865.89941901</v>
      </c>
      <c r="K82" s="0" t="n">
        <v>4794579.92243644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38157234.4255842</v>
      </c>
      <c r="C83" s="0" t="n">
        <v>36579313.0147959</v>
      </c>
      <c r="D83" s="0" t="n">
        <v>38310478.5004679</v>
      </c>
      <c r="E83" s="0" t="n">
        <v>36723361.8242956</v>
      </c>
      <c r="F83" s="0" t="n">
        <v>26717682.8201383</v>
      </c>
      <c r="G83" s="0" t="n">
        <v>9861630.19465759</v>
      </c>
      <c r="H83" s="0" t="n">
        <v>26861732.3615458</v>
      </c>
      <c r="I83" s="0" t="n">
        <v>9861629.4627498</v>
      </c>
      <c r="J83" s="0" t="n">
        <v>5144814.27184799</v>
      </c>
      <c r="K83" s="0" t="n">
        <v>4990469.84369255</v>
      </c>
      <c r="L83" s="0" t="n">
        <v>6346457.32853445</v>
      </c>
      <c r="M83" s="0" t="n">
        <v>5994828.64211516</v>
      </c>
      <c r="N83" s="0" t="n">
        <v>6371997.89759468</v>
      </c>
      <c r="O83" s="0" t="n">
        <v>6018838.62449585</v>
      </c>
      <c r="P83" s="0" t="n">
        <v>857469.045307998</v>
      </c>
      <c r="Q83" s="0" t="n">
        <v>831744.973948758</v>
      </c>
    </row>
    <row r="84" customFormat="false" ht="12.8" hidden="false" customHeight="false" outlineLevel="0" collapsed="false">
      <c r="A84" s="0" t="n">
        <v>131</v>
      </c>
      <c r="B84" s="0" t="n">
        <v>37980203.9738531</v>
      </c>
      <c r="C84" s="0" t="n">
        <v>36410288.6655406</v>
      </c>
      <c r="D84" s="0" t="n">
        <v>38131094.1379172</v>
      </c>
      <c r="E84" s="0" t="n">
        <v>36552124.8672755</v>
      </c>
      <c r="F84" s="0" t="n">
        <v>26630024.5032681</v>
      </c>
      <c r="G84" s="0" t="n">
        <v>9780264.16227245</v>
      </c>
      <c r="H84" s="0" t="n">
        <v>26771861.4314893</v>
      </c>
      <c r="I84" s="0" t="n">
        <v>9780263.4357862</v>
      </c>
      <c r="J84" s="0" t="n">
        <v>5204725.94516865</v>
      </c>
      <c r="K84" s="0" t="n">
        <v>5048584.16681359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38460658.5918846</v>
      </c>
      <c r="C85" s="0" t="n">
        <v>36871201.6624087</v>
      </c>
      <c r="D85" s="0" t="n">
        <v>38612064.1156446</v>
      </c>
      <c r="E85" s="0" t="n">
        <v>37013522.3801409</v>
      </c>
      <c r="F85" s="0" t="n">
        <v>26955719.9158254</v>
      </c>
      <c r="G85" s="0" t="n">
        <v>9915481.74658326</v>
      </c>
      <c r="H85" s="0" t="n">
        <v>27098041.3741488</v>
      </c>
      <c r="I85" s="0" t="n">
        <v>9915481.00599204</v>
      </c>
      <c r="J85" s="0" t="n">
        <v>5310609.50571966</v>
      </c>
      <c r="K85" s="0" t="n">
        <v>5151291.22054807</v>
      </c>
      <c r="L85" s="0" t="n">
        <v>6397963.87573421</v>
      </c>
      <c r="M85" s="0" t="n">
        <v>6044249.43386905</v>
      </c>
      <c r="N85" s="0" t="n">
        <v>6423198.04554488</v>
      </c>
      <c r="O85" s="0" t="n">
        <v>6067971.4123103</v>
      </c>
      <c r="P85" s="0" t="n">
        <v>885101.58428661</v>
      </c>
      <c r="Q85" s="0" t="n">
        <v>858548.536758012</v>
      </c>
    </row>
    <row r="86" customFormat="false" ht="12.8" hidden="false" customHeight="false" outlineLevel="0" collapsed="false">
      <c r="A86" s="0" t="n">
        <v>133</v>
      </c>
      <c r="B86" s="0" t="n">
        <v>38357348.4619073</v>
      </c>
      <c r="C86" s="0" t="n">
        <v>36772661.1021606</v>
      </c>
      <c r="D86" s="0" t="n">
        <v>38505897.9750918</v>
      </c>
      <c r="E86" s="0" t="n">
        <v>36912294.2781824</v>
      </c>
      <c r="F86" s="0" t="n">
        <v>26875054.9908488</v>
      </c>
      <c r="G86" s="0" t="n">
        <v>9897606.11131178</v>
      </c>
      <c r="H86" s="0" t="n">
        <v>27014688.9019479</v>
      </c>
      <c r="I86" s="0" t="n">
        <v>9897605.37623445</v>
      </c>
      <c r="J86" s="0" t="n">
        <v>5365623.68847435</v>
      </c>
      <c r="K86" s="0" t="n">
        <v>5204654.97782012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38972323.6075238</v>
      </c>
      <c r="C87" s="0" t="n">
        <v>37363175.9839364</v>
      </c>
      <c r="D87" s="0" t="n">
        <v>39119868.819387</v>
      </c>
      <c r="E87" s="0" t="n">
        <v>37501865.071501</v>
      </c>
      <c r="F87" s="0" t="n">
        <v>27333370.0210302</v>
      </c>
      <c r="G87" s="0" t="n">
        <v>10029805.9629062</v>
      </c>
      <c r="H87" s="0" t="n">
        <v>27472059.8535453</v>
      </c>
      <c r="I87" s="0" t="n">
        <v>10029805.2179557</v>
      </c>
      <c r="J87" s="0" t="n">
        <v>5589283.61539451</v>
      </c>
      <c r="K87" s="0" t="n">
        <v>5421605.10693267</v>
      </c>
      <c r="L87" s="0" t="n">
        <v>6482083.66650357</v>
      </c>
      <c r="M87" s="0" t="n">
        <v>6124143.77412932</v>
      </c>
      <c r="N87" s="0" t="n">
        <v>6506673.93025616</v>
      </c>
      <c r="O87" s="0" t="n">
        <v>6147260.49181679</v>
      </c>
      <c r="P87" s="0" t="n">
        <v>931547.269232417</v>
      </c>
      <c r="Q87" s="0" t="n">
        <v>903600.851155445</v>
      </c>
    </row>
    <row r="88" customFormat="false" ht="12.8" hidden="false" customHeight="false" outlineLevel="0" collapsed="false">
      <c r="A88" s="0" t="n">
        <v>135</v>
      </c>
      <c r="B88" s="0" t="n">
        <v>38806288.891886</v>
      </c>
      <c r="C88" s="0" t="n">
        <v>37204001.248098</v>
      </c>
      <c r="D88" s="0" t="n">
        <v>38952499.563477</v>
      </c>
      <c r="E88" s="0" t="n">
        <v>37341435.8930779</v>
      </c>
      <c r="F88" s="0" t="n">
        <v>27221750.6903308</v>
      </c>
      <c r="G88" s="0" t="n">
        <v>9982250.55776726</v>
      </c>
      <c r="H88" s="0" t="n">
        <v>27359186.0747429</v>
      </c>
      <c r="I88" s="0" t="n">
        <v>9982249.81833495</v>
      </c>
      <c r="J88" s="0" t="n">
        <v>5621512.54536122</v>
      </c>
      <c r="K88" s="0" t="n">
        <v>5452867.16900038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39453828.467071</v>
      </c>
      <c r="C89" s="0" t="n">
        <v>37826694.1057268</v>
      </c>
      <c r="D89" s="0" t="n">
        <v>39599252.7450986</v>
      </c>
      <c r="E89" s="0" t="n">
        <v>37963389.6219366</v>
      </c>
      <c r="F89" s="0" t="n">
        <v>27710222.1832061</v>
      </c>
      <c r="G89" s="0" t="n">
        <v>10116471.9225207</v>
      </c>
      <c r="H89" s="0" t="n">
        <v>27846918.4494944</v>
      </c>
      <c r="I89" s="0" t="n">
        <v>10116471.1724423</v>
      </c>
      <c r="J89" s="0" t="n">
        <v>5781697.92095511</v>
      </c>
      <c r="K89" s="0" t="n">
        <v>5608246.98332646</v>
      </c>
      <c r="L89" s="0" t="n">
        <v>6560159.33111905</v>
      </c>
      <c r="M89" s="0" t="n">
        <v>6197754.24450735</v>
      </c>
      <c r="N89" s="0" t="n">
        <v>6584396.12477328</v>
      </c>
      <c r="O89" s="0" t="n">
        <v>6220538.14784352</v>
      </c>
      <c r="P89" s="0" t="n">
        <v>963616.320159185</v>
      </c>
      <c r="Q89" s="0" t="n">
        <v>934707.83055441</v>
      </c>
    </row>
    <row r="90" customFormat="false" ht="12.8" hidden="false" customHeight="false" outlineLevel="0" collapsed="false">
      <c r="A90" s="0" t="n">
        <v>137</v>
      </c>
      <c r="B90" s="0" t="n">
        <v>39348472.0153356</v>
      </c>
      <c r="C90" s="0" t="n">
        <v>37725706.7152816</v>
      </c>
      <c r="D90" s="0" t="n">
        <v>39489913.5084034</v>
      </c>
      <c r="E90" s="0" t="n">
        <v>37858658.4382368</v>
      </c>
      <c r="F90" s="0" t="n">
        <v>27613159.9154809</v>
      </c>
      <c r="G90" s="0" t="n">
        <v>10112546.7998006</v>
      </c>
      <c r="H90" s="0" t="n">
        <v>27746112.3829301</v>
      </c>
      <c r="I90" s="0" t="n">
        <v>10112546.0553067</v>
      </c>
      <c r="J90" s="0" t="n">
        <v>5815120.17159984</v>
      </c>
      <c r="K90" s="0" t="n">
        <v>5640666.56645184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40018891.1560758</v>
      </c>
      <c r="C91" s="0" t="n">
        <v>38369563.4590397</v>
      </c>
      <c r="D91" s="0" t="n">
        <v>40160276.8924</v>
      </c>
      <c r="E91" s="0" t="n">
        <v>38502462.7276965</v>
      </c>
      <c r="F91" s="0" t="n">
        <v>28135374.4326001</v>
      </c>
      <c r="G91" s="0" t="n">
        <v>10234189.0264396</v>
      </c>
      <c r="H91" s="0" t="n">
        <v>28268274.4555002</v>
      </c>
      <c r="I91" s="0" t="n">
        <v>10234188.2721963</v>
      </c>
      <c r="J91" s="0" t="n">
        <v>6024997.04589531</v>
      </c>
      <c r="K91" s="0" t="n">
        <v>5844247.13451845</v>
      </c>
      <c r="L91" s="0" t="n">
        <v>6655241.56324036</v>
      </c>
      <c r="M91" s="0" t="n">
        <v>6288843.40908606</v>
      </c>
      <c r="N91" s="0" t="n">
        <v>6678805.26335683</v>
      </c>
      <c r="O91" s="0" t="n">
        <v>6310994.6521572</v>
      </c>
      <c r="P91" s="0" t="n">
        <v>1004166.17431589</v>
      </c>
      <c r="Q91" s="0" t="n">
        <v>974041.189086409</v>
      </c>
    </row>
    <row r="92" customFormat="false" ht="12.8" hidden="false" customHeight="false" outlineLevel="0" collapsed="false">
      <c r="A92" s="0" t="n">
        <v>139</v>
      </c>
      <c r="B92" s="0" t="n">
        <v>39901183.4102092</v>
      </c>
      <c r="C92" s="0" t="n">
        <v>38256997.2181347</v>
      </c>
      <c r="D92" s="0" t="n">
        <v>40039473.0534782</v>
      </c>
      <c r="E92" s="0" t="n">
        <v>38386984.8869856</v>
      </c>
      <c r="F92" s="0" t="n">
        <v>28069990.0431484</v>
      </c>
      <c r="G92" s="0" t="n">
        <v>10187007.1749863</v>
      </c>
      <c r="H92" s="0" t="n">
        <v>28199978.4606557</v>
      </c>
      <c r="I92" s="0" t="n">
        <v>10187006.42633</v>
      </c>
      <c r="J92" s="0" t="n">
        <v>6147862.22644961</v>
      </c>
      <c r="K92" s="0" t="n">
        <v>5963426.35965612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40671163.7711431</v>
      </c>
      <c r="C93" s="0" t="n">
        <v>38995971.3001548</v>
      </c>
      <c r="D93" s="0" t="n">
        <v>40810033.4912385</v>
      </c>
      <c r="E93" s="0" t="n">
        <v>39126504.1816366</v>
      </c>
      <c r="F93" s="0" t="n">
        <v>28612065.5359722</v>
      </c>
      <c r="G93" s="0" t="n">
        <v>10383905.7641826</v>
      </c>
      <c r="H93" s="0" t="n">
        <v>28742599.1758168</v>
      </c>
      <c r="I93" s="0" t="n">
        <v>10383905.0058197</v>
      </c>
      <c r="J93" s="0" t="n">
        <v>6273103.95669244</v>
      </c>
      <c r="K93" s="0" t="n">
        <v>6084910.83799167</v>
      </c>
      <c r="L93" s="0" t="n">
        <v>6762027.52392218</v>
      </c>
      <c r="M93" s="0" t="n">
        <v>6389927.57108261</v>
      </c>
      <c r="N93" s="0" t="n">
        <v>6785171.65184448</v>
      </c>
      <c r="O93" s="0" t="n">
        <v>6411684.4238068</v>
      </c>
      <c r="P93" s="0" t="n">
        <v>1045517.32611541</v>
      </c>
      <c r="Q93" s="0" t="n">
        <v>1014151.80633194</v>
      </c>
    </row>
    <row r="94" customFormat="false" ht="12.8" hidden="false" customHeight="false" outlineLevel="0" collapsed="false">
      <c r="A94" s="0" t="n">
        <v>141</v>
      </c>
      <c r="B94" s="0" t="n">
        <v>40493810.9964549</v>
      </c>
      <c r="C94" s="0" t="n">
        <v>38827692.1160342</v>
      </c>
      <c r="D94" s="0" t="n">
        <v>40631253.460518</v>
      </c>
      <c r="E94" s="0" t="n">
        <v>38956883.7191137</v>
      </c>
      <c r="F94" s="0" t="n">
        <v>28524881.2549772</v>
      </c>
      <c r="G94" s="0" t="n">
        <v>10302810.861057</v>
      </c>
      <c r="H94" s="0" t="n">
        <v>28654073.6107733</v>
      </c>
      <c r="I94" s="0" t="n">
        <v>10302810.1083404</v>
      </c>
      <c r="J94" s="0" t="n">
        <v>6272548.50595177</v>
      </c>
      <c r="K94" s="0" t="n">
        <v>6084372.05077321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41120081.5747091</v>
      </c>
      <c r="C95" s="0" t="n">
        <v>39428539.1287711</v>
      </c>
      <c r="D95" s="0" t="n">
        <v>41257648.2465873</v>
      </c>
      <c r="E95" s="0" t="n">
        <v>39557847.5481304</v>
      </c>
      <c r="F95" s="0" t="n">
        <v>28995273.3878674</v>
      </c>
      <c r="G95" s="0" t="n">
        <v>10433265.7409037</v>
      </c>
      <c r="H95" s="0" t="n">
        <v>29124582.5662867</v>
      </c>
      <c r="I95" s="0" t="n">
        <v>10433264.9818436</v>
      </c>
      <c r="J95" s="0" t="n">
        <v>6373038.09007304</v>
      </c>
      <c r="K95" s="0" t="n">
        <v>6181846.94737084</v>
      </c>
      <c r="L95" s="0" t="n">
        <v>6836728.33778913</v>
      </c>
      <c r="M95" s="0" t="n">
        <v>6460882.15515853</v>
      </c>
      <c r="N95" s="0" t="n">
        <v>6859655.36249822</v>
      </c>
      <c r="O95" s="0" t="n">
        <v>6482436.68209892</v>
      </c>
      <c r="P95" s="0" t="n">
        <v>1062173.01501217</v>
      </c>
      <c r="Q95" s="0" t="n">
        <v>1030307.82456181</v>
      </c>
    </row>
    <row r="96" customFormat="false" ht="12.8" hidden="false" customHeight="false" outlineLevel="0" collapsed="false">
      <c r="A96" s="0" t="n">
        <v>143</v>
      </c>
      <c r="B96" s="0" t="n">
        <v>40828786.4386285</v>
      </c>
      <c r="C96" s="0" t="n">
        <v>39150403.3320413</v>
      </c>
      <c r="D96" s="0" t="n">
        <v>40964318.9777155</v>
      </c>
      <c r="E96" s="0" t="n">
        <v>39277800.0247123</v>
      </c>
      <c r="F96" s="0" t="n">
        <v>28782775.1289883</v>
      </c>
      <c r="G96" s="0" t="n">
        <v>10367628.203053</v>
      </c>
      <c r="H96" s="0" t="n">
        <v>28910172.5750967</v>
      </c>
      <c r="I96" s="0" t="n">
        <v>10367627.4496156</v>
      </c>
      <c r="J96" s="0" t="n">
        <v>6397557.60285594</v>
      </c>
      <c r="K96" s="0" t="n">
        <v>6205630.87477027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41552515.6845491</v>
      </c>
      <c r="C97" s="0" t="n">
        <v>39843633.5891448</v>
      </c>
      <c r="D97" s="0" t="n">
        <v>41687722.9137203</v>
      </c>
      <c r="E97" s="0" t="n">
        <v>39970724.4514651</v>
      </c>
      <c r="F97" s="0" t="n">
        <v>29272904.243045</v>
      </c>
      <c r="G97" s="0" t="n">
        <v>10570729.3460999</v>
      </c>
      <c r="H97" s="0" t="n">
        <v>29399995.8700287</v>
      </c>
      <c r="I97" s="0" t="n">
        <v>10570728.5814365</v>
      </c>
      <c r="J97" s="0" t="n">
        <v>6571729.89910419</v>
      </c>
      <c r="K97" s="0" t="n">
        <v>6374578.00213106</v>
      </c>
      <c r="L97" s="0" t="n">
        <v>6908137.86214605</v>
      </c>
      <c r="M97" s="0" t="n">
        <v>6528863.90610006</v>
      </c>
      <c r="N97" s="0" t="n">
        <v>6930671.70298299</v>
      </c>
      <c r="O97" s="0" t="n">
        <v>6550049.42743485</v>
      </c>
      <c r="P97" s="0" t="n">
        <v>1095288.31651736</v>
      </c>
      <c r="Q97" s="0" t="n">
        <v>1062429.66702184</v>
      </c>
    </row>
    <row r="98" customFormat="false" ht="12.8" hidden="false" customHeight="false" outlineLevel="0" collapsed="false">
      <c r="A98" s="0" t="n">
        <v>145</v>
      </c>
      <c r="B98" s="0" t="n">
        <v>41485958.1976605</v>
      </c>
      <c r="C98" s="0" t="n">
        <v>39781294.5434202</v>
      </c>
      <c r="D98" s="0" t="n">
        <v>41619449.1187216</v>
      </c>
      <c r="E98" s="0" t="n">
        <v>39906772.2402479</v>
      </c>
      <c r="F98" s="0" t="n">
        <v>29234930.9378803</v>
      </c>
      <c r="G98" s="0" t="n">
        <v>10546363.6055399</v>
      </c>
      <c r="H98" s="0" t="n">
        <v>29360409.3936783</v>
      </c>
      <c r="I98" s="0" t="n">
        <v>10546362.8465697</v>
      </c>
      <c r="J98" s="0" t="n">
        <v>6655109.41867867</v>
      </c>
      <c r="K98" s="0" t="n">
        <v>6455456.13611831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42094526.4657806</v>
      </c>
      <c r="C99" s="0" t="n">
        <v>40366872.3274319</v>
      </c>
      <c r="D99" s="0" t="n">
        <v>42228570.0683513</v>
      </c>
      <c r="E99" s="0" t="n">
        <v>40492869.5704721</v>
      </c>
      <c r="F99" s="0" t="n">
        <v>29678365.069648</v>
      </c>
      <c r="G99" s="0" t="n">
        <v>10688507.2577838</v>
      </c>
      <c r="H99" s="0" t="n">
        <v>29804363.1002612</v>
      </c>
      <c r="I99" s="0" t="n">
        <v>10688506.4702108</v>
      </c>
      <c r="J99" s="0" t="n">
        <v>6863319.22688281</v>
      </c>
      <c r="K99" s="0" t="n">
        <v>6657419.65007632</v>
      </c>
      <c r="L99" s="0" t="n">
        <v>6998726.80972464</v>
      </c>
      <c r="M99" s="0" t="n">
        <v>6615668.8650719</v>
      </c>
      <c r="N99" s="0" t="n">
        <v>7021066.74643389</v>
      </c>
      <c r="O99" s="0" t="n">
        <v>6636672.16480129</v>
      </c>
      <c r="P99" s="0" t="n">
        <v>1143886.5378138</v>
      </c>
      <c r="Q99" s="0" t="n">
        <v>1109569.94167939</v>
      </c>
    </row>
    <row r="100" customFormat="false" ht="12.8" hidden="false" customHeight="false" outlineLevel="0" collapsed="false">
      <c r="A100" s="0" t="n">
        <v>147</v>
      </c>
      <c r="B100" s="0" t="n">
        <v>41688247.9047922</v>
      </c>
      <c r="C100" s="0" t="n">
        <v>39979029.2797997</v>
      </c>
      <c r="D100" s="0" t="n">
        <v>41819759.941778</v>
      </c>
      <c r="E100" s="0" t="n">
        <v>40102646.4755582</v>
      </c>
      <c r="F100" s="0" t="n">
        <v>29426890.8729956</v>
      </c>
      <c r="G100" s="0" t="n">
        <v>10552138.4068042</v>
      </c>
      <c r="H100" s="0" t="n">
        <v>29550508.6631991</v>
      </c>
      <c r="I100" s="0" t="n">
        <v>10552137.8123591</v>
      </c>
      <c r="J100" s="0" t="n">
        <v>6844944.32261329</v>
      </c>
      <c r="K100" s="0" t="n">
        <v>6639595.9929349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42443430.0280692</v>
      </c>
      <c r="C101" s="0" t="n">
        <v>40702828.472439</v>
      </c>
      <c r="D101" s="0" t="n">
        <v>42575089.9103358</v>
      </c>
      <c r="E101" s="0" t="n">
        <v>40826583.718917</v>
      </c>
      <c r="F101" s="0" t="n">
        <v>29890130.2156797</v>
      </c>
      <c r="G101" s="0" t="n">
        <v>10812698.2567592</v>
      </c>
      <c r="H101" s="0" t="n">
        <v>30013886.0647066</v>
      </c>
      <c r="I101" s="0" t="n">
        <v>10812697.6542104</v>
      </c>
      <c r="J101" s="0" t="n">
        <v>7103429.18911451</v>
      </c>
      <c r="K101" s="0" t="n">
        <v>6890326.31344108</v>
      </c>
      <c r="L101" s="0" t="n">
        <v>7057273.3664771</v>
      </c>
      <c r="M101" s="0" t="n">
        <v>6671767.66032556</v>
      </c>
      <c r="N101" s="0" t="n">
        <v>7079215.7860654</v>
      </c>
      <c r="O101" s="0" t="n">
        <v>6692397.81026829</v>
      </c>
      <c r="P101" s="0" t="n">
        <v>1183904.86485242</v>
      </c>
      <c r="Q101" s="0" t="n">
        <v>1148387.71890685</v>
      </c>
    </row>
    <row r="102" customFormat="false" ht="12.8" hidden="false" customHeight="false" outlineLevel="0" collapsed="false">
      <c r="A102" s="0" t="n">
        <v>149</v>
      </c>
      <c r="B102" s="0" t="n">
        <v>42218811.2195433</v>
      </c>
      <c r="C102" s="0" t="n">
        <v>40486935.7867425</v>
      </c>
      <c r="D102" s="0" t="n">
        <v>42347973.4951252</v>
      </c>
      <c r="E102" s="0" t="n">
        <v>40608343.4008261</v>
      </c>
      <c r="F102" s="0" t="n">
        <v>29727398.5248625</v>
      </c>
      <c r="G102" s="0" t="n">
        <v>10759537.26188</v>
      </c>
      <c r="H102" s="0" t="n">
        <v>29848806.7398053</v>
      </c>
      <c r="I102" s="0" t="n">
        <v>10759536.6610208</v>
      </c>
      <c r="J102" s="0" t="n">
        <v>7123085.39445893</v>
      </c>
      <c r="K102" s="0" t="n">
        <v>6909392.83262516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42800113.1018701</v>
      </c>
      <c r="C103" s="0" t="n">
        <v>41045138.0786244</v>
      </c>
      <c r="D103" s="0" t="n">
        <v>42930427.862057</v>
      </c>
      <c r="E103" s="0" t="n">
        <v>41167628.9622292</v>
      </c>
      <c r="F103" s="0" t="n">
        <v>30169380.7523516</v>
      </c>
      <c r="G103" s="0" t="n">
        <v>10875757.3262729</v>
      </c>
      <c r="H103" s="0" t="n">
        <v>30291872.2448704</v>
      </c>
      <c r="I103" s="0" t="n">
        <v>10875756.7173588</v>
      </c>
      <c r="J103" s="0" t="n">
        <v>7292340.81952673</v>
      </c>
      <c r="K103" s="0" t="n">
        <v>7073570.59494093</v>
      </c>
      <c r="L103" s="0" t="n">
        <v>7115722.83682691</v>
      </c>
      <c r="M103" s="0" t="n">
        <v>6727190.0381215</v>
      </c>
      <c r="N103" s="0" t="n">
        <v>7137441.0786008</v>
      </c>
      <c r="O103" s="0" t="n">
        <v>6747609.10178865</v>
      </c>
      <c r="P103" s="0" t="n">
        <v>1215390.13658779</v>
      </c>
      <c r="Q103" s="0" t="n">
        <v>1178928.43249015</v>
      </c>
    </row>
    <row r="104" customFormat="false" ht="12.8" hidden="false" customHeight="false" outlineLevel="0" collapsed="false">
      <c r="A104" s="0" t="n">
        <v>151</v>
      </c>
      <c r="B104" s="0" t="n">
        <v>42673715.7358223</v>
      </c>
      <c r="C104" s="0" t="n">
        <v>40925311.8868693</v>
      </c>
      <c r="D104" s="0" t="n">
        <v>42800148.5747434</v>
      </c>
      <c r="E104" s="0" t="n">
        <v>41044153.8986967</v>
      </c>
      <c r="F104" s="0" t="n">
        <v>30121756.9376975</v>
      </c>
      <c r="G104" s="0" t="n">
        <v>10803554.9491718</v>
      </c>
      <c r="H104" s="0" t="n">
        <v>30240599.5539285</v>
      </c>
      <c r="I104" s="0" t="n">
        <v>10803554.3447682</v>
      </c>
      <c r="J104" s="0" t="n">
        <v>7354601.803411</v>
      </c>
      <c r="K104" s="0" t="n">
        <v>7133963.74930867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43574053.9521435</v>
      </c>
      <c r="C105" s="0" t="n">
        <v>41787843.0451986</v>
      </c>
      <c r="D105" s="0" t="n">
        <v>43701074.2435351</v>
      </c>
      <c r="E105" s="0" t="n">
        <v>41907237.1939553</v>
      </c>
      <c r="F105" s="0" t="n">
        <v>30807318.1293817</v>
      </c>
      <c r="G105" s="0" t="n">
        <v>10980524.9158169</v>
      </c>
      <c r="H105" s="0" t="n">
        <v>30926712.8813038</v>
      </c>
      <c r="I105" s="0" t="n">
        <v>10980524.3126515</v>
      </c>
      <c r="J105" s="0" t="n">
        <v>7604204.9080381</v>
      </c>
      <c r="K105" s="0" t="n">
        <v>7376078.76079696</v>
      </c>
      <c r="L105" s="0" t="n">
        <v>7246236.87026687</v>
      </c>
      <c r="M105" s="0" t="n">
        <v>6851931.92016425</v>
      </c>
      <c r="N105" s="0" t="n">
        <v>7267406.04557835</v>
      </c>
      <c r="O105" s="0" t="n">
        <v>6871834.76861108</v>
      </c>
      <c r="P105" s="0" t="n">
        <v>1267367.48467302</v>
      </c>
      <c r="Q105" s="0" t="n">
        <v>1229346.46013283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D97" activeCellId="0" sqref="D97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3280008.34930647</v>
      </c>
      <c r="C21" s="0" t="n">
        <v>1621841.57231222</v>
      </c>
      <c r="D21" s="0" t="n">
        <v>1285564.82994</v>
      </c>
      <c r="E21" s="0" t="n">
        <v>286645.367277408</v>
      </c>
      <c r="F21" s="0" t="n">
        <v>0</v>
      </c>
      <c r="G21" s="0" t="n">
        <v>5749.74666316357</v>
      </c>
      <c r="H21" s="0" t="n">
        <v>49217.7045734385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3811815.05885613</v>
      </c>
      <c r="C22" s="0" t="n">
        <v>1535345.49398209</v>
      </c>
      <c r="D22" s="0" t="n">
        <v>1262498.87977335</v>
      </c>
      <c r="E22" s="0" t="n">
        <v>287206.121379229</v>
      </c>
      <c r="F22" s="0" t="n">
        <v>634615.61371563</v>
      </c>
      <c r="G22" s="0" t="n">
        <v>6939.91261489957</v>
      </c>
      <c r="H22" s="0" t="n">
        <v>41681.2941635674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3033177.46026329</v>
      </c>
      <c r="C23" s="0" t="n">
        <v>1731553.35302299</v>
      </c>
      <c r="D23" s="0" t="n">
        <v>897631.22570992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2993725.05023246</v>
      </c>
      <c r="C24" s="0" t="n">
        <v>1681555.58761362</v>
      </c>
      <c r="D24" s="0" t="n">
        <v>917172.978482733</v>
      </c>
      <c r="E24" s="0" t="n">
        <v>299029.003831367</v>
      </c>
      <c r="F24" s="0" t="n">
        <v>0</v>
      </c>
      <c r="G24" s="0" t="n">
        <v>8752.27847535863</v>
      </c>
      <c r="H24" s="0" t="n">
        <v>45686.3161044048</v>
      </c>
      <c r="I24" s="0" t="n">
        <v>35847.5059594998</v>
      </c>
      <c r="J24" s="0" t="n">
        <v>5614.23807892876</v>
      </c>
    </row>
    <row r="25" customFormat="false" ht="12.8" hidden="false" customHeight="false" outlineLevel="0" collapsed="false">
      <c r="A25" s="0" t="n">
        <v>72</v>
      </c>
      <c r="B25" s="0" t="n">
        <v>2931435.42288375</v>
      </c>
      <c r="C25" s="0" t="n">
        <v>1633505.64462835</v>
      </c>
      <c r="D25" s="0" t="n">
        <v>917940.814985963</v>
      </c>
      <c r="E25" s="0" t="n">
        <v>290225.941406699</v>
      </c>
      <c r="F25" s="0" t="n">
        <v>0</v>
      </c>
      <c r="G25" s="0" t="n">
        <v>6813.86126088117</v>
      </c>
      <c r="H25" s="0" t="n">
        <v>52818.039424817</v>
      </c>
      <c r="I25" s="0" t="n">
        <v>23117.734115848</v>
      </c>
      <c r="J25" s="0" t="n">
        <v>6967.19281256098</v>
      </c>
    </row>
    <row r="26" customFormat="false" ht="12.8" hidden="false" customHeight="false" outlineLevel="0" collapsed="false">
      <c r="A26" s="0" t="n">
        <v>73</v>
      </c>
      <c r="B26" s="0" t="n">
        <v>3245060.51577744</v>
      </c>
      <c r="C26" s="0" t="n">
        <v>1443180.51606236</v>
      </c>
      <c r="D26" s="0" t="n">
        <v>862308.418072368</v>
      </c>
      <c r="E26" s="0" t="n">
        <v>267780.027639624</v>
      </c>
      <c r="F26" s="0" t="n">
        <v>575295.915444789</v>
      </c>
      <c r="G26" s="0" t="n">
        <v>6399.60488554694</v>
      </c>
      <c r="H26" s="0" t="n">
        <v>58987.1041871675</v>
      </c>
      <c r="I26" s="0" t="n">
        <v>23972.3110287074</v>
      </c>
      <c r="J26" s="0" t="n">
        <v>7648.04622619278</v>
      </c>
    </row>
    <row r="27" customFormat="false" ht="12.8" hidden="false" customHeight="false" outlineLevel="0" collapsed="false">
      <c r="A27" s="0" t="n">
        <v>74</v>
      </c>
      <c r="B27" s="0" t="n">
        <v>3151452.93998051</v>
      </c>
      <c r="C27" s="0" t="n">
        <v>1788138.50780155</v>
      </c>
      <c r="D27" s="0" t="n">
        <v>947058.248193874</v>
      </c>
      <c r="E27" s="0" t="n">
        <v>301869.530149716</v>
      </c>
      <c r="F27" s="0" t="n">
        <v>0</v>
      </c>
      <c r="G27" s="0" t="n">
        <v>6766.70268970496</v>
      </c>
      <c r="H27" s="0" t="n">
        <v>57410.2446379595</v>
      </c>
      <c r="I27" s="0" t="n">
        <v>43710.2970492754</v>
      </c>
      <c r="J27" s="0" t="n">
        <v>5982.41907292941</v>
      </c>
    </row>
    <row r="28" customFormat="false" ht="12.8" hidden="false" customHeight="false" outlineLevel="0" collapsed="false">
      <c r="A28" s="0" t="n">
        <v>75</v>
      </c>
      <c r="B28" s="0" t="n">
        <v>2804934.12778489</v>
      </c>
      <c r="C28" s="0" t="n">
        <v>1509240.9590488</v>
      </c>
      <c r="D28" s="0" t="n">
        <v>929851.140826631</v>
      </c>
      <c r="E28" s="0" t="n">
        <v>275498.619158952</v>
      </c>
      <c r="F28" s="0" t="n">
        <v>0</v>
      </c>
      <c r="G28" s="0" t="n">
        <v>8018.2309194605</v>
      </c>
      <c r="H28" s="0" t="n">
        <v>48430.3047505286</v>
      </c>
      <c r="I28" s="0" t="n">
        <v>26998.2315829307</v>
      </c>
      <c r="J28" s="0" t="n">
        <v>6832.30002414541</v>
      </c>
    </row>
    <row r="29" customFormat="false" ht="12.8" hidden="false" customHeight="false" outlineLevel="0" collapsed="false">
      <c r="A29" s="0" t="n">
        <v>76</v>
      </c>
      <c r="B29" s="0" t="n">
        <v>3375533.39644479</v>
      </c>
      <c r="C29" s="0" t="n">
        <v>1850335.07023132</v>
      </c>
      <c r="D29" s="0" t="n">
        <v>1083767.28880252</v>
      </c>
      <c r="E29" s="0" t="n">
        <v>317052.772480368</v>
      </c>
      <c r="F29" s="0" t="n">
        <v>0</v>
      </c>
      <c r="G29" s="0" t="n">
        <v>7359.38046851452</v>
      </c>
      <c r="H29" s="0" t="n">
        <v>75424.7966358894</v>
      </c>
      <c r="I29" s="0" t="n">
        <v>32130.9943064481</v>
      </c>
      <c r="J29" s="0" t="n">
        <v>8801.10630425394</v>
      </c>
    </row>
    <row r="30" customFormat="false" ht="12.8" hidden="false" customHeight="false" outlineLevel="0" collapsed="false">
      <c r="A30" s="0" t="n">
        <v>77</v>
      </c>
      <c r="B30" s="0" t="n">
        <v>3723562.63142196</v>
      </c>
      <c r="C30" s="0" t="n">
        <v>1608473.23013745</v>
      </c>
      <c r="D30" s="0" t="n">
        <v>1046643.25618083</v>
      </c>
      <c r="E30" s="0" t="n">
        <v>294787.170570838</v>
      </c>
      <c r="F30" s="0" t="n">
        <v>666911.495913335</v>
      </c>
      <c r="G30" s="0" t="n">
        <v>8058.99822553972</v>
      </c>
      <c r="H30" s="0" t="n">
        <v>57733.7230505571</v>
      </c>
      <c r="I30" s="0" t="n">
        <v>33523.233325803</v>
      </c>
      <c r="J30" s="0" t="n">
        <v>7527.29389321021</v>
      </c>
    </row>
    <row r="31" customFormat="false" ht="12.8" hidden="false" customHeight="false" outlineLevel="0" collapsed="false">
      <c r="A31" s="0" t="n">
        <v>78</v>
      </c>
      <c r="B31" s="0" t="n">
        <v>3514803.16883391</v>
      </c>
      <c r="C31" s="0" t="n">
        <v>1882532.73007894</v>
      </c>
      <c r="D31" s="0" t="n">
        <v>1173197.80657877</v>
      </c>
      <c r="E31" s="0" t="n">
        <v>328233.229603449</v>
      </c>
      <c r="F31" s="0" t="n">
        <v>0</v>
      </c>
      <c r="G31" s="0" t="n">
        <v>7461.10184553442</v>
      </c>
      <c r="H31" s="0" t="n">
        <v>62581.9004280697</v>
      </c>
      <c r="I31" s="0" t="n">
        <v>53041.412704931</v>
      </c>
      <c r="J31" s="0" t="n">
        <v>7291.12622102034</v>
      </c>
    </row>
    <row r="32" customFormat="false" ht="12.8" hidden="false" customHeight="false" outlineLevel="0" collapsed="false">
      <c r="A32" s="0" t="n">
        <v>79</v>
      </c>
      <c r="B32" s="0" t="n">
        <v>3132071.86303642</v>
      </c>
      <c r="C32" s="0" t="n">
        <v>1705974.77506003</v>
      </c>
      <c r="D32" s="0" t="n">
        <v>1007165.44847811</v>
      </c>
      <c r="E32" s="0" t="n">
        <v>306709.945351149</v>
      </c>
      <c r="F32" s="0" t="n">
        <v>0</v>
      </c>
      <c r="G32" s="0" t="n">
        <v>5481.1780717515</v>
      </c>
      <c r="H32" s="0" t="n">
        <v>62167.7266591512</v>
      </c>
      <c r="I32" s="0" t="n">
        <v>36784.492117905</v>
      </c>
      <c r="J32" s="0" t="n">
        <v>7812.85942202082</v>
      </c>
    </row>
    <row r="33" customFormat="false" ht="12.8" hidden="false" customHeight="false" outlineLevel="0" collapsed="false">
      <c r="A33" s="0" t="n">
        <v>80</v>
      </c>
      <c r="B33" s="0" t="n">
        <v>3536302.7020921</v>
      </c>
      <c r="C33" s="0" t="n">
        <v>2018135.86819153</v>
      </c>
      <c r="D33" s="0" t="n">
        <v>1047514.01642591</v>
      </c>
      <c r="E33" s="0" t="n">
        <v>333820.295831513</v>
      </c>
      <c r="F33" s="0" t="n">
        <v>0</v>
      </c>
      <c r="G33" s="0" t="n">
        <v>5033.93448415918</v>
      </c>
      <c r="H33" s="0" t="n">
        <v>83397.0198812257</v>
      </c>
      <c r="I33" s="0" t="n">
        <v>37942.1497004033</v>
      </c>
      <c r="J33" s="0" t="n">
        <v>9235.72844034046</v>
      </c>
    </row>
    <row r="34" customFormat="false" ht="12.8" hidden="false" customHeight="false" outlineLevel="0" collapsed="false">
      <c r="A34" s="0" t="n">
        <v>81</v>
      </c>
      <c r="B34" s="0" t="n">
        <v>3894953.01054367</v>
      </c>
      <c r="C34" s="0" t="n">
        <v>1791991.29443165</v>
      </c>
      <c r="D34" s="0" t="n">
        <v>976302.848730162</v>
      </c>
      <c r="E34" s="0" t="n">
        <v>309154.24965435</v>
      </c>
      <c r="F34" s="0" t="n">
        <v>693588.000044729</v>
      </c>
      <c r="G34" s="0" t="n">
        <v>5933.95295704924</v>
      </c>
      <c r="H34" s="0" t="n">
        <v>74771.5973339352</v>
      </c>
      <c r="I34" s="0" t="n">
        <v>34731.2242952336</v>
      </c>
      <c r="J34" s="0" t="n">
        <v>7958.55594754488</v>
      </c>
    </row>
    <row r="35" customFormat="false" ht="12.8" hidden="false" customHeight="false" outlineLevel="0" collapsed="false">
      <c r="A35" s="0" t="n">
        <v>82</v>
      </c>
      <c r="B35" s="0" t="n">
        <v>3615551.76170742</v>
      </c>
      <c r="C35" s="0" t="n">
        <v>2087303.0194207</v>
      </c>
      <c r="D35" s="0" t="n">
        <v>1056155.39174346</v>
      </c>
      <c r="E35" s="0" t="n">
        <v>336517.515868644</v>
      </c>
      <c r="F35" s="0" t="n">
        <v>0</v>
      </c>
      <c r="G35" s="0" t="n">
        <v>9057.28220235678</v>
      </c>
      <c r="H35" s="0" t="n">
        <v>63785.4239683144</v>
      </c>
      <c r="I35" s="0" t="n">
        <v>53524.2762273863</v>
      </c>
      <c r="J35" s="0" t="n">
        <v>8566.64436544491</v>
      </c>
    </row>
    <row r="36" customFormat="false" ht="12.8" hidden="false" customHeight="false" outlineLevel="0" collapsed="false">
      <c r="A36" s="0" t="n">
        <v>83</v>
      </c>
      <c r="B36" s="0" t="n">
        <v>3312886.13151218</v>
      </c>
      <c r="C36" s="0" t="n">
        <v>1912471.22082254</v>
      </c>
      <c r="D36" s="0" t="n">
        <v>945157.91289452</v>
      </c>
      <c r="E36" s="0" t="n">
        <v>314939.77522831</v>
      </c>
      <c r="F36" s="0" t="n">
        <v>0</v>
      </c>
      <c r="G36" s="0" t="n">
        <v>9809.8080371192</v>
      </c>
      <c r="H36" s="0" t="n">
        <v>86262.9397490499</v>
      </c>
      <c r="I36" s="0" t="n">
        <v>31376.1870302486</v>
      </c>
      <c r="J36" s="0" t="n">
        <v>12747.6305064946</v>
      </c>
    </row>
    <row r="37" customFormat="false" ht="12.8" hidden="false" customHeight="false" outlineLevel="0" collapsed="false">
      <c r="A37" s="0" t="n">
        <v>84</v>
      </c>
      <c r="B37" s="0" t="n">
        <v>3659993.80066388</v>
      </c>
      <c r="C37" s="0" t="n">
        <v>2163936.53453549</v>
      </c>
      <c r="D37" s="0" t="n">
        <v>1006204.22660898</v>
      </c>
      <c r="E37" s="0" t="n">
        <v>344769.780498064</v>
      </c>
      <c r="F37" s="0" t="n">
        <v>0</v>
      </c>
      <c r="G37" s="0" t="n">
        <v>9053.60931875005</v>
      </c>
      <c r="H37" s="0" t="n">
        <v>87887.0389242972</v>
      </c>
      <c r="I37" s="0" t="n">
        <v>34498.3327450991</v>
      </c>
      <c r="J37" s="0" t="n">
        <v>12819.7099160734</v>
      </c>
    </row>
    <row r="38" customFormat="false" ht="12.8" hidden="false" customHeight="false" outlineLevel="0" collapsed="false">
      <c r="A38" s="0" t="n">
        <v>85</v>
      </c>
      <c r="B38" s="0" t="n">
        <v>4208926.51307566</v>
      </c>
      <c r="C38" s="0" t="n">
        <v>2045925.60203915</v>
      </c>
      <c r="D38" s="0" t="n">
        <v>928558.66724817</v>
      </c>
      <c r="E38" s="0" t="n">
        <v>326092.820919431</v>
      </c>
      <c r="F38" s="0" t="n">
        <v>747248.991370204</v>
      </c>
      <c r="G38" s="0" t="n">
        <v>12061.0468818111</v>
      </c>
      <c r="H38" s="0" t="n">
        <v>83300.4084706009</v>
      </c>
      <c r="I38" s="0" t="n">
        <v>46243.2401155496</v>
      </c>
      <c r="J38" s="0" t="n">
        <v>11023.1900502877</v>
      </c>
    </row>
    <row r="39" customFormat="false" ht="12.8" hidden="false" customHeight="false" outlineLevel="0" collapsed="false">
      <c r="A39" s="0" t="n">
        <v>86</v>
      </c>
      <c r="B39" s="0" t="n">
        <v>3855826.55734226</v>
      </c>
      <c r="C39" s="0" t="n">
        <v>2292617.70150023</v>
      </c>
      <c r="D39" s="0" t="n">
        <v>1055929.19190478</v>
      </c>
      <c r="E39" s="0" t="n">
        <v>349411.502260458</v>
      </c>
      <c r="F39" s="0" t="n">
        <v>0</v>
      </c>
      <c r="G39" s="0" t="n">
        <v>9206.40423092802</v>
      </c>
      <c r="H39" s="0" t="n">
        <v>89318.794117305</v>
      </c>
      <c r="I39" s="0" t="n">
        <v>40470.5525882076</v>
      </c>
      <c r="J39" s="0" t="n">
        <v>11545.8958145372</v>
      </c>
    </row>
    <row r="40" customFormat="false" ht="12.8" hidden="false" customHeight="false" outlineLevel="0" collapsed="false">
      <c r="A40" s="0" t="n">
        <v>87</v>
      </c>
      <c r="B40" s="0" t="n">
        <v>3552315.60615955</v>
      </c>
      <c r="C40" s="0" t="n">
        <v>2076309.85035892</v>
      </c>
      <c r="D40" s="0" t="n">
        <v>1003610.94006217</v>
      </c>
      <c r="E40" s="0" t="n">
        <v>328811.145052814</v>
      </c>
      <c r="F40" s="0" t="n">
        <v>0</v>
      </c>
      <c r="G40" s="0" t="n">
        <v>11118.1257065136</v>
      </c>
      <c r="H40" s="0" t="n">
        <v>78627.8258816627</v>
      </c>
      <c r="I40" s="0" t="n">
        <v>35251.8422370421</v>
      </c>
      <c r="J40" s="0" t="n">
        <v>10879.9883814207</v>
      </c>
    </row>
    <row r="41" customFormat="false" ht="12.8" hidden="false" customHeight="false" outlineLevel="0" collapsed="false">
      <c r="A41" s="0" t="n">
        <v>88</v>
      </c>
      <c r="B41" s="0" t="n">
        <v>3816404.07716022</v>
      </c>
      <c r="C41" s="0" t="n">
        <v>2286803.87346881</v>
      </c>
      <c r="D41" s="0" t="n">
        <v>1048899.71226233</v>
      </c>
      <c r="E41" s="0" t="n">
        <v>348995.98539333</v>
      </c>
      <c r="F41" s="0" t="n">
        <v>0</v>
      </c>
      <c r="G41" s="0" t="n">
        <v>11331.0106489002</v>
      </c>
      <c r="H41" s="0" t="n">
        <v>67158.4027788562</v>
      </c>
      <c r="I41" s="0" t="n">
        <v>35171.1115427512</v>
      </c>
      <c r="J41" s="0" t="n">
        <v>10413.4267484578</v>
      </c>
    </row>
    <row r="42" customFormat="false" ht="12.8" hidden="false" customHeight="false" outlineLevel="0" collapsed="false">
      <c r="A42" s="0" t="n">
        <v>89</v>
      </c>
      <c r="B42" s="0" t="n">
        <v>4503604.70121</v>
      </c>
      <c r="C42" s="0" t="n">
        <v>2195150.49391314</v>
      </c>
      <c r="D42" s="0" t="n">
        <v>1008310.26779801</v>
      </c>
      <c r="E42" s="0" t="n">
        <v>334987.615714327</v>
      </c>
      <c r="F42" s="0" t="n">
        <v>800125.094268833</v>
      </c>
      <c r="G42" s="0" t="n">
        <v>12921.3498613422</v>
      </c>
      <c r="H42" s="0" t="n">
        <v>89871.1452028494</v>
      </c>
      <c r="I42" s="0" t="n">
        <v>43264.6281590936</v>
      </c>
      <c r="J42" s="0" t="n">
        <v>10842.0426463203</v>
      </c>
    </row>
    <row r="43" customFormat="false" ht="12.8" hidden="false" customHeight="false" outlineLevel="0" collapsed="false">
      <c r="A43" s="0" t="n">
        <v>90</v>
      </c>
      <c r="B43" s="0" t="n">
        <v>3995077.54285143</v>
      </c>
      <c r="C43" s="0" t="n">
        <v>2326835.05263958</v>
      </c>
      <c r="D43" s="0" t="n">
        <v>1152665.73827973</v>
      </c>
      <c r="E43" s="0" t="n">
        <v>356165.223402132</v>
      </c>
      <c r="F43" s="0" t="n">
        <v>0</v>
      </c>
      <c r="G43" s="0" t="n">
        <v>12732.1328757132</v>
      </c>
      <c r="H43" s="0" t="n">
        <v>71060.528751181</v>
      </c>
      <c r="I43" s="0" t="n">
        <v>56595.402652718</v>
      </c>
      <c r="J43" s="0" t="n">
        <v>11151.5563393298</v>
      </c>
    </row>
    <row r="44" customFormat="false" ht="12.8" hidden="false" customHeight="false" outlineLevel="0" collapsed="false">
      <c r="A44" s="0" t="n">
        <v>91</v>
      </c>
      <c r="B44" s="0" t="n">
        <v>3833405.14363511</v>
      </c>
      <c r="C44" s="0" t="n">
        <v>2277189.50238158</v>
      </c>
      <c r="D44" s="0" t="n">
        <v>1046138.00673248</v>
      </c>
      <c r="E44" s="0" t="n">
        <v>344909.630414715</v>
      </c>
      <c r="F44" s="0" t="n">
        <v>0</v>
      </c>
      <c r="G44" s="0" t="n">
        <v>11450.6444903494</v>
      </c>
      <c r="H44" s="0" t="n">
        <v>85405.1240946505</v>
      </c>
      <c r="I44" s="0" t="n">
        <v>54647.8445918284</v>
      </c>
      <c r="J44" s="0" t="n">
        <v>13369.1724704504</v>
      </c>
    </row>
    <row r="45" customFormat="false" ht="12.8" hidden="false" customHeight="false" outlineLevel="0" collapsed="false">
      <c r="A45" s="0" t="n">
        <v>92</v>
      </c>
      <c r="B45" s="0" t="n">
        <v>4064935.40172459</v>
      </c>
      <c r="C45" s="0" t="n">
        <v>2426560.79801746</v>
      </c>
      <c r="D45" s="0" t="n">
        <v>1112207.16917551</v>
      </c>
      <c r="E45" s="0" t="n">
        <v>360994.337066479</v>
      </c>
      <c r="F45" s="0" t="n">
        <v>0</v>
      </c>
      <c r="G45" s="0" t="n">
        <v>10313.4506713707</v>
      </c>
      <c r="H45" s="0" t="n">
        <v>99822.7245482305</v>
      </c>
      <c r="I45" s="0" t="n">
        <v>42938.4316232737</v>
      </c>
      <c r="J45" s="0" t="n">
        <v>12283.4585714605</v>
      </c>
    </row>
    <row r="46" customFormat="false" ht="12.8" hidden="false" customHeight="false" outlineLevel="0" collapsed="false">
      <c r="A46" s="0" t="n">
        <v>93</v>
      </c>
      <c r="B46" s="0" t="n">
        <v>4759360.18628403</v>
      </c>
      <c r="C46" s="0" t="n">
        <v>2352662.71807727</v>
      </c>
      <c r="D46" s="0" t="n">
        <v>1057908.77833664</v>
      </c>
      <c r="E46" s="0" t="n">
        <v>353468.210527024</v>
      </c>
      <c r="F46" s="0" t="n">
        <v>840895.43914417</v>
      </c>
      <c r="G46" s="0" t="n">
        <v>11288.1156021191</v>
      </c>
      <c r="H46" s="0" t="n">
        <v>86170.9061840527</v>
      </c>
      <c r="I46" s="0" t="n">
        <v>37741.8164774707</v>
      </c>
      <c r="J46" s="0" t="n">
        <v>11831.00142566</v>
      </c>
    </row>
    <row r="47" customFormat="false" ht="12.8" hidden="false" customHeight="false" outlineLevel="0" collapsed="false">
      <c r="A47" s="0" t="n">
        <v>94</v>
      </c>
      <c r="B47" s="0" t="n">
        <v>4279446.29791847</v>
      </c>
      <c r="C47" s="0" t="n">
        <v>2610539.03228468</v>
      </c>
      <c r="D47" s="0" t="n">
        <v>1115809.35832584</v>
      </c>
      <c r="E47" s="0" t="n">
        <v>373849.749732273</v>
      </c>
      <c r="F47" s="0" t="n">
        <v>0</v>
      </c>
      <c r="G47" s="0" t="n">
        <v>9663.04672859144</v>
      </c>
      <c r="H47" s="0" t="n">
        <v>101659.432696323</v>
      </c>
      <c r="I47" s="0" t="n">
        <v>48591.6193476706</v>
      </c>
      <c r="J47" s="0" t="n">
        <v>14040.340630742</v>
      </c>
    </row>
    <row r="48" customFormat="false" ht="12.8" hidden="false" customHeight="false" outlineLevel="0" collapsed="false">
      <c r="A48" s="0" t="n">
        <v>95</v>
      </c>
      <c r="B48" s="0" t="n">
        <v>4138194.98929711</v>
      </c>
      <c r="C48" s="0" t="n">
        <v>2497736.17377253</v>
      </c>
      <c r="D48" s="0" t="n">
        <v>1098638.71936656</v>
      </c>
      <c r="E48" s="0" t="n">
        <v>364049.967505462</v>
      </c>
      <c r="F48" s="0" t="n">
        <v>0</v>
      </c>
      <c r="G48" s="0" t="n">
        <v>15087.5587613336</v>
      </c>
      <c r="H48" s="0" t="n">
        <v>112793.524977293</v>
      </c>
      <c r="I48" s="0" t="n">
        <v>26702.9882553674</v>
      </c>
      <c r="J48" s="0" t="n">
        <v>17536.0628807205</v>
      </c>
    </row>
    <row r="49" customFormat="false" ht="12.8" hidden="false" customHeight="false" outlineLevel="0" collapsed="false">
      <c r="A49" s="0" t="n">
        <v>96</v>
      </c>
      <c r="B49" s="0" t="n">
        <v>4228374.97652948</v>
      </c>
      <c r="C49" s="0" t="n">
        <v>2623138.9411918</v>
      </c>
      <c r="D49" s="0" t="n">
        <v>1083388.29240829</v>
      </c>
      <c r="E49" s="0" t="n">
        <v>368897.280156679</v>
      </c>
      <c r="F49" s="0" t="n">
        <v>0</v>
      </c>
      <c r="G49" s="0" t="n">
        <v>10001.3527497661</v>
      </c>
      <c r="H49" s="0" t="n">
        <v>93194.5109500395</v>
      </c>
      <c r="I49" s="0" t="n">
        <v>31334.2167857166</v>
      </c>
      <c r="J49" s="0" t="n">
        <v>13057.1967786771</v>
      </c>
    </row>
    <row r="50" customFormat="false" ht="12.8" hidden="false" customHeight="false" outlineLevel="0" collapsed="false">
      <c r="A50" s="0" t="n">
        <v>97</v>
      </c>
      <c r="B50" s="0" t="n">
        <v>5069472.345373</v>
      </c>
      <c r="C50" s="0" t="n">
        <v>2603948.1025138</v>
      </c>
      <c r="D50" s="0" t="n">
        <v>1037109.78631063</v>
      </c>
      <c r="E50" s="0" t="n">
        <v>364883.731461356</v>
      </c>
      <c r="F50" s="0" t="n">
        <v>886056.59450763</v>
      </c>
      <c r="G50" s="0" t="n">
        <v>13972.9163075095</v>
      </c>
      <c r="H50" s="0" t="n">
        <v>117438.915074917</v>
      </c>
      <c r="I50" s="0" t="n">
        <v>24113.357204695</v>
      </c>
      <c r="J50" s="0" t="n">
        <v>14305.0500558732</v>
      </c>
    </row>
    <row r="51" customFormat="false" ht="12.8" hidden="false" customHeight="false" outlineLevel="0" collapsed="false">
      <c r="A51" s="0" t="n">
        <v>98</v>
      </c>
      <c r="B51" s="0" t="n">
        <v>4232841.27385997</v>
      </c>
      <c r="C51" s="0" t="n">
        <v>2650134.22325923</v>
      </c>
      <c r="D51" s="0" t="n">
        <v>1045677.79756992</v>
      </c>
      <c r="E51" s="0" t="n">
        <v>375245.536330138</v>
      </c>
      <c r="F51" s="0" t="n">
        <v>0</v>
      </c>
      <c r="G51" s="0" t="n">
        <v>14330.2007157254</v>
      </c>
      <c r="H51" s="0" t="n">
        <v>89279.2139705583</v>
      </c>
      <c r="I51" s="0" t="n">
        <v>38897.7392031968</v>
      </c>
      <c r="J51" s="0" t="n">
        <v>13449.7210141012</v>
      </c>
    </row>
    <row r="52" customFormat="false" ht="12.8" hidden="false" customHeight="false" outlineLevel="0" collapsed="false">
      <c r="A52" s="0" t="n">
        <v>99</v>
      </c>
      <c r="B52" s="0" t="n">
        <v>4112284.033595</v>
      </c>
      <c r="C52" s="0" t="n">
        <v>2585471.29846279</v>
      </c>
      <c r="D52" s="0" t="n">
        <v>1010281.62882912</v>
      </c>
      <c r="E52" s="0" t="n">
        <v>369354.702682707</v>
      </c>
      <c r="F52" s="0" t="n">
        <v>0</v>
      </c>
      <c r="G52" s="0" t="n">
        <v>14280.371006658</v>
      </c>
      <c r="H52" s="0" t="n">
        <v>77717.0506963358</v>
      </c>
      <c r="I52" s="0" t="n">
        <v>37933.3855472568</v>
      </c>
      <c r="J52" s="0" t="n">
        <v>11988.3256743861</v>
      </c>
    </row>
    <row r="53" customFormat="false" ht="12.8" hidden="false" customHeight="false" outlineLevel="0" collapsed="false">
      <c r="A53" s="0" t="n">
        <v>100</v>
      </c>
      <c r="B53" s="0" t="n">
        <v>4216008.37800052</v>
      </c>
      <c r="C53" s="0" t="n">
        <v>2649641.24760578</v>
      </c>
      <c r="D53" s="0" t="n">
        <v>1007016.72702293</v>
      </c>
      <c r="E53" s="0" t="n">
        <v>376195.575128516</v>
      </c>
      <c r="F53" s="0" t="n">
        <v>0</v>
      </c>
      <c r="G53" s="0" t="n">
        <v>10236.2093272998</v>
      </c>
      <c r="H53" s="0" t="n">
        <v>104167.53525114</v>
      </c>
      <c r="I53" s="0" t="n">
        <v>44141.9674561553</v>
      </c>
      <c r="J53" s="0" t="n">
        <v>16915.3304119917</v>
      </c>
    </row>
    <row r="54" customFormat="false" ht="12.8" hidden="false" customHeight="false" outlineLevel="0" collapsed="false">
      <c r="A54" s="0" t="n">
        <v>101</v>
      </c>
      <c r="B54" s="0" t="n">
        <v>4980271.9006569</v>
      </c>
      <c r="C54" s="0" t="n">
        <v>2564942.96109615</v>
      </c>
      <c r="D54" s="0" t="n">
        <v>997316.394539286</v>
      </c>
      <c r="E54" s="0" t="n">
        <v>371401.040486768</v>
      </c>
      <c r="F54" s="0" t="n">
        <v>870858.528553401</v>
      </c>
      <c r="G54" s="0" t="n">
        <v>15975.2136504039</v>
      </c>
      <c r="H54" s="0" t="n">
        <v>95132.7654219122</v>
      </c>
      <c r="I54" s="0" t="n">
        <v>42814.9263999446</v>
      </c>
      <c r="J54" s="0" t="n">
        <v>14939.7751785167</v>
      </c>
    </row>
    <row r="55" customFormat="false" ht="12.8" hidden="false" customHeight="false" outlineLevel="0" collapsed="false">
      <c r="A55" s="0" t="n">
        <v>102</v>
      </c>
      <c r="B55" s="0" t="n">
        <v>4146148.64879662</v>
      </c>
      <c r="C55" s="0" t="n">
        <v>2666670.85626001</v>
      </c>
      <c r="D55" s="0" t="n">
        <v>925225.592337455</v>
      </c>
      <c r="E55" s="0" t="n">
        <v>378433.170499501</v>
      </c>
      <c r="F55" s="0" t="n">
        <v>0</v>
      </c>
      <c r="G55" s="0" t="n">
        <v>11874.5722046738</v>
      </c>
      <c r="H55" s="0" t="n">
        <v>92904.0079482354</v>
      </c>
      <c r="I55" s="0" t="n">
        <v>48776.9967252455</v>
      </c>
      <c r="J55" s="0" t="n">
        <v>14679.0903104821</v>
      </c>
    </row>
    <row r="56" customFormat="false" ht="12.8" hidden="false" customHeight="false" outlineLevel="0" collapsed="false">
      <c r="A56" s="0" t="n">
        <v>103</v>
      </c>
      <c r="B56" s="0" t="n">
        <v>4132442.36454492</v>
      </c>
      <c r="C56" s="0" t="n">
        <v>2602674.89258492</v>
      </c>
      <c r="D56" s="0" t="n">
        <v>983589.370260045</v>
      </c>
      <c r="E56" s="0" t="n">
        <v>367337.848850702</v>
      </c>
      <c r="F56" s="0" t="n">
        <v>0</v>
      </c>
      <c r="G56" s="0" t="n">
        <v>11211.7696901832</v>
      </c>
      <c r="H56" s="0" t="n">
        <v>97653.938940569</v>
      </c>
      <c r="I56" s="0" t="n">
        <v>50287.4508043723</v>
      </c>
      <c r="J56" s="0" t="n">
        <v>13634.6784020437</v>
      </c>
    </row>
    <row r="57" customFormat="false" ht="12.8" hidden="false" customHeight="false" outlineLevel="0" collapsed="false">
      <c r="A57" s="0" t="n">
        <v>104</v>
      </c>
      <c r="B57" s="0" t="n">
        <v>4222890.84088252</v>
      </c>
      <c r="C57" s="0" t="n">
        <v>2643790.90177206</v>
      </c>
      <c r="D57" s="0" t="n">
        <v>1014705.15627717</v>
      </c>
      <c r="E57" s="0" t="n">
        <v>368245.444095563</v>
      </c>
      <c r="F57" s="0" t="n">
        <v>0</v>
      </c>
      <c r="G57" s="0" t="n">
        <v>10948.9857278594</v>
      </c>
      <c r="H57" s="0" t="n">
        <v>117220.700312269</v>
      </c>
      <c r="I57" s="0" t="n">
        <v>47673.0173654576</v>
      </c>
      <c r="J57" s="0" t="n">
        <v>16408.9425202473</v>
      </c>
    </row>
    <row r="58" customFormat="false" ht="12.8" hidden="false" customHeight="false" outlineLevel="0" collapsed="false">
      <c r="A58" s="0" t="n">
        <v>105</v>
      </c>
      <c r="B58" s="0" t="n">
        <v>5003773.55885812</v>
      </c>
      <c r="C58" s="0" t="n">
        <v>2596144.35193744</v>
      </c>
      <c r="D58" s="0" t="n">
        <v>974009.259898965</v>
      </c>
      <c r="E58" s="0" t="n">
        <v>363677.825365738</v>
      </c>
      <c r="F58" s="0" t="n">
        <v>885426.171709963</v>
      </c>
      <c r="G58" s="0" t="n">
        <v>11511.0610725156</v>
      </c>
      <c r="H58" s="0" t="n">
        <v>112378.299299607</v>
      </c>
      <c r="I58" s="0" t="n">
        <v>37886.936372666</v>
      </c>
      <c r="J58" s="0" t="n">
        <v>17316.9094607564</v>
      </c>
    </row>
    <row r="59" customFormat="false" ht="12.8" hidden="false" customHeight="false" outlineLevel="0" collapsed="false">
      <c r="A59" s="0" t="n">
        <v>106</v>
      </c>
      <c r="B59" s="0" t="n">
        <v>4143286.32899635</v>
      </c>
      <c r="C59" s="0" t="n">
        <v>2663434.46351424</v>
      </c>
      <c r="D59" s="0" t="n">
        <v>920303.644789399</v>
      </c>
      <c r="E59" s="0" t="n">
        <v>376335.084903098</v>
      </c>
      <c r="F59" s="0" t="n">
        <v>0</v>
      </c>
      <c r="G59" s="0" t="n">
        <v>13831.8990376924</v>
      </c>
      <c r="H59" s="0" t="n">
        <v>108693.214608349</v>
      </c>
      <c r="I59" s="0" t="n">
        <v>40395.0706335948</v>
      </c>
      <c r="J59" s="0" t="n">
        <v>12335.8762303322</v>
      </c>
    </row>
    <row r="60" customFormat="false" ht="12.8" hidden="false" customHeight="false" outlineLevel="0" collapsed="false">
      <c r="A60" s="0" t="n">
        <v>107</v>
      </c>
      <c r="B60" s="0" t="n">
        <v>4010698.98508841</v>
      </c>
      <c r="C60" s="0" t="n">
        <v>2517038.1238425</v>
      </c>
      <c r="D60" s="0" t="n">
        <v>952402.54164494</v>
      </c>
      <c r="E60" s="0" t="n">
        <v>371525.589899336</v>
      </c>
      <c r="F60" s="0" t="n">
        <v>0</v>
      </c>
      <c r="G60" s="0" t="n">
        <v>15534.3628123955</v>
      </c>
      <c r="H60" s="0" t="n">
        <v>78421.473742138</v>
      </c>
      <c r="I60" s="0" t="n">
        <v>55801.6159914252</v>
      </c>
      <c r="J60" s="0" t="n">
        <v>11237.1560106036</v>
      </c>
    </row>
    <row r="61" customFormat="false" ht="12.8" hidden="false" customHeight="false" outlineLevel="0" collapsed="false">
      <c r="A61" s="0" t="n">
        <v>108</v>
      </c>
      <c r="B61" s="0" t="n">
        <v>4191898.97584173</v>
      </c>
      <c r="C61" s="0" t="n">
        <v>2614433.02195865</v>
      </c>
      <c r="D61" s="0" t="n">
        <v>1039689.36642143</v>
      </c>
      <c r="E61" s="0" t="n">
        <v>381090.102935075</v>
      </c>
      <c r="F61" s="0" t="n">
        <v>0</v>
      </c>
      <c r="G61" s="0" t="n">
        <v>11036.5026924134</v>
      </c>
      <c r="H61" s="0" t="n">
        <v>90815.1143385851</v>
      </c>
      <c r="I61" s="0" t="n">
        <v>34190.9793426078</v>
      </c>
      <c r="J61" s="0" t="n">
        <v>12293.1524297257</v>
      </c>
    </row>
    <row r="62" customFormat="false" ht="12.8" hidden="false" customHeight="false" outlineLevel="0" collapsed="false">
      <c r="A62" s="0" t="n">
        <v>109</v>
      </c>
      <c r="B62" s="0" t="n">
        <v>4946172.63329744</v>
      </c>
      <c r="C62" s="0" t="n">
        <v>2531623.23001892</v>
      </c>
      <c r="D62" s="0" t="n">
        <v>991369.998376255</v>
      </c>
      <c r="E62" s="0" t="n">
        <v>375427.57206248</v>
      </c>
      <c r="F62" s="0" t="n">
        <v>877734.023437272</v>
      </c>
      <c r="G62" s="0" t="n">
        <v>11883.7643206643</v>
      </c>
      <c r="H62" s="0" t="n">
        <v>93290.9508704168</v>
      </c>
      <c r="I62" s="0" t="n">
        <v>42296.0728224588</v>
      </c>
      <c r="J62" s="0" t="n">
        <v>12236.5235986771</v>
      </c>
    </row>
    <row r="63" customFormat="false" ht="12.8" hidden="false" customHeight="false" outlineLevel="0" collapsed="false">
      <c r="A63" s="0" t="n">
        <v>110</v>
      </c>
      <c r="B63" s="0" t="n">
        <v>4197591.95639294</v>
      </c>
      <c r="C63" s="0" t="n">
        <v>2641671.40300034</v>
      </c>
      <c r="D63" s="0" t="n">
        <v>1000617.53145782</v>
      </c>
      <c r="E63" s="0" t="n">
        <v>382413.412905292</v>
      </c>
      <c r="F63" s="0" t="n">
        <v>0</v>
      </c>
      <c r="G63" s="0" t="n">
        <v>15161.7206251332</v>
      </c>
      <c r="H63" s="0" t="n">
        <v>93082.5675938353</v>
      </c>
      <c r="I63" s="0" t="n">
        <v>43322.1570106993</v>
      </c>
      <c r="J63" s="0" t="n">
        <v>14193.9134439927</v>
      </c>
    </row>
    <row r="64" customFormat="false" ht="12.8" hidden="false" customHeight="false" outlineLevel="0" collapsed="false">
      <c r="A64" s="0" t="n">
        <v>111</v>
      </c>
      <c r="B64" s="0" t="n">
        <v>4111142.101619</v>
      </c>
      <c r="C64" s="0" t="n">
        <v>2545656.75681107</v>
      </c>
      <c r="D64" s="0" t="n">
        <v>1020815.64359827</v>
      </c>
      <c r="E64" s="0" t="n">
        <v>375552.669888911</v>
      </c>
      <c r="F64" s="0" t="n">
        <v>0</v>
      </c>
      <c r="G64" s="0" t="n">
        <v>22426.6266845809</v>
      </c>
      <c r="H64" s="0" t="n">
        <v>90141.4451529954</v>
      </c>
      <c r="I64" s="0" t="n">
        <v>34762.8060298972</v>
      </c>
      <c r="J64" s="0" t="n">
        <v>13471.1531460737</v>
      </c>
    </row>
    <row r="65" customFormat="false" ht="12.8" hidden="false" customHeight="false" outlineLevel="0" collapsed="false">
      <c r="A65" s="0" t="n">
        <v>112</v>
      </c>
      <c r="B65" s="0" t="n">
        <v>4185261.16809365</v>
      </c>
      <c r="C65" s="0" t="n">
        <v>2647579.47094323</v>
      </c>
      <c r="D65" s="0" t="n">
        <v>992043.151955024</v>
      </c>
      <c r="E65" s="0" t="n">
        <v>378955.923950795</v>
      </c>
      <c r="F65" s="0" t="n">
        <v>0</v>
      </c>
      <c r="G65" s="0" t="n">
        <v>16055.5500618314</v>
      </c>
      <c r="H65" s="0" t="n">
        <v>81948.733553908</v>
      </c>
      <c r="I65" s="0" t="n">
        <v>41258.6467962993</v>
      </c>
      <c r="J65" s="0" t="n">
        <v>11952.5522882907</v>
      </c>
    </row>
    <row r="66" customFormat="false" ht="12.8" hidden="false" customHeight="false" outlineLevel="0" collapsed="false">
      <c r="A66" s="0" t="n">
        <v>113</v>
      </c>
      <c r="B66" s="0" t="n">
        <v>4983511.80029204</v>
      </c>
      <c r="C66" s="0" t="n">
        <v>2625121.00120624</v>
      </c>
      <c r="D66" s="0" t="n">
        <v>906802.331981138</v>
      </c>
      <c r="E66" s="0" t="n">
        <v>380241.424559657</v>
      </c>
      <c r="F66" s="0" t="n">
        <v>870781.28026226</v>
      </c>
      <c r="G66" s="0" t="n">
        <v>16077.0292667961</v>
      </c>
      <c r="H66" s="0" t="n">
        <v>122502.446980894</v>
      </c>
      <c r="I66" s="0" t="n">
        <v>25518.6885113244</v>
      </c>
      <c r="J66" s="0" t="n">
        <v>16192.4394164638</v>
      </c>
    </row>
    <row r="67" customFormat="false" ht="12.8" hidden="false" customHeight="false" outlineLevel="0" collapsed="false">
      <c r="A67" s="0" t="n">
        <v>114</v>
      </c>
      <c r="B67" s="0" t="n">
        <v>4204344.24218007</v>
      </c>
      <c r="C67" s="0" t="n">
        <v>2724140.36847515</v>
      </c>
      <c r="D67" s="0" t="n">
        <v>912915.242286008</v>
      </c>
      <c r="E67" s="0" t="n">
        <v>386651.97195327</v>
      </c>
      <c r="F67" s="0" t="n">
        <v>0</v>
      </c>
      <c r="G67" s="0" t="n">
        <v>13990.0974287339</v>
      </c>
      <c r="H67" s="0" t="n">
        <v>109463.074187434</v>
      </c>
      <c r="I67" s="0" t="n">
        <v>36397.4782779885</v>
      </c>
      <c r="J67" s="0" t="n">
        <v>15019.5712678013</v>
      </c>
    </row>
    <row r="68" customFormat="false" ht="12.8" hidden="false" customHeight="false" outlineLevel="0" collapsed="false">
      <c r="A68" s="0" t="n">
        <v>115</v>
      </c>
      <c r="B68" s="0" t="n">
        <v>4096380.33451479</v>
      </c>
      <c r="C68" s="0" t="n">
        <v>2609839.12853304</v>
      </c>
      <c r="D68" s="0" t="n">
        <v>918666.807936643</v>
      </c>
      <c r="E68" s="0" t="n">
        <v>383031.144847301</v>
      </c>
      <c r="F68" s="0" t="n">
        <v>0</v>
      </c>
      <c r="G68" s="0" t="n">
        <v>17778.6456023032</v>
      </c>
      <c r="H68" s="0" t="n">
        <v>109328.43561696</v>
      </c>
      <c r="I68" s="0" t="n">
        <v>27059.0149536761</v>
      </c>
      <c r="J68" s="0" t="n">
        <v>15045.631516776</v>
      </c>
    </row>
    <row r="69" customFormat="false" ht="12.8" hidden="false" customHeight="false" outlineLevel="0" collapsed="false">
      <c r="A69" s="0" t="n">
        <v>116</v>
      </c>
      <c r="B69" s="0" t="n">
        <v>4212718.48046749</v>
      </c>
      <c r="C69" s="0" t="n">
        <v>2713930.67217577</v>
      </c>
      <c r="D69" s="0" t="n">
        <v>927172.798257246</v>
      </c>
      <c r="E69" s="0" t="n">
        <v>392979.982471933</v>
      </c>
      <c r="F69" s="0" t="n">
        <v>0</v>
      </c>
      <c r="G69" s="0" t="n">
        <v>17775.9309543519</v>
      </c>
      <c r="H69" s="0" t="n">
        <v>106328.40154238</v>
      </c>
      <c r="I69" s="0" t="n">
        <v>34931.4078097038</v>
      </c>
      <c r="J69" s="0" t="n">
        <v>13027.8200194468</v>
      </c>
    </row>
    <row r="70" customFormat="false" ht="12.8" hidden="false" customHeight="false" outlineLevel="0" collapsed="false">
      <c r="A70" s="0" t="n">
        <v>117</v>
      </c>
      <c r="B70" s="0" t="n">
        <v>4964109.30252508</v>
      </c>
      <c r="C70" s="0" t="n">
        <v>2622804.73901074</v>
      </c>
      <c r="D70" s="0" t="n">
        <v>893994.517789647</v>
      </c>
      <c r="E70" s="0" t="n">
        <v>388384.244493833</v>
      </c>
      <c r="F70" s="0" t="n">
        <v>860227.879606109</v>
      </c>
      <c r="G70" s="0" t="n">
        <v>18181.3935638239</v>
      </c>
      <c r="H70" s="0" t="n">
        <v>102244.11454208</v>
      </c>
      <c r="I70" s="0" t="n">
        <v>42585.9993740136</v>
      </c>
      <c r="J70" s="0" t="n">
        <v>14339.2105838702</v>
      </c>
    </row>
    <row r="71" customFormat="false" ht="12.8" hidden="false" customHeight="false" outlineLevel="0" collapsed="false">
      <c r="A71" s="0" t="n">
        <v>118</v>
      </c>
      <c r="B71" s="0" t="n">
        <v>4231948.05389594</v>
      </c>
      <c r="C71" s="0" t="n">
        <v>2759659.68289055</v>
      </c>
      <c r="D71" s="0" t="n">
        <v>887692.178293958</v>
      </c>
      <c r="E71" s="0" t="n">
        <v>395822.233338761</v>
      </c>
      <c r="F71" s="0" t="n">
        <v>0</v>
      </c>
      <c r="G71" s="0" t="n">
        <v>16708.0092751869</v>
      </c>
      <c r="H71" s="0" t="n">
        <v>126483.313538158</v>
      </c>
      <c r="I71" s="0" t="n">
        <v>22157.4782111617</v>
      </c>
      <c r="J71" s="0" t="n">
        <v>16830.7347020172</v>
      </c>
    </row>
    <row r="72" customFormat="false" ht="12.8" hidden="false" customHeight="false" outlineLevel="0" collapsed="false">
      <c r="A72" s="0" t="n">
        <v>119</v>
      </c>
      <c r="B72" s="0" t="n">
        <v>4171712.43165342</v>
      </c>
      <c r="C72" s="0" t="n">
        <v>2665065.21961482</v>
      </c>
      <c r="D72" s="0" t="n">
        <v>920522.935351437</v>
      </c>
      <c r="E72" s="0" t="n">
        <v>391609.661896849</v>
      </c>
      <c r="F72" s="0" t="n">
        <v>0</v>
      </c>
      <c r="G72" s="0" t="n">
        <v>16923.3285300367</v>
      </c>
      <c r="H72" s="0" t="n">
        <v>120454.696984289</v>
      </c>
      <c r="I72" s="0" t="n">
        <v>24809.9262447049</v>
      </c>
      <c r="J72" s="0" t="n">
        <v>17178.7307639913</v>
      </c>
    </row>
    <row r="73" customFormat="false" ht="12.8" hidden="false" customHeight="false" outlineLevel="0" collapsed="false">
      <c r="A73" s="0" t="n">
        <v>120</v>
      </c>
      <c r="B73" s="0" t="n">
        <v>4205986.41681228</v>
      </c>
      <c r="C73" s="0" t="n">
        <v>2793833.72258904</v>
      </c>
      <c r="D73" s="0" t="n">
        <v>835828.775072032</v>
      </c>
      <c r="E73" s="0" t="n">
        <v>400604.255041299</v>
      </c>
      <c r="F73" s="0" t="n">
        <v>0</v>
      </c>
      <c r="G73" s="0" t="n">
        <v>14554.4462480656</v>
      </c>
      <c r="H73" s="0" t="n">
        <v>97119.6034352263</v>
      </c>
      <c r="I73" s="0" t="n">
        <v>43000.0884411557</v>
      </c>
      <c r="J73" s="0" t="n">
        <v>16164.3508252324</v>
      </c>
    </row>
    <row r="74" customFormat="false" ht="12.8" hidden="false" customHeight="false" outlineLevel="0" collapsed="false">
      <c r="A74" s="0" t="n">
        <v>121</v>
      </c>
      <c r="B74" s="0" t="n">
        <v>4928681.06477182</v>
      </c>
      <c r="C74" s="0" t="n">
        <v>2716620.97338509</v>
      </c>
      <c r="D74" s="0" t="n">
        <v>795137.921942467</v>
      </c>
      <c r="E74" s="0" t="n">
        <v>393047.678697177</v>
      </c>
      <c r="F74" s="0" t="n">
        <v>856314.45567281</v>
      </c>
      <c r="G74" s="0" t="n">
        <v>13031.0070255233</v>
      </c>
      <c r="H74" s="0" t="n">
        <v>88599.825249382</v>
      </c>
      <c r="I74" s="0" t="n">
        <v>30640.1902528105</v>
      </c>
      <c r="J74" s="0" t="n">
        <v>15096.5987857617</v>
      </c>
    </row>
    <row r="75" customFormat="false" ht="12.8" hidden="false" customHeight="false" outlineLevel="0" collapsed="false">
      <c r="A75" s="0" t="n">
        <v>122</v>
      </c>
      <c r="B75" s="0" t="n">
        <v>4141488.16647071</v>
      </c>
      <c r="C75" s="0" t="n">
        <v>2742038.18934335</v>
      </c>
      <c r="D75" s="0" t="n">
        <v>829597.927012467</v>
      </c>
      <c r="E75" s="0" t="n">
        <v>400658.645120661</v>
      </c>
      <c r="F75" s="0" t="n">
        <v>0</v>
      </c>
      <c r="G75" s="0" t="n">
        <v>20013.4699887925</v>
      </c>
      <c r="H75" s="0" t="n">
        <v>94876.9476461933</v>
      </c>
      <c r="I75" s="0" t="n">
        <v>33322.0607624474</v>
      </c>
      <c r="J75" s="0" t="n">
        <v>14004.1406021434</v>
      </c>
    </row>
    <row r="76" customFormat="false" ht="12.8" hidden="false" customHeight="false" outlineLevel="0" collapsed="false">
      <c r="A76" s="0" t="n">
        <v>123</v>
      </c>
      <c r="B76" s="0" t="n">
        <v>4031969.35471314</v>
      </c>
      <c r="C76" s="0" t="n">
        <v>2666894.73740181</v>
      </c>
      <c r="D76" s="0" t="n">
        <v>785727.987193788</v>
      </c>
      <c r="E76" s="0" t="n">
        <v>393909.270840159</v>
      </c>
      <c r="F76" s="0" t="n">
        <v>0</v>
      </c>
      <c r="G76" s="0" t="n">
        <v>12212.9264305897</v>
      </c>
      <c r="H76" s="0" t="n">
        <v>109061.88426953</v>
      </c>
      <c r="I76" s="0" t="n">
        <v>32898.1196507064</v>
      </c>
      <c r="J76" s="0" t="n">
        <v>15943.6367693107</v>
      </c>
    </row>
    <row r="77" customFormat="false" ht="12.8" hidden="false" customHeight="false" outlineLevel="0" collapsed="false">
      <c r="A77" s="0" t="n">
        <v>124</v>
      </c>
      <c r="B77" s="0" t="n">
        <v>4127413.01463346</v>
      </c>
      <c r="C77" s="0" t="n">
        <v>2616655.04513563</v>
      </c>
      <c r="D77" s="0" t="n">
        <v>917980.778569778</v>
      </c>
      <c r="E77" s="0" t="n">
        <v>398859.367154326</v>
      </c>
      <c r="F77" s="0" t="n">
        <v>0</v>
      </c>
      <c r="G77" s="0" t="n">
        <v>17721.882549866</v>
      </c>
      <c r="H77" s="0" t="n">
        <v>102834.065079754</v>
      </c>
      <c r="I77" s="0" t="n">
        <v>46819.5407177257</v>
      </c>
      <c r="J77" s="0" t="n">
        <v>14350.3288409447</v>
      </c>
    </row>
    <row r="78" customFormat="false" ht="12.8" hidden="false" customHeight="false" outlineLevel="0" collapsed="false">
      <c r="A78" s="0" t="n">
        <v>125</v>
      </c>
      <c r="B78" s="0" t="n">
        <v>4812535.88975942</v>
      </c>
      <c r="C78" s="0" t="n">
        <v>2587215.93075918</v>
      </c>
      <c r="D78" s="0" t="n">
        <v>824316.465233685</v>
      </c>
      <c r="E78" s="0" t="n">
        <v>394411.933380896</v>
      </c>
      <c r="F78" s="0" t="n">
        <v>846809.612920162</v>
      </c>
      <c r="G78" s="0" t="n">
        <v>14921.655934348</v>
      </c>
      <c r="H78" s="0" t="n">
        <v>93356.9160199443</v>
      </c>
      <c r="I78" s="0" t="n">
        <v>18850.0041254762</v>
      </c>
      <c r="J78" s="0" t="n">
        <v>14075.0315163268</v>
      </c>
    </row>
    <row r="79" customFormat="false" ht="12.8" hidden="false" customHeight="false" outlineLevel="0" collapsed="false">
      <c r="A79" s="0" t="n">
        <v>126</v>
      </c>
      <c r="B79" s="0" t="n">
        <v>4182045.21161351</v>
      </c>
      <c r="C79" s="0" t="n">
        <v>2801381.44151685</v>
      </c>
      <c r="D79" s="0" t="n">
        <v>800637.176620595</v>
      </c>
      <c r="E79" s="0" t="n">
        <v>397608.460433246</v>
      </c>
      <c r="F79" s="0" t="n">
        <v>0</v>
      </c>
      <c r="G79" s="0" t="n">
        <v>23061.6715715605</v>
      </c>
      <c r="H79" s="0" t="n">
        <v>103777.666580328</v>
      </c>
      <c r="I79" s="0" t="n">
        <v>27328.7633840512</v>
      </c>
      <c r="J79" s="0" t="n">
        <v>13888.4149964039</v>
      </c>
    </row>
    <row r="80" customFormat="false" ht="12.8" hidden="false" customHeight="false" outlineLevel="0" collapsed="false">
      <c r="A80" s="0" t="n">
        <v>127</v>
      </c>
      <c r="B80" s="0" t="n">
        <v>3996143.58754944</v>
      </c>
      <c r="C80" s="0" t="n">
        <v>2697753.19158762</v>
      </c>
      <c r="D80" s="0" t="n">
        <v>733030.885833646</v>
      </c>
      <c r="E80" s="0" t="n">
        <v>388384.041336286</v>
      </c>
      <c r="F80" s="0" t="n">
        <v>0</v>
      </c>
      <c r="G80" s="0" t="n">
        <v>14532.1679429403</v>
      </c>
      <c r="H80" s="0" t="n">
        <v>100103.143786925</v>
      </c>
      <c r="I80" s="0" t="n">
        <v>32871.0357345836</v>
      </c>
      <c r="J80" s="0" t="n">
        <v>16121.0256601594</v>
      </c>
    </row>
    <row r="81" customFormat="false" ht="12.8" hidden="false" customHeight="false" outlineLevel="0" collapsed="false">
      <c r="A81" s="0" t="n">
        <v>128</v>
      </c>
      <c r="B81" s="0" t="n">
        <v>4077308.70746613</v>
      </c>
      <c r="C81" s="0" t="n">
        <v>2784794.86001652</v>
      </c>
      <c r="D81" s="0" t="n">
        <v>739053.64977663</v>
      </c>
      <c r="E81" s="0" t="n">
        <v>400539.483834644</v>
      </c>
      <c r="F81" s="0" t="n">
        <v>0</v>
      </c>
      <c r="G81" s="0" t="n">
        <v>19038.215355333</v>
      </c>
      <c r="H81" s="0" t="n">
        <v>92045.4951738604</v>
      </c>
      <c r="I81" s="0" t="n">
        <v>16659.8198177015</v>
      </c>
      <c r="J81" s="0" t="n">
        <v>15208.8906653136</v>
      </c>
    </row>
    <row r="82" customFormat="false" ht="12.8" hidden="false" customHeight="false" outlineLevel="0" collapsed="false">
      <c r="A82" s="0" t="n">
        <v>129</v>
      </c>
      <c r="B82" s="0" t="n">
        <v>4792653.50543469</v>
      </c>
      <c r="C82" s="0" t="n">
        <v>2660074.73038033</v>
      </c>
      <c r="D82" s="0" t="n">
        <v>704399.244246993</v>
      </c>
      <c r="E82" s="0" t="n">
        <v>398087.465661882</v>
      </c>
      <c r="F82" s="0" t="n">
        <v>844496.215580467</v>
      </c>
      <c r="G82" s="0" t="n">
        <v>22087.5042526986</v>
      </c>
      <c r="H82" s="0" t="n">
        <v>96625.9147234399</v>
      </c>
      <c r="I82" s="0" t="n">
        <v>37439.9267829308</v>
      </c>
      <c r="J82" s="0" t="n">
        <v>15745.5297053934</v>
      </c>
    </row>
    <row r="83" customFormat="false" ht="12.8" hidden="false" customHeight="false" outlineLevel="0" collapsed="false">
      <c r="A83" s="0" t="n">
        <v>130</v>
      </c>
      <c r="B83" s="0" t="n">
        <v>4133744.48961003</v>
      </c>
      <c r="C83" s="0" t="n">
        <v>2836947.21249483</v>
      </c>
      <c r="D83" s="0" t="n">
        <v>695916.010409554</v>
      </c>
      <c r="E83" s="0" t="n">
        <v>403702.410476534</v>
      </c>
      <c r="F83" s="0" t="n">
        <v>0</v>
      </c>
      <c r="G83" s="0" t="n">
        <v>14776.0211263038</v>
      </c>
      <c r="H83" s="0" t="n">
        <v>118691.508007188</v>
      </c>
      <c r="I83" s="0" t="n">
        <v>33535.4810493208</v>
      </c>
      <c r="J83" s="0" t="n">
        <v>16267.4897601226</v>
      </c>
    </row>
    <row r="84" customFormat="false" ht="12.8" hidden="false" customHeight="false" outlineLevel="0" collapsed="false">
      <c r="A84" s="0" t="n">
        <v>131</v>
      </c>
      <c r="B84" s="0" t="n">
        <v>4033860.54270074</v>
      </c>
      <c r="C84" s="0" t="n">
        <v>2759671.11880254</v>
      </c>
      <c r="D84" s="0" t="n">
        <v>656025.547987661</v>
      </c>
      <c r="E84" s="0" t="n">
        <v>394134.60184068</v>
      </c>
      <c r="F84" s="0" t="n">
        <v>0</v>
      </c>
      <c r="G84" s="0" t="n">
        <v>17400.6066873214</v>
      </c>
      <c r="H84" s="0" t="n">
        <v>133726.282385402</v>
      </c>
      <c r="I84" s="0" t="n">
        <v>42263.66298812</v>
      </c>
      <c r="J84" s="0" t="n">
        <v>20928.2065375482</v>
      </c>
    </row>
    <row r="85" customFormat="false" ht="12.8" hidden="false" customHeight="false" outlineLevel="0" collapsed="false">
      <c r="A85" s="0" t="n">
        <v>132</v>
      </c>
      <c r="B85" s="0" t="n">
        <v>4089792.43952271</v>
      </c>
      <c r="C85" s="0" t="n">
        <v>2867041.35046521</v>
      </c>
      <c r="D85" s="0" t="n">
        <v>632653.170712625</v>
      </c>
      <c r="E85" s="0" t="n">
        <v>402410.345849489</v>
      </c>
      <c r="F85" s="0" t="n">
        <v>0</v>
      </c>
      <c r="G85" s="0" t="n">
        <v>17047.8532871384</v>
      </c>
      <c r="H85" s="0" t="n">
        <v>108611.127048263</v>
      </c>
      <c r="I85" s="0" t="n">
        <v>28020.8553288665</v>
      </c>
      <c r="J85" s="0" t="n">
        <v>15890.4035637975</v>
      </c>
    </row>
    <row r="86" customFormat="false" ht="12.8" hidden="false" customHeight="false" outlineLevel="0" collapsed="false">
      <c r="A86" s="0" t="n">
        <v>133</v>
      </c>
      <c r="B86" s="0" t="n">
        <v>4814947.78837854</v>
      </c>
      <c r="C86" s="0" t="n">
        <v>2763468.23546543</v>
      </c>
      <c r="D86" s="0" t="n">
        <v>622609.632510108</v>
      </c>
      <c r="E86" s="0" t="n">
        <v>396559.561979189</v>
      </c>
      <c r="F86" s="0" t="n">
        <v>857326.985172309</v>
      </c>
      <c r="G86" s="0" t="n">
        <v>24371.889308911</v>
      </c>
      <c r="H86" s="0" t="n">
        <v>105306.917408598</v>
      </c>
      <c r="I86" s="0" t="n">
        <v>24257.9064750706</v>
      </c>
      <c r="J86" s="0" t="n">
        <v>17552.0952402471</v>
      </c>
    </row>
    <row r="87" customFormat="false" ht="12.8" hidden="false" customHeight="false" outlineLevel="0" collapsed="false">
      <c r="A87" s="0" t="n">
        <v>134</v>
      </c>
      <c r="B87" s="0" t="n">
        <v>4145539.59334374</v>
      </c>
      <c r="C87" s="0" t="n">
        <v>2903492.38467315</v>
      </c>
      <c r="D87" s="0" t="n">
        <v>634776.308125</v>
      </c>
      <c r="E87" s="0" t="n">
        <v>399075.641817246</v>
      </c>
      <c r="F87" s="0" t="n">
        <v>0</v>
      </c>
      <c r="G87" s="0" t="n">
        <v>18216.2153607892</v>
      </c>
      <c r="H87" s="0" t="n">
        <v>143621.823423039</v>
      </c>
      <c r="I87" s="0" t="n">
        <v>21071.9139662745</v>
      </c>
      <c r="J87" s="0" t="n">
        <v>19390.5584225193</v>
      </c>
    </row>
    <row r="88" customFormat="false" ht="12.8" hidden="false" customHeight="false" outlineLevel="0" collapsed="false">
      <c r="A88" s="0" t="n">
        <v>135</v>
      </c>
      <c r="B88" s="0" t="n">
        <v>4006019.18118601</v>
      </c>
      <c r="C88" s="0" t="n">
        <v>2768152.37493918</v>
      </c>
      <c r="D88" s="0" t="n">
        <v>647625.23765707</v>
      </c>
      <c r="E88" s="0" t="n">
        <v>394571.264861749</v>
      </c>
      <c r="F88" s="0" t="n">
        <v>0</v>
      </c>
      <c r="G88" s="0" t="n">
        <v>19610.9691733024</v>
      </c>
      <c r="H88" s="0" t="n">
        <v>119965.963034024</v>
      </c>
      <c r="I88" s="0" t="n">
        <v>29366.7955265068</v>
      </c>
      <c r="J88" s="0" t="n">
        <v>19435.9160519333</v>
      </c>
    </row>
    <row r="89" customFormat="false" ht="12.8" hidden="false" customHeight="false" outlineLevel="0" collapsed="false">
      <c r="A89" s="0" t="n">
        <v>136</v>
      </c>
      <c r="B89" s="0" t="n">
        <v>4125703.00587788</v>
      </c>
      <c r="C89" s="0" t="n">
        <v>2941667.42756097</v>
      </c>
      <c r="D89" s="0" t="n">
        <v>589948.906516813</v>
      </c>
      <c r="E89" s="0" t="n">
        <v>398819.305165719</v>
      </c>
      <c r="F89" s="0" t="n">
        <v>0</v>
      </c>
      <c r="G89" s="0" t="n">
        <v>16247.5934931394</v>
      </c>
      <c r="H89" s="0" t="n">
        <v>133997.155385979</v>
      </c>
      <c r="I89" s="0" t="n">
        <v>16218.8803001421</v>
      </c>
      <c r="J89" s="0" t="n">
        <v>19648.8719578865</v>
      </c>
    </row>
    <row r="90" customFormat="false" ht="12.8" hidden="false" customHeight="false" outlineLevel="0" collapsed="false">
      <c r="A90" s="0" t="n">
        <v>137</v>
      </c>
      <c r="B90" s="0" t="n">
        <v>4833261.32989885</v>
      </c>
      <c r="C90" s="0" t="n">
        <v>2826853.60811008</v>
      </c>
      <c r="D90" s="0" t="n">
        <v>557712.252965118</v>
      </c>
      <c r="E90" s="0" t="n">
        <v>393465.474766074</v>
      </c>
      <c r="F90" s="0" t="n">
        <v>875943.855560188</v>
      </c>
      <c r="G90" s="0" t="n">
        <v>13261.5566472688</v>
      </c>
      <c r="H90" s="0" t="n">
        <v>124280.558703767</v>
      </c>
      <c r="I90" s="0" t="n">
        <v>15235.6328244514</v>
      </c>
      <c r="J90" s="0" t="n">
        <v>19648.8675083126</v>
      </c>
    </row>
    <row r="91" customFormat="false" ht="12.8" hidden="false" customHeight="false" outlineLevel="0" collapsed="false">
      <c r="A91" s="0" t="n">
        <v>138</v>
      </c>
      <c r="B91" s="0" t="n">
        <v>4168880.16628164</v>
      </c>
      <c r="C91" s="0" t="n">
        <v>2867160.77586716</v>
      </c>
      <c r="D91" s="0" t="n">
        <v>679414.551820849</v>
      </c>
      <c r="E91" s="0" t="n">
        <v>401999.295646224</v>
      </c>
      <c r="F91" s="0" t="n">
        <v>0</v>
      </c>
      <c r="G91" s="0" t="n">
        <v>21252.4408005252</v>
      </c>
      <c r="H91" s="0" t="n">
        <v>131989.658919325</v>
      </c>
      <c r="I91" s="0" t="n">
        <v>36474.0629983931</v>
      </c>
      <c r="J91" s="0" t="n">
        <v>19619.4787281233</v>
      </c>
    </row>
    <row r="92" customFormat="false" ht="12.8" hidden="false" customHeight="false" outlineLevel="0" collapsed="false">
      <c r="A92" s="0" t="n">
        <v>139</v>
      </c>
      <c r="B92" s="0" t="n">
        <v>4079887.12535151</v>
      </c>
      <c r="C92" s="0" t="n">
        <v>2706123.8540829</v>
      </c>
      <c r="D92" s="0" t="n">
        <v>759105.293598909</v>
      </c>
      <c r="E92" s="0" t="n">
        <v>398267.330803437</v>
      </c>
      <c r="F92" s="0" t="n">
        <v>0</v>
      </c>
      <c r="G92" s="0" t="n">
        <v>17406.21426313</v>
      </c>
      <c r="H92" s="0" t="n">
        <v>137772.242804063</v>
      </c>
      <c r="I92" s="0" t="n">
        <v>43451.8296989928</v>
      </c>
      <c r="J92" s="0" t="n">
        <v>19021.0795730681</v>
      </c>
    </row>
    <row r="93" customFormat="false" ht="12.8" hidden="false" customHeight="false" outlineLevel="0" collapsed="false">
      <c r="A93" s="0" t="n">
        <v>140</v>
      </c>
      <c r="B93" s="0" t="n">
        <v>4194312.64137212</v>
      </c>
      <c r="C93" s="0" t="n">
        <v>2836473.87458743</v>
      </c>
      <c r="D93" s="0" t="n">
        <v>740218.295959893</v>
      </c>
      <c r="E93" s="0" t="n">
        <v>403595.364011467</v>
      </c>
      <c r="F93" s="0" t="n">
        <v>0</v>
      </c>
      <c r="G93" s="0" t="n">
        <v>23849.2671421835</v>
      </c>
      <c r="H93" s="0" t="n">
        <v>129513.172506791</v>
      </c>
      <c r="I93" s="0" t="n">
        <v>38413.547592069</v>
      </c>
      <c r="J93" s="0" t="n">
        <v>17353.4882687402</v>
      </c>
    </row>
    <row r="94" customFormat="false" ht="12.8" hidden="false" customHeight="false" outlineLevel="0" collapsed="false">
      <c r="A94" s="0" t="n">
        <v>141</v>
      </c>
      <c r="B94" s="0" t="n">
        <v>4903186.4165042</v>
      </c>
      <c r="C94" s="0" t="n">
        <v>2796205.37628183</v>
      </c>
      <c r="D94" s="0" t="n">
        <v>652111.260081765</v>
      </c>
      <c r="E94" s="0" t="n">
        <v>396707.585442377</v>
      </c>
      <c r="F94" s="0" t="n">
        <v>877710.241236882</v>
      </c>
      <c r="G94" s="0" t="n">
        <v>20444.6159594731</v>
      </c>
      <c r="H94" s="0" t="n">
        <v>118609.864911641</v>
      </c>
      <c r="I94" s="0" t="n">
        <v>23403.1206472171</v>
      </c>
      <c r="J94" s="0" t="n">
        <v>16538.2094199739</v>
      </c>
    </row>
    <row r="95" customFormat="false" ht="12.8" hidden="false" customHeight="false" outlineLevel="0" collapsed="false">
      <c r="A95" s="0" t="n">
        <v>142</v>
      </c>
      <c r="B95" s="0" t="n">
        <v>4321514.85013098</v>
      </c>
      <c r="C95" s="0" t="n">
        <v>2953715.67285826</v>
      </c>
      <c r="D95" s="0" t="n">
        <v>716455.032598143</v>
      </c>
      <c r="E95" s="0" t="n">
        <v>402458.000924653</v>
      </c>
      <c r="F95" s="0" t="n">
        <v>0</v>
      </c>
      <c r="G95" s="0" t="n">
        <v>24009.2020942679</v>
      </c>
      <c r="H95" s="0" t="n">
        <v>169374.109928535</v>
      </c>
      <c r="I95" s="0" t="n">
        <v>27224.7200187242</v>
      </c>
      <c r="J95" s="0" t="n">
        <v>22896.5831477463</v>
      </c>
    </row>
    <row r="96" customFormat="false" ht="12.8" hidden="false" customHeight="false" outlineLevel="0" collapsed="false">
      <c r="A96" s="0" t="n">
        <v>143</v>
      </c>
      <c r="B96" s="0" t="n">
        <v>4103780.78018127</v>
      </c>
      <c r="C96" s="0" t="n">
        <v>2852334.24389058</v>
      </c>
      <c r="D96" s="0" t="n">
        <v>660203.002629637</v>
      </c>
      <c r="E96" s="0" t="n">
        <v>400241.693020859</v>
      </c>
      <c r="F96" s="0" t="n">
        <v>0</v>
      </c>
      <c r="G96" s="0" t="n">
        <v>16768.4349637552</v>
      </c>
      <c r="H96" s="0" t="n">
        <v>138832.901604168</v>
      </c>
      <c r="I96" s="0" t="n">
        <v>19032.8976876251</v>
      </c>
      <c r="J96" s="0" t="n">
        <v>18457.4207191643</v>
      </c>
    </row>
    <row r="97" customFormat="false" ht="12.8" hidden="false" customHeight="false" outlineLevel="0" collapsed="false">
      <c r="A97" s="0" t="n">
        <v>144</v>
      </c>
      <c r="B97" s="0" t="n">
        <v>4187315.84656351</v>
      </c>
      <c r="C97" s="0" t="n">
        <v>2928307.39367444</v>
      </c>
      <c r="D97" s="0" t="n">
        <v>670637.831126527</v>
      </c>
      <c r="E97" s="0" t="n">
        <v>404379.443040973</v>
      </c>
      <c r="F97" s="0" t="n">
        <v>0</v>
      </c>
      <c r="G97" s="0" t="n">
        <v>19849.3320679358</v>
      </c>
      <c r="H97" s="0" t="n">
        <v>121547.185348296</v>
      </c>
      <c r="I97" s="0" t="n">
        <v>27941.9500078166</v>
      </c>
      <c r="J97" s="0" t="n">
        <v>18632.9857688615</v>
      </c>
    </row>
    <row r="98" customFormat="false" ht="12.8" hidden="false" customHeight="false" outlineLevel="0" collapsed="false">
      <c r="A98" s="0" t="n">
        <v>145</v>
      </c>
      <c r="B98" s="0" t="n">
        <v>5012505.64178287</v>
      </c>
      <c r="C98" s="0" t="n">
        <v>2861162.78761373</v>
      </c>
      <c r="D98" s="0" t="n">
        <v>691939.359508981</v>
      </c>
      <c r="E98" s="0" t="n">
        <v>395269.708438679</v>
      </c>
      <c r="F98" s="0" t="n">
        <v>894463.149341917</v>
      </c>
      <c r="G98" s="0" t="n">
        <v>15743.357562638</v>
      </c>
      <c r="H98" s="0" t="n">
        <v>125693.668119235</v>
      </c>
      <c r="I98" s="0" t="n">
        <v>22723.8677890092</v>
      </c>
      <c r="J98" s="0" t="n">
        <v>20455.879221294</v>
      </c>
    </row>
    <row r="99" customFormat="false" ht="12.8" hidden="false" customHeight="false" outlineLevel="0" collapsed="false">
      <c r="A99" s="0" t="n">
        <v>146</v>
      </c>
      <c r="B99" s="0" t="n">
        <v>4256527.18250248</v>
      </c>
      <c r="C99" s="0" t="n">
        <v>2944443.48090563</v>
      </c>
      <c r="D99" s="0" t="n">
        <v>731503.104400395</v>
      </c>
      <c r="E99" s="0" t="n">
        <v>400618.546688387</v>
      </c>
      <c r="F99" s="0" t="n">
        <v>0</v>
      </c>
      <c r="G99" s="0" t="n">
        <v>16585.1896271855</v>
      </c>
      <c r="H99" s="0" t="n">
        <v>125610.947237948</v>
      </c>
      <c r="I99" s="0" t="n">
        <v>28573.4546210376</v>
      </c>
      <c r="J99" s="0" t="n">
        <v>18884.6636959973</v>
      </c>
    </row>
    <row r="100" customFormat="false" ht="12.8" hidden="false" customHeight="false" outlineLevel="0" collapsed="false">
      <c r="A100" s="0" t="n">
        <v>147</v>
      </c>
      <c r="B100" s="0" t="n">
        <v>4187251.59346088</v>
      </c>
      <c r="C100" s="0" t="n">
        <v>2905191.6629394</v>
      </c>
      <c r="D100" s="0" t="n">
        <v>718336.874677472</v>
      </c>
      <c r="E100" s="0" t="n">
        <v>397032.532062203</v>
      </c>
      <c r="F100" s="0" t="n">
        <v>0</v>
      </c>
      <c r="G100" s="0" t="n">
        <v>23229.0720691631</v>
      </c>
      <c r="H100" s="0" t="n">
        <v>127934.898344215</v>
      </c>
      <c r="I100" s="0" t="n">
        <v>20118.9176876124</v>
      </c>
      <c r="J100" s="0" t="n">
        <v>20367.2469259001</v>
      </c>
    </row>
    <row r="101" customFormat="false" ht="12.8" hidden="false" customHeight="false" outlineLevel="0" collapsed="false">
      <c r="A101" s="0" t="n">
        <v>148</v>
      </c>
      <c r="B101" s="0" t="n">
        <v>4301341.00931666</v>
      </c>
      <c r="C101" s="0" t="n">
        <v>3022783.55022305</v>
      </c>
      <c r="D101" s="0" t="n">
        <v>679945.260462913</v>
      </c>
      <c r="E101" s="0" t="n">
        <v>403383.856067112</v>
      </c>
      <c r="F101" s="0" t="n">
        <v>0</v>
      </c>
      <c r="G101" s="0" t="n">
        <v>17786.055035595</v>
      </c>
      <c r="H101" s="0" t="n">
        <v>146932.703910366</v>
      </c>
      <c r="I101" s="0" t="n">
        <v>23191.1174452222</v>
      </c>
      <c r="J101" s="0" t="n">
        <v>19322.5148809615</v>
      </c>
    </row>
    <row r="102" customFormat="false" ht="12.8" hidden="false" customHeight="false" outlineLevel="0" collapsed="false">
      <c r="A102" s="0" t="n">
        <v>149</v>
      </c>
      <c r="B102" s="0" t="n">
        <v>4925623.96338637</v>
      </c>
      <c r="C102" s="0" t="n">
        <v>2848148.62520116</v>
      </c>
      <c r="D102" s="0" t="n">
        <v>653674.949884687</v>
      </c>
      <c r="E102" s="0" t="n">
        <v>399618.678536202</v>
      </c>
      <c r="F102" s="0" t="n">
        <v>891759.995987547</v>
      </c>
      <c r="G102" s="0" t="n">
        <v>19289.0201971254</v>
      </c>
      <c r="H102" s="0" t="n">
        <v>95555.6406548409</v>
      </c>
      <c r="I102" s="0" t="n">
        <v>14438.1420403632</v>
      </c>
      <c r="J102" s="0" t="n">
        <v>16383.470387932</v>
      </c>
    </row>
    <row r="103" customFormat="false" ht="12.8" hidden="false" customHeight="false" outlineLevel="0" collapsed="false">
      <c r="A103" s="0" t="n">
        <v>150</v>
      </c>
      <c r="B103" s="0" t="n">
        <v>4159205.37559372</v>
      </c>
      <c r="C103" s="0" t="n">
        <v>2883935.41612892</v>
      </c>
      <c r="D103" s="0" t="n">
        <v>730529.58713286</v>
      </c>
      <c r="E103" s="0" t="n">
        <v>403899.460781813</v>
      </c>
      <c r="F103" s="0" t="n">
        <v>0</v>
      </c>
      <c r="G103" s="0" t="n">
        <v>16287.8159999319</v>
      </c>
      <c r="H103" s="0" t="n">
        <v>113821.967537753</v>
      </c>
      <c r="I103" s="0" t="n">
        <v>20461.6794824965</v>
      </c>
      <c r="J103" s="0" t="n">
        <v>17655.5417888324</v>
      </c>
    </row>
    <row r="104" customFormat="false" ht="12.8" hidden="false" customHeight="false" outlineLevel="0" collapsed="false">
      <c r="A104" s="0" t="n">
        <v>151</v>
      </c>
      <c r="B104" s="0" t="n">
        <v>4058168.42141483</v>
      </c>
      <c r="C104" s="0" t="n">
        <v>2960997.90558623</v>
      </c>
      <c r="D104" s="0" t="n">
        <v>558487.672510597</v>
      </c>
      <c r="E104" s="0" t="n">
        <v>400602.264581591</v>
      </c>
      <c r="F104" s="0" t="n">
        <v>0</v>
      </c>
      <c r="G104" s="0" t="n">
        <v>22810.5318723814</v>
      </c>
      <c r="H104" s="0" t="n">
        <v>108855.297977753</v>
      </c>
      <c r="I104" s="0" t="n">
        <v>14943.8146993738</v>
      </c>
      <c r="J104" s="0" t="n">
        <v>16528.9572259367</v>
      </c>
    </row>
    <row r="105" customFormat="false" ht="12.8" hidden="false" customHeight="false" outlineLevel="0" collapsed="false">
      <c r="A105" s="0" t="n">
        <v>152</v>
      </c>
      <c r="B105" s="0" t="n">
        <v>4247380.79376621</v>
      </c>
      <c r="C105" s="0" t="n">
        <v>3057869.95921306</v>
      </c>
      <c r="D105" s="0" t="n">
        <v>618406.810052805</v>
      </c>
      <c r="E105" s="0" t="n">
        <v>410797.136353265</v>
      </c>
      <c r="F105" s="0" t="n">
        <v>0</v>
      </c>
      <c r="G105" s="0" t="n">
        <v>28408.1224125079</v>
      </c>
      <c r="H105" s="0" t="n">
        <v>102272.387602319</v>
      </c>
      <c r="I105" s="0" t="n">
        <v>25706.3410770896</v>
      </c>
      <c r="J105" s="0" t="n">
        <v>17028.69636751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D94" activeCellId="0" sqref="D94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3033874.2098396</v>
      </c>
      <c r="C23" s="0" t="n">
        <v>1731553.35302299</v>
      </c>
      <c r="D23" s="0" t="n">
        <v>898327.975286224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2994747.08571464</v>
      </c>
      <c r="C24" s="0" t="n">
        <v>1682335.8747714</v>
      </c>
      <c r="D24" s="0" t="n">
        <v>917442.406649031</v>
      </c>
      <c r="E24" s="0" t="n">
        <v>299001.32398947</v>
      </c>
      <c r="F24" s="0" t="n">
        <v>0</v>
      </c>
      <c r="G24" s="0" t="n">
        <v>8752.27847535863</v>
      </c>
      <c r="H24" s="0" t="n">
        <v>45686.3161044049</v>
      </c>
      <c r="I24" s="0" t="n">
        <v>35847.5059594999</v>
      </c>
      <c r="J24" s="0" t="n">
        <v>5614.23807892876</v>
      </c>
    </row>
    <row r="25" customFormat="false" ht="12.8" hidden="false" customHeight="false" outlineLevel="0" collapsed="false">
      <c r="A25" s="0" t="n">
        <v>72</v>
      </c>
      <c r="B25" s="0" t="n">
        <v>2889624.61058165</v>
      </c>
      <c r="C25" s="0" t="n">
        <v>1608547.06556893</v>
      </c>
      <c r="D25" s="0" t="n">
        <v>907016.529372614</v>
      </c>
      <c r="E25" s="0" t="n">
        <v>286694.472319909</v>
      </c>
      <c r="F25" s="0" t="n">
        <v>0</v>
      </c>
      <c r="G25" s="0" t="n">
        <v>5848.58613560875</v>
      </c>
      <c r="H25" s="0" t="n">
        <v>51876.5030589104</v>
      </c>
      <c r="I25" s="0" t="n">
        <v>22704.0986586403</v>
      </c>
      <c r="J25" s="0" t="n">
        <v>6891.66200673101</v>
      </c>
    </row>
    <row r="26" customFormat="false" ht="12.8" hidden="false" customHeight="false" outlineLevel="0" collapsed="false">
      <c r="A26" s="0" t="n">
        <v>73</v>
      </c>
      <c r="B26" s="0" t="n">
        <v>3153047.80853241</v>
      </c>
      <c r="C26" s="0" t="n">
        <v>1393456.59798223</v>
      </c>
      <c r="D26" s="0" t="n">
        <v>845196.167142239</v>
      </c>
      <c r="E26" s="0" t="n">
        <v>261513.157981165</v>
      </c>
      <c r="F26" s="0" t="n">
        <v>559317.982155382</v>
      </c>
      <c r="G26" s="0" t="n">
        <v>6257.06972957868</v>
      </c>
      <c r="H26" s="0" t="n">
        <v>57020.5973166345</v>
      </c>
      <c r="I26" s="0" t="n">
        <v>23438.3878955601</v>
      </c>
      <c r="J26" s="0" t="n">
        <v>7347.88532744981</v>
      </c>
    </row>
    <row r="27" customFormat="false" ht="12.8" hidden="false" customHeight="false" outlineLevel="0" collapsed="false">
      <c r="A27" s="0" t="n">
        <v>74</v>
      </c>
      <c r="B27" s="0" t="n">
        <v>3071258.13174642</v>
      </c>
      <c r="C27" s="0" t="n">
        <v>1736800.36800171</v>
      </c>
      <c r="D27" s="0" t="n">
        <v>927981.195296168</v>
      </c>
      <c r="E27" s="0" t="n">
        <v>294699.90365223</v>
      </c>
      <c r="F27" s="0" t="n">
        <v>0</v>
      </c>
      <c r="G27" s="0" t="n">
        <v>6612.30513318462</v>
      </c>
      <c r="H27" s="0" t="n">
        <v>56100.3006522692</v>
      </c>
      <c r="I27" s="0" t="n">
        <v>42712.9482120859</v>
      </c>
      <c r="J27" s="0" t="n">
        <v>5845.9167128736</v>
      </c>
    </row>
    <row r="28" customFormat="false" ht="12.8" hidden="false" customHeight="false" outlineLevel="0" collapsed="false">
      <c r="A28" s="0" t="n">
        <v>75</v>
      </c>
      <c r="B28" s="0" t="n">
        <v>2721186.69747239</v>
      </c>
      <c r="C28" s="0" t="n">
        <v>1463016.8048325</v>
      </c>
      <c r="D28" s="0" t="n">
        <v>902878.403168382</v>
      </c>
      <c r="E28" s="0" t="n">
        <v>267527.932442243</v>
      </c>
      <c r="F28" s="0" t="n">
        <v>0</v>
      </c>
      <c r="G28" s="0" t="n">
        <v>7785.81642247953</v>
      </c>
      <c r="H28" s="0" t="n">
        <v>47065.3360977415</v>
      </c>
      <c r="I28" s="0" t="n">
        <v>26215.6673894385</v>
      </c>
      <c r="J28" s="0" t="n">
        <v>6634.26063250347</v>
      </c>
    </row>
    <row r="29" customFormat="false" ht="12.8" hidden="false" customHeight="false" outlineLevel="0" collapsed="false">
      <c r="A29" s="0" t="n">
        <v>76</v>
      </c>
      <c r="B29" s="0" t="n">
        <v>3244760.72160289</v>
      </c>
      <c r="C29" s="0" t="n">
        <v>1774803.92316465</v>
      </c>
      <c r="D29" s="0" t="n">
        <v>1047588.6667505</v>
      </c>
      <c r="E29" s="0" t="n">
        <v>305096.601719432</v>
      </c>
      <c r="F29" s="0" t="n">
        <v>0</v>
      </c>
      <c r="G29" s="0" t="n">
        <v>7344.75386156804</v>
      </c>
      <c r="H29" s="0" t="n">
        <v>72021.4381065989</v>
      </c>
      <c r="I29" s="0" t="n">
        <v>29153.7554707355</v>
      </c>
      <c r="J29" s="0" t="n">
        <v>8114.47311798483</v>
      </c>
    </row>
    <row r="30" customFormat="false" ht="12.8" hidden="false" customHeight="false" outlineLevel="0" collapsed="false">
      <c r="A30" s="0" t="n">
        <v>77</v>
      </c>
      <c r="B30" s="0" t="n">
        <v>3540532.60649056</v>
      </c>
      <c r="C30" s="0" t="n">
        <v>1526385.92728785</v>
      </c>
      <c r="D30" s="0" t="n">
        <v>998915.554245961</v>
      </c>
      <c r="E30" s="0" t="n">
        <v>281465.560799314</v>
      </c>
      <c r="F30" s="0" t="n">
        <v>634023.86329883</v>
      </c>
      <c r="G30" s="0" t="n">
        <v>7466.097450229</v>
      </c>
      <c r="H30" s="0" t="n">
        <v>52784.7058153551</v>
      </c>
      <c r="I30" s="0" t="n">
        <v>32348.3669436524</v>
      </c>
      <c r="J30" s="0" t="n">
        <v>7234.04544565399</v>
      </c>
    </row>
    <row r="31" customFormat="false" ht="12.8" hidden="false" customHeight="false" outlineLevel="0" collapsed="false">
      <c r="A31" s="0" t="n">
        <v>78</v>
      </c>
      <c r="B31" s="0" t="n">
        <v>3311378.51498694</v>
      </c>
      <c r="C31" s="0" t="n">
        <v>1749143.0428831</v>
      </c>
      <c r="D31" s="0" t="n">
        <v>1130515.63617232</v>
      </c>
      <c r="E31" s="0" t="n">
        <v>309029.44862315</v>
      </c>
      <c r="F31" s="0" t="n">
        <v>0</v>
      </c>
      <c r="G31" s="0" t="n">
        <v>5677.15925132937</v>
      </c>
      <c r="H31" s="0" t="n">
        <v>53345.1793949188</v>
      </c>
      <c r="I31" s="0" t="n">
        <v>56919.2848975178</v>
      </c>
      <c r="J31" s="0" t="n">
        <v>6309.88457981829</v>
      </c>
    </row>
    <row r="32" customFormat="false" ht="12.8" hidden="false" customHeight="false" outlineLevel="0" collapsed="false">
      <c r="A32" s="0" t="n">
        <v>79</v>
      </c>
      <c r="B32" s="0" t="n">
        <v>2934943.1667879</v>
      </c>
      <c r="C32" s="0" t="n">
        <v>1589839.39218709</v>
      </c>
      <c r="D32" s="0" t="n">
        <v>951477.819598085</v>
      </c>
      <c r="E32" s="0" t="n">
        <v>286988.708404117</v>
      </c>
      <c r="F32" s="0" t="n">
        <v>0</v>
      </c>
      <c r="G32" s="0" t="n">
        <v>5914.37101912858</v>
      </c>
      <c r="H32" s="0" t="n">
        <v>59912.3693266524</v>
      </c>
      <c r="I32" s="0" t="n">
        <v>34287.3621381993</v>
      </c>
      <c r="J32" s="0" t="n">
        <v>6546.23275211397</v>
      </c>
    </row>
    <row r="33" customFormat="false" ht="12.8" hidden="false" customHeight="false" outlineLevel="0" collapsed="false">
      <c r="A33" s="0" t="n">
        <v>80</v>
      </c>
      <c r="B33" s="0" t="n">
        <v>3343610.24833438</v>
      </c>
      <c r="C33" s="0" t="n">
        <v>1896427.63213172</v>
      </c>
      <c r="D33" s="0" t="n">
        <v>998359.509290577</v>
      </c>
      <c r="E33" s="0" t="n">
        <v>314650.211924078</v>
      </c>
      <c r="F33" s="0" t="n">
        <v>0</v>
      </c>
      <c r="G33" s="0" t="n">
        <v>5734.89322016097</v>
      </c>
      <c r="H33" s="0" t="n">
        <v>79219.8696598456</v>
      </c>
      <c r="I33" s="0" t="n">
        <v>39762.9758367377</v>
      </c>
      <c r="J33" s="0" t="n">
        <v>8297.72722052243</v>
      </c>
    </row>
    <row r="34" customFormat="false" ht="12.8" hidden="false" customHeight="false" outlineLevel="0" collapsed="false">
      <c r="A34" s="0" t="n">
        <v>81</v>
      </c>
      <c r="B34" s="0" t="n">
        <v>3668726.27383339</v>
      </c>
      <c r="C34" s="0" t="n">
        <v>1653930.70686424</v>
      </c>
      <c r="D34" s="0" t="n">
        <v>948391.677660426</v>
      </c>
      <c r="E34" s="0" t="n">
        <v>288744.046789728</v>
      </c>
      <c r="F34" s="0" t="n">
        <v>650150.081083511</v>
      </c>
      <c r="G34" s="0" t="n">
        <v>5477.51753210619</v>
      </c>
      <c r="H34" s="0" t="n">
        <v>74651.3676137045</v>
      </c>
      <c r="I34" s="0" t="n">
        <v>38539.9212286987</v>
      </c>
      <c r="J34" s="0" t="n">
        <v>8351.41830415785</v>
      </c>
    </row>
    <row r="35" customFormat="false" ht="12.8" hidden="false" customHeight="false" outlineLevel="0" collapsed="false">
      <c r="A35" s="0" t="n">
        <v>82</v>
      </c>
      <c r="B35" s="0" t="n">
        <v>3427191.06987667</v>
      </c>
      <c r="C35" s="0" t="n">
        <v>1935746.47489407</v>
      </c>
      <c r="D35" s="0" t="n">
        <v>1040111.34704675</v>
      </c>
      <c r="E35" s="0" t="n">
        <v>315205.198796245</v>
      </c>
      <c r="F35" s="0" t="n">
        <v>0</v>
      </c>
      <c r="G35" s="0" t="n">
        <v>9303.48605805246</v>
      </c>
      <c r="H35" s="0" t="n">
        <v>61426.5359602562</v>
      </c>
      <c r="I35" s="0" t="n">
        <v>52165.0521122927</v>
      </c>
      <c r="J35" s="0" t="n">
        <v>7863.9713308128</v>
      </c>
    </row>
    <row r="36" customFormat="false" ht="12.8" hidden="false" customHeight="false" outlineLevel="0" collapsed="false">
      <c r="A36" s="0" t="n">
        <v>83</v>
      </c>
      <c r="B36" s="0" t="n">
        <v>3129761.38692365</v>
      </c>
      <c r="C36" s="0" t="n">
        <v>1695840.83381473</v>
      </c>
      <c r="D36" s="0" t="n">
        <v>1012102.89265928</v>
      </c>
      <c r="E36" s="0" t="n">
        <v>291715.301383629</v>
      </c>
      <c r="F36" s="0" t="n">
        <v>0</v>
      </c>
      <c r="G36" s="0" t="n">
        <v>9520.47167797787</v>
      </c>
      <c r="H36" s="0" t="n">
        <v>67860.5016472069</v>
      </c>
      <c r="I36" s="0" t="n">
        <v>43124.8539277486</v>
      </c>
      <c r="J36" s="0" t="n">
        <v>10109.2615367928</v>
      </c>
    </row>
    <row r="37" customFormat="false" ht="12.8" hidden="false" customHeight="false" outlineLevel="0" collapsed="false">
      <c r="A37" s="0" t="n">
        <v>84</v>
      </c>
      <c r="B37" s="0" t="n">
        <v>3524058.51250426</v>
      </c>
      <c r="C37" s="0" t="n">
        <v>2006080.9450237</v>
      </c>
      <c r="D37" s="0" t="n">
        <v>1051220.13909342</v>
      </c>
      <c r="E37" s="0" t="n">
        <v>318499.865879231</v>
      </c>
      <c r="F37" s="0" t="n">
        <v>0</v>
      </c>
      <c r="G37" s="0" t="n">
        <v>7894.31040533658</v>
      </c>
      <c r="H37" s="0" t="n">
        <v>84788.2213410754</v>
      </c>
      <c r="I37" s="0" t="n">
        <v>35918.3117911174</v>
      </c>
      <c r="J37" s="0" t="n">
        <v>11821.2908437725</v>
      </c>
    </row>
    <row r="38" customFormat="false" ht="12.8" hidden="false" customHeight="false" outlineLevel="0" collapsed="false">
      <c r="A38" s="0" t="n">
        <v>85</v>
      </c>
      <c r="B38" s="0" t="n">
        <v>3928856.50624745</v>
      </c>
      <c r="C38" s="0" t="n">
        <v>1857850.40159969</v>
      </c>
      <c r="D38" s="0" t="n">
        <v>940570.083081443</v>
      </c>
      <c r="E38" s="0" t="n">
        <v>297728.33759938</v>
      </c>
      <c r="F38" s="0" t="n">
        <v>700902.261026747</v>
      </c>
      <c r="G38" s="0" t="n">
        <v>10253.149031006</v>
      </c>
      <c r="H38" s="0" t="n">
        <v>68778.3049422866</v>
      </c>
      <c r="I38" s="0" t="n">
        <v>44941.3796220459</v>
      </c>
      <c r="J38" s="0" t="n">
        <v>7356.73074156132</v>
      </c>
    </row>
    <row r="39" customFormat="false" ht="12.8" hidden="false" customHeight="false" outlineLevel="0" collapsed="false">
      <c r="A39" s="0" t="n">
        <v>86</v>
      </c>
      <c r="B39" s="0" t="n">
        <v>3605853.23206049</v>
      </c>
      <c r="C39" s="0" t="n">
        <v>2097519.89612638</v>
      </c>
      <c r="D39" s="0" t="n">
        <v>1049020.11848414</v>
      </c>
      <c r="E39" s="0" t="n">
        <v>320264.551315856</v>
      </c>
      <c r="F39" s="0" t="n">
        <v>0</v>
      </c>
      <c r="G39" s="0" t="n">
        <v>9368.76915489418</v>
      </c>
      <c r="H39" s="0" t="n">
        <v>66954.286595652</v>
      </c>
      <c r="I39" s="0" t="n">
        <v>48886.9295768864</v>
      </c>
      <c r="J39" s="0" t="n">
        <v>8294.36694208028</v>
      </c>
    </row>
    <row r="40" customFormat="false" ht="12.8" hidden="false" customHeight="false" outlineLevel="0" collapsed="false">
      <c r="A40" s="0" t="n">
        <v>87</v>
      </c>
      <c r="B40" s="0" t="n">
        <v>3311636.53560389</v>
      </c>
      <c r="C40" s="0" t="n">
        <v>1874665.88455481</v>
      </c>
      <c r="D40" s="0" t="n">
        <v>1007169.99604199</v>
      </c>
      <c r="E40" s="0" t="n">
        <v>299877.531290382</v>
      </c>
      <c r="F40" s="0" t="n">
        <v>0</v>
      </c>
      <c r="G40" s="0" t="n">
        <v>6625.84290276323</v>
      </c>
      <c r="H40" s="0" t="n">
        <v>77487.7506726126</v>
      </c>
      <c r="I40" s="0" t="n">
        <v>34508.0978015477</v>
      </c>
      <c r="J40" s="0" t="n">
        <v>10833.3447048229</v>
      </c>
    </row>
    <row r="41" customFormat="false" ht="12.8" hidden="false" customHeight="false" outlineLevel="0" collapsed="false">
      <c r="A41" s="0" t="n">
        <v>88</v>
      </c>
      <c r="B41" s="0" t="n">
        <v>3655182.65071256</v>
      </c>
      <c r="C41" s="0" t="n">
        <v>2115273.86730683</v>
      </c>
      <c r="D41" s="0" t="n">
        <v>1064356.95487188</v>
      </c>
      <c r="E41" s="0" t="n">
        <v>325465.432389657</v>
      </c>
      <c r="F41" s="0" t="n">
        <v>0</v>
      </c>
      <c r="G41" s="0" t="n">
        <v>10149.9331628363</v>
      </c>
      <c r="H41" s="0" t="n">
        <v>87351.3630467484</v>
      </c>
      <c r="I41" s="0" t="n">
        <v>35253.6833506414</v>
      </c>
      <c r="J41" s="0" t="n">
        <v>12647.9852640853</v>
      </c>
    </row>
    <row r="42" customFormat="false" ht="12.8" hidden="false" customHeight="false" outlineLevel="0" collapsed="false">
      <c r="A42" s="0" t="n">
        <v>89</v>
      </c>
      <c r="B42" s="0" t="n">
        <v>4203884.04777586</v>
      </c>
      <c r="C42" s="0" t="n">
        <v>2021899.51774002</v>
      </c>
      <c r="D42" s="0" t="n">
        <v>990593.480532804</v>
      </c>
      <c r="E42" s="0" t="n">
        <v>312542.038320545</v>
      </c>
      <c r="F42" s="0" t="n">
        <v>747656.025915249</v>
      </c>
      <c r="G42" s="0" t="n">
        <v>7661.94560916825</v>
      </c>
      <c r="H42" s="0" t="n">
        <v>79343.4981896564</v>
      </c>
      <c r="I42" s="0" t="n">
        <v>32734.1591622433</v>
      </c>
      <c r="J42" s="0" t="n">
        <v>10788.6248477564</v>
      </c>
    </row>
    <row r="43" customFormat="false" ht="12.8" hidden="false" customHeight="false" outlineLevel="0" collapsed="false">
      <c r="A43" s="0" t="n">
        <v>90</v>
      </c>
      <c r="B43" s="0" t="n">
        <v>3791082.54319598</v>
      </c>
      <c r="C43" s="0" t="n">
        <v>2274008.36175346</v>
      </c>
      <c r="D43" s="0" t="n">
        <v>1028969.72726264</v>
      </c>
      <c r="E43" s="0" t="n">
        <v>336902.415068274</v>
      </c>
      <c r="F43" s="0" t="n">
        <v>0</v>
      </c>
      <c r="G43" s="0" t="n">
        <v>10436.9217854756</v>
      </c>
      <c r="H43" s="0" t="n">
        <v>80241.8757104613</v>
      </c>
      <c r="I43" s="0" t="n">
        <v>42138.3317720504</v>
      </c>
      <c r="J43" s="0" t="n">
        <v>12126.9691281579</v>
      </c>
    </row>
    <row r="44" customFormat="false" ht="12.8" hidden="false" customHeight="false" outlineLevel="0" collapsed="false">
      <c r="A44" s="0" t="n">
        <v>91</v>
      </c>
      <c r="B44" s="0" t="n">
        <v>3644519.04156378</v>
      </c>
      <c r="C44" s="0" t="n">
        <v>2105786.73621067</v>
      </c>
      <c r="D44" s="0" t="n">
        <v>1064533.4993421</v>
      </c>
      <c r="E44" s="0" t="n">
        <v>324531.490202233</v>
      </c>
      <c r="F44" s="0" t="n">
        <v>0</v>
      </c>
      <c r="G44" s="0" t="n">
        <v>8745.87800866193</v>
      </c>
      <c r="H44" s="0" t="n">
        <v>93842.5744220488</v>
      </c>
      <c r="I44" s="0" t="n">
        <v>32257.1606871304</v>
      </c>
      <c r="J44" s="0" t="n">
        <v>14323.3479157445</v>
      </c>
    </row>
    <row r="45" customFormat="false" ht="12.8" hidden="false" customHeight="false" outlineLevel="0" collapsed="false">
      <c r="A45" s="0" t="n">
        <v>92</v>
      </c>
      <c r="B45" s="0" t="n">
        <v>3894870.3793083</v>
      </c>
      <c r="C45" s="0" t="n">
        <v>2377708.27605032</v>
      </c>
      <c r="D45" s="0" t="n">
        <v>1041574.73220064</v>
      </c>
      <c r="E45" s="0" t="n">
        <v>343124.330526666</v>
      </c>
      <c r="F45" s="0" t="n">
        <v>0</v>
      </c>
      <c r="G45" s="0" t="n">
        <v>10418.8436992786</v>
      </c>
      <c r="H45" s="0" t="n">
        <v>68703.2925964028</v>
      </c>
      <c r="I45" s="0" t="n">
        <v>37161.8161655607</v>
      </c>
      <c r="J45" s="0" t="n">
        <v>10941.5002114544</v>
      </c>
    </row>
    <row r="46" customFormat="false" ht="12.8" hidden="false" customHeight="false" outlineLevel="0" collapsed="false">
      <c r="A46" s="0" t="n">
        <v>93</v>
      </c>
      <c r="B46" s="0" t="n">
        <v>4529407.52946908</v>
      </c>
      <c r="C46" s="0" t="n">
        <v>2257626.74835164</v>
      </c>
      <c r="D46" s="0" t="n">
        <v>999847.675099239</v>
      </c>
      <c r="E46" s="0" t="n">
        <v>334449.082837087</v>
      </c>
      <c r="F46" s="0" t="n">
        <v>790664.638904037</v>
      </c>
      <c r="G46" s="0" t="n">
        <v>9952.58738672239</v>
      </c>
      <c r="H46" s="0" t="n">
        <v>83910.9866095132</v>
      </c>
      <c r="I46" s="0" t="n">
        <v>40992.5345595926</v>
      </c>
      <c r="J46" s="0" t="n">
        <v>11256.0236451212</v>
      </c>
    </row>
    <row r="47" customFormat="false" ht="12.8" hidden="false" customHeight="false" outlineLevel="0" collapsed="false">
      <c r="A47" s="0" t="n">
        <v>94</v>
      </c>
      <c r="B47" s="0" t="n">
        <v>3980869.64308857</v>
      </c>
      <c r="C47" s="0" t="n">
        <v>2404247.21606052</v>
      </c>
      <c r="D47" s="0" t="n">
        <v>1056144.92119506</v>
      </c>
      <c r="E47" s="0" t="n">
        <v>355052.073434463</v>
      </c>
      <c r="F47" s="0" t="n">
        <v>0</v>
      </c>
      <c r="G47" s="0" t="n">
        <v>12518.1710105115</v>
      </c>
      <c r="H47" s="0" t="n">
        <v>101457.282511661</v>
      </c>
      <c r="I47" s="0" t="n">
        <v>30493.4453402687</v>
      </c>
      <c r="J47" s="0" t="n">
        <v>11969.5890389318</v>
      </c>
    </row>
    <row r="48" customFormat="false" ht="12.8" hidden="false" customHeight="false" outlineLevel="0" collapsed="false">
      <c r="A48" s="0" t="n">
        <v>95</v>
      </c>
      <c r="B48" s="0" t="n">
        <v>3911531.50764468</v>
      </c>
      <c r="C48" s="0" t="n">
        <v>2364196.84687557</v>
      </c>
      <c r="D48" s="0" t="n">
        <v>1039195.06573325</v>
      </c>
      <c r="E48" s="0" t="n">
        <v>345601.23540372</v>
      </c>
      <c r="F48" s="0" t="n">
        <v>0</v>
      </c>
      <c r="G48" s="0" t="n">
        <v>13444.8708106442</v>
      </c>
      <c r="H48" s="0" t="n">
        <v>74975.2133792298</v>
      </c>
      <c r="I48" s="0" t="n">
        <v>61563.7797863387</v>
      </c>
      <c r="J48" s="0" t="n">
        <v>11401.5521988949</v>
      </c>
    </row>
    <row r="49" customFormat="false" ht="12.8" hidden="false" customHeight="false" outlineLevel="0" collapsed="false">
      <c r="A49" s="0" t="n">
        <v>96</v>
      </c>
      <c r="B49" s="0" t="n">
        <v>4067575.77227558</v>
      </c>
      <c r="C49" s="0" t="n">
        <v>2447947.36563758</v>
      </c>
      <c r="D49" s="0" t="n">
        <v>1114605.86663462</v>
      </c>
      <c r="E49" s="0" t="n">
        <v>357915.486138151</v>
      </c>
      <c r="F49" s="0" t="n">
        <v>0</v>
      </c>
      <c r="G49" s="0" t="n">
        <v>10155.2453599899</v>
      </c>
      <c r="H49" s="0" t="n">
        <v>92564.4641197633</v>
      </c>
      <c r="I49" s="0" t="n">
        <v>24278.5451719076</v>
      </c>
      <c r="J49" s="0" t="n">
        <v>12339.9076307359</v>
      </c>
    </row>
    <row r="50" customFormat="false" ht="12.8" hidden="false" customHeight="false" outlineLevel="0" collapsed="false">
      <c r="A50" s="0" t="n">
        <v>97</v>
      </c>
      <c r="B50" s="0" t="n">
        <v>4747677.98158325</v>
      </c>
      <c r="C50" s="0" t="n">
        <v>2315845.4418177</v>
      </c>
      <c r="D50" s="0" t="n">
        <v>1106393.42639901</v>
      </c>
      <c r="E50" s="0" t="n">
        <v>346920.904240737</v>
      </c>
      <c r="F50" s="0" t="n">
        <v>832586.729955174</v>
      </c>
      <c r="G50" s="0" t="n">
        <v>11964.6884544322</v>
      </c>
      <c r="H50" s="0" t="n">
        <v>78970.0347950176</v>
      </c>
      <c r="I50" s="0" t="n">
        <v>45666.1435657404</v>
      </c>
      <c r="J50" s="0" t="n">
        <v>8357.34927765408</v>
      </c>
    </row>
    <row r="51" customFormat="false" ht="12.8" hidden="false" customHeight="false" outlineLevel="0" collapsed="false">
      <c r="A51" s="0" t="n">
        <v>98</v>
      </c>
      <c r="B51" s="0" t="n">
        <v>4091833.89815033</v>
      </c>
      <c r="C51" s="0" t="n">
        <v>2442138.10074516</v>
      </c>
      <c r="D51" s="0" t="n">
        <v>1113922.99801157</v>
      </c>
      <c r="E51" s="0" t="n">
        <v>359122.570463988</v>
      </c>
      <c r="F51" s="0" t="n">
        <v>0</v>
      </c>
      <c r="G51" s="0" t="n">
        <v>8587.41558967906</v>
      </c>
      <c r="H51" s="0" t="n">
        <v>91949.4682991723</v>
      </c>
      <c r="I51" s="0" t="n">
        <v>56404.9929927859</v>
      </c>
      <c r="J51" s="0" t="n">
        <v>11306.3014598354</v>
      </c>
    </row>
    <row r="52" customFormat="false" ht="12.8" hidden="false" customHeight="false" outlineLevel="0" collapsed="false">
      <c r="A52" s="0" t="n">
        <v>99</v>
      </c>
      <c r="B52" s="0" t="n">
        <v>3902281.27084881</v>
      </c>
      <c r="C52" s="0" t="n">
        <v>2352363.79630142</v>
      </c>
      <c r="D52" s="0" t="n">
        <v>1044170.11467885</v>
      </c>
      <c r="E52" s="0" t="n">
        <v>348828.20458804</v>
      </c>
      <c r="F52" s="0" t="n">
        <v>0</v>
      </c>
      <c r="G52" s="0" t="n">
        <v>10317.410112972</v>
      </c>
      <c r="H52" s="0" t="n">
        <v>80003.7814243161</v>
      </c>
      <c r="I52" s="0" t="n">
        <v>55207.2583663117</v>
      </c>
      <c r="J52" s="0" t="n">
        <v>11315.696614751</v>
      </c>
    </row>
    <row r="53" customFormat="false" ht="12.8" hidden="false" customHeight="false" outlineLevel="0" collapsed="false">
      <c r="A53" s="0" t="n">
        <v>100</v>
      </c>
      <c r="B53" s="0" t="n">
        <v>4083867.91541045</v>
      </c>
      <c r="C53" s="0" t="n">
        <v>2421873.15571009</v>
      </c>
      <c r="D53" s="0" t="n">
        <v>1142923.35710887</v>
      </c>
      <c r="E53" s="0" t="n">
        <v>359136.866362802</v>
      </c>
      <c r="F53" s="0" t="n">
        <v>0</v>
      </c>
      <c r="G53" s="0" t="n">
        <v>14660.7272075697</v>
      </c>
      <c r="H53" s="0" t="n">
        <v>85779.9820292001</v>
      </c>
      <c r="I53" s="0" t="n">
        <v>37622.0125328292</v>
      </c>
      <c r="J53" s="0" t="n">
        <v>11192.9104933608</v>
      </c>
    </row>
    <row r="54" customFormat="false" ht="12.8" hidden="false" customHeight="false" outlineLevel="0" collapsed="false">
      <c r="A54" s="0" t="n">
        <v>101</v>
      </c>
      <c r="B54" s="0" t="n">
        <v>4775415.13038812</v>
      </c>
      <c r="C54" s="0" t="n">
        <v>2316865.19842605</v>
      </c>
      <c r="D54" s="0" t="n">
        <v>1108413.01419638</v>
      </c>
      <c r="E54" s="0" t="n">
        <v>352534.927186157</v>
      </c>
      <c r="F54" s="0" t="n">
        <v>829428.63166297</v>
      </c>
      <c r="G54" s="0" t="n">
        <v>10566.6318989727</v>
      </c>
      <c r="H54" s="0" t="n">
        <v>99768.6882737134</v>
      </c>
      <c r="I54" s="0" t="n">
        <v>40574.875419223</v>
      </c>
      <c r="J54" s="0" t="n">
        <v>12771.1496955769</v>
      </c>
    </row>
    <row r="55" customFormat="false" ht="12.8" hidden="false" customHeight="false" outlineLevel="0" collapsed="false">
      <c r="A55" s="0" t="n">
        <v>102</v>
      </c>
      <c r="B55" s="0" t="n">
        <v>4112185.38911899</v>
      </c>
      <c r="C55" s="0" t="n">
        <v>2509351.05813266</v>
      </c>
      <c r="D55" s="0" t="n">
        <v>1042367.38586784</v>
      </c>
      <c r="E55" s="0" t="n">
        <v>361374.030897417</v>
      </c>
      <c r="F55" s="0" t="n">
        <v>0</v>
      </c>
      <c r="G55" s="0" t="n">
        <v>9510.81347339929</v>
      </c>
      <c r="H55" s="0" t="n">
        <v>114405.222321811</v>
      </c>
      <c r="I55" s="0" t="n">
        <v>48476.922177224</v>
      </c>
      <c r="J55" s="0" t="n">
        <v>15961.5332517472</v>
      </c>
    </row>
    <row r="56" customFormat="false" ht="12.8" hidden="false" customHeight="false" outlineLevel="0" collapsed="false">
      <c r="A56" s="0" t="n">
        <v>103</v>
      </c>
      <c r="B56" s="0" t="n">
        <v>3968680.1993105</v>
      </c>
      <c r="C56" s="0" t="n">
        <v>2381823.27278345</v>
      </c>
      <c r="D56" s="0" t="n">
        <v>1045821.59959827</v>
      </c>
      <c r="E56" s="0" t="n">
        <v>355704.307265913</v>
      </c>
      <c r="F56" s="0" t="n">
        <v>0</v>
      </c>
      <c r="G56" s="0" t="n">
        <v>10622.6982974817</v>
      </c>
      <c r="H56" s="0" t="n">
        <v>108661.287959524</v>
      </c>
      <c r="I56" s="0" t="n">
        <v>39374.8448030834</v>
      </c>
      <c r="J56" s="0" t="n">
        <v>15463.1633306556</v>
      </c>
    </row>
    <row r="57" customFormat="false" ht="12.8" hidden="false" customHeight="false" outlineLevel="0" collapsed="false">
      <c r="A57" s="0" t="n">
        <v>104</v>
      </c>
      <c r="B57" s="0" t="n">
        <v>4055036.87344672</v>
      </c>
      <c r="C57" s="0" t="n">
        <v>2520546.96604725</v>
      </c>
      <c r="D57" s="0" t="n">
        <v>1019914.40454912</v>
      </c>
      <c r="E57" s="0" t="n">
        <v>360983.549146536</v>
      </c>
      <c r="F57" s="0" t="n">
        <v>0</v>
      </c>
      <c r="G57" s="0" t="n">
        <v>10973.0000874466</v>
      </c>
      <c r="H57" s="0" t="n">
        <v>97193.7368269805</v>
      </c>
      <c r="I57" s="0" t="n">
        <v>29412.6334021182</v>
      </c>
      <c r="J57" s="0" t="n">
        <v>13875.915999421</v>
      </c>
    </row>
    <row r="58" customFormat="false" ht="12.8" hidden="false" customHeight="false" outlineLevel="0" collapsed="false">
      <c r="A58" s="0" t="n">
        <v>105</v>
      </c>
      <c r="B58" s="0" t="n">
        <v>4842821.2236879</v>
      </c>
      <c r="C58" s="0" t="n">
        <v>2470423.78663245</v>
      </c>
      <c r="D58" s="0" t="n">
        <v>1007339.84394229</v>
      </c>
      <c r="E58" s="0" t="n">
        <v>352323.455415409</v>
      </c>
      <c r="F58" s="0" t="n">
        <v>843751.306111897</v>
      </c>
      <c r="G58" s="0" t="n">
        <v>12239.7926411758</v>
      </c>
      <c r="H58" s="0" t="n">
        <v>93092.6906165754</v>
      </c>
      <c r="I58" s="0" t="n">
        <v>38364.9223876599</v>
      </c>
      <c r="J58" s="0" t="n">
        <v>13426.245500072</v>
      </c>
    </row>
    <row r="59" customFormat="false" ht="12.8" hidden="false" customHeight="false" outlineLevel="0" collapsed="false">
      <c r="A59" s="0" t="n">
        <v>106</v>
      </c>
      <c r="B59" s="0" t="n">
        <v>4089973.48161559</v>
      </c>
      <c r="C59" s="0" t="n">
        <v>2510371.50200858</v>
      </c>
      <c r="D59" s="0" t="n">
        <v>1025144.29417711</v>
      </c>
      <c r="E59" s="0" t="n">
        <v>358690.547172599</v>
      </c>
      <c r="F59" s="0" t="n">
        <v>0</v>
      </c>
      <c r="G59" s="0" t="n">
        <v>16046.0082097969</v>
      </c>
      <c r="H59" s="0" t="n">
        <v>110728.134447476</v>
      </c>
      <c r="I59" s="0" t="n">
        <v>49573.642412151</v>
      </c>
      <c r="J59" s="0" t="n">
        <v>15509.9788926457</v>
      </c>
    </row>
    <row r="60" customFormat="false" ht="12.8" hidden="false" customHeight="false" outlineLevel="0" collapsed="false">
      <c r="A60" s="0" t="n">
        <v>107</v>
      </c>
      <c r="B60" s="0" t="n">
        <v>3921687.14598716</v>
      </c>
      <c r="C60" s="0" t="n">
        <v>2441208.49153938</v>
      </c>
      <c r="D60" s="0" t="n">
        <v>971194.390187662</v>
      </c>
      <c r="E60" s="0" t="n">
        <v>348867.203486171</v>
      </c>
      <c r="F60" s="0" t="n">
        <v>0</v>
      </c>
      <c r="G60" s="0" t="n">
        <v>9332.14226042247</v>
      </c>
      <c r="H60" s="0" t="n">
        <v>101337.429640844</v>
      </c>
      <c r="I60" s="0" t="n">
        <v>34476.1666166253</v>
      </c>
      <c r="J60" s="0" t="n">
        <v>12719.1132873295</v>
      </c>
    </row>
    <row r="61" customFormat="false" ht="12.8" hidden="false" customHeight="false" outlineLevel="0" collapsed="false">
      <c r="A61" s="0" t="n">
        <v>108</v>
      </c>
      <c r="B61" s="0" t="n">
        <v>4065557.55108109</v>
      </c>
      <c r="C61" s="0" t="n">
        <v>2546273.50235493</v>
      </c>
      <c r="D61" s="0" t="n">
        <v>972664.292464103</v>
      </c>
      <c r="E61" s="0" t="n">
        <v>358493.8576704</v>
      </c>
      <c r="F61" s="0" t="n">
        <v>0</v>
      </c>
      <c r="G61" s="0" t="n">
        <v>13933.6981728339</v>
      </c>
      <c r="H61" s="0" t="n">
        <v>106350.522208149</v>
      </c>
      <c r="I61" s="0" t="n">
        <v>51931.5092746275</v>
      </c>
      <c r="J61" s="0" t="n">
        <v>14145.3122898546</v>
      </c>
    </row>
    <row r="62" customFormat="false" ht="12.8" hidden="false" customHeight="false" outlineLevel="0" collapsed="false">
      <c r="A62" s="0" t="n">
        <v>109</v>
      </c>
      <c r="B62" s="0" t="n">
        <v>4771181.85336225</v>
      </c>
      <c r="C62" s="0" t="n">
        <v>2479742.89186231</v>
      </c>
      <c r="D62" s="0" t="n">
        <v>916519.86516476</v>
      </c>
      <c r="E62" s="0" t="n">
        <v>348965.511566146</v>
      </c>
      <c r="F62" s="0" t="n">
        <v>819805.704583873</v>
      </c>
      <c r="G62" s="0" t="n">
        <v>16526.268182245</v>
      </c>
      <c r="H62" s="0" t="n">
        <v>108349.991224165</v>
      </c>
      <c r="I62" s="0" t="n">
        <v>52381.0630111355</v>
      </c>
      <c r="J62" s="0" t="n">
        <v>13886.6958274386</v>
      </c>
    </row>
    <row r="63" customFormat="false" ht="12.8" hidden="false" customHeight="false" outlineLevel="0" collapsed="false">
      <c r="A63" s="0" t="n">
        <v>110</v>
      </c>
      <c r="B63" s="0" t="n">
        <v>4051287.73332823</v>
      </c>
      <c r="C63" s="0" t="n">
        <v>2509425.97070511</v>
      </c>
      <c r="D63" s="0" t="n">
        <v>1003581.72365852</v>
      </c>
      <c r="E63" s="0" t="n">
        <v>353487.013085092</v>
      </c>
      <c r="F63" s="0" t="n">
        <v>0</v>
      </c>
      <c r="G63" s="0" t="n">
        <v>9776.53203631995</v>
      </c>
      <c r="H63" s="0" t="n">
        <v>104739.830878601</v>
      </c>
      <c r="I63" s="0" t="n">
        <v>46160.5410065005</v>
      </c>
      <c r="J63" s="0" t="n">
        <v>13698.9490327364</v>
      </c>
    </row>
    <row r="64" customFormat="false" ht="12.8" hidden="false" customHeight="false" outlineLevel="0" collapsed="false">
      <c r="A64" s="0" t="n">
        <v>111</v>
      </c>
      <c r="B64" s="0" t="n">
        <v>3980932.20635915</v>
      </c>
      <c r="C64" s="0" t="n">
        <v>2479574.26352544</v>
      </c>
      <c r="D64" s="0" t="n">
        <v>951284.59814791</v>
      </c>
      <c r="E64" s="0" t="n">
        <v>346187.033040555</v>
      </c>
      <c r="F64" s="0" t="n">
        <v>0</v>
      </c>
      <c r="G64" s="0" t="n">
        <v>11970.9171535447</v>
      </c>
      <c r="H64" s="0" t="n">
        <v>113534.262018536</v>
      </c>
      <c r="I64" s="0" t="n">
        <v>52218.8720377845</v>
      </c>
      <c r="J64" s="0" t="n">
        <v>15214.6190895207</v>
      </c>
    </row>
    <row r="65" customFormat="false" ht="12.8" hidden="false" customHeight="false" outlineLevel="0" collapsed="false">
      <c r="A65" s="0" t="n">
        <v>112</v>
      </c>
      <c r="B65" s="0" t="n">
        <v>4037512.4397609</v>
      </c>
      <c r="C65" s="0" t="n">
        <v>2629153.19523331</v>
      </c>
      <c r="D65" s="0" t="n">
        <v>856027.923927328</v>
      </c>
      <c r="E65" s="0" t="n">
        <v>355188.666475102</v>
      </c>
      <c r="F65" s="0" t="n">
        <v>0</v>
      </c>
      <c r="G65" s="0" t="n">
        <v>10199.1728954851</v>
      </c>
      <c r="H65" s="0" t="n">
        <v>111828.375445166</v>
      </c>
      <c r="I65" s="0" t="n">
        <v>57170.5135275064</v>
      </c>
      <c r="J65" s="0" t="n">
        <v>14175.4638669363</v>
      </c>
    </row>
    <row r="66" customFormat="false" ht="12.8" hidden="false" customHeight="false" outlineLevel="0" collapsed="false">
      <c r="A66" s="0" t="n">
        <v>113</v>
      </c>
      <c r="B66" s="0" t="n">
        <v>4750557.99523449</v>
      </c>
      <c r="C66" s="0" t="n">
        <v>2518107.19728649</v>
      </c>
      <c r="D66" s="0" t="n">
        <v>866744.615598542</v>
      </c>
      <c r="E66" s="0" t="n">
        <v>349694.374712935</v>
      </c>
      <c r="F66" s="0" t="n">
        <v>805658.558161563</v>
      </c>
      <c r="G66" s="0" t="n">
        <v>14447.2170364862</v>
      </c>
      <c r="H66" s="0" t="n">
        <v>113300.196717568</v>
      </c>
      <c r="I66" s="0" t="n">
        <v>44964.5157348087</v>
      </c>
      <c r="J66" s="0" t="n">
        <v>15796.0761183843</v>
      </c>
    </row>
    <row r="67" customFormat="false" ht="12.8" hidden="false" customHeight="false" outlineLevel="0" collapsed="false">
      <c r="A67" s="0" t="n">
        <v>114</v>
      </c>
      <c r="B67" s="0" t="n">
        <v>4013936.22095814</v>
      </c>
      <c r="C67" s="0" t="n">
        <v>2511259.92362682</v>
      </c>
      <c r="D67" s="0" t="n">
        <v>958833.916492125</v>
      </c>
      <c r="E67" s="0" t="n">
        <v>354171.189036955</v>
      </c>
      <c r="F67" s="0" t="n">
        <v>0</v>
      </c>
      <c r="G67" s="0" t="n">
        <v>15899.0935490573</v>
      </c>
      <c r="H67" s="0" t="n">
        <v>115852.816948401</v>
      </c>
      <c r="I67" s="0" t="n">
        <v>40141.5350402641</v>
      </c>
      <c r="J67" s="0" t="n">
        <v>15790.1196540522</v>
      </c>
    </row>
    <row r="68" customFormat="false" ht="12.8" hidden="false" customHeight="false" outlineLevel="0" collapsed="false">
      <c r="A68" s="0" t="n">
        <v>115</v>
      </c>
      <c r="B68" s="0" t="n">
        <v>3864446.77997246</v>
      </c>
      <c r="C68" s="0" t="n">
        <v>2378140.03872105</v>
      </c>
      <c r="D68" s="0" t="n">
        <v>953808.759770128</v>
      </c>
      <c r="E68" s="0" t="n">
        <v>345230.854585509</v>
      </c>
      <c r="F68" s="0" t="n">
        <v>0</v>
      </c>
      <c r="G68" s="0" t="n">
        <v>10047.1165858029</v>
      </c>
      <c r="H68" s="0" t="n">
        <v>115031.44395793</v>
      </c>
      <c r="I68" s="0" t="n">
        <v>31565.2542821521</v>
      </c>
      <c r="J68" s="0" t="n">
        <v>14396.359566033</v>
      </c>
    </row>
    <row r="69" customFormat="false" ht="12.8" hidden="false" customHeight="false" outlineLevel="0" collapsed="false">
      <c r="A69" s="0" t="n">
        <v>116</v>
      </c>
      <c r="B69" s="0" t="n">
        <v>3920385.95020972</v>
      </c>
      <c r="C69" s="0" t="n">
        <v>2443609.8411158</v>
      </c>
      <c r="D69" s="0" t="n">
        <v>962462.019772809</v>
      </c>
      <c r="E69" s="0" t="n">
        <v>347687.283609706</v>
      </c>
      <c r="F69" s="0" t="n">
        <v>0</v>
      </c>
      <c r="G69" s="0" t="n">
        <v>12722.1205731812</v>
      </c>
      <c r="H69" s="0" t="n">
        <v>107447.074373386</v>
      </c>
      <c r="I69" s="0" t="n">
        <v>26732.494739394</v>
      </c>
      <c r="J69" s="0" t="n">
        <v>15438.0133233015</v>
      </c>
    </row>
    <row r="70" customFormat="false" ht="12.8" hidden="false" customHeight="false" outlineLevel="0" collapsed="false">
      <c r="A70" s="0" t="n">
        <v>117</v>
      </c>
      <c r="B70" s="0" t="n">
        <v>4523961.36748675</v>
      </c>
      <c r="C70" s="0" t="n">
        <v>2379831.57117016</v>
      </c>
      <c r="D70" s="0" t="n">
        <v>866150.132359714</v>
      </c>
      <c r="E70" s="0" t="n">
        <v>340004.424736605</v>
      </c>
      <c r="F70" s="0" t="n">
        <v>771407.403834616</v>
      </c>
      <c r="G70" s="0" t="n">
        <v>15372.9714410262</v>
      </c>
      <c r="H70" s="0" t="n">
        <v>79602.742269522</v>
      </c>
      <c r="I70" s="0" t="n">
        <v>46708.0381736652</v>
      </c>
      <c r="J70" s="0" t="n">
        <v>12273.8872356851</v>
      </c>
    </row>
    <row r="71" customFormat="false" ht="12.8" hidden="false" customHeight="false" outlineLevel="0" collapsed="false">
      <c r="A71" s="0" t="n">
        <v>118</v>
      </c>
      <c r="B71" s="0" t="n">
        <v>3950732.98434457</v>
      </c>
      <c r="C71" s="0" t="n">
        <v>2509216.10302786</v>
      </c>
      <c r="D71" s="0" t="n">
        <v>937043.53321173</v>
      </c>
      <c r="E71" s="0" t="n">
        <v>346928.715864037</v>
      </c>
      <c r="F71" s="0" t="n">
        <v>0</v>
      </c>
      <c r="G71" s="0" t="n">
        <v>11676.2513781909</v>
      </c>
      <c r="H71" s="0" t="n">
        <v>91630.3511722289</v>
      </c>
      <c r="I71" s="0" t="n">
        <v>29493.2068299658</v>
      </c>
      <c r="J71" s="0" t="n">
        <v>12973.08806554</v>
      </c>
    </row>
    <row r="72" customFormat="false" ht="12.8" hidden="false" customHeight="false" outlineLevel="0" collapsed="false">
      <c r="A72" s="0" t="n">
        <v>119</v>
      </c>
      <c r="B72" s="0" t="n">
        <v>3869511.72631771</v>
      </c>
      <c r="C72" s="0" t="n">
        <v>2379590.15285711</v>
      </c>
      <c r="D72" s="0" t="n">
        <v>990187.001022226</v>
      </c>
      <c r="E72" s="0" t="n">
        <v>339231.308619906</v>
      </c>
      <c r="F72" s="0" t="n">
        <v>0</v>
      </c>
      <c r="G72" s="0" t="n">
        <v>13696.2416661685</v>
      </c>
      <c r="H72" s="0" t="n">
        <v>90768.290030606</v>
      </c>
      <c r="I72" s="0" t="n">
        <v>32345.3377310506</v>
      </c>
      <c r="J72" s="0" t="n">
        <v>14713.5983260047</v>
      </c>
    </row>
    <row r="73" customFormat="false" ht="12.8" hidden="false" customHeight="false" outlineLevel="0" collapsed="false">
      <c r="A73" s="0" t="n">
        <v>120</v>
      </c>
      <c r="B73" s="0" t="n">
        <v>3977785.90264623</v>
      </c>
      <c r="C73" s="0" t="n">
        <v>2531786.14442819</v>
      </c>
      <c r="D73" s="0" t="n">
        <v>953533.27785348</v>
      </c>
      <c r="E73" s="0" t="n">
        <v>345844.615117617</v>
      </c>
      <c r="F73" s="0" t="n">
        <v>0</v>
      </c>
      <c r="G73" s="0" t="n">
        <v>9263.02102235026</v>
      </c>
      <c r="H73" s="0" t="n">
        <v>93027.1707108485</v>
      </c>
      <c r="I73" s="0" t="n">
        <v>25827.3510994056</v>
      </c>
      <c r="J73" s="0" t="n">
        <v>13009.1042260524</v>
      </c>
    </row>
    <row r="74" customFormat="false" ht="12.8" hidden="false" customHeight="false" outlineLevel="0" collapsed="false">
      <c r="A74" s="0" t="n">
        <v>121</v>
      </c>
      <c r="B74" s="0" t="n">
        <v>4544851.22862891</v>
      </c>
      <c r="C74" s="0" t="n">
        <v>2382429.62300423</v>
      </c>
      <c r="D74" s="0" t="n">
        <v>917563.151459884</v>
      </c>
      <c r="E74" s="0" t="n">
        <v>336776.198379644</v>
      </c>
      <c r="F74" s="0" t="n">
        <v>778421.77285048</v>
      </c>
      <c r="G74" s="0" t="n">
        <v>13562.9893902582</v>
      </c>
      <c r="H74" s="0" t="n">
        <v>71686.2018237192</v>
      </c>
      <c r="I74" s="0" t="n">
        <v>31108.0137001884</v>
      </c>
      <c r="J74" s="0" t="n">
        <v>10959.6275389236</v>
      </c>
    </row>
    <row r="75" customFormat="false" ht="12.8" hidden="false" customHeight="false" outlineLevel="0" collapsed="false">
      <c r="A75" s="0" t="n">
        <v>122</v>
      </c>
      <c r="B75" s="0" t="n">
        <v>3859603.94178314</v>
      </c>
      <c r="C75" s="0" t="n">
        <v>2416295.017198</v>
      </c>
      <c r="D75" s="0" t="n">
        <v>948843.762117255</v>
      </c>
      <c r="E75" s="0" t="n">
        <v>341626.734867654</v>
      </c>
      <c r="F75" s="0" t="n">
        <v>0</v>
      </c>
      <c r="G75" s="0" t="n">
        <v>12437.5606636525</v>
      </c>
      <c r="H75" s="0" t="n">
        <v>81994.822025262</v>
      </c>
      <c r="I75" s="0" t="n">
        <v>43277.9310067187</v>
      </c>
      <c r="J75" s="0" t="n">
        <v>12009.5931320937</v>
      </c>
    </row>
    <row r="76" customFormat="false" ht="12.8" hidden="false" customHeight="false" outlineLevel="0" collapsed="false">
      <c r="A76" s="0" t="n">
        <v>123</v>
      </c>
      <c r="B76" s="0" t="n">
        <v>3735790.53911915</v>
      </c>
      <c r="C76" s="0" t="n">
        <v>2390861.33947581</v>
      </c>
      <c r="D76" s="0" t="n">
        <v>852023.687395469</v>
      </c>
      <c r="E76" s="0" t="n">
        <v>332604.675575127</v>
      </c>
      <c r="F76" s="0" t="n">
        <v>0</v>
      </c>
      <c r="G76" s="0" t="n">
        <v>11948.8898554582</v>
      </c>
      <c r="H76" s="0" t="n">
        <v>98603.1363363386</v>
      </c>
      <c r="I76" s="0" t="n">
        <v>23704.1330059947</v>
      </c>
      <c r="J76" s="0" t="n">
        <v>14488.6934803234</v>
      </c>
    </row>
    <row r="77" customFormat="false" ht="12.8" hidden="false" customHeight="false" outlineLevel="0" collapsed="false">
      <c r="A77" s="0" t="n">
        <v>124</v>
      </c>
      <c r="B77" s="0" t="n">
        <v>3856643.65188759</v>
      </c>
      <c r="C77" s="0" t="n">
        <v>2516721.88784762</v>
      </c>
      <c r="D77" s="0" t="n">
        <v>851239.962795028</v>
      </c>
      <c r="E77" s="0" t="n">
        <v>340115.132917616</v>
      </c>
      <c r="F77" s="0" t="n">
        <v>0</v>
      </c>
      <c r="G77" s="0" t="n">
        <v>14589.7864443123</v>
      </c>
      <c r="H77" s="0" t="n">
        <v>94000.1186488976</v>
      </c>
      <c r="I77" s="0" t="n">
        <v>23170.459560614</v>
      </c>
      <c r="J77" s="0" t="n">
        <v>13142.6671296577</v>
      </c>
    </row>
    <row r="78" customFormat="false" ht="12.8" hidden="false" customHeight="false" outlineLevel="0" collapsed="false">
      <c r="A78" s="0" t="n">
        <v>125</v>
      </c>
      <c r="B78" s="0" t="n">
        <v>4530600.21780744</v>
      </c>
      <c r="C78" s="0" t="n">
        <v>2418666.81119086</v>
      </c>
      <c r="D78" s="0" t="n">
        <v>852708.02753195</v>
      </c>
      <c r="E78" s="0" t="n">
        <v>332392.886266862</v>
      </c>
      <c r="F78" s="0" t="n">
        <v>777902.667528687</v>
      </c>
      <c r="G78" s="0" t="n">
        <v>16517.4467554357</v>
      </c>
      <c r="H78" s="0" t="n">
        <v>84825.1415397278</v>
      </c>
      <c r="I78" s="0" t="n">
        <v>24710.5874530906</v>
      </c>
      <c r="J78" s="0" t="n">
        <v>12134.705504169</v>
      </c>
    </row>
    <row r="79" customFormat="false" ht="12.8" hidden="false" customHeight="false" outlineLevel="0" collapsed="false">
      <c r="A79" s="0" t="n">
        <v>126</v>
      </c>
      <c r="B79" s="0" t="n">
        <v>3802606.90238415</v>
      </c>
      <c r="C79" s="0" t="n">
        <v>2456286.99656365</v>
      </c>
      <c r="D79" s="0" t="n">
        <v>859143.511783506</v>
      </c>
      <c r="E79" s="0" t="n">
        <v>339585.138027149</v>
      </c>
      <c r="F79" s="0" t="n">
        <v>0</v>
      </c>
      <c r="G79" s="0" t="n">
        <v>16726.6355767081</v>
      </c>
      <c r="H79" s="0" t="n">
        <v>85020.0540952346</v>
      </c>
      <c r="I79" s="0" t="n">
        <v>29636.9840252195</v>
      </c>
      <c r="J79" s="0" t="n">
        <v>12426.1793463592</v>
      </c>
    </row>
    <row r="80" customFormat="false" ht="12.8" hidden="false" customHeight="false" outlineLevel="0" collapsed="false">
      <c r="A80" s="0" t="n">
        <v>127</v>
      </c>
      <c r="B80" s="0" t="n">
        <v>3755039.48060057</v>
      </c>
      <c r="C80" s="0" t="n">
        <v>2406224.08247915</v>
      </c>
      <c r="D80" s="0" t="n">
        <v>844641.593231276</v>
      </c>
      <c r="E80" s="0" t="n">
        <v>329999.397883145</v>
      </c>
      <c r="F80" s="0" t="n">
        <v>0</v>
      </c>
      <c r="G80" s="0" t="n">
        <v>13928.9057116633</v>
      </c>
      <c r="H80" s="0" t="n">
        <v>105438.921116519</v>
      </c>
      <c r="I80" s="0" t="n">
        <v>29437.0110530433</v>
      </c>
      <c r="J80" s="0" t="n">
        <v>14802.7511075173</v>
      </c>
    </row>
    <row r="81" customFormat="false" ht="12.8" hidden="false" customHeight="false" outlineLevel="0" collapsed="false">
      <c r="A81" s="0" t="n">
        <v>128</v>
      </c>
      <c r="B81" s="0" t="n">
        <v>3787807.0148056</v>
      </c>
      <c r="C81" s="0" t="n">
        <v>2487781.10782886</v>
      </c>
      <c r="D81" s="0" t="n">
        <v>828006.515352814</v>
      </c>
      <c r="E81" s="0" t="n">
        <v>337145.202099071</v>
      </c>
      <c r="F81" s="0" t="n">
        <v>0</v>
      </c>
      <c r="G81" s="0" t="n">
        <v>10691.6014807336</v>
      </c>
      <c r="H81" s="0" t="n">
        <v>75748.0264232555</v>
      </c>
      <c r="I81" s="0" t="n">
        <v>30027.3831611539</v>
      </c>
      <c r="J81" s="0" t="n">
        <v>13574.4786218112</v>
      </c>
    </row>
    <row r="82" customFormat="false" ht="12.8" hidden="false" customHeight="false" outlineLevel="0" collapsed="false">
      <c r="A82" s="0" t="n">
        <v>129</v>
      </c>
      <c r="B82" s="0" t="n">
        <v>4454664.58588123</v>
      </c>
      <c r="C82" s="0" t="n">
        <v>2362597.02555552</v>
      </c>
      <c r="D82" s="0" t="n">
        <v>835945.430045744</v>
      </c>
      <c r="E82" s="0" t="n">
        <v>328083.683692372</v>
      </c>
      <c r="F82" s="0" t="n">
        <v>793370.431662545</v>
      </c>
      <c r="G82" s="0" t="n">
        <v>11002.7832643143</v>
      </c>
      <c r="H82" s="0" t="n">
        <v>71673.9146132043</v>
      </c>
      <c r="I82" s="0" t="n">
        <v>28419.6365052328</v>
      </c>
      <c r="J82" s="0" t="n">
        <v>11872.6400778565</v>
      </c>
    </row>
    <row r="83" customFormat="false" ht="12.8" hidden="false" customHeight="false" outlineLevel="0" collapsed="false">
      <c r="A83" s="0" t="n">
        <v>130</v>
      </c>
      <c r="B83" s="0" t="n">
        <v>3697977.3307124</v>
      </c>
      <c r="C83" s="0" t="n">
        <v>2439756.35965619</v>
      </c>
      <c r="D83" s="0" t="n">
        <v>771514.372034983</v>
      </c>
      <c r="E83" s="0" t="n">
        <v>331146.436119696</v>
      </c>
      <c r="F83" s="0" t="n">
        <v>0</v>
      </c>
      <c r="G83" s="0" t="n">
        <v>13452.4942767291</v>
      </c>
      <c r="H83" s="0" t="n">
        <v>95970.1742366516</v>
      </c>
      <c r="I83" s="0" t="n">
        <v>27955.1214729047</v>
      </c>
      <c r="J83" s="0" t="n">
        <v>15014.1453097971</v>
      </c>
    </row>
    <row r="84" customFormat="false" ht="12.8" hidden="false" customHeight="false" outlineLevel="0" collapsed="false">
      <c r="A84" s="0" t="n">
        <v>131</v>
      </c>
      <c r="B84" s="0" t="n">
        <v>3682627.55972079</v>
      </c>
      <c r="C84" s="0" t="n">
        <v>2401053.45229021</v>
      </c>
      <c r="D84" s="0" t="n">
        <v>763973.089549216</v>
      </c>
      <c r="E84" s="0" t="n">
        <v>326575.497478072</v>
      </c>
      <c r="F84" s="0" t="n">
        <v>0</v>
      </c>
      <c r="G84" s="0" t="n">
        <v>13424.9104375256</v>
      </c>
      <c r="H84" s="0" t="n">
        <v>119911.256535282</v>
      </c>
      <c r="I84" s="0" t="n">
        <v>25269.8766141384</v>
      </c>
      <c r="J84" s="0" t="n">
        <v>17737.7831647365</v>
      </c>
    </row>
    <row r="85" customFormat="false" ht="12.8" hidden="false" customHeight="false" outlineLevel="0" collapsed="false">
      <c r="A85" s="0" t="n">
        <v>132</v>
      </c>
      <c r="B85" s="0" t="n">
        <v>3731505.3344102</v>
      </c>
      <c r="C85" s="0" t="n">
        <v>2413138.60941807</v>
      </c>
      <c r="D85" s="0" t="n">
        <v>824743.294755825</v>
      </c>
      <c r="E85" s="0" t="n">
        <v>334862.805208659</v>
      </c>
      <c r="F85" s="0" t="n">
        <v>0</v>
      </c>
      <c r="G85" s="0" t="n">
        <v>16147.5455803226</v>
      </c>
      <c r="H85" s="0" t="n">
        <v>89739.5862593045</v>
      </c>
      <c r="I85" s="0" t="n">
        <v>29630.7206886586</v>
      </c>
      <c r="J85" s="0" t="n">
        <v>16288.0714044767</v>
      </c>
    </row>
    <row r="86" customFormat="false" ht="12.8" hidden="false" customHeight="false" outlineLevel="0" collapsed="false">
      <c r="A86" s="0" t="n">
        <v>133</v>
      </c>
      <c r="B86" s="0" t="n">
        <v>4415358.7015193</v>
      </c>
      <c r="C86" s="0" t="n">
        <v>2345215.93953231</v>
      </c>
      <c r="D86" s="0" t="n">
        <v>785032.159517956</v>
      </c>
      <c r="E86" s="0" t="n">
        <v>325411.476296105</v>
      </c>
      <c r="F86" s="0" t="n">
        <v>787307.58420639</v>
      </c>
      <c r="G86" s="0" t="n">
        <v>13433.3528829628</v>
      </c>
      <c r="H86" s="0" t="n">
        <v>90480.9321433081</v>
      </c>
      <c r="I86" s="0" t="n">
        <v>37921.0056107652</v>
      </c>
      <c r="J86" s="0" t="n">
        <v>11109.9497018092</v>
      </c>
    </row>
    <row r="87" customFormat="false" ht="12.8" hidden="false" customHeight="false" outlineLevel="0" collapsed="false">
      <c r="A87" s="0" t="n">
        <v>134</v>
      </c>
      <c r="B87" s="0" t="n">
        <v>3777176.1989271</v>
      </c>
      <c r="C87" s="0" t="n">
        <v>2467229.49857454</v>
      </c>
      <c r="D87" s="0" t="n">
        <v>789384.961747567</v>
      </c>
      <c r="E87" s="0" t="n">
        <v>334012.797979164</v>
      </c>
      <c r="F87" s="0" t="n">
        <v>0</v>
      </c>
      <c r="G87" s="0" t="n">
        <v>12413.4366396188</v>
      </c>
      <c r="H87" s="0" t="n">
        <v>96758.0319749189</v>
      </c>
      <c r="I87" s="0" t="n">
        <v>52731.4321019649</v>
      </c>
      <c r="J87" s="0" t="n">
        <v>16275.7317453337</v>
      </c>
    </row>
    <row r="88" customFormat="false" ht="12.8" hidden="false" customHeight="false" outlineLevel="0" collapsed="false">
      <c r="A88" s="0" t="n">
        <v>135</v>
      </c>
      <c r="B88" s="0" t="n">
        <v>3633757.48400007</v>
      </c>
      <c r="C88" s="0" t="n">
        <v>2400883.59856035</v>
      </c>
      <c r="D88" s="0" t="n">
        <v>757384.069144257</v>
      </c>
      <c r="E88" s="0" t="n">
        <v>329813.837430083</v>
      </c>
      <c r="F88" s="0" t="n">
        <v>0</v>
      </c>
      <c r="G88" s="0" t="n">
        <v>10757.3356312911</v>
      </c>
      <c r="H88" s="0" t="n">
        <v>92848.6943911656</v>
      </c>
      <c r="I88" s="0" t="n">
        <v>21538.8336125069</v>
      </c>
      <c r="J88" s="0" t="n">
        <v>14335.498385554</v>
      </c>
    </row>
    <row r="89" customFormat="false" ht="12.8" hidden="false" customHeight="false" outlineLevel="0" collapsed="false">
      <c r="A89" s="0" t="n">
        <v>136</v>
      </c>
      <c r="B89" s="0" t="n">
        <v>3770687.3016682</v>
      </c>
      <c r="C89" s="0" t="n">
        <v>2566145.32398273</v>
      </c>
      <c r="D89" s="0" t="n">
        <v>719849.363441915</v>
      </c>
      <c r="E89" s="0" t="n">
        <v>340764.205239244</v>
      </c>
      <c r="F89" s="0" t="n">
        <v>0</v>
      </c>
      <c r="G89" s="0" t="n">
        <v>15390.3579191675</v>
      </c>
      <c r="H89" s="0" t="n">
        <v>98106.5815331684</v>
      </c>
      <c r="I89" s="0" t="n">
        <v>17229.2205435954</v>
      </c>
      <c r="J89" s="0" t="n">
        <v>14272.3972394704</v>
      </c>
    </row>
    <row r="90" customFormat="false" ht="12.8" hidden="false" customHeight="false" outlineLevel="0" collapsed="false">
      <c r="A90" s="0" t="n">
        <v>137</v>
      </c>
      <c r="B90" s="0" t="n">
        <v>4402567.65284121</v>
      </c>
      <c r="C90" s="0" t="n">
        <v>2418738.09174022</v>
      </c>
      <c r="D90" s="0" t="n">
        <v>689235.379292124</v>
      </c>
      <c r="E90" s="0" t="n">
        <v>331876.942763687</v>
      </c>
      <c r="F90" s="0" t="n">
        <v>795330.56288097</v>
      </c>
      <c r="G90" s="0" t="n">
        <v>15290.8420181488</v>
      </c>
      <c r="H90" s="0" t="n">
        <v>103737.89518944</v>
      </c>
      <c r="I90" s="0" t="n">
        <v>25150.9305123882</v>
      </c>
      <c r="J90" s="0" t="n">
        <v>15161.5128504464</v>
      </c>
    </row>
    <row r="91" customFormat="false" ht="12.8" hidden="false" customHeight="false" outlineLevel="0" collapsed="false">
      <c r="A91" s="0" t="n">
        <v>138</v>
      </c>
      <c r="B91" s="0" t="n">
        <v>3814225.37479888</v>
      </c>
      <c r="C91" s="0" t="n">
        <v>2449361.1935498</v>
      </c>
      <c r="D91" s="0" t="n">
        <v>850314.300401048</v>
      </c>
      <c r="E91" s="0" t="n">
        <v>336556.916102954</v>
      </c>
      <c r="F91" s="0" t="n">
        <v>0</v>
      </c>
      <c r="G91" s="0" t="n">
        <v>15449.164631594</v>
      </c>
      <c r="H91" s="0" t="n">
        <v>114558.294716618</v>
      </c>
      <c r="I91" s="0" t="n">
        <v>35948.7132136534</v>
      </c>
      <c r="J91" s="0" t="n">
        <v>15815.1042569994</v>
      </c>
    </row>
    <row r="92" customFormat="false" ht="12.8" hidden="false" customHeight="false" outlineLevel="0" collapsed="false">
      <c r="A92" s="0" t="n">
        <v>139</v>
      </c>
      <c r="B92" s="0" t="n">
        <v>3693755.48280522</v>
      </c>
      <c r="C92" s="0" t="n">
        <v>2416582.27459867</v>
      </c>
      <c r="D92" s="0" t="n">
        <v>788124.23621296</v>
      </c>
      <c r="E92" s="0" t="n">
        <v>329192.802345703</v>
      </c>
      <c r="F92" s="0" t="n">
        <v>0</v>
      </c>
      <c r="G92" s="0" t="n">
        <v>13333.7832422716</v>
      </c>
      <c r="H92" s="0" t="n">
        <v>90627.0852091456</v>
      </c>
      <c r="I92" s="0" t="n">
        <v>36146.3748114618</v>
      </c>
      <c r="J92" s="0" t="n">
        <v>14127.7116518646</v>
      </c>
    </row>
    <row r="93" customFormat="false" ht="12.8" hidden="false" customHeight="false" outlineLevel="0" collapsed="false">
      <c r="A93" s="0" t="n">
        <v>140</v>
      </c>
      <c r="B93" s="0" t="n">
        <v>3732326.34335172</v>
      </c>
      <c r="C93" s="0" t="n">
        <v>2434093.17913113</v>
      </c>
      <c r="D93" s="0" t="n">
        <v>814231.52749753</v>
      </c>
      <c r="E93" s="0" t="n">
        <v>336945.967649076</v>
      </c>
      <c r="F93" s="0" t="n">
        <v>0</v>
      </c>
      <c r="G93" s="0" t="n">
        <v>14621.0599248382</v>
      </c>
      <c r="H93" s="0" t="n">
        <v>90628.409036484</v>
      </c>
      <c r="I93" s="0" t="n">
        <v>25111.3194646452</v>
      </c>
      <c r="J93" s="0" t="n">
        <v>14144.8340755014</v>
      </c>
    </row>
    <row r="94" customFormat="false" ht="12.8" hidden="false" customHeight="false" outlineLevel="0" collapsed="false">
      <c r="A94" s="0" t="n">
        <v>141</v>
      </c>
      <c r="B94" s="0" t="n">
        <v>4432268.21980447</v>
      </c>
      <c r="C94" s="0" t="n">
        <v>2422440.3470184</v>
      </c>
      <c r="D94" s="0" t="n">
        <v>747385.539710211</v>
      </c>
      <c r="E94" s="0" t="n">
        <v>330961.395480811</v>
      </c>
      <c r="F94" s="0" t="n">
        <v>791576.597086135</v>
      </c>
      <c r="G94" s="0" t="n">
        <v>11433.6023810425</v>
      </c>
      <c r="H94" s="0" t="n">
        <v>75690.2423540419</v>
      </c>
      <c r="I94" s="0" t="n">
        <v>29563.7079872413</v>
      </c>
      <c r="J94" s="0" t="n">
        <v>10729.0527875301</v>
      </c>
    </row>
    <row r="95" customFormat="false" ht="12.8" hidden="false" customHeight="false" outlineLevel="0" collapsed="false">
      <c r="A95" s="0" t="n">
        <v>142</v>
      </c>
      <c r="B95" s="0" t="n">
        <v>3760400.04419833</v>
      </c>
      <c r="C95" s="0" t="n">
        <v>2555048.99288493</v>
      </c>
      <c r="D95" s="0" t="n">
        <v>698743.107166808</v>
      </c>
      <c r="E95" s="0" t="n">
        <v>339388.911285133</v>
      </c>
      <c r="F95" s="0" t="n">
        <v>0</v>
      </c>
      <c r="G95" s="0" t="n">
        <v>16225.8957192916</v>
      </c>
      <c r="H95" s="0" t="n">
        <v>101152.009208682</v>
      </c>
      <c r="I95" s="0" t="n">
        <v>30610.5637423285</v>
      </c>
      <c r="J95" s="0" t="n">
        <v>15515.0937575515</v>
      </c>
    </row>
    <row r="96" customFormat="false" ht="12.8" hidden="false" customHeight="false" outlineLevel="0" collapsed="false">
      <c r="A96" s="0" t="n">
        <v>143</v>
      </c>
      <c r="B96" s="0" t="n">
        <v>3735107.62453875</v>
      </c>
      <c r="C96" s="0" t="n">
        <v>2506456.75461759</v>
      </c>
      <c r="D96" s="0" t="n">
        <v>743702.252128589</v>
      </c>
      <c r="E96" s="0" t="n">
        <v>331451.986244097</v>
      </c>
      <c r="F96" s="0" t="n">
        <v>0</v>
      </c>
      <c r="G96" s="0" t="n">
        <v>14990.1074238267</v>
      </c>
      <c r="H96" s="0" t="n">
        <v>82424.1699660745</v>
      </c>
      <c r="I96" s="0" t="n">
        <v>42383.8655939742</v>
      </c>
      <c r="J96" s="0" t="n">
        <v>12627.6218684678</v>
      </c>
    </row>
    <row r="97" customFormat="false" ht="12.8" hidden="false" customHeight="false" outlineLevel="0" collapsed="false">
      <c r="A97" s="0" t="n">
        <v>144</v>
      </c>
      <c r="B97" s="0" t="n">
        <v>3803307.04684716</v>
      </c>
      <c r="C97" s="0" t="n">
        <v>2633870.39203593</v>
      </c>
      <c r="D97" s="0" t="n">
        <v>699295.274701194</v>
      </c>
      <c r="E97" s="0" t="n">
        <v>340074.229206918</v>
      </c>
      <c r="F97" s="0" t="n">
        <v>0</v>
      </c>
      <c r="G97" s="0" t="n">
        <v>11582.2906525842</v>
      </c>
      <c r="H97" s="0" t="n">
        <v>78442.7675343385</v>
      </c>
      <c r="I97" s="0" t="n">
        <v>29147.9886757041</v>
      </c>
      <c r="J97" s="0" t="n">
        <v>12695.9525058074</v>
      </c>
    </row>
    <row r="98" customFormat="false" ht="12.8" hidden="false" customHeight="false" outlineLevel="0" collapsed="false">
      <c r="A98" s="0" t="n">
        <v>145</v>
      </c>
      <c r="B98" s="0" t="n">
        <v>4545590.94180494</v>
      </c>
      <c r="C98" s="0" t="n">
        <v>2566011.53950578</v>
      </c>
      <c r="D98" s="0" t="n">
        <v>686526.543426588</v>
      </c>
      <c r="E98" s="0" t="n">
        <v>334107.326628693</v>
      </c>
      <c r="F98" s="0" t="n">
        <v>809751.657062085</v>
      </c>
      <c r="G98" s="0" t="n">
        <v>14792.0309002665</v>
      </c>
      <c r="H98" s="0" t="n">
        <v>95224.1390302932</v>
      </c>
      <c r="I98" s="0" t="n">
        <v>27959.1309634227</v>
      </c>
      <c r="J98" s="0" t="n">
        <v>11629.8182115044</v>
      </c>
    </row>
    <row r="99" customFormat="false" ht="12.8" hidden="false" customHeight="false" outlineLevel="0" collapsed="false">
      <c r="A99" s="0" t="n">
        <v>146</v>
      </c>
      <c r="B99" s="0" t="n">
        <v>3828340.70918758</v>
      </c>
      <c r="C99" s="0" t="n">
        <v>2635731.43424726</v>
      </c>
      <c r="D99" s="0" t="n">
        <v>685245.990913206</v>
      </c>
      <c r="E99" s="0" t="n">
        <v>340273.937438025</v>
      </c>
      <c r="F99" s="0" t="n">
        <v>0</v>
      </c>
      <c r="G99" s="0" t="n">
        <v>13622.4854833604</v>
      </c>
      <c r="H99" s="0" t="n">
        <v>103943.301796769</v>
      </c>
      <c r="I99" s="0" t="n">
        <v>34012.4466653558</v>
      </c>
      <c r="J99" s="0" t="n">
        <v>15905.65230751</v>
      </c>
    </row>
    <row r="100" customFormat="false" ht="12.8" hidden="false" customHeight="false" outlineLevel="0" collapsed="false">
      <c r="A100" s="0" t="n">
        <v>147</v>
      </c>
      <c r="B100" s="0" t="n">
        <v>3723968.35452377</v>
      </c>
      <c r="C100" s="0" t="n">
        <v>2518452.33982398</v>
      </c>
      <c r="D100" s="0" t="n">
        <v>712771.50853646</v>
      </c>
      <c r="E100" s="0" t="n">
        <v>331825.966593634</v>
      </c>
      <c r="F100" s="0" t="n">
        <v>0</v>
      </c>
      <c r="G100" s="0" t="n">
        <v>8287.2476418587</v>
      </c>
      <c r="H100" s="0" t="n">
        <v>97781.9743559414</v>
      </c>
      <c r="I100" s="0" t="n">
        <v>39840.2026427733</v>
      </c>
      <c r="J100" s="0" t="n">
        <v>14345.9977938804</v>
      </c>
    </row>
    <row r="101" customFormat="false" ht="12.8" hidden="false" customHeight="false" outlineLevel="0" collapsed="false">
      <c r="A101" s="0" t="n">
        <v>148</v>
      </c>
      <c r="B101" s="0" t="n">
        <v>3859463.63108402</v>
      </c>
      <c r="C101" s="0" t="n">
        <v>2555180.28865543</v>
      </c>
      <c r="D101" s="0" t="n">
        <v>817575.29073399</v>
      </c>
      <c r="E101" s="0" t="n">
        <v>338647.893489478</v>
      </c>
      <c r="F101" s="0" t="n">
        <v>0</v>
      </c>
      <c r="G101" s="0" t="n">
        <v>14249.2421771122</v>
      </c>
      <c r="H101" s="0" t="n">
        <v>97392.7758972768</v>
      </c>
      <c r="I101" s="0" t="n">
        <v>31127.9681453823</v>
      </c>
      <c r="J101" s="0" t="n">
        <v>13860.3293601303</v>
      </c>
    </row>
    <row r="102" customFormat="false" ht="12.8" hidden="false" customHeight="false" outlineLevel="0" collapsed="false">
      <c r="A102" s="0" t="n">
        <v>149</v>
      </c>
      <c r="B102" s="0" t="n">
        <v>4480492.47259308</v>
      </c>
      <c r="C102" s="0" t="n">
        <v>2466345.23220059</v>
      </c>
      <c r="D102" s="0" t="n">
        <v>728927.906822189</v>
      </c>
      <c r="E102" s="0" t="n">
        <v>331759.476386433</v>
      </c>
      <c r="F102" s="0" t="n">
        <v>797021.447247665</v>
      </c>
      <c r="G102" s="0" t="n">
        <v>15034.7371116814</v>
      </c>
      <c r="H102" s="0" t="n">
        <v>93069.2659052525</v>
      </c>
      <c r="I102" s="0" t="n">
        <v>29808.2790435655</v>
      </c>
      <c r="J102" s="0" t="n">
        <v>13576.5999297299</v>
      </c>
    </row>
    <row r="103" customFormat="false" ht="12.8" hidden="false" customHeight="false" outlineLevel="0" collapsed="false">
      <c r="A103" s="0" t="n">
        <v>150</v>
      </c>
      <c r="B103" s="0" t="n">
        <v>3738139.66229446</v>
      </c>
      <c r="C103" s="0" t="n">
        <v>2542149.63213356</v>
      </c>
      <c r="D103" s="0" t="n">
        <v>748873.614735563</v>
      </c>
      <c r="E103" s="0" t="n">
        <v>338315.48494112</v>
      </c>
      <c r="F103" s="0" t="n">
        <v>0</v>
      </c>
      <c r="G103" s="0" t="n">
        <v>10085.1230620011</v>
      </c>
      <c r="H103" s="0" t="n">
        <v>73701.1496330624</v>
      </c>
      <c r="I103" s="0" t="n">
        <v>16033.6298851135</v>
      </c>
      <c r="J103" s="0" t="n">
        <v>12737.2555021815</v>
      </c>
    </row>
    <row r="104" customFormat="false" ht="12.8" hidden="false" customHeight="false" outlineLevel="0" collapsed="false">
      <c r="A104" s="0" t="n">
        <v>151</v>
      </c>
      <c r="B104" s="0" t="n">
        <v>3673700.73125923</v>
      </c>
      <c r="C104" s="0" t="n">
        <v>2488164.50117597</v>
      </c>
      <c r="D104" s="0" t="n">
        <v>697126.057348876</v>
      </c>
      <c r="E104" s="0" t="n">
        <v>329068.427001276</v>
      </c>
      <c r="F104" s="0" t="n">
        <v>0</v>
      </c>
      <c r="G104" s="0" t="n">
        <v>8278.56462062343</v>
      </c>
      <c r="H104" s="0" t="n">
        <v>94932.9876682366</v>
      </c>
      <c r="I104" s="0" t="n">
        <v>38382.01388864</v>
      </c>
      <c r="J104" s="0" t="n">
        <v>14569.1580402527</v>
      </c>
    </row>
    <row r="105" customFormat="false" ht="12.8" hidden="false" customHeight="false" outlineLevel="0" collapsed="false">
      <c r="A105" s="0" t="n">
        <v>152</v>
      </c>
      <c r="B105" s="0" t="n">
        <v>3711014.24994456</v>
      </c>
      <c r="C105" s="0" t="n">
        <v>2523368.39571194</v>
      </c>
      <c r="D105" s="0" t="n">
        <v>712644.576053897</v>
      </c>
      <c r="E105" s="0" t="n">
        <v>336277.922037842</v>
      </c>
      <c r="F105" s="0" t="n">
        <v>0</v>
      </c>
      <c r="G105" s="0" t="n">
        <v>14261.1266249046</v>
      </c>
      <c r="H105" s="0" t="n">
        <v>99170.9870839662</v>
      </c>
      <c r="I105" s="0" t="n">
        <v>16324.4735127287</v>
      </c>
      <c r="J105" s="0" t="n">
        <v>12641.1453773435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B105" activeCellId="0" sqref="B105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3033874.2098396</v>
      </c>
      <c r="C23" s="0" t="n">
        <v>1731553.35302299</v>
      </c>
      <c r="D23" s="0" t="n">
        <v>898327.975286224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2994747.08571464</v>
      </c>
      <c r="C24" s="0" t="n">
        <v>1682335.8747714</v>
      </c>
      <c r="D24" s="0" t="n">
        <v>917442.406649031</v>
      </c>
      <c r="E24" s="0" t="n">
        <v>299001.32398947</v>
      </c>
      <c r="F24" s="0" t="n">
        <v>0</v>
      </c>
      <c r="G24" s="0" t="n">
        <v>8752.27847535863</v>
      </c>
      <c r="H24" s="0" t="n">
        <v>45686.3161044049</v>
      </c>
      <c r="I24" s="0" t="n">
        <v>35847.5059594999</v>
      </c>
      <c r="J24" s="0" t="n">
        <v>5614.23807892876</v>
      </c>
    </row>
    <row r="25" customFormat="false" ht="12.8" hidden="false" customHeight="false" outlineLevel="0" collapsed="false">
      <c r="A25" s="0" t="n">
        <v>72</v>
      </c>
      <c r="B25" s="0" t="n">
        <v>3005061.5127094</v>
      </c>
      <c r="C25" s="0" t="n">
        <v>1680869.73708395</v>
      </c>
      <c r="D25" s="0" t="n">
        <v>935669.140998738</v>
      </c>
      <c r="E25" s="0" t="n">
        <v>296886.980381568</v>
      </c>
      <c r="F25" s="0" t="n">
        <v>0</v>
      </c>
      <c r="G25" s="0" t="n">
        <v>6993.78601574769</v>
      </c>
      <c r="H25" s="0" t="n">
        <v>54064.0418926376</v>
      </c>
      <c r="I25" s="0" t="n">
        <v>23421.3201205658</v>
      </c>
      <c r="J25" s="0" t="n">
        <v>7109.36930151865</v>
      </c>
    </row>
    <row r="26" customFormat="false" ht="12.8" hidden="false" customHeight="false" outlineLevel="0" collapsed="false">
      <c r="A26" s="0" t="n">
        <v>73</v>
      </c>
      <c r="B26" s="0" t="n">
        <v>3328817.33909425</v>
      </c>
      <c r="C26" s="0" t="n">
        <v>1481311.19598589</v>
      </c>
      <c r="D26" s="0" t="n">
        <v>883677.53497009</v>
      </c>
      <c r="E26" s="0" t="n">
        <v>274328.323009439</v>
      </c>
      <c r="F26" s="0" t="n">
        <v>590858.297776742</v>
      </c>
      <c r="G26" s="0" t="n">
        <v>6541.95105198526</v>
      </c>
      <c r="H26" s="0" t="n">
        <v>60299.1520870785</v>
      </c>
      <c r="I26" s="0" t="n">
        <v>24505.5262250565</v>
      </c>
      <c r="J26" s="0" t="n">
        <v>7818.16142557023</v>
      </c>
    </row>
    <row r="27" customFormat="false" ht="12.8" hidden="false" customHeight="false" outlineLevel="0" collapsed="false">
      <c r="A27" s="0" t="n">
        <v>74</v>
      </c>
      <c r="B27" s="0" t="n">
        <v>3222230.55240446</v>
      </c>
      <c r="C27" s="0" t="n">
        <v>1825001.2810804</v>
      </c>
      <c r="D27" s="0" t="n">
        <v>971227.635676238</v>
      </c>
      <c r="E27" s="0" t="n">
        <v>309015.875134384</v>
      </c>
      <c r="F27" s="0" t="n">
        <v>0</v>
      </c>
      <c r="G27" s="0" t="n">
        <v>6920.45648492173</v>
      </c>
      <c r="H27" s="0" t="n">
        <v>58714.7268063337</v>
      </c>
      <c r="I27" s="0" t="n">
        <v>44703.4874360208</v>
      </c>
      <c r="J27" s="0" t="n">
        <v>6118.35228578353</v>
      </c>
    </row>
    <row r="28" customFormat="false" ht="12.8" hidden="false" customHeight="false" outlineLevel="0" collapsed="false">
      <c r="A28" s="0" t="n">
        <v>75</v>
      </c>
      <c r="B28" s="0" t="n">
        <v>2893450.65101034</v>
      </c>
      <c r="C28" s="0" t="n">
        <v>1559616.2107319</v>
      </c>
      <c r="D28" s="0" t="n">
        <v>957132.367687719</v>
      </c>
      <c r="E28" s="0" t="n">
        <v>283709.459607447</v>
      </c>
      <c r="F28" s="0" t="n">
        <v>0</v>
      </c>
      <c r="G28" s="0" t="n">
        <v>8253.35522553758</v>
      </c>
      <c r="H28" s="0" t="n">
        <v>49850.4611306514</v>
      </c>
      <c r="I28" s="0" t="n">
        <v>27789.9199902623</v>
      </c>
      <c r="J28" s="0" t="n">
        <v>7032.6484324444</v>
      </c>
    </row>
    <row r="29" customFormat="false" ht="12.8" hidden="false" customHeight="false" outlineLevel="0" collapsed="false">
      <c r="A29" s="0" t="n">
        <v>76</v>
      </c>
      <c r="B29" s="0" t="n">
        <v>3502130.92077303</v>
      </c>
      <c r="C29" s="0" t="n">
        <v>1920918.56396278</v>
      </c>
      <c r="D29" s="0" t="n">
        <v>1121794.90178641</v>
      </c>
      <c r="E29" s="0" t="n">
        <v>329960.571357997</v>
      </c>
      <c r="F29" s="0" t="n">
        <v>0</v>
      </c>
      <c r="G29" s="0" t="n">
        <v>7632.50872376456</v>
      </c>
      <c r="H29" s="0" t="n">
        <v>78574.5388125008</v>
      </c>
      <c r="I29" s="0" t="n">
        <v>33323.4700116946</v>
      </c>
      <c r="J29" s="0" t="n">
        <v>9239.81060974868</v>
      </c>
    </row>
    <row r="30" customFormat="false" ht="12.8" hidden="false" customHeight="false" outlineLevel="0" collapsed="false">
      <c r="A30" s="0" t="n">
        <v>77</v>
      </c>
      <c r="B30" s="0" t="n">
        <v>3889428.76576633</v>
      </c>
      <c r="C30" s="0" t="n">
        <v>1681543.03282647</v>
      </c>
      <c r="D30" s="0" t="n">
        <v>1090355.60920967</v>
      </c>
      <c r="E30" s="0" t="n">
        <v>309069.94047374</v>
      </c>
      <c r="F30" s="0" t="n">
        <v>696836.849152285</v>
      </c>
      <c r="G30" s="0" t="n">
        <v>8389.62421649484</v>
      </c>
      <c r="H30" s="0" t="n">
        <v>60454.2173898681</v>
      </c>
      <c r="I30" s="0" t="n">
        <v>35016.8576641423</v>
      </c>
      <c r="J30" s="0" t="n">
        <v>7862.67172659118</v>
      </c>
    </row>
    <row r="31" customFormat="false" ht="12.8" hidden="false" customHeight="false" outlineLevel="0" collapsed="false">
      <c r="A31" s="0" t="n">
        <v>78</v>
      </c>
      <c r="B31" s="0" t="n">
        <v>3700898.92636061</v>
      </c>
      <c r="C31" s="0" t="n">
        <v>1992577.81898323</v>
      </c>
      <c r="D31" s="0" t="n">
        <v>1223238.08858862</v>
      </c>
      <c r="E31" s="0" t="n">
        <v>348154.46347493</v>
      </c>
      <c r="F31" s="0" t="n">
        <v>0</v>
      </c>
      <c r="G31" s="0" t="n">
        <v>7011.9467008096</v>
      </c>
      <c r="H31" s="0" t="n">
        <v>62698.4028024919</v>
      </c>
      <c r="I31" s="0" t="n">
        <v>59373.3166047098</v>
      </c>
      <c r="J31" s="0" t="n">
        <v>7355.59723713798</v>
      </c>
    </row>
    <row r="32" customFormat="false" ht="12.8" hidden="false" customHeight="false" outlineLevel="0" collapsed="false">
      <c r="A32" s="0" t="n">
        <v>79</v>
      </c>
      <c r="B32" s="0" t="n">
        <v>3313419.48006201</v>
      </c>
      <c r="C32" s="0" t="n">
        <v>1814674.09295323</v>
      </c>
      <c r="D32" s="0" t="n">
        <v>1055322.56820773</v>
      </c>
      <c r="E32" s="0" t="n">
        <v>327728.544641819</v>
      </c>
      <c r="F32" s="0" t="n">
        <v>0</v>
      </c>
      <c r="G32" s="0" t="n">
        <v>5954.66592073202</v>
      </c>
      <c r="H32" s="0" t="n">
        <v>67883.8925192924</v>
      </c>
      <c r="I32" s="0" t="n">
        <v>34068.0399371994</v>
      </c>
      <c r="J32" s="0" t="n">
        <v>7813.75640055899</v>
      </c>
    </row>
    <row r="33" customFormat="false" ht="12.8" hidden="false" customHeight="false" outlineLevel="0" collapsed="false">
      <c r="A33" s="0" t="n">
        <v>80</v>
      </c>
      <c r="B33" s="0" t="n">
        <v>3760174.9907335</v>
      </c>
      <c r="C33" s="0" t="n">
        <v>2173966.16500978</v>
      </c>
      <c r="D33" s="0" t="n">
        <v>1079869.11173646</v>
      </c>
      <c r="E33" s="0" t="n">
        <v>356973.524814099</v>
      </c>
      <c r="F33" s="0" t="n">
        <v>0</v>
      </c>
      <c r="G33" s="0" t="n">
        <v>6126.87879087837</v>
      </c>
      <c r="H33" s="0" t="n">
        <v>92491.0211090727</v>
      </c>
      <c r="I33" s="0" t="n">
        <v>39169.7917448519</v>
      </c>
      <c r="J33" s="0" t="n">
        <v>10280.0587528187</v>
      </c>
    </row>
    <row r="34" customFormat="false" ht="12.8" hidden="false" customHeight="false" outlineLevel="0" collapsed="false">
      <c r="A34" s="0" t="n">
        <v>81</v>
      </c>
      <c r="B34" s="0" t="n">
        <v>4240961.7818266</v>
      </c>
      <c r="C34" s="0" t="n">
        <v>1925097.67775664</v>
      </c>
      <c r="D34" s="0" t="n">
        <v>1094455.82108554</v>
      </c>
      <c r="E34" s="0" t="n">
        <v>334521.621535655</v>
      </c>
      <c r="F34" s="0" t="n">
        <v>755619.805079282</v>
      </c>
      <c r="G34" s="0" t="n">
        <v>9414.76615353911</v>
      </c>
      <c r="H34" s="0" t="n">
        <v>71471.2594723729</v>
      </c>
      <c r="I34" s="0" t="n">
        <v>39546.1550862997</v>
      </c>
      <c r="J34" s="0" t="n">
        <v>9646.58798926664</v>
      </c>
    </row>
    <row r="35" customFormat="false" ht="12.8" hidden="false" customHeight="false" outlineLevel="0" collapsed="false">
      <c r="A35" s="0" t="n">
        <v>82</v>
      </c>
      <c r="B35" s="0" t="n">
        <v>3892218.86594982</v>
      </c>
      <c r="C35" s="0" t="n">
        <v>2250387.1370111</v>
      </c>
      <c r="D35" s="0" t="n">
        <v>1128339.1889582</v>
      </c>
      <c r="E35" s="0" t="n">
        <v>364627.217870785</v>
      </c>
      <c r="F35" s="0" t="n">
        <v>0</v>
      </c>
      <c r="G35" s="0" t="n">
        <v>7159.65740366763</v>
      </c>
      <c r="H35" s="0" t="n">
        <v>64599.9729936426</v>
      </c>
      <c r="I35" s="0" t="n">
        <v>60866.0730965643</v>
      </c>
      <c r="J35" s="0" t="n">
        <v>8235.58910059281</v>
      </c>
    </row>
    <row r="36" customFormat="false" ht="12.8" hidden="false" customHeight="false" outlineLevel="0" collapsed="false">
      <c r="A36" s="0" t="n">
        <v>83</v>
      </c>
      <c r="B36" s="0" t="n">
        <v>3632691.67968629</v>
      </c>
      <c r="C36" s="0" t="n">
        <v>2077118.70756798</v>
      </c>
      <c r="D36" s="0" t="n">
        <v>1054061.76992399</v>
      </c>
      <c r="E36" s="0" t="n">
        <v>340435.729325692</v>
      </c>
      <c r="F36" s="0" t="n">
        <v>0</v>
      </c>
      <c r="G36" s="0" t="n">
        <v>10181.2183786182</v>
      </c>
      <c r="H36" s="0" t="n">
        <v>93321.555512569</v>
      </c>
      <c r="I36" s="0" t="n">
        <v>43418.0997454666</v>
      </c>
      <c r="J36" s="0" t="n">
        <v>13134.3600854484</v>
      </c>
    </row>
    <row r="37" customFormat="false" ht="12.8" hidden="false" customHeight="false" outlineLevel="0" collapsed="false">
      <c r="A37" s="0" t="n">
        <v>84</v>
      </c>
      <c r="B37" s="0" t="n">
        <v>3944410.31204113</v>
      </c>
      <c r="C37" s="0" t="n">
        <v>2316391.22366548</v>
      </c>
      <c r="D37" s="0" t="n">
        <v>1116242.99391188</v>
      </c>
      <c r="E37" s="0" t="n">
        <v>363570.765697519</v>
      </c>
      <c r="F37" s="0" t="n">
        <v>0</v>
      </c>
      <c r="G37" s="0" t="n">
        <v>13077.4355883252</v>
      </c>
      <c r="H37" s="0" t="n">
        <v>88894.1495968294</v>
      </c>
      <c r="I37" s="0" t="n">
        <v>26237.3961803567</v>
      </c>
      <c r="J37" s="0" t="n">
        <v>11652.6716737887</v>
      </c>
    </row>
    <row r="38" customFormat="false" ht="12.8" hidden="false" customHeight="false" outlineLevel="0" collapsed="false">
      <c r="A38" s="0" t="n">
        <v>85</v>
      </c>
      <c r="B38" s="0" t="n">
        <v>4460190.95090089</v>
      </c>
      <c r="C38" s="0" t="n">
        <v>2133345.25419887</v>
      </c>
      <c r="D38" s="0" t="n">
        <v>1039694.61328283</v>
      </c>
      <c r="E38" s="0" t="n">
        <v>350636.600299854</v>
      </c>
      <c r="F38" s="0" t="n">
        <v>797264.831913158</v>
      </c>
      <c r="G38" s="0" t="n">
        <v>12178.6356600383</v>
      </c>
      <c r="H38" s="0" t="n">
        <v>65082.1251249692</v>
      </c>
      <c r="I38" s="0" t="n">
        <v>49936.5181564006</v>
      </c>
      <c r="J38" s="0" t="n">
        <v>10096.8040771632</v>
      </c>
    </row>
    <row r="39" customFormat="false" ht="12.8" hidden="false" customHeight="false" outlineLevel="0" collapsed="false">
      <c r="A39" s="0" t="n">
        <v>86</v>
      </c>
      <c r="B39" s="0" t="n">
        <v>4012553.24519958</v>
      </c>
      <c r="C39" s="0" t="n">
        <v>2327919.45198439</v>
      </c>
      <c r="D39" s="0" t="n">
        <v>1169597.37971558</v>
      </c>
      <c r="E39" s="0" t="n">
        <v>372036.523244928</v>
      </c>
      <c r="F39" s="0" t="n">
        <v>0</v>
      </c>
      <c r="G39" s="0" t="n">
        <v>11044.8440185338</v>
      </c>
      <c r="H39" s="0" t="n">
        <v>68997.9980684694</v>
      </c>
      <c r="I39" s="0" t="n">
        <v>47223.8377939612</v>
      </c>
      <c r="J39" s="0" t="n">
        <v>9891.09299977994</v>
      </c>
    </row>
    <row r="40" customFormat="false" ht="12.8" hidden="false" customHeight="false" outlineLevel="0" collapsed="false">
      <c r="A40" s="0" t="n">
        <v>87</v>
      </c>
      <c r="B40" s="0" t="n">
        <v>3857011.01302821</v>
      </c>
      <c r="C40" s="0" t="n">
        <v>2291329.67628978</v>
      </c>
      <c r="D40" s="0" t="n">
        <v>1040904.87821318</v>
      </c>
      <c r="E40" s="0" t="n">
        <v>356948.922159047</v>
      </c>
      <c r="F40" s="0" t="n">
        <v>0</v>
      </c>
      <c r="G40" s="0" t="n">
        <v>14091.9948383102</v>
      </c>
      <c r="H40" s="0" t="n">
        <v>100132.104580075</v>
      </c>
      <c r="I40" s="0" t="n">
        <v>39296.1977968657</v>
      </c>
      <c r="J40" s="0" t="n">
        <v>14147.3626249749</v>
      </c>
    </row>
    <row r="41" customFormat="false" ht="12.8" hidden="false" customHeight="false" outlineLevel="0" collapsed="false">
      <c r="A41" s="0" t="n">
        <v>88</v>
      </c>
      <c r="B41" s="0" t="n">
        <v>4091651.92748923</v>
      </c>
      <c r="C41" s="0" t="n">
        <v>2474077.86840043</v>
      </c>
      <c r="D41" s="0" t="n">
        <v>1075557.56738506</v>
      </c>
      <c r="E41" s="0" t="n">
        <v>378019.408704312</v>
      </c>
      <c r="F41" s="0" t="n">
        <v>0</v>
      </c>
      <c r="G41" s="0" t="n">
        <v>8666.91656053308</v>
      </c>
      <c r="H41" s="0" t="n">
        <v>113727.746062208</v>
      </c>
      <c r="I41" s="0" t="n">
        <v>21817.9980786706</v>
      </c>
      <c r="J41" s="0" t="n">
        <v>15235.2895040404</v>
      </c>
    </row>
    <row r="42" customFormat="false" ht="12.8" hidden="false" customHeight="false" outlineLevel="0" collapsed="false">
      <c r="A42" s="0" t="n">
        <v>89</v>
      </c>
      <c r="B42" s="0" t="n">
        <v>4777494.79959976</v>
      </c>
      <c r="C42" s="0" t="n">
        <v>2326092.52040967</v>
      </c>
      <c r="D42" s="0" t="n">
        <v>1093301.67046692</v>
      </c>
      <c r="E42" s="0" t="n">
        <v>365863.936703233</v>
      </c>
      <c r="F42" s="0" t="n">
        <v>847280.497244778</v>
      </c>
      <c r="G42" s="0" t="n">
        <v>10847.108174848</v>
      </c>
      <c r="H42" s="0" t="n">
        <v>73458.2669436135</v>
      </c>
      <c r="I42" s="0" t="n">
        <v>51724.4765783486</v>
      </c>
      <c r="J42" s="0" t="n">
        <v>10596.4588911327</v>
      </c>
    </row>
    <row r="43" customFormat="false" ht="12.8" hidden="false" customHeight="false" outlineLevel="0" collapsed="false">
      <c r="A43" s="0" t="n">
        <v>90</v>
      </c>
      <c r="B43" s="0" t="n">
        <v>4290363.38529791</v>
      </c>
      <c r="C43" s="0" t="n">
        <v>2558566.96777352</v>
      </c>
      <c r="D43" s="0" t="n">
        <v>1164489.25764689</v>
      </c>
      <c r="E43" s="0" t="n">
        <v>386157.301775351</v>
      </c>
      <c r="F43" s="0" t="n">
        <v>0</v>
      </c>
      <c r="G43" s="0" t="n">
        <v>10284.5824827996</v>
      </c>
      <c r="H43" s="0" t="n">
        <v>101260.933567926</v>
      </c>
      <c r="I43" s="0" t="n">
        <v>48700.6184183136</v>
      </c>
      <c r="J43" s="0" t="n">
        <v>13645.1341041768</v>
      </c>
    </row>
    <row r="44" customFormat="false" ht="12.8" hidden="false" customHeight="false" outlineLevel="0" collapsed="false">
      <c r="A44" s="0" t="n">
        <v>91</v>
      </c>
      <c r="B44" s="0" t="n">
        <v>4089307.59517222</v>
      </c>
      <c r="C44" s="0" t="n">
        <v>2486434.10682296</v>
      </c>
      <c r="D44" s="0" t="n">
        <v>1071485.76906612</v>
      </c>
      <c r="E44" s="0" t="n">
        <v>374371.441781016</v>
      </c>
      <c r="F44" s="0" t="n">
        <v>0</v>
      </c>
      <c r="G44" s="0" t="n">
        <v>15529.1859478611</v>
      </c>
      <c r="H44" s="0" t="n">
        <v>92986.1248627927</v>
      </c>
      <c r="I44" s="0" t="n">
        <v>36249.5204118103</v>
      </c>
      <c r="J44" s="0" t="n">
        <v>13241.6650866813</v>
      </c>
    </row>
    <row r="45" customFormat="false" ht="12.8" hidden="false" customHeight="false" outlineLevel="0" collapsed="false">
      <c r="A45" s="0" t="n">
        <v>92</v>
      </c>
      <c r="B45" s="0" t="n">
        <v>4317006.9500232</v>
      </c>
      <c r="C45" s="0" t="n">
        <v>2679011.56905854</v>
      </c>
      <c r="D45" s="0" t="n">
        <v>1068546.89426325</v>
      </c>
      <c r="E45" s="0" t="n">
        <v>392309.960977567</v>
      </c>
      <c r="F45" s="0" t="n">
        <v>0</v>
      </c>
      <c r="G45" s="0" t="n">
        <v>13004.6428755887</v>
      </c>
      <c r="H45" s="0" t="n">
        <v>104101.995146324</v>
      </c>
      <c r="I45" s="0" t="n">
        <v>41377.7560463835</v>
      </c>
      <c r="J45" s="0" t="n">
        <v>14587.6923639339</v>
      </c>
    </row>
    <row r="46" customFormat="false" ht="12.8" hidden="false" customHeight="false" outlineLevel="0" collapsed="false">
      <c r="A46" s="0" t="n">
        <v>93</v>
      </c>
      <c r="B46" s="0" t="n">
        <v>5096323.38694443</v>
      </c>
      <c r="C46" s="0" t="n">
        <v>2646224.75096674</v>
      </c>
      <c r="D46" s="0" t="n">
        <v>976239.391007375</v>
      </c>
      <c r="E46" s="0" t="n">
        <v>386515.798789159</v>
      </c>
      <c r="F46" s="0" t="n">
        <v>904643.138197878</v>
      </c>
      <c r="G46" s="0" t="n">
        <v>9780.82389378552</v>
      </c>
      <c r="H46" s="0" t="n">
        <v>118892.492890974</v>
      </c>
      <c r="I46" s="0" t="n">
        <v>37559.4104617245</v>
      </c>
      <c r="J46" s="0" t="n">
        <v>16314.0296538444</v>
      </c>
    </row>
    <row r="47" customFormat="false" ht="12.8" hidden="false" customHeight="false" outlineLevel="0" collapsed="false">
      <c r="A47" s="0" t="n">
        <v>94</v>
      </c>
      <c r="B47" s="0" t="n">
        <v>4463959.99627541</v>
      </c>
      <c r="C47" s="0" t="n">
        <v>2834749.70414035</v>
      </c>
      <c r="D47" s="0" t="n">
        <v>1034430.17499833</v>
      </c>
      <c r="E47" s="0" t="n">
        <v>401690.64365702</v>
      </c>
      <c r="F47" s="0" t="n">
        <v>0</v>
      </c>
      <c r="G47" s="0" t="n">
        <v>14806.0562969322</v>
      </c>
      <c r="H47" s="0" t="n">
        <v>106567.465692704</v>
      </c>
      <c r="I47" s="0" t="n">
        <v>47487.5001654271</v>
      </c>
      <c r="J47" s="0" t="n">
        <v>15234.3219718035</v>
      </c>
    </row>
    <row r="48" customFormat="false" ht="12.8" hidden="false" customHeight="false" outlineLevel="0" collapsed="false">
      <c r="A48" s="0" t="n">
        <v>95</v>
      </c>
      <c r="B48" s="0" t="n">
        <v>4340484.2076674</v>
      </c>
      <c r="C48" s="0" t="n">
        <v>2728458.02518392</v>
      </c>
      <c r="D48" s="0" t="n">
        <v>1030103.88459713</v>
      </c>
      <c r="E48" s="0" t="n">
        <v>400073.626833819</v>
      </c>
      <c r="F48" s="0" t="n">
        <v>0</v>
      </c>
      <c r="G48" s="0" t="n">
        <v>11249.8282183827</v>
      </c>
      <c r="H48" s="0" t="n">
        <v>111854.57468318</v>
      </c>
      <c r="I48" s="0" t="n">
        <v>40608.0366531509</v>
      </c>
      <c r="J48" s="0" t="n">
        <v>17589.552147086</v>
      </c>
    </row>
    <row r="49" customFormat="false" ht="12.8" hidden="false" customHeight="false" outlineLevel="0" collapsed="false">
      <c r="A49" s="0" t="n">
        <v>96</v>
      </c>
      <c r="B49" s="0" t="n">
        <v>4443948.01418645</v>
      </c>
      <c r="C49" s="0" t="n">
        <v>2875129.52726009</v>
      </c>
      <c r="D49" s="0" t="n">
        <v>985315.010043896</v>
      </c>
      <c r="E49" s="0" t="n">
        <v>406532.34444219</v>
      </c>
      <c r="F49" s="0" t="n">
        <v>0</v>
      </c>
      <c r="G49" s="0" t="n">
        <v>14979.8931585341</v>
      </c>
      <c r="H49" s="0" t="n">
        <v>98688.0414369348</v>
      </c>
      <c r="I49" s="0" t="n">
        <v>40584.019772734</v>
      </c>
      <c r="J49" s="0" t="n">
        <v>13600.399336067</v>
      </c>
    </row>
    <row r="50" customFormat="false" ht="12.8" hidden="false" customHeight="false" outlineLevel="0" collapsed="false">
      <c r="A50" s="0" t="n">
        <v>97</v>
      </c>
      <c r="B50" s="0" t="n">
        <v>5348299.42135761</v>
      </c>
      <c r="C50" s="0" t="n">
        <v>2865101.32476421</v>
      </c>
      <c r="D50" s="0" t="n">
        <v>946156.331345009</v>
      </c>
      <c r="E50" s="0" t="n">
        <v>403510.358533078</v>
      </c>
      <c r="F50" s="0" t="n">
        <v>948767.006440857</v>
      </c>
      <c r="G50" s="0" t="n">
        <v>16659.6364084143</v>
      </c>
      <c r="H50" s="0" t="n">
        <v>119134.029946247</v>
      </c>
      <c r="I50" s="0" t="n">
        <v>31511.4368385403</v>
      </c>
      <c r="J50" s="0" t="n">
        <v>18081.9591485714</v>
      </c>
    </row>
    <row r="51" customFormat="false" ht="12.8" hidden="false" customHeight="false" outlineLevel="0" collapsed="false">
      <c r="A51" s="0" t="n">
        <v>98</v>
      </c>
      <c r="B51" s="0" t="n">
        <v>4583407.4221574</v>
      </c>
      <c r="C51" s="0" t="n">
        <v>2925359.9009765</v>
      </c>
      <c r="D51" s="0" t="n">
        <v>1042769.99669491</v>
      </c>
      <c r="E51" s="0" t="n">
        <v>410138.595760385</v>
      </c>
      <c r="F51" s="0" t="n">
        <v>0</v>
      </c>
      <c r="G51" s="0" t="n">
        <v>16241.8892482035</v>
      </c>
      <c r="H51" s="0" t="n">
        <v>123282.741421808</v>
      </c>
      <c r="I51" s="0" t="n">
        <v>41842.9595404001</v>
      </c>
      <c r="J51" s="0" t="n">
        <v>16709.7669887125</v>
      </c>
    </row>
    <row r="52" customFormat="false" ht="12.8" hidden="false" customHeight="false" outlineLevel="0" collapsed="false">
      <c r="A52" s="0" t="n">
        <v>99</v>
      </c>
      <c r="B52" s="0" t="n">
        <v>4384241.87133246</v>
      </c>
      <c r="C52" s="0" t="n">
        <v>2833306.67685835</v>
      </c>
      <c r="D52" s="0" t="n">
        <v>973588.342385205</v>
      </c>
      <c r="E52" s="0" t="n">
        <v>405359.780674492</v>
      </c>
      <c r="F52" s="0" t="n">
        <v>0</v>
      </c>
      <c r="G52" s="0" t="n">
        <v>12696.6115842265</v>
      </c>
      <c r="H52" s="0" t="n">
        <v>114608.88514062</v>
      </c>
      <c r="I52" s="0" t="n">
        <v>28086.6403761594</v>
      </c>
      <c r="J52" s="0" t="n">
        <v>16997.4599466415</v>
      </c>
    </row>
    <row r="53" customFormat="false" ht="12.8" hidden="false" customHeight="false" outlineLevel="0" collapsed="false">
      <c r="A53" s="0" t="n">
        <v>100</v>
      </c>
      <c r="B53" s="0" t="n">
        <v>4489301.91623432</v>
      </c>
      <c r="C53" s="0" t="n">
        <v>2873361.13141074</v>
      </c>
      <c r="D53" s="0" t="n">
        <v>1012798.20451828</v>
      </c>
      <c r="E53" s="0" t="n">
        <v>413641.698478331</v>
      </c>
      <c r="F53" s="0" t="n">
        <v>0</v>
      </c>
      <c r="G53" s="0" t="n">
        <v>17687.9344842053</v>
      </c>
      <c r="H53" s="0" t="n">
        <v>123429.384867152</v>
      </c>
      <c r="I53" s="0" t="n">
        <v>24660.814562833</v>
      </c>
      <c r="J53" s="0" t="n">
        <v>15813.3140627227</v>
      </c>
    </row>
    <row r="54" customFormat="false" ht="12.8" hidden="false" customHeight="false" outlineLevel="0" collapsed="false">
      <c r="A54" s="0" t="n">
        <v>101</v>
      </c>
      <c r="B54" s="0" t="n">
        <v>5303366.08246149</v>
      </c>
      <c r="C54" s="0" t="n">
        <v>2779016.29365882</v>
      </c>
      <c r="D54" s="0" t="n">
        <v>982897.136323453</v>
      </c>
      <c r="E54" s="0" t="n">
        <v>409004.082802258</v>
      </c>
      <c r="F54" s="0" t="n">
        <v>939904.601901512</v>
      </c>
      <c r="G54" s="0" t="n">
        <v>11215.4653216765</v>
      </c>
      <c r="H54" s="0" t="n">
        <v>126744.949038399</v>
      </c>
      <c r="I54" s="0" t="n">
        <v>36206.8598018044</v>
      </c>
      <c r="J54" s="0" t="n">
        <v>18286.6895165886</v>
      </c>
    </row>
    <row r="55" customFormat="false" ht="12.8" hidden="false" customHeight="false" outlineLevel="0" collapsed="false">
      <c r="A55" s="0" t="n">
        <v>102</v>
      </c>
      <c r="B55" s="0" t="n">
        <v>4445037.47748046</v>
      </c>
      <c r="C55" s="0" t="n">
        <v>2946950.81535607</v>
      </c>
      <c r="D55" s="0" t="n">
        <v>876590.964816966</v>
      </c>
      <c r="E55" s="0" t="n">
        <v>412241.268320497</v>
      </c>
      <c r="F55" s="0" t="n">
        <v>0</v>
      </c>
      <c r="G55" s="0" t="n">
        <v>18940.2230057664</v>
      </c>
      <c r="H55" s="0" t="n">
        <v>124402.812339323</v>
      </c>
      <c r="I55" s="0" t="n">
        <v>41694.9106738781</v>
      </c>
      <c r="J55" s="0" t="n">
        <v>17094.0136770415</v>
      </c>
    </row>
    <row r="56" customFormat="false" ht="12.8" hidden="false" customHeight="false" outlineLevel="0" collapsed="false">
      <c r="A56" s="0" t="n">
        <v>103</v>
      </c>
      <c r="B56" s="0" t="n">
        <v>4360373.32589517</v>
      </c>
      <c r="C56" s="0" t="n">
        <v>2869209.69114077</v>
      </c>
      <c r="D56" s="0" t="n">
        <v>895457.455475529</v>
      </c>
      <c r="E56" s="0" t="n">
        <v>405380.312991729</v>
      </c>
      <c r="F56" s="0" t="n">
        <v>0</v>
      </c>
      <c r="G56" s="0" t="n">
        <v>17525.9488071062</v>
      </c>
      <c r="H56" s="0" t="n">
        <v>128476.047605751</v>
      </c>
      <c r="I56" s="0" t="n">
        <v>28492.4850964085</v>
      </c>
      <c r="J56" s="0" t="n">
        <v>16564.6117719818</v>
      </c>
    </row>
    <row r="57" customFormat="false" ht="12.8" hidden="false" customHeight="false" outlineLevel="0" collapsed="false">
      <c r="A57" s="0" t="n">
        <v>104</v>
      </c>
      <c r="B57" s="0" t="n">
        <v>4469475.91947557</v>
      </c>
      <c r="C57" s="0" t="n">
        <v>2974224.49253889</v>
      </c>
      <c r="D57" s="0" t="n">
        <v>869734.808026371</v>
      </c>
      <c r="E57" s="0" t="n">
        <v>411931.186773732</v>
      </c>
      <c r="F57" s="0" t="n">
        <v>0</v>
      </c>
      <c r="G57" s="0" t="n">
        <v>11651.8436800049</v>
      </c>
      <c r="H57" s="0" t="n">
        <v>133035.477103111</v>
      </c>
      <c r="I57" s="0" t="n">
        <v>41508.4734214065</v>
      </c>
      <c r="J57" s="0" t="n">
        <v>18327.4143975294</v>
      </c>
    </row>
    <row r="58" customFormat="false" ht="12.8" hidden="false" customHeight="false" outlineLevel="0" collapsed="false">
      <c r="A58" s="0" t="n">
        <v>105</v>
      </c>
      <c r="B58" s="0" t="n">
        <v>5405714.09442946</v>
      </c>
      <c r="C58" s="0" t="n">
        <v>2925959.29561821</v>
      </c>
      <c r="D58" s="0" t="n">
        <v>930612.528482618</v>
      </c>
      <c r="E58" s="0" t="n">
        <v>408783.934711689</v>
      </c>
      <c r="F58" s="0" t="n">
        <v>954840.801571509</v>
      </c>
      <c r="G58" s="0" t="n">
        <v>16922.8881829782</v>
      </c>
      <c r="H58" s="0" t="n">
        <v>112949.757160337</v>
      </c>
      <c r="I58" s="0" t="n">
        <v>36188.6542253862</v>
      </c>
      <c r="J58" s="0" t="n">
        <v>18398.7317609482</v>
      </c>
    </row>
    <row r="59" customFormat="false" ht="12.8" hidden="false" customHeight="false" outlineLevel="0" collapsed="false">
      <c r="A59" s="0" t="n">
        <v>106</v>
      </c>
      <c r="B59" s="0" t="n">
        <v>4479951.03491708</v>
      </c>
      <c r="C59" s="0" t="n">
        <v>2875468.89307791</v>
      </c>
      <c r="D59" s="0" t="n">
        <v>988196.893864196</v>
      </c>
      <c r="E59" s="0" t="n">
        <v>410974.060361796</v>
      </c>
      <c r="F59" s="0" t="n">
        <v>0</v>
      </c>
      <c r="G59" s="0" t="n">
        <v>19507.3781818619</v>
      </c>
      <c r="H59" s="0" t="n">
        <v>122011.062056992</v>
      </c>
      <c r="I59" s="0" t="n">
        <v>34427.0797830078</v>
      </c>
      <c r="J59" s="0" t="n">
        <v>19674.5783306677</v>
      </c>
    </row>
    <row r="60" customFormat="false" ht="12.8" hidden="false" customHeight="false" outlineLevel="0" collapsed="false">
      <c r="A60" s="0" t="n">
        <v>107</v>
      </c>
      <c r="B60" s="0" t="n">
        <v>4448081.50042218</v>
      </c>
      <c r="C60" s="0" t="n">
        <v>2834952.16862432</v>
      </c>
      <c r="D60" s="0" t="n">
        <v>997685.610567716</v>
      </c>
      <c r="E60" s="0" t="n">
        <v>412189.138172059</v>
      </c>
      <c r="F60" s="0" t="n">
        <v>0</v>
      </c>
      <c r="G60" s="0" t="n">
        <v>17166.4834113916</v>
      </c>
      <c r="H60" s="0" t="n">
        <v>115704.471982002</v>
      </c>
      <c r="I60" s="0" t="n">
        <v>52330.5321039737</v>
      </c>
      <c r="J60" s="0" t="n">
        <v>17307.7298657902</v>
      </c>
    </row>
    <row r="61" customFormat="false" ht="12.8" hidden="false" customHeight="false" outlineLevel="0" collapsed="false">
      <c r="A61" s="0" t="n">
        <v>108</v>
      </c>
      <c r="B61" s="0" t="n">
        <v>4561157.70900651</v>
      </c>
      <c r="C61" s="0" t="n">
        <v>2996894.46933199</v>
      </c>
      <c r="D61" s="0" t="n">
        <v>927927.39210758</v>
      </c>
      <c r="E61" s="0" t="n">
        <v>419448.848334155</v>
      </c>
      <c r="F61" s="0" t="n">
        <v>0</v>
      </c>
      <c r="G61" s="0" t="n">
        <v>18487.599946812</v>
      </c>
      <c r="H61" s="0" t="n">
        <v>137548.201304904</v>
      </c>
      <c r="I61" s="0" t="n">
        <v>34695.6950350738</v>
      </c>
      <c r="J61" s="0" t="n">
        <v>16605.5105283593</v>
      </c>
    </row>
    <row r="62" customFormat="false" ht="12.8" hidden="false" customHeight="false" outlineLevel="0" collapsed="false">
      <c r="A62" s="0" t="n">
        <v>109</v>
      </c>
      <c r="B62" s="0" t="n">
        <v>5351215.03263477</v>
      </c>
      <c r="C62" s="0" t="n">
        <v>2929387.53241178</v>
      </c>
      <c r="D62" s="0" t="n">
        <v>875665.024542966</v>
      </c>
      <c r="E62" s="0" t="n">
        <v>415275.716727566</v>
      </c>
      <c r="F62" s="0" t="n">
        <v>943002.251064203</v>
      </c>
      <c r="G62" s="0" t="n">
        <v>15420.8319089566</v>
      </c>
      <c r="H62" s="0" t="n">
        <v>121056.949228106</v>
      </c>
      <c r="I62" s="0" t="n">
        <v>33805.5981830509</v>
      </c>
      <c r="J62" s="0" t="n">
        <v>16623.3187922569</v>
      </c>
    </row>
    <row r="63" customFormat="false" ht="12.8" hidden="false" customHeight="false" outlineLevel="0" collapsed="false">
      <c r="A63" s="0" t="n">
        <v>110</v>
      </c>
      <c r="B63" s="0" t="n">
        <v>4558962.45463519</v>
      </c>
      <c r="C63" s="0" t="n">
        <v>3019324.98941418</v>
      </c>
      <c r="D63" s="0" t="n">
        <v>921217.697387474</v>
      </c>
      <c r="E63" s="0" t="n">
        <v>418851.958034173</v>
      </c>
      <c r="F63" s="0" t="n">
        <v>0</v>
      </c>
      <c r="G63" s="0" t="n">
        <v>16594.5533438445</v>
      </c>
      <c r="H63" s="0" t="n">
        <v>125225.325499692</v>
      </c>
      <c r="I63" s="0" t="n">
        <v>25415.1300373407</v>
      </c>
      <c r="J63" s="0" t="n">
        <v>19590.6390638181</v>
      </c>
    </row>
    <row r="64" customFormat="false" ht="12.8" hidden="false" customHeight="false" outlineLevel="0" collapsed="false">
      <c r="A64" s="0" t="n">
        <v>111</v>
      </c>
      <c r="B64" s="0" t="n">
        <v>4435120.25967796</v>
      </c>
      <c r="C64" s="0" t="n">
        <v>3003820.08537414</v>
      </c>
      <c r="D64" s="0" t="n">
        <v>841575.486796847</v>
      </c>
      <c r="E64" s="0" t="n">
        <v>416569.29016437</v>
      </c>
      <c r="F64" s="0" t="n">
        <v>0</v>
      </c>
      <c r="G64" s="0" t="n">
        <v>21163.181269522</v>
      </c>
      <c r="H64" s="0" t="n">
        <v>112787.26200518</v>
      </c>
      <c r="I64" s="0" t="n">
        <v>26059.7028453383</v>
      </c>
      <c r="J64" s="0" t="n">
        <v>17405.2029412092</v>
      </c>
    </row>
    <row r="65" customFormat="false" ht="12.8" hidden="false" customHeight="false" outlineLevel="0" collapsed="false">
      <c r="A65" s="0" t="n">
        <v>112</v>
      </c>
      <c r="B65" s="0" t="n">
        <v>4554458.32937853</v>
      </c>
      <c r="C65" s="0" t="n">
        <v>3148572.09045131</v>
      </c>
      <c r="D65" s="0" t="n">
        <v>794839.394523031</v>
      </c>
      <c r="E65" s="0" t="n">
        <v>423319.786637904</v>
      </c>
      <c r="F65" s="0" t="n">
        <v>0</v>
      </c>
      <c r="G65" s="0" t="n">
        <v>19596.8894515553</v>
      </c>
      <c r="H65" s="0" t="n">
        <v>111756.640124099</v>
      </c>
      <c r="I65" s="0" t="n">
        <v>26042.6890021156</v>
      </c>
      <c r="J65" s="0" t="n">
        <v>16712.9105803796</v>
      </c>
    </row>
    <row r="66" customFormat="false" ht="12.8" hidden="false" customHeight="false" outlineLevel="0" collapsed="false">
      <c r="A66" s="0" t="n">
        <v>113</v>
      </c>
      <c r="B66" s="0" t="n">
        <v>5431094.11151363</v>
      </c>
      <c r="C66" s="0" t="n">
        <v>2927435.36959999</v>
      </c>
      <c r="D66" s="0" t="n">
        <v>926737.51685672</v>
      </c>
      <c r="E66" s="0" t="n">
        <v>415777.544412433</v>
      </c>
      <c r="F66" s="0" t="n">
        <v>967591.06491442</v>
      </c>
      <c r="G66" s="0" t="n">
        <v>20676.8880570599</v>
      </c>
      <c r="H66" s="0" t="n">
        <v>118188.698896957</v>
      </c>
      <c r="I66" s="0" t="n">
        <v>30567.467171907</v>
      </c>
      <c r="J66" s="0" t="n">
        <v>18362.4575363425</v>
      </c>
    </row>
    <row r="67" customFormat="false" ht="12.8" hidden="false" customHeight="false" outlineLevel="0" collapsed="false">
      <c r="A67" s="0" t="n">
        <v>114</v>
      </c>
      <c r="B67" s="0" t="n">
        <v>4513730.68764665</v>
      </c>
      <c r="C67" s="0" t="n">
        <v>3018497.58645954</v>
      </c>
      <c r="D67" s="0" t="n">
        <v>874339.636248123</v>
      </c>
      <c r="E67" s="0" t="n">
        <v>421561.23406606</v>
      </c>
      <c r="F67" s="0" t="n">
        <v>0</v>
      </c>
      <c r="G67" s="0" t="n">
        <v>19689.0814888541</v>
      </c>
      <c r="H67" s="0" t="n">
        <v>123108.285150707</v>
      </c>
      <c r="I67" s="0" t="n">
        <v>24746.151546598</v>
      </c>
      <c r="J67" s="0" t="n">
        <v>19998.936276802</v>
      </c>
    </row>
    <row r="68" customFormat="false" ht="12.8" hidden="false" customHeight="false" outlineLevel="0" collapsed="false">
      <c r="A68" s="0" t="n">
        <v>115</v>
      </c>
      <c r="B68" s="0" t="n">
        <v>4360034.87069406</v>
      </c>
      <c r="C68" s="0" t="n">
        <v>2960081.45814017</v>
      </c>
      <c r="D68" s="0" t="n">
        <v>793224.947589245</v>
      </c>
      <c r="E68" s="0" t="n">
        <v>415109.410613351</v>
      </c>
      <c r="F68" s="0" t="n">
        <v>0</v>
      </c>
      <c r="G68" s="0" t="n">
        <v>23118.4764729529</v>
      </c>
      <c r="H68" s="0" t="n">
        <v>115888.960642315</v>
      </c>
      <c r="I68" s="0" t="n">
        <v>31449.9393880161</v>
      </c>
      <c r="J68" s="0" t="n">
        <v>17025.613472493</v>
      </c>
    </row>
    <row r="69" customFormat="false" ht="12.8" hidden="false" customHeight="false" outlineLevel="0" collapsed="false">
      <c r="A69" s="0" t="n">
        <v>116</v>
      </c>
      <c r="B69" s="0" t="n">
        <v>4390225.56525775</v>
      </c>
      <c r="C69" s="0" t="n">
        <v>3040479.62527713</v>
      </c>
      <c r="D69" s="0" t="n">
        <v>753197.849121126</v>
      </c>
      <c r="E69" s="0" t="n">
        <v>421201.645980627</v>
      </c>
      <c r="F69" s="0" t="n">
        <v>0</v>
      </c>
      <c r="G69" s="0" t="n">
        <v>18761.5365657955</v>
      </c>
      <c r="H69" s="0" t="n">
        <v>101228.640949157</v>
      </c>
      <c r="I69" s="0" t="n">
        <v>30978.0443663254</v>
      </c>
      <c r="J69" s="0" t="n">
        <v>15741.0125480029</v>
      </c>
    </row>
    <row r="70" customFormat="false" ht="12.8" hidden="false" customHeight="false" outlineLevel="0" collapsed="false">
      <c r="A70" s="0" t="n">
        <v>117</v>
      </c>
      <c r="B70" s="0" t="n">
        <v>5305893.19041352</v>
      </c>
      <c r="C70" s="0" t="n">
        <v>2997061.9632576</v>
      </c>
      <c r="D70" s="0" t="n">
        <v>730131.985714218</v>
      </c>
      <c r="E70" s="0" t="n">
        <v>421983.125520883</v>
      </c>
      <c r="F70" s="0" t="n">
        <v>943490.62706855</v>
      </c>
      <c r="G70" s="0" t="n">
        <v>17190.1173943841</v>
      </c>
      <c r="H70" s="0" t="n">
        <v>133328.806071372</v>
      </c>
      <c r="I70" s="0" t="n">
        <v>28914.8528128226</v>
      </c>
      <c r="J70" s="0" t="n">
        <v>19793.6977857855</v>
      </c>
    </row>
    <row r="71" customFormat="false" ht="12.8" hidden="false" customHeight="false" outlineLevel="0" collapsed="false">
      <c r="A71" s="0" t="n">
        <v>118</v>
      </c>
      <c r="B71" s="0" t="n">
        <v>4437117.38401292</v>
      </c>
      <c r="C71" s="0" t="n">
        <v>3116358.92181067</v>
      </c>
      <c r="D71" s="0" t="n">
        <v>711310.627133332</v>
      </c>
      <c r="E71" s="0" t="n">
        <v>427492.823719184</v>
      </c>
      <c r="F71" s="0" t="n">
        <v>0</v>
      </c>
      <c r="G71" s="0" t="n">
        <v>18467.4326445947</v>
      </c>
      <c r="H71" s="0" t="n">
        <v>124698.208845813</v>
      </c>
      <c r="I71" s="0" t="n">
        <v>23593.6760942093</v>
      </c>
      <c r="J71" s="0" t="n">
        <v>19102.0933819757</v>
      </c>
    </row>
    <row r="72" customFormat="false" ht="12.8" hidden="false" customHeight="false" outlineLevel="0" collapsed="false">
      <c r="A72" s="0" t="n">
        <v>119</v>
      </c>
      <c r="B72" s="0" t="n">
        <v>4403510.99662522</v>
      </c>
      <c r="C72" s="0" t="n">
        <v>3074569.85136289</v>
      </c>
      <c r="D72" s="0" t="n">
        <v>704170.382932178</v>
      </c>
      <c r="E72" s="0" t="n">
        <v>426854.331044434</v>
      </c>
      <c r="F72" s="0" t="n">
        <v>0</v>
      </c>
      <c r="G72" s="0" t="n">
        <v>24682.0731694318</v>
      </c>
      <c r="H72" s="0" t="n">
        <v>122439.901713523</v>
      </c>
      <c r="I72" s="0" t="n">
        <v>34467.4936158767</v>
      </c>
      <c r="J72" s="0" t="n">
        <v>18470.5662230801</v>
      </c>
    </row>
    <row r="73" customFormat="false" ht="12.8" hidden="false" customHeight="false" outlineLevel="0" collapsed="false">
      <c r="A73" s="0" t="n">
        <v>120</v>
      </c>
      <c r="B73" s="0" t="n">
        <v>4507807.95750084</v>
      </c>
      <c r="C73" s="0" t="n">
        <v>3182109.71844999</v>
      </c>
      <c r="D73" s="0" t="n">
        <v>699957.568420398</v>
      </c>
      <c r="E73" s="0" t="n">
        <v>429404.179312351</v>
      </c>
      <c r="F73" s="0" t="n">
        <v>0</v>
      </c>
      <c r="G73" s="0" t="n">
        <v>22315.7748570938</v>
      </c>
      <c r="H73" s="0" t="n">
        <v>119948.581444783</v>
      </c>
      <c r="I73" s="0" t="n">
        <v>30151.8616824023</v>
      </c>
      <c r="J73" s="0" t="n">
        <v>17649.9349647981</v>
      </c>
    </row>
    <row r="74" customFormat="false" ht="12.8" hidden="false" customHeight="false" outlineLevel="0" collapsed="false">
      <c r="A74" s="0" t="n">
        <v>121</v>
      </c>
      <c r="B74" s="0" t="n">
        <v>5394040.91522488</v>
      </c>
      <c r="C74" s="0" t="n">
        <v>3109602.21718878</v>
      </c>
      <c r="D74" s="0" t="n">
        <v>732444.07468069</v>
      </c>
      <c r="E74" s="0" t="n">
        <v>427340.641430715</v>
      </c>
      <c r="F74" s="0" t="n">
        <v>960860.628043994</v>
      </c>
      <c r="G74" s="0" t="n">
        <v>16441.5448028108</v>
      </c>
      <c r="H74" s="0" t="n">
        <v>93855.9703963664</v>
      </c>
      <c r="I74" s="0" t="n">
        <v>31463.3572647052</v>
      </c>
      <c r="J74" s="0" t="n">
        <v>14624.3353752957</v>
      </c>
    </row>
    <row r="75" customFormat="false" ht="12.8" hidden="false" customHeight="false" outlineLevel="0" collapsed="false">
      <c r="A75" s="0" t="n">
        <v>122</v>
      </c>
      <c r="B75" s="0" t="n">
        <v>4500829.09710397</v>
      </c>
      <c r="C75" s="0" t="n">
        <v>3183287.64772767</v>
      </c>
      <c r="D75" s="0" t="n">
        <v>682026.146871002</v>
      </c>
      <c r="E75" s="0" t="n">
        <v>428882.319287645</v>
      </c>
      <c r="F75" s="0" t="n">
        <v>0</v>
      </c>
      <c r="G75" s="0" t="n">
        <v>19567.6572652182</v>
      </c>
      <c r="H75" s="0" t="n">
        <v>135988.412872671</v>
      </c>
      <c r="I75" s="0" t="n">
        <v>27840.0894027045</v>
      </c>
      <c r="J75" s="0" t="n">
        <v>19300.4757274669</v>
      </c>
    </row>
    <row r="76" customFormat="false" ht="12.8" hidden="false" customHeight="false" outlineLevel="0" collapsed="false">
      <c r="A76" s="0" t="n">
        <v>123</v>
      </c>
      <c r="B76" s="0" t="n">
        <v>4389203.95235942</v>
      </c>
      <c r="C76" s="0" t="n">
        <v>3055381.28280272</v>
      </c>
      <c r="D76" s="0" t="n">
        <v>729656.074825846</v>
      </c>
      <c r="E76" s="0" t="n">
        <v>416727.14801085</v>
      </c>
      <c r="F76" s="0" t="n">
        <v>0</v>
      </c>
      <c r="G76" s="0" t="n">
        <v>14688.4745452293</v>
      </c>
      <c r="H76" s="0" t="n">
        <v>114621.052905696</v>
      </c>
      <c r="I76" s="0" t="n">
        <v>36513.3034273703</v>
      </c>
      <c r="J76" s="0" t="n">
        <v>13889.231467951</v>
      </c>
    </row>
    <row r="77" customFormat="false" ht="12.8" hidden="false" customHeight="false" outlineLevel="0" collapsed="false">
      <c r="A77" s="0" t="n">
        <v>124</v>
      </c>
      <c r="B77" s="0" t="n">
        <v>4323247.41241481</v>
      </c>
      <c r="C77" s="0" t="n">
        <v>3062959.26851928</v>
      </c>
      <c r="D77" s="0" t="n">
        <v>664827.299284703</v>
      </c>
      <c r="E77" s="0" t="n">
        <v>419179.428909458</v>
      </c>
      <c r="F77" s="0" t="n">
        <v>0</v>
      </c>
      <c r="G77" s="0" t="n">
        <v>20954.6524564471</v>
      </c>
      <c r="H77" s="0" t="n">
        <v>102294.275454253</v>
      </c>
      <c r="I77" s="0" t="n">
        <v>31697.3342908891</v>
      </c>
      <c r="J77" s="0" t="n">
        <v>15614.3976820723</v>
      </c>
    </row>
    <row r="78" customFormat="false" ht="12.8" hidden="false" customHeight="false" outlineLevel="0" collapsed="false">
      <c r="A78" s="0" t="n">
        <v>125</v>
      </c>
      <c r="B78" s="0" t="n">
        <v>5355258.80045686</v>
      </c>
      <c r="C78" s="0" t="n">
        <v>3116136.88291304</v>
      </c>
      <c r="D78" s="0" t="n">
        <v>644749.727982566</v>
      </c>
      <c r="E78" s="0" t="n">
        <v>417241.675287163</v>
      </c>
      <c r="F78" s="0" t="n">
        <v>952514.365703015</v>
      </c>
      <c r="G78" s="0" t="n">
        <v>25926.7246950175</v>
      </c>
      <c r="H78" s="0" t="n">
        <v>134413.262626909</v>
      </c>
      <c r="I78" s="0" t="n">
        <v>33994.7107164309</v>
      </c>
      <c r="J78" s="0" t="n">
        <v>17602.1077239213</v>
      </c>
    </row>
    <row r="79" customFormat="false" ht="12.8" hidden="false" customHeight="false" outlineLevel="0" collapsed="false">
      <c r="A79" s="0" t="n">
        <v>126</v>
      </c>
      <c r="B79" s="0" t="n">
        <v>4462331.5485536</v>
      </c>
      <c r="C79" s="0" t="n">
        <v>3255876.15704398</v>
      </c>
      <c r="D79" s="0" t="n">
        <v>581562.8396442</v>
      </c>
      <c r="E79" s="0" t="n">
        <v>428890.031626809</v>
      </c>
      <c r="F79" s="0" t="n">
        <v>0</v>
      </c>
      <c r="G79" s="0" t="n">
        <v>20703.9052466017</v>
      </c>
      <c r="H79" s="0" t="n">
        <v>127817.251596192</v>
      </c>
      <c r="I79" s="0" t="n">
        <v>22426.8968362558</v>
      </c>
      <c r="J79" s="0" t="n">
        <v>19646.5846282205</v>
      </c>
    </row>
    <row r="80" customFormat="false" ht="12.8" hidden="false" customHeight="false" outlineLevel="0" collapsed="false">
      <c r="A80" s="0" t="n">
        <v>127</v>
      </c>
      <c r="B80" s="0" t="n">
        <v>4395584.93516075</v>
      </c>
      <c r="C80" s="0" t="n">
        <v>3199937.71345132</v>
      </c>
      <c r="D80" s="0" t="n">
        <v>582432.320173571</v>
      </c>
      <c r="E80" s="0" t="n">
        <v>419313.375696383</v>
      </c>
      <c r="F80" s="0" t="n">
        <v>0</v>
      </c>
      <c r="G80" s="0" t="n">
        <v>16187.7851273739</v>
      </c>
      <c r="H80" s="0" t="n">
        <v>109556.950193633</v>
      </c>
      <c r="I80" s="0" t="n">
        <v>42721.1899444801</v>
      </c>
      <c r="J80" s="0" t="n">
        <v>17288.2036149727</v>
      </c>
    </row>
    <row r="81" customFormat="false" ht="12.8" hidden="false" customHeight="false" outlineLevel="0" collapsed="false">
      <c r="A81" s="0" t="n">
        <v>128</v>
      </c>
      <c r="B81" s="0" t="n">
        <v>4381898.45230778</v>
      </c>
      <c r="C81" s="0" t="n">
        <v>3247070.67451011</v>
      </c>
      <c r="D81" s="0" t="n">
        <v>531817.472285245</v>
      </c>
      <c r="E81" s="0" t="n">
        <v>425698.248494127</v>
      </c>
      <c r="F81" s="0" t="n">
        <v>0</v>
      </c>
      <c r="G81" s="0" t="n">
        <v>22722.0441177548</v>
      </c>
      <c r="H81" s="0" t="n">
        <v>108116.297414159</v>
      </c>
      <c r="I81" s="0" t="n">
        <v>31363.7640215197</v>
      </c>
      <c r="J81" s="0" t="n">
        <v>16876.3694795133</v>
      </c>
    </row>
    <row r="82" customFormat="false" ht="12.8" hidden="false" customHeight="false" outlineLevel="0" collapsed="false">
      <c r="A82" s="0" t="n">
        <v>129</v>
      </c>
      <c r="B82" s="0" t="n">
        <v>5351938.28904308</v>
      </c>
      <c r="C82" s="0" t="n">
        <v>3192415.83630889</v>
      </c>
      <c r="D82" s="0" t="n">
        <v>545594.208270308</v>
      </c>
      <c r="E82" s="0" t="n">
        <v>422886.323771949</v>
      </c>
      <c r="F82" s="0" t="n">
        <v>956870.603890375</v>
      </c>
      <c r="G82" s="0" t="n">
        <v>21033.5368737091</v>
      </c>
      <c r="H82" s="0" t="n">
        <v>134621.455370865</v>
      </c>
      <c r="I82" s="0" t="n">
        <v>51428.3762754212</v>
      </c>
      <c r="J82" s="0" t="n">
        <v>17215.352457346</v>
      </c>
    </row>
    <row r="83" customFormat="false" ht="12.8" hidden="false" customHeight="false" outlineLevel="0" collapsed="false">
      <c r="A83" s="0" t="n">
        <v>130</v>
      </c>
      <c r="B83" s="0" t="n">
        <v>4490309.2179545</v>
      </c>
      <c r="C83" s="0" t="n">
        <v>3268696.83290855</v>
      </c>
      <c r="D83" s="0" t="n">
        <v>586530.672064561</v>
      </c>
      <c r="E83" s="0" t="n">
        <v>433338.053964083</v>
      </c>
      <c r="F83" s="0" t="n">
        <v>0</v>
      </c>
      <c r="G83" s="0" t="n">
        <v>22115.6663850005</v>
      </c>
      <c r="H83" s="0" t="n">
        <v>128347.724724398</v>
      </c>
      <c r="I83" s="0" t="n">
        <v>23427.2527468092</v>
      </c>
      <c r="J83" s="0" t="n">
        <v>19325.8714523899</v>
      </c>
    </row>
    <row r="84" customFormat="false" ht="12.8" hidden="false" customHeight="false" outlineLevel="0" collapsed="false">
      <c r="A84" s="0" t="n">
        <v>131</v>
      </c>
      <c r="B84" s="0" t="n">
        <v>4379864.90575163</v>
      </c>
      <c r="C84" s="0" t="n">
        <v>3129389.88381741</v>
      </c>
      <c r="D84" s="0" t="n">
        <v>614144.455206153</v>
      </c>
      <c r="E84" s="0" t="n">
        <v>428109.13187714</v>
      </c>
      <c r="F84" s="0" t="n">
        <v>0</v>
      </c>
      <c r="G84" s="0" t="n">
        <v>21756.6782888417</v>
      </c>
      <c r="H84" s="0" t="n">
        <v>134468.825725435</v>
      </c>
      <c r="I84" s="0" t="n">
        <v>27063.7656513352</v>
      </c>
      <c r="J84" s="0" t="n">
        <v>17550.5038946006</v>
      </c>
    </row>
    <row r="85" customFormat="false" ht="12.8" hidden="false" customHeight="false" outlineLevel="0" collapsed="false">
      <c r="A85" s="0" t="n">
        <v>132</v>
      </c>
      <c r="B85" s="0" t="n">
        <v>4422948.38383993</v>
      </c>
      <c r="C85" s="0" t="n">
        <v>3239064.5855106</v>
      </c>
      <c r="D85" s="0" t="n">
        <v>587046.395671649</v>
      </c>
      <c r="E85" s="0" t="n">
        <v>434964.543165092</v>
      </c>
      <c r="F85" s="0" t="n">
        <v>0</v>
      </c>
      <c r="G85" s="0" t="n">
        <v>22399.9116494269</v>
      </c>
      <c r="H85" s="0" t="n">
        <v>111856.185393647</v>
      </c>
      <c r="I85" s="0" t="n">
        <v>11786.7837293835</v>
      </c>
      <c r="J85" s="0" t="n">
        <v>17860.715883532</v>
      </c>
    </row>
    <row r="86" customFormat="false" ht="12.8" hidden="false" customHeight="false" outlineLevel="0" collapsed="false">
      <c r="A86" s="0" t="n">
        <v>133</v>
      </c>
      <c r="B86" s="0" t="n">
        <v>5330027.21239557</v>
      </c>
      <c r="C86" s="0" t="n">
        <v>3139093.93714582</v>
      </c>
      <c r="D86" s="0" t="n">
        <v>618835.235414465</v>
      </c>
      <c r="E86" s="0" t="n">
        <v>433785.921367203</v>
      </c>
      <c r="F86" s="0" t="n">
        <v>956520.960537219</v>
      </c>
      <c r="G86" s="0" t="n">
        <v>22602.7476212726</v>
      </c>
      <c r="H86" s="0" t="n">
        <v>123206.376286579</v>
      </c>
      <c r="I86" s="0" t="n">
        <v>17338.7274963274</v>
      </c>
      <c r="J86" s="0" t="n">
        <v>18785.4893589044</v>
      </c>
    </row>
    <row r="87" customFormat="false" ht="12.8" hidden="false" customHeight="false" outlineLevel="0" collapsed="false">
      <c r="A87" s="0" t="n">
        <v>134</v>
      </c>
      <c r="B87" s="0" t="n">
        <v>4407780.36210134</v>
      </c>
      <c r="C87" s="0" t="n">
        <v>3228631.88358462</v>
      </c>
      <c r="D87" s="0" t="n">
        <v>532448.572433311</v>
      </c>
      <c r="E87" s="0" t="n">
        <v>437394.047420628</v>
      </c>
      <c r="F87" s="0" t="n">
        <v>0</v>
      </c>
      <c r="G87" s="0" t="n">
        <v>22280.6799278966</v>
      </c>
      <c r="H87" s="0" t="n">
        <v>128505.453447672</v>
      </c>
      <c r="I87" s="0" t="n">
        <v>32383.520325539</v>
      </c>
      <c r="J87" s="0" t="n">
        <v>21408.3015313592</v>
      </c>
    </row>
    <row r="88" customFormat="false" ht="12.8" hidden="false" customHeight="false" outlineLevel="0" collapsed="false">
      <c r="A88" s="0" t="n">
        <v>135</v>
      </c>
      <c r="B88" s="0" t="n">
        <v>4452198.27750832</v>
      </c>
      <c r="C88" s="0" t="n">
        <v>3235922.2124887</v>
      </c>
      <c r="D88" s="0" t="n">
        <v>568190.346520164</v>
      </c>
      <c r="E88" s="0" t="n">
        <v>432367.502282025</v>
      </c>
      <c r="F88" s="0" t="n">
        <v>0</v>
      </c>
      <c r="G88" s="0" t="n">
        <v>18216.9789549742</v>
      </c>
      <c r="H88" s="0" t="n">
        <v>151963.284556438</v>
      </c>
      <c r="I88" s="0" t="n">
        <v>25793.9482997381</v>
      </c>
      <c r="J88" s="0" t="n">
        <v>24610.0632417447</v>
      </c>
    </row>
    <row r="89" customFormat="false" ht="12.8" hidden="false" customHeight="false" outlineLevel="0" collapsed="false">
      <c r="A89" s="0" t="n">
        <v>136</v>
      </c>
      <c r="B89" s="0" t="n">
        <v>4538719.3572106</v>
      </c>
      <c r="C89" s="0" t="n">
        <v>3206155.72543042</v>
      </c>
      <c r="D89" s="0" t="n">
        <v>697683.253260077</v>
      </c>
      <c r="E89" s="0" t="n">
        <v>442832.675364225</v>
      </c>
      <c r="F89" s="0" t="n">
        <v>0</v>
      </c>
      <c r="G89" s="0" t="n">
        <v>20897.7492190332</v>
      </c>
      <c r="H89" s="0" t="n">
        <v>114574.148467605</v>
      </c>
      <c r="I89" s="0" t="n">
        <v>37750.8285629711</v>
      </c>
      <c r="J89" s="0" t="n">
        <v>20650.9778999464</v>
      </c>
    </row>
    <row r="90" customFormat="false" ht="12.8" hidden="false" customHeight="false" outlineLevel="0" collapsed="false">
      <c r="A90" s="0" t="n">
        <v>137</v>
      </c>
      <c r="B90" s="0" t="n">
        <v>5400796.93968158</v>
      </c>
      <c r="C90" s="0" t="n">
        <v>3218858.78179787</v>
      </c>
      <c r="D90" s="0" t="n">
        <v>580303.588190646</v>
      </c>
      <c r="E90" s="0" t="n">
        <v>438392.217101055</v>
      </c>
      <c r="F90" s="0" t="n">
        <v>968981.369102943</v>
      </c>
      <c r="G90" s="0" t="n">
        <v>29239.1811827115</v>
      </c>
      <c r="H90" s="0" t="n">
        <v>130113.343410988</v>
      </c>
      <c r="I90" s="0" t="n">
        <v>20038.5319822743</v>
      </c>
      <c r="J90" s="0" t="n">
        <v>21755.5365963402</v>
      </c>
    </row>
    <row r="91" customFormat="false" ht="12.8" hidden="false" customHeight="false" outlineLevel="0" collapsed="false">
      <c r="A91" s="0" t="n">
        <v>138</v>
      </c>
      <c r="B91" s="0" t="n">
        <v>4474725.45805081</v>
      </c>
      <c r="C91" s="0" t="n">
        <v>3167842.63147274</v>
      </c>
      <c r="D91" s="0" t="n">
        <v>676997.314703733</v>
      </c>
      <c r="E91" s="0" t="n">
        <v>448121.865367723</v>
      </c>
      <c r="F91" s="0" t="n">
        <v>0</v>
      </c>
      <c r="G91" s="0" t="n">
        <v>30706.4821351461</v>
      </c>
      <c r="H91" s="0" t="n">
        <v>106506.416635134</v>
      </c>
      <c r="I91" s="0" t="n">
        <v>31501.8822834834</v>
      </c>
      <c r="J91" s="0" t="n">
        <v>17491.0618621226</v>
      </c>
    </row>
    <row r="92" customFormat="false" ht="12.8" hidden="false" customHeight="false" outlineLevel="0" collapsed="false">
      <c r="A92" s="0" t="n">
        <v>139</v>
      </c>
      <c r="B92" s="0" t="n">
        <v>4381688.48219519</v>
      </c>
      <c r="C92" s="0" t="n">
        <v>3111411.23676807</v>
      </c>
      <c r="D92" s="0" t="n">
        <v>644901.915417817</v>
      </c>
      <c r="E92" s="0" t="n">
        <v>444074.440560351</v>
      </c>
      <c r="F92" s="0" t="n">
        <v>0</v>
      </c>
      <c r="G92" s="0" t="n">
        <v>31333.0676387201</v>
      </c>
      <c r="H92" s="0" t="n">
        <v>100792.167630918</v>
      </c>
      <c r="I92" s="0" t="n">
        <v>26834.077202376</v>
      </c>
      <c r="J92" s="0" t="n">
        <v>17710.1260610098</v>
      </c>
    </row>
    <row r="93" customFormat="false" ht="12.8" hidden="false" customHeight="false" outlineLevel="0" collapsed="false">
      <c r="A93" s="0" t="n">
        <v>140</v>
      </c>
      <c r="B93" s="0" t="n">
        <v>4464758.9249246</v>
      </c>
      <c r="C93" s="0" t="n">
        <v>3213064.68208231</v>
      </c>
      <c r="D93" s="0" t="n">
        <v>603317.521701351</v>
      </c>
      <c r="E93" s="0" t="n">
        <v>453722.184429731</v>
      </c>
      <c r="F93" s="0" t="n">
        <v>0</v>
      </c>
      <c r="G93" s="0" t="n">
        <v>28714.9855202081</v>
      </c>
      <c r="H93" s="0" t="n">
        <v>128939.508776368</v>
      </c>
      <c r="I93" s="0" t="n">
        <v>19091.5622823407</v>
      </c>
      <c r="J93" s="0" t="n">
        <v>23540.3939724422</v>
      </c>
    </row>
    <row r="94" customFormat="false" ht="12.8" hidden="false" customHeight="false" outlineLevel="0" collapsed="false">
      <c r="A94" s="0" t="n">
        <v>141</v>
      </c>
      <c r="B94" s="0" t="n">
        <v>5448401.05288189</v>
      </c>
      <c r="C94" s="0" t="n">
        <v>3168487.36260798</v>
      </c>
      <c r="D94" s="0" t="n">
        <v>644256.940359533</v>
      </c>
      <c r="E94" s="0" t="n">
        <v>447344.028777912</v>
      </c>
      <c r="F94" s="0" t="n">
        <v>988383.628931517</v>
      </c>
      <c r="G94" s="0" t="n">
        <v>25157.5752977501</v>
      </c>
      <c r="H94" s="0" t="n">
        <v>137295.806112767</v>
      </c>
      <c r="I94" s="0" t="n">
        <v>12674.5964602837</v>
      </c>
      <c r="J94" s="0" t="n">
        <v>22410.6776165533</v>
      </c>
    </row>
    <row r="95" customFormat="false" ht="12.8" hidden="false" customHeight="false" outlineLevel="0" collapsed="false">
      <c r="A95" s="0" t="n">
        <v>142</v>
      </c>
      <c r="B95" s="0" t="n">
        <v>4516899.19778119</v>
      </c>
      <c r="C95" s="0" t="n">
        <v>3331489.51560587</v>
      </c>
      <c r="D95" s="0" t="n">
        <v>515104.384993103</v>
      </c>
      <c r="E95" s="0" t="n">
        <v>456991.712730791</v>
      </c>
      <c r="F95" s="0" t="n">
        <v>0</v>
      </c>
      <c r="G95" s="0" t="n">
        <v>32062.2553772276</v>
      </c>
      <c r="H95" s="0" t="n">
        <v>137676.406722724</v>
      </c>
      <c r="I95" s="0" t="n">
        <v>24294.5701134939</v>
      </c>
      <c r="J95" s="0" t="n">
        <v>20247.2597547459</v>
      </c>
    </row>
    <row r="96" customFormat="false" ht="12.8" hidden="false" customHeight="false" outlineLevel="0" collapsed="false">
      <c r="A96" s="0" t="n">
        <v>143</v>
      </c>
      <c r="B96" s="0" t="n">
        <v>4418358.71946906</v>
      </c>
      <c r="C96" s="0" t="n">
        <v>3209673.72183114</v>
      </c>
      <c r="D96" s="0" t="n">
        <v>554304.986740377</v>
      </c>
      <c r="E96" s="0" t="n">
        <v>454381.481495757</v>
      </c>
      <c r="F96" s="0" t="n">
        <v>0</v>
      </c>
      <c r="G96" s="0" t="n">
        <v>31650.4743666691</v>
      </c>
      <c r="H96" s="0" t="n">
        <v>119760.605708757</v>
      </c>
      <c r="I96" s="0" t="n">
        <v>28338.5753839995</v>
      </c>
      <c r="J96" s="0" t="n">
        <v>20100.0592654148</v>
      </c>
    </row>
    <row r="97" customFormat="false" ht="12.8" hidden="false" customHeight="false" outlineLevel="0" collapsed="false">
      <c r="A97" s="0" t="n">
        <v>144</v>
      </c>
      <c r="B97" s="0" t="n">
        <v>4426766.01667047</v>
      </c>
      <c r="C97" s="0" t="n">
        <v>3266894.68229862</v>
      </c>
      <c r="D97" s="0" t="n">
        <v>505234.185778055</v>
      </c>
      <c r="E97" s="0" t="n">
        <v>461804.926169087</v>
      </c>
      <c r="F97" s="0" t="n">
        <v>0</v>
      </c>
      <c r="G97" s="0" t="n">
        <v>26676.8220538378</v>
      </c>
      <c r="H97" s="0" t="n">
        <v>138494.554113471</v>
      </c>
      <c r="I97" s="0" t="n">
        <v>8122.7127652315</v>
      </c>
      <c r="J97" s="0" t="n">
        <v>22453.3599568632</v>
      </c>
    </row>
    <row r="98" customFormat="false" ht="12.8" hidden="false" customHeight="false" outlineLevel="0" collapsed="false">
      <c r="A98" s="0" t="n">
        <v>145</v>
      </c>
      <c r="B98" s="0" t="n">
        <v>5366410.05417956</v>
      </c>
      <c r="C98" s="0" t="n">
        <v>3220305.77384507</v>
      </c>
      <c r="D98" s="0" t="n">
        <v>544448.542180558</v>
      </c>
      <c r="E98" s="0" t="n">
        <v>455245.571277052</v>
      </c>
      <c r="F98" s="0" t="n">
        <v>990760.706647153</v>
      </c>
      <c r="G98" s="0" t="n">
        <v>22083.7468054729</v>
      </c>
      <c r="H98" s="0" t="n">
        <v>106777.878487148</v>
      </c>
      <c r="I98" s="0" t="n">
        <v>9504.23813632445</v>
      </c>
      <c r="J98" s="0" t="n">
        <v>18292.3285585481</v>
      </c>
    </row>
    <row r="99" customFormat="false" ht="12.8" hidden="false" customHeight="false" outlineLevel="0" collapsed="false">
      <c r="A99" s="0" t="n">
        <v>146</v>
      </c>
      <c r="B99" s="0" t="n">
        <v>4550750.46282965</v>
      </c>
      <c r="C99" s="0" t="n">
        <v>3341637.53883222</v>
      </c>
      <c r="D99" s="0" t="n">
        <v>540547.970773146</v>
      </c>
      <c r="E99" s="0" t="n">
        <v>462653.99850796</v>
      </c>
      <c r="F99" s="0" t="n">
        <v>0</v>
      </c>
      <c r="G99" s="0" t="n">
        <v>24091.2376615983</v>
      </c>
      <c r="H99" s="0" t="n">
        <v>143627.617253498</v>
      </c>
      <c r="I99" s="0" t="n">
        <v>22948.2049861287</v>
      </c>
      <c r="J99" s="0" t="n">
        <v>22695.4362748347</v>
      </c>
    </row>
    <row r="100" customFormat="false" ht="12.8" hidden="false" customHeight="false" outlineLevel="0" collapsed="false">
      <c r="A100" s="0" t="n">
        <v>147</v>
      </c>
      <c r="B100" s="0" t="n">
        <v>4443246.82199548</v>
      </c>
      <c r="C100" s="0" t="n">
        <v>3319749.13108256</v>
      </c>
      <c r="D100" s="0" t="n">
        <v>466512.422146574</v>
      </c>
      <c r="E100" s="0" t="n">
        <v>458719.412628993</v>
      </c>
      <c r="F100" s="0" t="n">
        <v>0</v>
      </c>
      <c r="G100" s="0" t="n">
        <v>28732.9949856416</v>
      </c>
      <c r="H100" s="0" t="n">
        <v>137512.398312124</v>
      </c>
      <c r="I100" s="0" t="n">
        <v>13520.7772139837</v>
      </c>
      <c r="J100" s="0" t="n">
        <v>20459.8671943995</v>
      </c>
    </row>
    <row r="101" customFormat="false" ht="12.8" hidden="false" customHeight="false" outlineLevel="0" collapsed="false">
      <c r="A101" s="0" t="n">
        <v>148</v>
      </c>
      <c r="B101" s="0" t="n">
        <v>4477073.20313368</v>
      </c>
      <c r="C101" s="0" t="n">
        <v>3357357.69797931</v>
      </c>
      <c r="D101" s="0" t="n">
        <v>435276.641387631</v>
      </c>
      <c r="E101" s="0" t="n">
        <v>468005.170396262</v>
      </c>
      <c r="F101" s="0" t="n">
        <v>0</v>
      </c>
      <c r="G101" s="0" t="n">
        <v>27403.4925535899</v>
      </c>
      <c r="H101" s="0" t="n">
        <v>157320.727292824</v>
      </c>
      <c r="I101" s="0" t="n">
        <v>8557.80690379032</v>
      </c>
      <c r="J101" s="0" t="n">
        <v>25762.9315961728</v>
      </c>
    </row>
    <row r="102" customFormat="false" ht="12.8" hidden="false" customHeight="false" outlineLevel="0" collapsed="false">
      <c r="A102" s="0" t="n">
        <v>149</v>
      </c>
      <c r="B102" s="0" t="n">
        <v>5426725.30310593</v>
      </c>
      <c r="C102" s="0" t="n">
        <v>3362313.78467385</v>
      </c>
      <c r="D102" s="0" t="n">
        <v>411617.746513088</v>
      </c>
      <c r="E102" s="0" t="n">
        <v>464605.936918326</v>
      </c>
      <c r="F102" s="0" t="n">
        <v>1013989.76667048</v>
      </c>
      <c r="G102" s="0" t="n">
        <v>24746.1599051489</v>
      </c>
      <c r="H102" s="0" t="n">
        <v>121470.47410918</v>
      </c>
      <c r="I102" s="0" t="n">
        <v>10477.6108984193</v>
      </c>
      <c r="J102" s="0" t="n">
        <v>20173.4793337224</v>
      </c>
    </row>
    <row r="103" customFormat="false" ht="12.8" hidden="false" customHeight="false" outlineLevel="0" collapsed="false">
      <c r="A103" s="0" t="n">
        <v>150</v>
      </c>
      <c r="B103" s="0" t="n">
        <v>4580766.74610888</v>
      </c>
      <c r="C103" s="0" t="n">
        <v>3503072.9701957</v>
      </c>
      <c r="D103" s="0" t="n">
        <v>409637.452726333</v>
      </c>
      <c r="E103" s="0" t="n">
        <v>473923.281784675</v>
      </c>
      <c r="F103" s="0" t="n">
        <v>0</v>
      </c>
      <c r="G103" s="0" t="n">
        <v>31543.4799483154</v>
      </c>
      <c r="H103" s="0" t="n">
        <v>133294.330789115</v>
      </c>
      <c r="I103" s="0" t="n">
        <v>15573.5914907799</v>
      </c>
      <c r="J103" s="0" t="n">
        <v>21209.3883899955</v>
      </c>
    </row>
    <row r="104" customFormat="false" ht="12.8" hidden="false" customHeight="false" outlineLevel="0" collapsed="false">
      <c r="A104" s="0" t="n">
        <v>151</v>
      </c>
      <c r="B104" s="0" t="n">
        <v>4510742.75160187</v>
      </c>
      <c r="C104" s="0" t="n">
        <v>3378006.13249628</v>
      </c>
      <c r="D104" s="0" t="n">
        <v>474427.980387471</v>
      </c>
      <c r="E104" s="0" t="n">
        <v>466883.235608504</v>
      </c>
      <c r="F104" s="0" t="n">
        <v>0</v>
      </c>
      <c r="G104" s="0" t="n">
        <v>26439.0002670302</v>
      </c>
      <c r="H104" s="0" t="n">
        <v>125520.799405414</v>
      </c>
      <c r="I104" s="0" t="n">
        <v>17491.2155895934</v>
      </c>
      <c r="J104" s="0" t="n">
        <v>21815.3439726115</v>
      </c>
    </row>
    <row r="105" customFormat="false" ht="12.8" hidden="false" customHeight="false" outlineLevel="0" collapsed="false">
      <c r="A105" s="0" t="n">
        <v>152</v>
      </c>
      <c r="B105" s="0" t="n">
        <v>4612715.9503376</v>
      </c>
      <c r="C105" s="0" t="n">
        <v>3488873.531225</v>
      </c>
      <c r="D105" s="0" t="n">
        <v>440938.288782763</v>
      </c>
      <c r="E105" s="0" t="n">
        <v>474368.621589192</v>
      </c>
      <c r="F105" s="0" t="n">
        <v>0</v>
      </c>
      <c r="G105" s="0" t="n">
        <v>25753.576367235</v>
      </c>
      <c r="H105" s="0" t="n">
        <v>150160.020465769</v>
      </c>
      <c r="I105" s="0" t="n">
        <v>13569.6231886922</v>
      </c>
      <c r="J105" s="0" t="n">
        <v>24779.2048632069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cols>
    <col collapsed="false" customWidth="false" hidden="false" outlineLevel="0" max="64" min="1" style="160" width="11.64"/>
  </cols>
  <sheetData>
    <row r="1" customFormat="false" ht="12.8" hidden="false" customHeight="false" outlineLevel="0" collapsed="false">
      <c r="A1" s="160" t="s">
        <v>222</v>
      </c>
      <c r="B1" s="160" t="s">
        <v>206</v>
      </c>
      <c r="C1" s="160" t="s">
        <v>251</v>
      </c>
      <c r="D1" s="160" t="s">
        <v>252</v>
      </c>
      <c r="E1" s="160" t="s">
        <v>253</v>
      </c>
      <c r="F1" s="160" t="s">
        <v>254</v>
      </c>
      <c r="G1" s="160" t="s">
        <v>255</v>
      </c>
      <c r="H1" s="160" t="s">
        <v>256</v>
      </c>
      <c r="I1" s="160" t="s">
        <v>207</v>
      </c>
    </row>
    <row r="2" customFormat="false" ht="12.8" hidden="false" customHeight="false" outlineLevel="0" collapsed="false">
      <c r="A2" s="160" t="n">
        <v>49</v>
      </c>
      <c r="B2" s="160" t="n">
        <v>18000510.6188669</v>
      </c>
      <c r="C2" s="160" t="n">
        <v>17348424.3044446</v>
      </c>
      <c r="D2" s="160" t="n">
        <v>61294383.3095153</v>
      </c>
      <c r="E2" s="160" t="n">
        <v>61294383.3095153</v>
      </c>
      <c r="F2" s="160" t="n">
        <v>0</v>
      </c>
      <c r="G2" s="160" t="n">
        <v>371077.892968079</v>
      </c>
      <c r="H2" s="160" t="n">
        <v>186193.971362136</v>
      </c>
      <c r="I2" s="160" t="n">
        <v>135449.214417351</v>
      </c>
    </row>
    <row r="3" customFormat="false" ht="12.8" hidden="false" customHeight="false" outlineLevel="0" collapsed="false">
      <c r="A3" s="160" t="n">
        <v>50</v>
      </c>
      <c r="B3" s="160" t="n">
        <v>22157499.2341788</v>
      </c>
      <c r="C3" s="160" t="n">
        <v>21420846.3579256</v>
      </c>
      <c r="D3" s="160" t="n">
        <v>75698211.0792046</v>
      </c>
      <c r="E3" s="160" t="n">
        <v>64884180.9250325</v>
      </c>
      <c r="F3" s="160" t="n">
        <v>10814030.1541721</v>
      </c>
      <c r="G3" s="160" t="n">
        <v>449590.592220506</v>
      </c>
      <c r="H3" s="160" t="n">
        <v>181303.384351026</v>
      </c>
      <c r="I3" s="160" t="n">
        <v>151084.142402353</v>
      </c>
    </row>
    <row r="4" customFormat="false" ht="12.8" hidden="false" customHeight="false" outlineLevel="0" collapsed="false">
      <c r="A4" s="160" t="n">
        <v>51</v>
      </c>
      <c r="B4" s="160" t="n">
        <v>20233959.3615849</v>
      </c>
      <c r="C4" s="160" t="n">
        <v>19481047.9018705</v>
      </c>
      <c r="D4" s="160" t="n">
        <v>68948168.7444157</v>
      </c>
      <c r="E4" s="160" t="n">
        <v>68948168.7444157</v>
      </c>
      <c r="F4" s="160" t="n">
        <v>0</v>
      </c>
      <c r="G4" s="160" t="n">
        <v>479075.444673333</v>
      </c>
      <c r="H4" s="160" t="n">
        <v>169295.89556962</v>
      </c>
      <c r="I4" s="160" t="n">
        <v>149343.027816335</v>
      </c>
    </row>
    <row r="5" customFormat="false" ht="12.8" hidden="false" customHeight="false" outlineLevel="0" collapsed="false">
      <c r="A5" s="160" t="n">
        <v>52</v>
      </c>
      <c r="B5" s="160" t="n">
        <v>23711099.340712</v>
      </c>
      <c r="C5" s="160" t="n">
        <v>22929508.1705452</v>
      </c>
      <c r="D5" s="160" t="n">
        <v>81128439.104295</v>
      </c>
      <c r="E5" s="160" t="n">
        <v>69538662.0893957</v>
      </c>
      <c r="F5" s="160" t="n">
        <v>11589777.0148993</v>
      </c>
      <c r="G5" s="160" t="n">
        <v>516987.680878167</v>
      </c>
      <c r="H5" s="160" t="n">
        <v>162008.72253143</v>
      </c>
      <c r="I5" s="160" t="n">
        <v>146563.952510206</v>
      </c>
    </row>
    <row r="6" customFormat="false" ht="12.8" hidden="false" customHeight="false" outlineLevel="0" collapsed="false">
      <c r="A6" s="160" t="n">
        <v>53</v>
      </c>
      <c r="B6" s="160" t="n">
        <v>19318558.8094962</v>
      </c>
      <c r="C6" s="160" t="n">
        <v>18652836.7134315</v>
      </c>
      <c r="D6" s="160" t="n">
        <v>66019109.634082</v>
      </c>
      <c r="E6" s="160" t="n">
        <v>66019109.634082</v>
      </c>
      <c r="F6" s="160" t="n">
        <v>0</v>
      </c>
      <c r="G6" s="160" t="n">
        <v>425976.651435597</v>
      </c>
      <c r="H6" s="160" t="n">
        <v>141481.176969882</v>
      </c>
      <c r="I6" s="160" t="n">
        <v>140377.525227439</v>
      </c>
    </row>
    <row r="7" customFormat="false" ht="12.8" hidden="false" customHeight="false" outlineLevel="0" collapsed="false">
      <c r="A7" s="160" t="n">
        <v>54</v>
      </c>
      <c r="B7" s="160" t="n">
        <v>22035975.6793422</v>
      </c>
      <c r="C7" s="160" t="n">
        <v>21394352.2957855</v>
      </c>
      <c r="D7" s="160" t="n">
        <v>75696584.2068533</v>
      </c>
      <c r="E7" s="160" t="n">
        <v>64882786.4630171</v>
      </c>
      <c r="F7" s="160" t="n">
        <v>10813797.7438362</v>
      </c>
      <c r="G7" s="160" t="n">
        <v>415298.321746476</v>
      </c>
      <c r="H7" s="160" t="n">
        <v>127089.694721227</v>
      </c>
      <c r="I7" s="160" t="n">
        <v>141764.810127232</v>
      </c>
    </row>
    <row r="8" customFormat="false" ht="12.8" hidden="false" customHeight="false" outlineLevel="0" collapsed="false">
      <c r="A8" s="160" t="n">
        <v>55</v>
      </c>
      <c r="B8" s="160" t="n">
        <v>19225382.5714869</v>
      </c>
      <c r="C8" s="160" t="n">
        <v>18603741.720877</v>
      </c>
      <c r="D8" s="160" t="n">
        <v>65799884.3882005</v>
      </c>
      <c r="E8" s="160" t="n">
        <v>65799884.3882005</v>
      </c>
      <c r="F8" s="160" t="n">
        <v>0</v>
      </c>
      <c r="G8" s="160" t="n">
        <v>399075.404357142</v>
      </c>
      <c r="H8" s="160" t="n">
        <v>121633.121774462</v>
      </c>
      <c r="I8" s="160" t="n">
        <v>144189.0349691</v>
      </c>
    </row>
    <row r="9" customFormat="false" ht="12.8" hidden="false" customHeight="false" outlineLevel="0" collapsed="false">
      <c r="A9" s="160" t="n">
        <v>56</v>
      </c>
      <c r="B9" s="160" t="n">
        <v>22564836.9054479</v>
      </c>
      <c r="C9" s="160" t="n">
        <v>21903346.743288</v>
      </c>
      <c r="D9" s="160" t="n">
        <v>77437977.0286537</v>
      </c>
      <c r="E9" s="160" t="n">
        <v>66375408.8817032</v>
      </c>
      <c r="F9" s="160" t="n">
        <v>11062568.1469505</v>
      </c>
      <c r="G9" s="160" t="n">
        <v>439140.631379141</v>
      </c>
      <c r="H9" s="160" t="n">
        <v>116461.810362377</v>
      </c>
      <c r="I9" s="160" t="n">
        <v>151268.17202623</v>
      </c>
    </row>
    <row r="10" customFormat="false" ht="12.8" hidden="false" customHeight="false" outlineLevel="0" collapsed="false">
      <c r="A10" s="160" t="n">
        <v>57</v>
      </c>
      <c r="B10" s="160" t="n">
        <v>19510720.9348717</v>
      </c>
      <c r="C10" s="160" t="n">
        <v>18772632.0522002</v>
      </c>
      <c r="D10" s="160" t="n">
        <v>66351902.7083651</v>
      </c>
      <c r="E10" s="160" t="n">
        <v>66351902.7083651</v>
      </c>
      <c r="F10" s="160" t="n">
        <v>0</v>
      </c>
      <c r="G10" s="160" t="n">
        <v>413586.258336625</v>
      </c>
      <c r="H10" s="160" t="n">
        <v>238137.823326839</v>
      </c>
      <c r="I10" s="160" t="n">
        <v>123378.287154311</v>
      </c>
    </row>
    <row r="11" customFormat="false" ht="12.8" hidden="false" customHeight="false" outlineLevel="0" collapsed="false">
      <c r="A11" s="160" t="n">
        <v>58</v>
      </c>
      <c r="B11" s="160" t="n">
        <v>23339052.656364</v>
      </c>
      <c r="C11" s="160" t="n">
        <v>22600878.1366645</v>
      </c>
      <c r="D11" s="160" t="n">
        <v>79882706.2211742</v>
      </c>
      <c r="E11" s="160" t="n">
        <v>68470891.0467207</v>
      </c>
      <c r="F11" s="160" t="n">
        <v>11411815.1744534</v>
      </c>
      <c r="G11" s="160" t="n">
        <v>415889.735639967</v>
      </c>
      <c r="H11" s="160" t="n">
        <v>230582.912895283</v>
      </c>
      <c r="I11" s="160" t="n">
        <v>131002.673091904</v>
      </c>
    </row>
    <row r="12" customFormat="false" ht="12.8" hidden="false" customHeight="false" outlineLevel="0" collapsed="false">
      <c r="A12" s="160" t="n">
        <v>59</v>
      </c>
      <c r="B12" s="160" t="n">
        <v>20676340.3358436</v>
      </c>
      <c r="C12" s="160" t="n">
        <v>19987346.5543269</v>
      </c>
      <c r="D12" s="160" t="n">
        <v>70658358.7383324</v>
      </c>
      <c r="E12" s="160" t="n">
        <v>70658358.7383324</v>
      </c>
      <c r="F12" s="160" t="n">
        <v>0</v>
      </c>
      <c r="G12" s="160" t="n">
        <v>367663.677083727</v>
      </c>
      <c r="H12" s="160" t="n">
        <v>225108.785774441</v>
      </c>
      <c r="I12" s="160" t="n">
        <v>137459.026655012</v>
      </c>
    </row>
    <row r="13" customFormat="false" ht="12.8" hidden="false" customHeight="false" outlineLevel="0" collapsed="false">
      <c r="A13" s="160" t="n">
        <v>60</v>
      </c>
      <c r="B13" s="160" t="n">
        <v>24442783.390504</v>
      </c>
      <c r="C13" s="160" t="n">
        <v>23718443.3956191</v>
      </c>
      <c r="D13" s="160" t="n">
        <v>83772244.5237371</v>
      </c>
      <c r="E13" s="160" t="n">
        <v>71804781.020346</v>
      </c>
      <c r="F13" s="160" t="n">
        <v>11967463.503391</v>
      </c>
      <c r="G13" s="160" t="n">
        <v>396743.97044938</v>
      </c>
      <c r="H13" s="160" t="n">
        <v>227007.358244038</v>
      </c>
      <c r="I13" s="160" t="n">
        <v>143698.094559182</v>
      </c>
    </row>
    <row r="14" customFormat="false" ht="12.8" hidden="false" customHeight="false" outlineLevel="0" collapsed="false">
      <c r="A14" s="160" t="n">
        <v>61</v>
      </c>
      <c r="B14" s="160" t="n">
        <v>19425279.3963776</v>
      </c>
      <c r="C14" s="160" t="n">
        <v>18694163.0781907</v>
      </c>
      <c r="D14" s="160" t="n">
        <v>62655549.6102329</v>
      </c>
      <c r="E14" s="160" t="n">
        <v>70961222.6214461</v>
      </c>
      <c r="F14" s="160" t="n">
        <v>0</v>
      </c>
      <c r="G14" s="160" t="n">
        <v>385120.323093544</v>
      </c>
      <c r="H14" s="160" t="n">
        <v>255380.671773609</v>
      </c>
      <c r="I14" s="160" t="n">
        <v>129450.461885458</v>
      </c>
    </row>
    <row r="15" customFormat="false" ht="12.8" hidden="false" customHeight="false" outlineLevel="0" collapsed="false">
      <c r="A15" s="160" t="n">
        <v>62</v>
      </c>
      <c r="B15" s="160" t="n">
        <v>22128007.929654</v>
      </c>
      <c r="C15" s="160" t="n">
        <v>21409449.6656469</v>
      </c>
      <c r="D15" s="160" t="n">
        <v>71778714.4057313</v>
      </c>
      <c r="E15" s="160" t="n">
        <v>69714099.3486738</v>
      </c>
      <c r="F15" s="160" t="n">
        <v>11619016.5581123</v>
      </c>
      <c r="G15" s="160" t="n">
        <v>396657.897900116</v>
      </c>
      <c r="H15" s="160" t="n">
        <v>234931.164644349</v>
      </c>
      <c r="I15" s="160" t="n">
        <v>124241.716375217</v>
      </c>
    </row>
    <row r="16" customFormat="false" ht="12.8" hidden="false" customHeight="false" outlineLevel="0" collapsed="false">
      <c r="A16" s="160" t="n">
        <v>63</v>
      </c>
      <c r="B16" s="160" t="n">
        <v>18144968.4047922</v>
      </c>
      <c r="C16" s="160" t="n">
        <v>17507481.7642189</v>
      </c>
      <c r="D16" s="160" t="n">
        <v>58906927.6239573</v>
      </c>
      <c r="E16" s="160" t="n">
        <v>66038620.5698344</v>
      </c>
      <c r="F16" s="160" t="n">
        <v>0</v>
      </c>
      <c r="G16" s="160" t="n">
        <v>349907.588704731</v>
      </c>
      <c r="H16" s="160" t="n">
        <v>208838.907550347</v>
      </c>
      <c r="I16" s="160" t="n">
        <v>112485.920454584</v>
      </c>
    </row>
    <row r="17" customFormat="false" ht="12.8" hidden="false" customHeight="false" outlineLevel="0" collapsed="false">
      <c r="A17" s="160" t="n">
        <v>64</v>
      </c>
      <c r="B17" s="160" t="n">
        <v>19836641.3035061</v>
      </c>
      <c r="C17" s="160" t="n">
        <v>19240579.5549017</v>
      </c>
      <c r="D17" s="160" t="n">
        <v>64744975.4296404</v>
      </c>
      <c r="E17" s="160" t="n">
        <v>62201099.778605</v>
      </c>
      <c r="F17" s="160" t="n">
        <v>10366849.9631008</v>
      </c>
      <c r="G17" s="160" t="n">
        <v>316139.72116797</v>
      </c>
      <c r="H17" s="160" t="n">
        <v>201450.048869671</v>
      </c>
      <c r="I17" s="160" t="n">
        <v>112102.826524005</v>
      </c>
    </row>
    <row r="18" customFormat="false" ht="12.8" hidden="false" customHeight="false" outlineLevel="0" collapsed="false">
      <c r="A18" s="160" t="n">
        <v>65</v>
      </c>
      <c r="B18" s="160" t="n">
        <v>15838280.4823216</v>
      </c>
      <c r="C18" s="160" t="n">
        <v>15266786.4777722</v>
      </c>
      <c r="D18" s="160" t="n">
        <v>48722220.7070428</v>
      </c>
      <c r="E18" s="160" t="n">
        <v>61869622.9419318</v>
      </c>
      <c r="F18" s="160" t="n">
        <v>0</v>
      </c>
      <c r="G18" s="160" t="n">
        <v>293358.556230833</v>
      </c>
      <c r="H18" s="160" t="n">
        <v>200443.796049829</v>
      </c>
      <c r="I18" s="160" t="n">
        <v>110988.074669527</v>
      </c>
    </row>
    <row r="19" customFormat="false" ht="12.8" hidden="false" customHeight="false" outlineLevel="0" collapsed="false">
      <c r="A19" s="160" t="n">
        <v>66</v>
      </c>
      <c r="B19" s="160" t="n">
        <v>18778360.1188109</v>
      </c>
      <c r="C19" s="160" t="n">
        <v>18212473.0018592</v>
      </c>
      <c r="D19" s="160" t="n">
        <v>58758310.1698221</v>
      </c>
      <c r="E19" s="160" t="n">
        <v>62353425.0747698</v>
      </c>
      <c r="F19" s="160" t="n">
        <v>10392237.5124616</v>
      </c>
      <c r="G19" s="160" t="n">
        <v>294460.186874524</v>
      </c>
      <c r="H19" s="160" t="n">
        <v>196186.538477386</v>
      </c>
      <c r="I19" s="160" t="n">
        <v>107486.273713936</v>
      </c>
    </row>
    <row r="20" customFormat="false" ht="12.8" hidden="false" customHeight="false" outlineLevel="0" collapsed="false">
      <c r="A20" s="160" t="n">
        <v>67</v>
      </c>
      <c r="B20" s="160" t="n">
        <v>15860188.8718915</v>
      </c>
      <c r="C20" s="160" t="n">
        <v>15266336.8334218</v>
      </c>
      <c r="D20" s="160" t="n">
        <v>49437145.1843315</v>
      </c>
      <c r="E20" s="160" t="n">
        <v>60559005.7924842</v>
      </c>
      <c r="F20" s="160" t="n">
        <v>0</v>
      </c>
      <c r="G20" s="160" t="n">
        <v>310256.129758465</v>
      </c>
      <c r="H20" s="160" t="n">
        <v>207049.283705519</v>
      </c>
      <c r="I20" s="160" t="n">
        <v>109352.321436835</v>
      </c>
    </row>
    <row r="21" customFormat="false" ht="12.8" hidden="false" customHeight="false" outlineLevel="0" collapsed="false">
      <c r="A21" s="160" t="n">
        <v>68</v>
      </c>
      <c r="B21" s="160" t="n">
        <v>18033791.0681253</v>
      </c>
      <c r="C21" s="160" t="n">
        <v>17429822.5917796</v>
      </c>
      <c r="D21" s="160" t="n">
        <v>56931853.5348079</v>
      </c>
      <c r="E21" s="160" t="n">
        <v>58594550.2898636</v>
      </c>
      <c r="F21" s="160" t="n">
        <v>9765758.38164393</v>
      </c>
      <c r="G21" s="160" t="n">
        <v>322478.108124877</v>
      </c>
      <c r="H21" s="160" t="n">
        <v>204660.127476656</v>
      </c>
      <c r="I21" s="160" t="n">
        <v>109757.486777464</v>
      </c>
    </row>
    <row r="22" customFormat="false" ht="12.8" hidden="false" customHeight="false" outlineLevel="0" collapsed="false">
      <c r="A22" s="160" t="n">
        <v>69</v>
      </c>
      <c r="B22" s="160" t="n">
        <v>16523403.45029</v>
      </c>
      <c r="C22" s="160" t="n">
        <v>15951466.786717</v>
      </c>
      <c r="D22" s="160" t="n">
        <v>52151847.3923576</v>
      </c>
      <c r="E22" s="160" t="n">
        <v>61544065.8247029</v>
      </c>
      <c r="F22" s="160" t="n">
        <v>0</v>
      </c>
      <c r="G22" s="160" t="n">
        <v>288795.94933407</v>
      </c>
      <c r="H22" s="160" t="n">
        <v>205086.792036595</v>
      </c>
      <c r="I22" s="160" t="n">
        <v>111505.603146125</v>
      </c>
    </row>
    <row r="23" customFormat="false" ht="12.8" hidden="false" customHeight="false" outlineLevel="0" collapsed="false">
      <c r="A23" s="160" t="n">
        <v>70</v>
      </c>
      <c r="B23" s="160" t="n">
        <v>19058142.3816432</v>
      </c>
      <c r="C23" s="160" t="n">
        <v>18461526.848025</v>
      </c>
      <c r="D23" s="160" t="n">
        <v>60494816.4913407</v>
      </c>
      <c r="E23" s="160" t="n">
        <v>60862859.4474226</v>
      </c>
      <c r="F23" s="160" t="n">
        <v>10143809.9079038</v>
      </c>
      <c r="G23" s="160" t="n">
        <v>325173.586433243</v>
      </c>
      <c r="H23" s="160" t="n">
        <v>206036.596266911</v>
      </c>
      <c r="I23" s="160" t="n">
        <v>93436.2155972832</v>
      </c>
    </row>
    <row r="24" customFormat="false" ht="12.8" hidden="false" customHeight="false" outlineLevel="0" collapsed="false">
      <c r="A24" s="160" t="n">
        <v>71</v>
      </c>
      <c r="B24" s="160" t="n">
        <v>16228435.6949113</v>
      </c>
      <c r="C24" s="160" t="n">
        <v>15647227.0459497</v>
      </c>
      <c r="D24" s="160" t="n">
        <v>51443636.9916347</v>
      </c>
      <c r="E24" s="160" t="n">
        <v>59783009.8686168</v>
      </c>
      <c r="F24" s="160" t="n">
        <v>0</v>
      </c>
      <c r="G24" s="160" t="n">
        <v>315447.262312163</v>
      </c>
      <c r="H24" s="160" t="n">
        <v>202005.238842576</v>
      </c>
      <c r="I24" s="160" t="n">
        <v>91080.2111526782</v>
      </c>
    </row>
    <row r="25" customFormat="false" ht="12.8" hidden="false" customHeight="false" outlineLevel="0" collapsed="false">
      <c r="A25" s="160" t="n">
        <v>72</v>
      </c>
      <c r="B25" s="160" t="n">
        <v>19164529.8646138</v>
      </c>
      <c r="C25" s="160" t="n">
        <v>18586382.7776325</v>
      </c>
      <c r="D25" s="160" t="n">
        <v>61289268.9183452</v>
      </c>
      <c r="E25" s="160" t="n">
        <v>60678108.2586489</v>
      </c>
      <c r="F25" s="160" t="n">
        <v>10113018.0431082</v>
      </c>
      <c r="G25" s="160" t="n">
        <v>314742.845836003</v>
      </c>
      <c r="H25" s="160" t="n">
        <v>197293.21754101</v>
      </c>
      <c r="I25" s="160" t="n">
        <v>94444.319434626</v>
      </c>
    </row>
    <row r="26" customFormat="false" ht="12.8" hidden="false" customHeight="false" outlineLevel="0" collapsed="false">
      <c r="A26" s="160" t="n">
        <v>73</v>
      </c>
      <c r="B26" s="160" t="n">
        <v>16999070.4181802</v>
      </c>
      <c r="C26" s="160" t="n">
        <v>16414401.8405358</v>
      </c>
      <c r="D26" s="160" t="n">
        <v>54358651.5749788</v>
      </c>
      <c r="E26" s="160" t="n">
        <v>62179781.3520302</v>
      </c>
      <c r="F26" s="160" t="n">
        <v>0</v>
      </c>
      <c r="G26" s="160" t="n">
        <v>322792.048541315</v>
      </c>
      <c r="H26" s="160" t="n">
        <v>192578.317182636</v>
      </c>
      <c r="I26" s="160" t="n">
        <v>98997.4456006002</v>
      </c>
    </row>
    <row r="27" customFormat="false" ht="12.8" hidden="false" customHeight="false" outlineLevel="0" collapsed="false">
      <c r="A27" s="160" t="n">
        <v>74</v>
      </c>
      <c r="B27" s="160" t="n">
        <v>20160627.4223957</v>
      </c>
      <c r="C27" s="160" t="n">
        <v>19532178.9477419</v>
      </c>
      <c r="D27" s="160" t="n">
        <v>64817946.0068634</v>
      </c>
      <c r="E27" s="160" t="n">
        <v>63280151.7894615</v>
      </c>
      <c r="F27" s="160" t="n">
        <v>10546691.9649102</v>
      </c>
      <c r="G27" s="160" t="n">
        <v>342403.497097263</v>
      </c>
      <c r="H27" s="160" t="n">
        <v>215029.427444174</v>
      </c>
      <c r="I27" s="160" t="n">
        <v>101450.785874752</v>
      </c>
    </row>
    <row r="28" customFormat="false" ht="12.8" hidden="false" customHeight="false" outlineLevel="0" collapsed="false">
      <c r="A28" s="160" t="n">
        <v>75</v>
      </c>
      <c r="B28" s="160" t="n">
        <v>17827469.7807531</v>
      </c>
      <c r="C28" s="160" t="n">
        <v>17209741.0539101</v>
      </c>
      <c r="D28" s="160" t="n">
        <v>57369319.6632898</v>
      </c>
      <c r="E28" s="160" t="n">
        <v>64607174.2439064</v>
      </c>
      <c r="F28" s="160" t="n">
        <v>0</v>
      </c>
      <c r="G28" s="160" t="n">
        <v>340163.978688434</v>
      </c>
      <c r="H28" s="160" t="n">
        <v>202480.61769457</v>
      </c>
      <c r="I28" s="160" t="n">
        <v>107263.043514284</v>
      </c>
    </row>
    <row r="29" customFormat="false" ht="12.8" hidden="false" customHeight="false" outlineLevel="0" collapsed="false">
      <c r="A29" s="160" t="n">
        <v>76</v>
      </c>
      <c r="B29" s="160" t="n">
        <v>21235313.4896131</v>
      </c>
      <c r="C29" s="160" t="n">
        <v>20561348.5124583</v>
      </c>
      <c r="D29" s="160" t="n">
        <v>68573631.8450377</v>
      </c>
      <c r="E29" s="160" t="n">
        <v>66135888.8743364</v>
      </c>
      <c r="F29" s="160" t="n">
        <v>11022648.1457227</v>
      </c>
      <c r="G29" s="160" t="n">
        <v>375929.684483001</v>
      </c>
      <c r="H29" s="160" t="n">
        <v>224149.601763445</v>
      </c>
      <c r="I29" s="160" t="n">
        <v>105550.987011897</v>
      </c>
    </row>
    <row r="30" customFormat="false" ht="12.8" hidden="false" customHeight="false" outlineLevel="0" collapsed="false">
      <c r="A30" s="160" t="n">
        <v>77</v>
      </c>
      <c r="B30" s="160" t="n">
        <v>18568700.3789999</v>
      </c>
      <c r="C30" s="160" t="n">
        <v>17911703.5979237</v>
      </c>
      <c r="D30" s="160" t="n">
        <v>60008895.2747419</v>
      </c>
      <c r="E30" s="160" t="n">
        <v>66757335.0232655</v>
      </c>
      <c r="F30" s="160" t="n">
        <v>0</v>
      </c>
      <c r="G30" s="160" t="n">
        <v>360868.234727921</v>
      </c>
      <c r="H30" s="160" t="n">
        <v>216994.843412808</v>
      </c>
      <c r="I30" s="160" t="n">
        <v>113048.147050698</v>
      </c>
    </row>
    <row r="31" customFormat="false" ht="12.8" hidden="false" customHeight="false" outlineLevel="0" collapsed="false">
      <c r="A31" s="160" t="n">
        <v>78</v>
      </c>
      <c r="B31" s="160" t="n">
        <v>21907144.7344313</v>
      </c>
      <c r="C31" s="160" t="n">
        <v>21215554.1784978</v>
      </c>
      <c r="D31" s="160" t="n">
        <v>71027896.786655</v>
      </c>
      <c r="E31" s="160" t="n">
        <v>67892554.7746702</v>
      </c>
      <c r="F31" s="160" t="n">
        <v>11315425.7957784</v>
      </c>
      <c r="G31" s="160" t="n">
        <v>386463.418304028</v>
      </c>
      <c r="H31" s="160" t="n">
        <v>231358.889648794</v>
      </c>
      <c r="I31" s="160" t="n">
        <v>105383.211400929</v>
      </c>
    </row>
    <row r="32" customFormat="false" ht="12.8" hidden="false" customHeight="false" outlineLevel="0" collapsed="false">
      <c r="A32" s="160" t="n">
        <v>79</v>
      </c>
      <c r="B32" s="160" t="n">
        <v>19251786.6261542</v>
      </c>
      <c r="C32" s="160" t="n">
        <v>18616095.8963052</v>
      </c>
      <c r="D32" s="160" t="n">
        <v>62611698.5479616</v>
      </c>
      <c r="E32" s="160" t="n">
        <v>68991656.8367446</v>
      </c>
      <c r="F32" s="160" t="n">
        <v>0</v>
      </c>
      <c r="G32" s="160" t="n">
        <v>333316.678479338</v>
      </c>
      <c r="H32" s="160" t="n">
        <v>223929.224415338</v>
      </c>
      <c r="I32" s="160" t="n">
        <v>112064.038506228</v>
      </c>
    </row>
    <row r="33" customFormat="false" ht="12.8" hidden="false" customHeight="false" outlineLevel="0" collapsed="false">
      <c r="A33" s="160" t="n">
        <v>80</v>
      </c>
      <c r="B33" s="160" t="n">
        <v>22863021.1723989</v>
      </c>
      <c r="C33" s="160" t="n">
        <v>22170363.8244481</v>
      </c>
      <c r="D33" s="160" t="n">
        <v>74437760.915997</v>
      </c>
      <c r="E33" s="160" t="n">
        <v>70648562.8817942</v>
      </c>
      <c r="F33" s="160" t="n">
        <v>11774760.480299</v>
      </c>
      <c r="G33" s="160" t="n">
        <v>385241.726505709</v>
      </c>
      <c r="H33" s="160" t="n">
        <v>233374.180136841</v>
      </c>
      <c r="I33" s="160" t="n">
        <v>105773.487583223</v>
      </c>
    </row>
    <row r="34" customFormat="false" ht="12.8" hidden="false" customHeight="false" outlineLevel="0" collapsed="false">
      <c r="A34" s="160" t="n">
        <v>81</v>
      </c>
      <c r="B34" s="160" t="n">
        <v>20010286.0903441</v>
      </c>
      <c r="C34" s="160" t="n">
        <v>19284953.2969577</v>
      </c>
      <c r="D34" s="160" t="n">
        <v>65021524.0687227</v>
      </c>
      <c r="E34" s="160" t="n">
        <v>71177459.6826998</v>
      </c>
      <c r="F34" s="160" t="n">
        <v>0</v>
      </c>
      <c r="G34" s="160" t="n">
        <v>408273.245853643</v>
      </c>
      <c r="H34" s="160" t="n">
        <v>236113.972307932</v>
      </c>
      <c r="I34" s="160" t="n">
        <v>115636.536035453</v>
      </c>
    </row>
    <row r="35" customFormat="false" ht="12.8" hidden="false" customHeight="false" outlineLevel="0" collapsed="false">
      <c r="A35" s="160" t="n">
        <v>82</v>
      </c>
      <c r="B35" s="160" t="n">
        <v>23489680.8585765</v>
      </c>
      <c r="C35" s="160" t="n">
        <v>22710892.7190592</v>
      </c>
      <c r="D35" s="160" t="n">
        <v>76422720.5330559</v>
      </c>
      <c r="E35" s="160" t="n">
        <v>72078399.5488649</v>
      </c>
      <c r="F35" s="160" t="n">
        <v>12013066.5914775</v>
      </c>
      <c r="G35" s="160" t="n">
        <v>453739.602066642</v>
      </c>
      <c r="H35" s="160" t="n">
        <v>247481.452575786</v>
      </c>
      <c r="I35" s="160" t="n">
        <v>110810.121249871</v>
      </c>
    </row>
    <row r="36" customFormat="false" ht="12.8" hidden="false" customHeight="false" outlineLevel="0" collapsed="false">
      <c r="A36" s="160" t="n">
        <v>83</v>
      </c>
      <c r="B36" s="160" t="n">
        <v>20444841.8192635</v>
      </c>
      <c r="C36" s="160" t="n">
        <v>19748107.5975168</v>
      </c>
      <c r="D36" s="160" t="n">
        <v>66798662.4757061</v>
      </c>
      <c r="E36" s="160" t="n">
        <v>72534563.8604739</v>
      </c>
      <c r="F36" s="160" t="n">
        <v>0</v>
      </c>
      <c r="G36" s="160" t="n">
        <v>377604.114205654</v>
      </c>
      <c r="H36" s="160" t="n">
        <v>238860.447049276</v>
      </c>
      <c r="I36" s="160" t="n">
        <v>114670.943559711</v>
      </c>
    </row>
    <row r="37" customFormat="false" ht="12.8" hidden="false" customHeight="false" outlineLevel="0" collapsed="false">
      <c r="A37" s="160" t="n">
        <v>84</v>
      </c>
      <c r="B37" s="160" t="n">
        <v>24028376.0053437</v>
      </c>
      <c r="C37" s="160" t="n">
        <v>23305210.3688769</v>
      </c>
      <c r="D37" s="160" t="n">
        <v>78569298.0199413</v>
      </c>
      <c r="E37" s="160" t="n">
        <v>73725325.2227511</v>
      </c>
      <c r="F37" s="160" t="n">
        <v>12287554.2037918</v>
      </c>
      <c r="G37" s="160" t="n">
        <v>406925.610551322</v>
      </c>
      <c r="H37" s="160" t="n">
        <v>242244.564241444</v>
      </c>
      <c r="I37" s="160" t="n">
        <v>105707.802391428</v>
      </c>
    </row>
    <row r="38" customFormat="false" ht="12.8" hidden="false" customHeight="false" outlineLevel="0" collapsed="false">
      <c r="A38" s="160" t="n">
        <v>85</v>
      </c>
      <c r="B38" s="160" t="n">
        <v>21086606.6329638</v>
      </c>
      <c r="C38" s="160" t="n">
        <v>20332831.3233136</v>
      </c>
      <c r="D38" s="160" t="n">
        <v>68872383.3761673</v>
      </c>
      <c r="E38" s="160" t="n">
        <v>74416540.5280523</v>
      </c>
      <c r="F38" s="160" t="n">
        <v>0</v>
      </c>
      <c r="G38" s="160" t="n">
        <v>433654.509300889</v>
      </c>
      <c r="H38" s="160" t="n">
        <v>242232.013426671</v>
      </c>
      <c r="I38" s="160" t="n">
        <v>111269.695603762</v>
      </c>
    </row>
    <row r="39" customFormat="false" ht="12.8" hidden="false" customHeight="false" outlineLevel="0" collapsed="false">
      <c r="A39" s="160" t="n">
        <v>86</v>
      </c>
      <c r="B39" s="160" t="n">
        <v>24508212.9777136</v>
      </c>
      <c r="C39" s="160" t="n">
        <v>23743074.8500912</v>
      </c>
      <c r="D39" s="160" t="n">
        <v>80165460.3307303</v>
      </c>
      <c r="E39" s="160" t="n">
        <v>74926997.8300481</v>
      </c>
      <c r="F39" s="160" t="n">
        <v>12487832.9716747</v>
      </c>
      <c r="G39" s="160" t="n">
        <v>426814.788644469</v>
      </c>
      <c r="H39" s="160" t="n">
        <v>260750.950301014</v>
      </c>
      <c r="I39" s="160" t="n">
        <v>110817.698109966</v>
      </c>
    </row>
    <row r="40" customFormat="false" ht="12.8" hidden="false" customHeight="false" outlineLevel="0" collapsed="false">
      <c r="A40" s="160" t="n">
        <v>87</v>
      </c>
      <c r="B40" s="160" t="n">
        <v>21565550.8485753</v>
      </c>
      <c r="C40" s="160" t="n">
        <v>20834080.7887224</v>
      </c>
      <c r="D40" s="160" t="n">
        <v>70713271.9470078</v>
      </c>
      <c r="E40" s="160" t="n">
        <v>76036172.3111329</v>
      </c>
      <c r="F40" s="160" t="n">
        <v>0</v>
      </c>
      <c r="G40" s="160" t="n">
        <v>409059.067201978</v>
      </c>
      <c r="H40" s="160" t="n">
        <v>246049.495716259</v>
      </c>
      <c r="I40" s="160" t="n">
        <v>109087.852763885</v>
      </c>
    </row>
    <row r="41" customFormat="false" ht="12.8" hidden="false" customHeight="false" outlineLevel="0" collapsed="false">
      <c r="A41" s="160" t="n">
        <v>88</v>
      </c>
      <c r="B41" s="160" t="n">
        <v>25159549.8063177</v>
      </c>
      <c r="C41" s="160" t="n">
        <v>24381384.9760634</v>
      </c>
      <c r="D41" s="160" t="n">
        <v>82447244.1025818</v>
      </c>
      <c r="E41" s="160" t="n">
        <v>76789885.4500031</v>
      </c>
      <c r="F41" s="160" t="n">
        <v>12798314.2416672</v>
      </c>
      <c r="G41" s="160" t="n">
        <v>440005.836212909</v>
      </c>
      <c r="H41" s="160" t="n">
        <v>262130.068286334</v>
      </c>
      <c r="I41" s="160" t="n">
        <v>108612.751078756</v>
      </c>
    </row>
    <row r="42" customFormat="false" ht="12.8" hidden="false" customHeight="false" outlineLevel="0" collapsed="false">
      <c r="A42" s="160" t="n">
        <v>89</v>
      </c>
      <c r="B42" s="160" t="n">
        <v>21955245.090978</v>
      </c>
      <c r="C42" s="160" t="n">
        <v>21197831.1730038</v>
      </c>
      <c r="D42" s="160" t="n">
        <v>72067312.9040767</v>
      </c>
      <c r="E42" s="160" t="n">
        <v>77218189.8841463</v>
      </c>
      <c r="F42" s="160" t="n">
        <v>0</v>
      </c>
      <c r="G42" s="160" t="n">
        <v>412452.756209785</v>
      </c>
      <c r="H42" s="160" t="n">
        <v>263855.016191852</v>
      </c>
      <c r="I42" s="160" t="n">
        <v>115865.92224645</v>
      </c>
    </row>
    <row r="43" customFormat="false" ht="12.8" hidden="false" customHeight="false" outlineLevel="0" collapsed="false">
      <c r="A43" s="160" t="n">
        <v>90</v>
      </c>
      <c r="B43" s="160" t="n">
        <v>25669957.4890645</v>
      </c>
      <c r="C43" s="160" t="n">
        <v>24862101.8552354</v>
      </c>
      <c r="D43" s="160" t="n">
        <v>84170226.1088542</v>
      </c>
      <c r="E43" s="160" t="n">
        <v>78149615.5932871</v>
      </c>
      <c r="F43" s="160" t="n">
        <v>13024935.9322145</v>
      </c>
      <c r="G43" s="160" t="n">
        <v>446642.93748914</v>
      </c>
      <c r="H43" s="160" t="n">
        <v>280482.271828088</v>
      </c>
      <c r="I43" s="160" t="n">
        <v>115329.177874077</v>
      </c>
    </row>
    <row r="44" customFormat="false" ht="12.8" hidden="false" customHeight="false" outlineLevel="0" collapsed="false">
      <c r="A44" s="160" t="n">
        <v>91</v>
      </c>
      <c r="B44" s="160" t="n">
        <v>22709000.1696626</v>
      </c>
      <c r="C44" s="160" t="n">
        <v>21912180.2773712</v>
      </c>
      <c r="D44" s="160" t="n">
        <v>74597791.3725066</v>
      </c>
      <c r="E44" s="160" t="n">
        <v>79637301.7765863</v>
      </c>
      <c r="F44" s="160" t="n">
        <v>0</v>
      </c>
      <c r="G44" s="160" t="n">
        <v>446503.076979417</v>
      </c>
      <c r="H44" s="160" t="n">
        <v>269982.117587588</v>
      </c>
      <c r="I44" s="160" t="n">
        <v>114763.853891992</v>
      </c>
    </row>
    <row r="45" customFormat="false" ht="12.8" hidden="false" customHeight="false" outlineLevel="0" collapsed="false">
      <c r="A45" s="160" t="n">
        <v>92</v>
      </c>
      <c r="B45" s="160" t="n">
        <v>26553844.9691682</v>
      </c>
      <c r="C45" s="160" t="n">
        <v>25691279.7074699</v>
      </c>
      <c r="D45" s="160" t="n">
        <v>87035715.6235264</v>
      </c>
      <c r="E45" s="160" t="n">
        <v>80640266.353765</v>
      </c>
      <c r="F45" s="160" t="n">
        <v>13440044.3922942</v>
      </c>
      <c r="G45" s="160" t="n">
        <v>501472.356522016</v>
      </c>
      <c r="H45" s="160" t="n">
        <v>282172.133603883</v>
      </c>
      <c r="I45" s="160" t="n">
        <v>112743.959389041</v>
      </c>
    </row>
    <row r="46" customFormat="false" ht="12.8" hidden="false" customHeight="false" outlineLevel="0" collapsed="false">
      <c r="A46" s="160" t="n">
        <v>93</v>
      </c>
      <c r="B46" s="160" t="n">
        <v>23141135.2571893</v>
      </c>
      <c r="C46" s="160" t="n">
        <v>22314485.823151</v>
      </c>
      <c r="D46" s="160" t="n">
        <v>75997717.1705524</v>
      </c>
      <c r="E46" s="160" t="n">
        <v>80979503.4924412</v>
      </c>
      <c r="F46" s="160" t="n">
        <v>0</v>
      </c>
      <c r="G46" s="160" t="n">
        <v>462230.897002717</v>
      </c>
      <c r="H46" s="160" t="n">
        <v>282884.716168009</v>
      </c>
      <c r="I46" s="160" t="n">
        <v>116476.886953649</v>
      </c>
    </row>
    <row r="47" customFormat="false" ht="12.8" hidden="false" customHeight="false" outlineLevel="0" collapsed="false">
      <c r="A47" s="160" t="n">
        <v>94</v>
      </c>
      <c r="B47" s="160" t="n">
        <v>26911850.5158131</v>
      </c>
      <c r="C47" s="160" t="n">
        <v>26057048.1017598</v>
      </c>
      <c r="D47" s="160" t="n">
        <v>88326747.3133823</v>
      </c>
      <c r="E47" s="160" t="n">
        <v>81710492.6622145</v>
      </c>
      <c r="F47" s="160" t="n">
        <v>13618415.4437024</v>
      </c>
      <c r="G47" s="160" t="n">
        <v>482685.694552793</v>
      </c>
      <c r="H47" s="160" t="n">
        <v>291488.216279801</v>
      </c>
      <c r="I47" s="160" t="n">
        <v>115183.57602951</v>
      </c>
    </row>
    <row r="48" customFormat="false" ht="12.8" hidden="false" customHeight="false" outlineLevel="0" collapsed="false">
      <c r="A48" s="160" t="n">
        <v>95</v>
      </c>
      <c r="B48" s="160" t="n">
        <v>23526351.5193564</v>
      </c>
      <c r="C48" s="160" t="n">
        <v>22661844.4046271</v>
      </c>
      <c r="D48" s="160" t="n">
        <v>77245176.9750552</v>
      </c>
      <c r="E48" s="160" t="n">
        <v>82122876.2077832</v>
      </c>
      <c r="F48" s="160" t="n">
        <v>0</v>
      </c>
      <c r="G48" s="160" t="n">
        <v>494322.505792663</v>
      </c>
      <c r="H48" s="160" t="n">
        <v>289508.200197841</v>
      </c>
      <c r="I48" s="160" t="n">
        <v>115252.012484029</v>
      </c>
    </row>
    <row r="49" customFormat="false" ht="12.8" hidden="false" customHeight="false" outlineLevel="0" collapsed="false">
      <c r="A49" s="160" t="n">
        <v>96</v>
      </c>
      <c r="B49" s="160" t="n">
        <v>27145315.0635612</v>
      </c>
      <c r="C49" s="160" t="n">
        <v>26243995.0761504</v>
      </c>
      <c r="D49" s="160" t="n">
        <v>88978959.4186649</v>
      </c>
      <c r="E49" s="160" t="n">
        <v>82230337.4345471</v>
      </c>
      <c r="F49" s="160" t="n">
        <v>13705056.2390912</v>
      </c>
      <c r="G49" s="160" t="n">
        <v>518789.887113417</v>
      </c>
      <c r="H49" s="160" t="n">
        <v>300751.514514705</v>
      </c>
      <c r="I49" s="160" t="n">
        <v>116826.551118162</v>
      </c>
    </row>
    <row r="50" customFormat="false" ht="12.8" hidden="false" customHeight="false" outlineLevel="0" collapsed="false">
      <c r="A50" s="160" t="n">
        <v>97</v>
      </c>
      <c r="B50" s="160" t="n">
        <v>23824946.0269971</v>
      </c>
      <c r="C50" s="160" t="n">
        <v>22959755.9692461</v>
      </c>
      <c r="D50" s="160" t="n">
        <v>78280356.9418788</v>
      </c>
      <c r="E50" s="160" t="n">
        <v>83154259.0252315</v>
      </c>
      <c r="F50" s="160" t="n">
        <v>0</v>
      </c>
      <c r="G50" s="160" t="n">
        <v>497465.482017867</v>
      </c>
      <c r="H50" s="160" t="n">
        <v>288588.636467587</v>
      </c>
      <c r="I50" s="160" t="n">
        <v>113051.341807848</v>
      </c>
    </row>
    <row r="51" customFormat="false" ht="12.8" hidden="false" customHeight="false" outlineLevel="0" collapsed="false">
      <c r="A51" s="160" t="n">
        <v>98</v>
      </c>
      <c r="B51" s="160" t="n">
        <v>27591878.8976677</v>
      </c>
      <c r="C51" s="160" t="n">
        <v>26710504.7026338</v>
      </c>
      <c r="D51" s="160" t="n">
        <v>90620037.306675</v>
      </c>
      <c r="E51" s="160" t="n">
        <v>83651718.9970264</v>
      </c>
      <c r="F51" s="160" t="n">
        <v>13941953.1661711</v>
      </c>
      <c r="G51" s="160" t="n">
        <v>496975.464105355</v>
      </c>
      <c r="H51" s="160" t="n">
        <v>303300.055360947</v>
      </c>
      <c r="I51" s="160" t="n">
        <v>115855.250810804</v>
      </c>
    </row>
    <row r="52" customFormat="false" ht="12.8" hidden="false" customHeight="false" outlineLevel="0" collapsed="false">
      <c r="A52" s="160" t="n">
        <v>99</v>
      </c>
      <c r="B52" s="160" t="n">
        <v>24081038.4730047</v>
      </c>
      <c r="C52" s="160" t="n">
        <v>23187419.7929556</v>
      </c>
      <c r="D52" s="160" t="n">
        <v>79101229.6062573</v>
      </c>
      <c r="E52" s="160" t="n">
        <v>83895814.3236908</v>
      </c>
      <c r="F52" s="160" t="n">
        <v>0</v>
      </c>
      <c r="G52" s="160" t="n">
        <v>501252.3804259</v>
      </c>
      <c r="H52" s="160" t="n">
        <v>307858.125186291</v>
      </c>
      <c r="I52" s="160" t="n">
        <v>120725.963481421</v>
      </c>
    </row>
    <row r="53" customFormat="false" ht="12.8" hidden="false" customHeight="false" outlineLevel="0" collapsed="false">
      <c r="A53" s="160" t="n">
        <v>100</v>
      </c>
      <c r="B53" s="160" t="n">
        <v>27862994.4335829</v>
      </c>
      <c r="C53" s="160" t="n">
        <v>26942006.8558167</v>
      </c>
      <c r="D53" s="160" t="n">
        <v>91399396.1501275</v>
      </c>
      <c r="E53" s="160" t="n">
        <v>84305762.7028879</v>
      </c>
      <c r="F53" s="160" t="n">
        <v>14050960.4504813</v>
      </c>
      <c r="G53" s="160" t="n">
        <v>515635.831850798</v>
      </c>
      <c r="H53" s="160" t="n">
        <v>318555.017008605</v>
      </c>
      <c r="I53" s="160" t="n">
        <v>123995.327009722</v>
      </c>
    </row>
    <row r="54" customFormat="false" ht="12.8" hidden="false" customHeight="false" outlineLevel="0" collapsed="false">
      <c r="A54" s="160" t="n">
        <v>101</v>
      </c>
      <c r="B54" s="160" t="n">
        <v>24619449.38721</v>
      </c>
      <c r="C54" s="160" t="n">
        <v>23678419.8886614</v>
      </c>
      <c r="D54" s="160" t="n">
        <v>80790856.5489161</v>
      </c>
      <c r="E54" s="160" t="n">
        <v>85584551.6641392</v>
      </c>
      <c r="F54" s="160" t="n">
        <v>0</v>
      </c>
      <c r="G54" s="160" t="n">
        <v>547576.4257139</v>
      </c>
      <c r="H54" s="160" t="n">
        <v>309333.410807725</v>
      </c>
      <c r="I54" s="160" t="n">
        <v>120170.945752772</v>
      </c>
    </row>
    <row r="55" customFormat="false" ht="12.8" hidden="false" customHeight="false" outlineLevel="0" collapsed="false">
      <c r="A55" s="160" t="n">
        <v>102</v>
      </c>
      <c r="B55" s="160" t="n">
        <v>28488219.8415181</v>
      </c>
      <c r="C55" s="160" t="n">
        <v>27532068.9157409</v>
      </c>
      <c r="D55" s="160" t="n">
        <v>93441997.2766936</v>
      </c>
      <c r="E55" s="160" t="n">
        <v>86083699.1325375</v>
      </c>
      <c r="F55" s="160" t="n">
        <v>14347283.1887563</v>
      </c>
      <c r="G55" s="160" t="n">
        <v>554775.458395783</v>
      </c>
      <c r="H55" s="160" t="n">
        <v>315807.233231364</v>
      </c>
      <c r="I55" s="160" t="n">
        <v>122240.334500009</v>
      </c>
    </row>
    <row r="56" customFormat="false" ht="12.8" hidden="false" customHeight="false" outlineLevel="0" collapsed="false">
      <c r="A56" s="160" t="n">
        <v>103</v>
      </c>
      <c r="B56" s="160" t="n">
        <v>25157155.1661029</v>
      </c>
      <c r="C56" s="160" t="n">
        <v>24205408.4551428</v>
      </c>
      <c r="D56" s="160" t="n">
        <v>82622910.6923482</v>
      </c>
      <c r="E56" s="160" t="n">
        <v>87390758.0537978</v>
      </c>
      <c r="F56" s="160" t="n">
        <v>0</v>
      </c>
      <c r="G56" s="160" t="n">
        <v>553316.512002127</v>
      </c>
      <c r="H56" s="160" t="n">
        <v>313194.110293102</v>
      </c>
      <c r="I56" s="160" t="n">
        <v>121765.840949816</v>
      </c>
    </row>
    <row r="57" customFormat="false" ht="12.8" hidden="false" customHeight="false" outlineLevel="0" collapsed="false">
      <c r="A57" s="160" t="n">
        <v>104</v>
      </c>
      <c r="B57" s="160" t="n">
        <v>29182070.8696117</v>
      </c>
      <c r="C57" s="160" t="n">
        <v>28222317.612576</v>
      </c>
      <c r="D57" s="160" t="n">
        <v>95814407.4289925</v>
      </c>
      <c r="E57" s="160" t="n">
        <v>88184524.350616</v>
      </c>
      <c r="F57" s="160" t="n">
        <v>14697420.7251027</v>
      </c>
      <c r="G57" s="160" t="n">
        <v>553147.484923873</v>
      </c>
      <c r="H57" s="160" t="n">
        <v>321041.714355188</v>
      </c>
      <c r="I57" s="160" t="n">
        <v>122234.368223804</v>
      </c>
    </row>
    <row r="58" customFormat="false" ht="12.8" hidden="false" customHeight="false" outlineLevel="0" collapsed="false">
      <c r="A58" s="160" t="n">
        <v>105</v>
      </c>
      <c r="B58" s="160" t="n">
        <v>25569861.3024043</v>
      </c>
      <c r="C58" s="160" t="n">
        <v>24644358.3618781</v>
      </c>
      <c r="D58" s="160" t="n">
        <v>84152398.1409039</v>
      </c>
      <c r="E58" s="160" t="n">
        <v>89048166.1052329</v>
      </c>
      <c r="F58" s="160" t="n">
        <v>0</v>
      </c>
      <c r="G58" s="160" t="n">
        <v>527051.69174734</v>
      </c>
      <c r="H58" s="160" t="n">
        <v>313714.849828417</v>
      </c>
      <c r="I58" s="160" t="n">
        <v>121051.998500685</v>
      </c>
    </row>
    <row r="59" customFormat="false" ht="12.8" hidden="false" customHeight="false" outlineLevel="0" collapsed="false">
      <c r="A59" s="160" t="n">
        <v>106</v>
      </c>
      <c r="B59" s="160" t="n">
        <v>29741642.1874609</v>
      </c>
      <c r="C59" s="160" t="n">
        <v>28798767.5082374</v>
      </c>
      <c r="D59" s="160" t="n">
        <v>97804047.4334212</v>
      </c>
      <c r="E59" s="160" t="n">
        <v>90011364.901601</v>
      </c>
      <c r="F59" s="160" t="n">
        <v>15001894.1502668</v>
      </c>
      <c r="G59" s="160" t="n">
        <v>534342.069063123</v>
      </c>
      <c r="H59" s="160" t="n">
        <v>322042.28039819</v>
      </c>
      <c r="I59" s="160" t="n">
        <v>123557.613945956</v>
      </c>
    </row>
    <row r="60" customFormat="false" ht="12.8" hidden="false" customHeight="false" outlineLevel="0" collapsed="false">
      <c r="A60" s="160" t="n">
        <v>107</v>
      </c>
      <c r="B60" s="160" t="n">
        <v>25927907.9237444</v>
      </c>
      <c r="C60" s="160" t="n">
        <v>25046377.8190485</v>
      </c>
      <c r="D60" s="160" t="n">
        <v>85548341.3428683</v>
      </c>
      <c r="E60" s="160" t="n">
        <v>90491950.3371323</v>
      </c>
      <c r="F60" s="160" t="n">
        <v>0</v>
      </c>
      <c r="G60" s="160" t="n">
        <v>476944.882594028</v>
      </c>
      <c r="H60" s="160" t="n">
        <v>318740.639440284</v>
      </c>
      <c r="I60" s="160" t="n">
        <v>122635.118087928</v>
      </c>
    </row>
    <row r="61" customFormat="false" ht="12.8" hidden="false" customHeight="false" outlineLevel="0" collapsed="false">
      <c r="A61" s="160" t="n">
        <v>108</v>
      </c>
      <c r="B61" s="160" t="n">
        <v>30035912.3483532</v>
      </c>
      <c r="C61" s="160" t="n">
        <v>29056088.3099949</v>
      </c>
      <c r="D61" s="160" t="n">
        <v>98715425.5565861</v>
      </c>
      <c r="E61" s="160" t="n">
        <v>90772478.7032249</v>
      </c>
      <c r="F61" s="160" t="n">
        <v>15128746.4505375</v>
      </c>
      <c r="G61" s="160" t="n">
        <v>556975.221764846</v>
      </c>
      <c r="H61" s="160" t="n">
        <v>333550.621619937</v>
      </c>
      <c r="I61" s="160" t="n">
        <v>127568.849962304</v>
      </c>
    </row>
    <row r="62" customFormat="false" ht="12.8" hidden="false" customHeight="false" outlineLevel="0" collapsed="false">
      <c r="A62" s="160" t="n">
        <v>109</v>
      </c>
      <c r="B62" s="160" t="n">
        <v>26367213.855409</v>
      </c>
      <c r="C62" s="160" t="n">
        <v>25380654.1630112</v>
      </c>
      <c r="D62" s="160" t="n">
        <v>86747653.3523237</v>
      </c>
      <c r="E62" s="160" t="n">
        <v>91653864.1410152</v>
      </c>
      <c r="F62" s="160" t="n">
        <v>0</v>
      </c>
      <c r="G62" s="160" t="n">
        <v>567450.937186041</v>
      </c>
      <c r="H62" s="160" t="n">
        <v>330511.048451971</v>
      </c>
      <c r="I62" s="160" t="n">
        <v>126568.152513939</v>
      </c>
    </row>
    <row r="63" customFormat="false" ht="12.8" hidden="false" customHeight="false" outlineLevel="0" collapsed="false">
      <c r="A63" s="160" t="n">
        <v>110</v>
      </c>
      <c r="B63" s="160" t="n">
        <v>30597705.2732954</v>
      </c>
      <c r="C63" s="160" t="n">
        <v>29621584.4351385</v>
      </c>
      <c r="D63" s="160" t="n">
        <v>100716494.566399</v>
      </c>
      <c r="E63" s="160" t="n">
        <v>92513793.8762505</v>
      </c>
      <c r="F63" s="160" t="n">
        <v>15418965.6460417</v>
      </c>
      <c r="G63" s="160" t="n">
        <v>560733.372929277</v>
      </c>
      <c r="H63" s="160" t="n">
        <v>328652.855883347</v>
      </c>
      <c r="I63" s="160" t="n">
        <v>123906.58477746</v>
      </c>
    </row>
    <row r="64" customFormat="false" ht="12.8" hidden="false" customHeight="false" outlineLevel="0" collapsed="false">
      <c r="A64" s="160" t="n">
        <v>111</v>
      </c>
      <c r="B64" s="160" t="n">
        <v>26651722.0383805</v>
      </c>
      <c r="C64" s="160" t="n">
        <v>25673564.2140767</v>
      </c>
      <c r="D64" s="160" t="n">
        <v>87787431.740978</v>
      </c>
      <c r="E64" s="160" t="n">
        <v>92641097.1518979</v>
      </c>
      <c r="F64" s="160" t="n">
        <v>0</v>
      </c>
      <c r="G64" s="160" t="n">
        <v>563765.214894213</v>
      </c>
      <c r="H64" s="160" t="n">
        <v>326522.150556899</v>
      </c>
      <c r="I64" s="160" t="n">
        <v>125529.22693238</v>
      </c>
    </row>
    <row r="65" customFormat="false" ht="12.8" hidden="false" customHeight="false" outlineLevel="0" collapsed="false">
      <c r="A65" s="160" t="n">
        <v>112</v>
      </c>
      <c r="B65" s="160" t="n">
        <v>31103741.5657059</v>
      </c>
      <c r="C65" s="160" t="n">
        <v>30096277.9980126</v>
      </c>
      <c r="D65" s="160" t="n">
        <v>102316034.207003</v>
      </c>
      <c r="E65" s="160" t="n">
        <v>93902846.9433143</v>
      </c>
      <c r="F65" s="160" t="n">
        <v>15650474.4905524</v>
      </c>
      <c r="G65" s="160" t="n">
        <v>568058.434282672</v>
      </c>
      <c r="H65" s="160" t="n">
        <v>347599.215453</v>
      </c>
      <c r="I65" s="160" t="n">
        <v>131151.311368127</v>
      </c>
    </row>
    <row r="66" customFormat="false" ht="12.8" hidden="false" customHeight="false" outlineLevel="0" collapsed="false">
      <c r="A66" s="160" t="n">
        <v>113</v>
      </c>
      <c r="B66" s="160" t="n">
        <v>27333669.4659507</v>
      </c>
      <c r="C66" s="160" t="n">
        <v>26319083.824367</v>
      </c>
      <c r="D66" s="160" t="n">
        <v>89999689.9445486</v>
      </c>
      <c r="E66" s="160" t="n">
        <v>94875848.8451852</v>
      </c>
      <c r="F66" s="160" t="n">
        <v>0</v>
      </c>
      <c r="G66" s="160" t="n">
        <v>593253.734700159</v>
      </c>
      <c r="H66" s="160" t="n">
        <v>333053.467117361</v>
      </c>
      <c r="I66" s="160" t="n">
        <v>126112.056808841</v>
      </c>
    </row>
    <row r="67" customFormat="false" ht="12.8" hidden="false" customHeight="false" outlineLevel="0" collapsed="false">
      <c r="A67" s="160" t="n">
        <v>114</v>
      </c>
      <c r="B67" s="160" t="n">
        <v>31528250.7453002</v>
      </c>
      <c r="C67" s="160" t="n">
        <v>30491168.5263177</v>
      </c>
      <c r="D67" s="160" t="n">
        <v>103661602.958157</v>
      </c>
      <c r="E67" s="160" t="n">
        <v>95072933.6290253</v>
      </c>
      <c r="F67" s="160" t="n">
        <v>15845488.9381709</v>
      </c>
      <c r="G67" s="160" t="n">
        <v>611596.310726735</v>
      </c>
      <c r="H67" s="160" t="n">
        <v>337453.736579664</v>
      </c>
      <c r="I67" s="160" t="n">
        <v>125760.245251662</v>
      </c>
    </row>
    <row r="68" customFormat="false" ht="12.8" hidden="false" customHeight="false" outlineLevel="0" collapsed="false">
      <c r="A68" s="160" t="n">
        <v>115</v>
      </c>
      <c r="B68" s="160" t="n">
        <v>27551289.8914626</v>
      </c>
      <c r="C68" s="160" t="n">
        <v>26541272.0651638</v>
      </c>
      <c r="D68" s="160" t="n">
        <v>90753053.4487899</v>
      </c>
      <c r="E68" s="160" t="n">
        <v>95623995.8797221</v>
      </c>
      <c r="F68" s="160" t="n">
        <v>0</v>
      </c>
      <c r="G68" s="160" t="n">
        <v>592585.236829171</v>
      </c>
      <c r="H68" s="160" t="n">
        <v>329916.662688756</v>
      </c>
      <c r="I68" s="160" t="n">
        <v>125022.752544001</v>
      </c>
    </row>
    <row r="69" customFormat="false" ht="12.8" hidden="false" customHeight="false" outlineLevel="0" collapsed="false">
      <c r="A69" s="160" t="n">
        <v>116</v>
      </c>
      <c r="B69" s="160" t="n">
        <v>31826983.3163504</v>
      </c>
      <c r="C69" s="160" t="n">
        <v>30849916.2823123</v>
      </c>
      <c r="D69" s="160" t="n">
        <v>104899571.813237</v>
      </c>
      <c r="E69" s="160" t="n">
        <v>96185604.5781995</v>
      </c>
      <c r="F69" s="160" t="n">
        <v>16030934.0963666</v>
      </c>
      <c r="G69" s="160" t="n">
        <v>548219.095519135</v>
      </c>
      <c r="H69" s="160" t="n">
        <v>339993.594049407</v>
      </c>
      <c r="I69" s="160" t="n">
        <v>126934.777813578</v>
      </c>
    </row>
    <row r="70" customFormat="false" ht="12.8" hidden="false" customHeight="false" outlineLevel="0" collapsed="false">
      <c r="A70" s="160" t="n">
        <v>117</v>
      </c>
      <c r="B70" s="160" t="n">
        <v>27908298.6233167</v>
      </c>
      <c r="C70" s="160" t="n">
        <v>26906640.0170397</v>
      </c>
      <c r="D70" s="160" t="n">
        <v>92038011.5673656</v>
      </c>
      <c r="E70" s="160" t="n">
        <v>96896954.1966756</v>
      </c>
      <c r="F70" s="160" t="n">
        <v>0</v>
      </c>
      <c r="G70" s="160" t="n">
        <v>584027.71440836</v>
      </c>
      <c r="H70" s="160" t="n">
        <v>330312.195202612</v>
      </c>
      <c r="I70" s="160" t="n">
        <v>124740.995237149</v>
      </c>
    </row>
    <row r="71" customFormat="false" ht="12.8" hidden="false" customHeight="false" outlineLevel="0" collapsed="false">
      <c r="A71" s="160" t="n">
        <v>118</v>
      </c>
      <c r="B71" s="160" t="n">
        <v>32496184.4888173</v>
      </c>
      <c r="C71" s="160" t="n">
        <v>31505107.4312075</v>
      </c>
      <c r="D71" s="160" t="n">
        <v>107185021.699346</v>
      </c>
      <c r="E71" s="160" t="n">
        <v>98174324.9252492</v>
      </c>
      <c r="F71" s="160" t="n">
        <v>16362387.4875415</v>
      </c>
      <c r="G71" s="160" t="n">
        <v>570443.761739293</v>
      </c>
      <c r="H71" s="160" t="n">
        <v>334051.105571792</v>
      </c>
      <c r="I71" s="160" t="n">
        <v>123688.843283759</v>
      </c>
    </row>
    <row r="72" customFormat="false" ht="12.8" hidden="false" customHeight="false" outlineLevel="0" collapsed="false">
      <c r="A72" s="160" t="n">
        <v>119</v>
      </c>
      <c r="B72" s="160" t="n">
        <v>28346936.2193554</v>
      </c>
      <c r="C72" s="160" t="n">
        <v>27330706.5153845</v>
      </c>
      <c r="D72" s="160" t="n">
        <v>93521893.8752256</v>
      </c>
      <c r="E72" s="160" t="n">
        <v>98324978.5236637</v>
      </c>
      <c r="F72" s="160" t="n">
        <v>0</v>
      </c>
      <c r="G72" s="160" t="n">
        <v>591109.956144044</v>
      </c>
      <c r="H72" s="160" t="n">
        <v>336192.227702242</v>
      </c>
      <c r="I72" s="160" t="n">
        <v>127039.314463745</v>
      </c>
    </row>
    <row r="73" customFormat="false" ht="12.8" hidden="false" customHeight="false" outlineLevel="0" collapsed="false">
      <c r="A73" s="160" t="n">
        <v>120</v>
      </c>
      <c r="B73" s="160" t="n">
        <v>32904295.6966388</v>
      </c>
      <c r="C73" s="160" t="n">
        <v>31892406.997925</v>
      </c>
      <c r="D73" s="160" t="n">
        <v>108513668.98101</v>
      </c>
      <c r="E73" s="160" t="n">
        <v>99268633.5034919</v>
      </c>
      <c r="F73" s="160" t="n">
        <v>16544772.250582</v>
      </c>
      <c r="G73" s="160" t="n">
        <v>589861.679137244</v>
      </c>
      <c r="H73" s="160" t="n">
        <v>335129.528969334</v>
      </c>
      <c r="I73" s="160" t="n">
        <v>124139.272296047</v>
      </c>
    </row>
    <row r="74" customFormat="false" ht="12.8" hidden="false" customHeight="false" outlineLevel="0" collapsed="false">
      <c r="A74" s="160" t="n">
        <v>121</v>
      </c>
      <c r="B74" s="160" t="n">
        <v>28996427.2600532</v>
      </c>
      <c r="C74" s="160" t="n">
        <v>27999631.7605488</v>
      </c>
      <c r="D74" s="160" t="n">
        <v>95859977.6704329</v>
      </c>
      <c r="E74" s="160" t="n">
        <v>100666632.856577</v>
      </c>
      <c r="F74" s="160" t="n">
        <v>0</v>
      </c>
      <c r="G74" s="160" t="n">
        <v>563534.823965112</v>
      </c>
      <c r="H74" s="160" t="n">
        <v>344449.909375994</v>
      </c>
      <c r="I74" s="160" t="n">
        <v>126872.523090449</v>
      </c>
    </row>
    <row r="75" customFormat="false" ht="12.8" hidden="false" customHeight="false" outlineLevel="0" collapsed="false">
      <c r="A75" s="160" t="n">
        <v>122</v>
      </c>
      <c r="B75" s="160" t="n">
        <v>33274802.5503643</v>
      </c>
      <c r="C75" s="160" t="n">
        <v>32248386.2734389</v>
      </c>
      <c r="D75" s="160" t="n">
        <v>109782607.722034</v>
      </c>
      <c r="E75" s="160" t="n">
        <v>100389081.709278</v>
      </c>
      <c r="F75" s="160" t="n">
        <v>16731513.618213</v>
      </c>
      <c r="G75" s="160" t="n">
        <v>589149.522788633</v>
      </c>
      <c r="H75" s="160" t="n">
        <v>348284.379225303</v>
      </c>
      <c r="I75" s="160" t="n">
        <v>127117.678444962</v>
      </c>
    </row>
    <row r="76" customFormat="false" ht="12.8" hidden="false" customHeight="false" outlineLevel="0" collapsed="false">
      <c r="A76" s="160" t="n">
        <v>123</v>
      </c>
      <c r="B76" s="160" t="n">
        <v>28948287.3352434</v>
      </c>
      <c r="C76" s="160" t="n">
        <v>27918698.0124918</v>
      </c>
      <c r="D76" s="160" t="n">
        <v>95627248.1379612</v>
      </c>
      <c r="E76" s="160" t="n">
        <v>100382676.561805</v>
      </c>
      <c r="F76" s="160" t="n">
        <v>0</v>
      </c>
      <c r="G76" s="160" t="n">
        <v>597058.623470956</v>
      </c>
      <c r="H76" s="160" t="n">
        <v>343624.084508859</v>
      </c>
      <c r="I76" s="160" t="n">
        <v>127009.449674006</v>
      </c>
    </row>
    <row r="77" customFormat="false" ht="12.8" hidden="false" customHeight="false" outlineLevel="0" collapsed="false">
      <c r="A77" s="160" t="n">
        <v>124</v>
      </c>
      <c r="B77" s="160" t="n">
        <v>33696154.4091646</v>
      </c>
      <c r="C77" s="160" t="n">
        <v>32696489.3089193</v>
      </c>
      <c r="D77" s="160" t="n">
        <v>111374689.12268</v>
      </c>
      <c r="E77" s="160" t="n">
        <v>101844000.172624</v>
      </c>
      <c r="F77" s="160" t="n">
        <v>16974000.0287706</v>
      </c>
      <c r="G77" s="160" t="n">
        <v>577208.925406925</v>
      </c>
      <c r="H77" s="160" t="n">
        <v>337395.518459721</v>
      </c>
      <c r="I77" s="160" t="n">
        <v>121515.223398087</v>
      </c>
    </row>
    <row r="78" customFormat="false" ht="12.8" hidden="false" customHeight="false" outlineLevel="0" collapsed="false">
      <c r="A78" s="160" t="n">
        <v>125</v>
      </c>
      <c r="B78" s="160" t="n">
        <v>29410662.4456663</v>
      </c>
      <c r="C78" s="160" t="n">
        <v>28384222.0666948</v>
      </c>
      <c r="D78" s="160" t="n">
        <v>97279249.5911694</v>
      </c>
      <c r="E78" s="160" t="n">
        <v>102129419.213074</v>
      </c>
      <c r="F78" s="160" t="n">
        <v>0</v>
      </c>
      <c r="G78" s="160" t="n">
        <v>601485.345786177</v>
      </c>
      <c r="H78" s="160" t="n">
        <v>338287.288513665</v>
      </c>
      <c r="I78" s="160" t="n">
        <v>123811.063816714</v>
      </c>
    </row>
    <row r="79" customFormat="false" ht="12.8" hidden="false" customHeight="false" outlineLevel="0" collapsed="false">
      <c r="A79" s="160" t="n">
        <v>126</v>
      </c>
      <c r="B79" s="160" t="n">
        <v>33914871.6588109</v>
      </c>
      <c r="C79" s="160" t="n">
        <v>32866745.8552345</v>
      </c>
      <c r="D79" s="160" t="n">
        <v>111988244.510772</v>
      </c>
      <c r="E79" s="160" t="n">
        <v>102345893.170794</v>
      </c>
      <c r="F79" s="160" t="n">
        <v>17057648.861799</v>
      </c>
      <c r="G79" s="160" t="n">
        <v>602312.55212897</v>
      </c>
      <c r="H79" s="160" t="n">
        <v>353904.133087043</v>
      </c>
      <c r="I79" s="160" t="n">
        <v>131298.740514841</v>
      </c>
    </row>
    <row r="80" customFormat="false" ht="12.8" hidden="false" customHeight="false" outlineLevel="0" collapsed="false">
      <c r="A80" s="160" t="n">
        <v>127</v>
      </c>
      <c r="B80" s="160" t="n">
        <v>29762587.8251423</v>
      </c>
      <c r="C80" s="160" t="n">
        <v>28700914.9756112</v>
      </c>
      <c r="D80" s="160" t="n">
        <v>98443781.7797179</v>
      </c>
      <c r="E80" s="160" t="n">
        <v>103241102.837561</v>
      </c>
      <c r="F80" s="160" t="n">
        <v>0</v>
      </c>
      <c r="G80" s="160" t="n">
        <v>617104.592297038</v>
      </c>
      <c r="H80" s="160" t="n">
        <v>353209.561690461</v>
      </c>
      <c r="I80" s="160" t="n">
        <v>130512.422205157</v>
      </c>
    </row>
    <row r="81" customFormat="false" ht="12.8" hidden="false" customHeight="false" outlineLevel="0" collapsed="false">
      <c r="A81" s="160" t="n">
        <v>128</v>
      </c>
      <c r="B81" s="160" t="n">
        <v>34622449.0886908</v>
      </c>
      <c r="C81" s="160" t="n">
        <v>33581880.4599483</v>
      </c>
      <c r="D81" s="160" t="n">
        <v>114554114.328551</v>
      </c>
      <c r="E81" s="160" t="n">
        <v>104578066.162114</v>
      </c>
      <c r="F81" s="160" t="n">
        <v>17429677.6936856</v>
      </c>
      <c r="G81" s="160" t="n">
        <v>593893.063577454</v>
      </c>
      <c r="H81" s="160" t="n">
        <v>356084.189074329</v>
      </c>
      <c r="I81" s="160" t="n">
        <v>129416.25155819</v>
      </c>
    </row>
    <row r="82" customFormat="false" ht="12.8" hidden="false" customHeight="false" outlineLevel="0" collapsed="false">
      <c r="A82" s="160" t="n">
        <v>129</v>
      </c>
      <c r="B82" s="160" t="n">
        <v>30236711.2131976</v>
      </c>
      <c r="C82" s="160" t="n">
        <v>29227661.4678193</v>
      </c>
      <c r="D82" s="160" t="n">
        <v>100322552.941109</v>
      </c>
      <c r="E82" s="160" t="n">
        <v>105066133.677323</v>
      </c>
      <c r="F82" s="160" t="n">
        <v>0</v>
      </c>
      <c r="G82" s="160" t="n">
        <v>572399.577154681</v>
      </c>
      <c r="H82" s="160" t="n">
        <v>348161.924233114</v>
      </c>
      <c r="I82" s="160" t="n">
        <v>126411.777129344</v>
      </c>
    </row>
    <row r="83" customFormat="false" ht="12.8" hidden="false" customHeight="false" outlineLevel="0" collapsed="false">
      <c r="A83" s="160" t="n">
        <v>130</v>
      </c>
      <c r="B83" s="160" t="n">
        <v>35050145.4599824</v>
      </c>
      <c r="C83" s="160" t="n">
        <v>33938486.7525444</v>
      </c>
      <c r="D83" s="160" t="n">
        <v>115827098.529699</v>
      </c>
      <c r="E83" s="160" t="n">
        <v>105626684.939778</v>
      </c>
      <c r="F83" s="160" t="n">
        <v>17604447.489963</v>
      </c>
      <c r="G83" s="160" t="n">
        <v>665075.643156739</v>
      </c>
      <c r="H83" s="160" t="n">
        <v>357499.860301873</v>
      </c>
      <c r="I83" s="160" t="n">
        <v>127261.719970631</v>
      </c>
    </row>
    <row r="84" customFormat="false" ht="12.8" hidden="false" customHeight="false" outlineLevel="0" collapsed="false">
      <c r="A84" s="160" t="n">
        <v>131</v>
      </c>
      <c r="B84" s="160" t="n">
        <v>30444506.9563828</v>
      </c>
      <c r="C84" s="160" t="n">
        <v>29387542.5539591</v>
      </c>
      <c r="D84" s="160" t="n">
        <v>100943051.839953</v>
      </c>
      <c r="E84" s="160" t="n">
        <v>105705299.849393</v>
      </c>
      <c r="F84" s="160" t="n">
        <v>0</v>
      </c>
      <c r="G84" s="160" t="n">
        <v>605633.886709148</v>
      </c>
      <c r="H84" s="160" t="n">
        <v>359971.456787311</v>
      </c>
      <c r="I84" s="160" t="n">
        <v>130512.941324616</v>
      </c>
    </row>
    <row r="85" customFormat="false" ht="12.8" hidden="false" customHeight="false" outlineLevel="0" collapsed="false">
      <c r="A85" s="160" t="n">
        <v>132</v>
      </c>
      <c r="B85" s="160" t="n">
        <v>35246687.1319367</v>
      </c>
      <c r="C85" s="160" t="n">
        <v>34134616.0139494</v>
      </c>
      <c r="D85" s="160" t="n">
        <v>116520698.281461</v>
      </c>
      <c r="E85" s="160" t="n">
        <v>106283536.314955</v>
      </c>
      <c r="F85" s="160" t="n">
        <v>17713922.7191592</v>
      </c>
      <c r="G85" s="160" t="n">
        <v>650653.35975052</v>
      </c>
      <c r="H85" s="160" t="n">
        <v>368852.455795856</v>
      </c>
      <c r="I85" s="160" t="n">
        <v>132236.146344193</v>
      </c>
    </row>
    <row r="86" customFormat="false" ht="12.8" hidden="false" customHeight="false" outlineLevel="0" collapsed="false">
      <c r="A86" s="160" t="n">
        <v>133</v>
      </c>
      <c r="B86" s="160" t="n">
        <v>30810844.4413734</v>
      </c>
      <c r="C86" s="160" t="n">
        <v>29710387.1665063</v>
      </c>
      <c r="D86" s="160" t="n">
        <v>101998808.761659</v>
      </c>
      <c r="E86" s="160" t="n">
        <v>106766805.699844</v>
      </c>
      <c r="F86" s="160" t="n">
        <v>0</v>
      </c>
      <c r="G86" s="160" t="n">
        <v>638263.83006967</v>
      </c>
      <c r="H86" s="160" t="n">
        <v>367280.228543839</v>
      </c>
      <c r="I86" s="160" t="n">
        <v>135590.30893373</v>
      </c>
    </row>
    <row r="87" customFormat="false" ht="12.8" hidden="false" customHeight="false" outlineLevel="0" collapsed="false">
      <c r="A87" s="160" t="n">
        <v>134</v>
      </c>
      <c r="B87" s="160" t="n">
        <v>35569524.44408</v>
      </c>
      <c r="C87" s="160" t="n">
        <v>34473700.4738239</v>
      </c>
      <c r="D87" s="160" t="n">
        <v>117638592.255136</v>
      </c>
      <c r="E87" s="160" t="n">
        <v>107250252.095555</v>
      </c>
      <c r="F87" s="160" t="n">
        <v>17875042.0159258</v>
      </c>
      <c r="G87" s="160" t="n">
        <v>627098.152634081</v>
      </c>
      <c r="H87" s="160" t="n">
        <v>373694.735061219</v>
      </c>
      <c r="I87" s="160" t="n">
        <v>135758.689372507</v>
      </c>
    </row>
    <row r="88" customFormat="false" ht="12.8" hidden="false" customHeight="false" outlineLevel="0" collapsed="false">
      <c r="A88" s="160" t="n">
        <v>135</v>
      </c>
      <c r="B88" s="160" t="n">
        <v>30992220.1261199</v>
      </c>
      <c r="C88" s="160" t="n">
        <v>29912473.4025145</v>
      </c>
      <c r="D88" s="160" t="n">
        <v>102703700.924376</v>
      </c>
      <c r="E88" s="160" t="n">
        <v>107480547.453121</v>
      </c>
      <c r="F88" s="160" t="n">
        <v>0</v>
      </c>
      <c r="G88" s="160" t="n">
        <v>608826.948463944</v>
      </c>
      <c r="H88" s="160" t="n">
        <v>375219.59192681</v>
      </c>
      <c r="I88" s="160" t="n">
        <v>136714.547449506</v>
      </c>
    </row>
    <row r="89" customFormat="false" ht="12.8" hidden="false" customHeight="false" outlineLevel="0" collapsed="false">
      <c r="A89" s="160" t="n">
        <v>136</v>
      </c>
      <c r="B89" s="160" t="n">
        <v>36113672.5683978</v>
      </c>
      <c r="C89" s="160" t="n">
        <v>35007835.5070196</v>
      </c>
      <c r="D89" s="160" t="n">
        <v>119505399.502443</v>
      </c>
      <c r="E89" s="160" t="n">
        <v>108927452.772276</v>
      </c>
      <c r="F89" s="160" t="n">
        <v>18154575.4620459</v>
      </c>
      <c r="G89" s="160" t="n">
        <v>635396.032363218</v>
      </c>
      <c r="H89" s="160" t="n">
        <v>375583.001610694</v>
      </c>
      <c r="I89" s="160" t="n">
        <v>135511.467720525</v>
      </c>
    </row>
    <row r="90" customFormat="false" ht="12.8" hidden="false" customHeight="false" outlineLevel="0" collapsed="false">
      <c r="A90" s="160" t="n">
        <v>137</v>
      </c>
      <c r="B90" s="160" t="n">
        <v>31507622.5679738</v>
      </c>
      <c r="C90" s="160" t="n">
        <v>30437262.9038945</v>
      </c>
      <c r="D90" s="160" t="n">
        <v>104546507.588875</v>
      </c>
      <c r="E90" s="160" t="n">
        <v>109324017.729244</v>
      </c>
      <c r="F90" s="160" t="n">
        <v>0</v>
      </c>
      <c r="G90" s="160" t="n">
        <v>604148.451721983</v>
      </c>
      <c r="H90" s="160" t="n">
        <v>371544.573107287</v>
      </c>
      <c r="I90" s="160" t="n">
        <v>135238.056071534</v>
      </c>
    </row>
    <row r="91" customFormat="false" ht="12.8" hidden="false" customHeight="false" outlineLevel="0" collapsed="false">
      <c r="A91" s="160" t="n">
        <v>138</v>
      </c>
      <c r="B91" s="160" t="n">
        <v>36785095.5482694</v>
      </c>
      <c r="C91" s="160" t="n">
        <v>35680271.3345229</v>
      </c>
      <c r="D91" s="160" t="n">
        <v>121867290.469756</v>
      </c>
      <c r="E91" s="160" t="n">
        <v>110951719.983557</v>
      </c>
      <c r="F91" s="160" t="n">
        <v>18491953.3305929</v>
      </c>
      <c r="G91" s="160" t="n">
        <v>644006.079166808</v>
      </c>
      <c r="H91" s="160" t="n">
        <v>367848.0685668</v>
      </c>
      <c r="I91" s="160" t="n">
        <v>132814.380018377</v>
      </c>
    </row>
    <row r="92" customFormat="false" ht="12.8" hidden="false" customHeight="false" outlineLevel="0" collapsed="false">
      <c r="A92" s="160" t="n">
        <v>139</v>
      </c>
      <c r="B92" s="160" t="n">
        <v>32364242.3671972</v>
      </c>
      <c r="C92" s="160" t="n">
        <v>31270504.6377296</v>
      </c>
      <c r="D92" s="160" t="n">
        <v>107492780.26041</v>
      </c>
      <c r="E92" s="160" t="n">
        <v>112249457.592479</v>
      </c>
      <c r="F92" s="160" t="n">
        <v>0</v>
      </c>
      <c r="G92" s="160" t="n">
        <v>645314.146774968</v>
      </c>
      <c r="H92" s="160" t="n">
        <v>357693.681136825</v>
      </c>
      <c r="I92" s="160" t="n">
        <v>129614.14507972</v>
      </c>
    </row>
    <row r="93" customFormat="false" ht="12.8" hidden="false" customHeight="false" outlineLevel="0" collapsed="false">
      <c r="A93" s="160" t="n">
        <v>140</v>
      </c>
      <c r="B93" s="160" t="n">
        <v>37427451.9532361</v>
      </c>
      <c r="C93" s="160" t="n">
        <v>36368948.4845876</v>
      </c>
      <c r="D93" s="160" t="n">
        <v>124284046.68383</v>
      </c>
      <c r="E93" s="160" t="n">
        <v>113040625.592371</v>
      </c>
      <c r="F93" s="160" t="n">
        <v>18840104.2653951</v>
      </c>
      <c r="G93" s="160" t="n">
        <v>598970.012950529</v>
      </c>
      <c r="H93" s="160" t="n">
        <v>368787.129516823</v>
      </c>
      <c r="I93" s="160" t="n">
        <v>129637.608830252</v>
      </c>
    </row>
    <row r="94" customFormat="false" ht="12.8" hidden="false" customHeight="false" outlineLevel="0" collapsed="false">
      <c r="A94" s="160" t="n">
        <v>141</v>
      </c>
      <c r="B94" s="160" t="n">
        <v>32765893.795824</v>
      </c>
      <c r="C94" s="160" t="n">
        <v>31749643.8197367</v>
      </c>
      <c r="D94" s="160" t="n">
        <v>109209499.428189</v>
      </c>
      <c r="E94" s="160" t="n">
        <v>113860523.335909</v>
      </c>
      <c r="F94" s="160" t="n">
        <v>0</v>
      </c>
      <c r="G94" s="160" t="n">
        <v>569952.163605865</v>
      </c>
      <c r="H94" s="160" t="n">
        <v>358391.388978836</v>
      </c>
      <c r="I94" s="160" t="n">
        <v>125580.605003688</v>
      </c>
    </row>
    <row r="95" customFormat="false" ht="12.8" hidden="false" customHeight="false" outlineLevel="0" collapsed="false">
      <c r="A95" s="160" t="n">
        <v>142</v>
      </c>
      <c r="B95" s="160" t="n">
        <v>38078463.8231693</v>
      </c>
      <c r="C95" s="160" t="n">
        <v>37063732.648869</v>
      </c>
      <c r="D95" s="160" t="n">
        <v>126726579.615179</v>
      </c>
      <c r="E95" s="160" t="n">
        <v>115096297.341139</v>
      </c>
      <c r="F95" s="160" t="n">
        <v>19182716.2235231</v>
      </c>
      <c r="G95" s="160" t="n">
        <v>557875.27329802</v>
      </c>
      <c r="H95" s="160" t="n">
        <v>367488.487098661</v>
      </c>
      <c r="I95" s="160" t="n">
        <v>127667.73414809</v>
      </c>
    </row>
    <row r="96" customFormat="false" ht="12.8" hidden="false" customHeight="false" outlineLevel="0" collapsed="false">
      <c r="A96" s="160" t="n">
        <v>143</v>
      </c>
      <c r="B96" s="160" t="n">
        <v>33326305.7053225</v>
      </c>
      <c r="C96" s="160" t="n">
        <v>32299450.7598425</v>
      </c>
      <c r="D96" s="160" t="n">
        <v>111201897.576339</v>
      </c>
      <c r="E96" s="160" t="n">
        <v>115821504.794846</v>
      </c>
      <c r="F96" s="160" t="n">
        <v>0</v>
      </c>
      <c r="G96" s="160" t="n">
        <v>558865.410535196</v>
      </c>
      <c r="H96" s="160" t="n">
        <v>373688.221223969</v>
      </c>
      <c r="I96" s="160" t="n">
        <v>134716.162458324</v>
      </c>
    </row>
    <row r="97" customFormat="false" ht="12.8" hidden="false" customHeight="false" outlineLevel="0" collapsed="false">
      <c r="A97" s="160" t="n">
        <v>144</v>
      </c>
      <c r="B97" s="160" t="n">
        <v>38286314.0993222</v>
      </c>
      <c r="C97" s="160" t="n">
        <v>37221248.0052532</v>
      </c>
      <c r="D97" s="160" t="n">
        <v>127352108.600282</v>
      </c>
      <c r="E97" s="160" t="n">
        <v>115620548.214171</v>
      </c>
      <c r="F97" s="160" t="n">
        <v>19270091.3690286</v>
      </c>
      <c r="G97" s="160" t="n">
        <v>589411.044285217</v>
      </c>
      <c r="H97" s="160" t="n">
        <v>381082.362305801</v>
      </c>
      <c r="I97" s="160" t="n">
        <v>135103.839254344</v>
      </c>
    </row>
    <row r="98" customFormat="false" ht="12.8" hidden="false" customHeight="false" outlineLevel="0" collapsed="false">
      <c r="A98" s="160" t="n">
        <v>145</v>
      </c>
      <c r="B98" s="160" t="n">
        <v>33320720.3481875</v>
      </c>
      <c r="C98" s="160" t="n">
        <v>32253075.2997146</v>
      </c>
      <c r="D98" s="160" t="n">
        <v>111054286.775639</v>
      </c>
      <c r="E98" s="160" t="n">
        <v>115649775.183913</v>
      </c>
      <c r="F98" s="160" t="n">
        <v>0</v>
      </c>
      <c r="G98" s="160" t="n">
        <v>597070.283150683</v>
      </c>
      <c r="H98" s="160" t="n">
        <v>375021.838810841</v>
      </c>
      <c r="I98" s="160" t="n">
        <v>136504.180730456</v>
      </c>
    </row>
    <row r="99" customFormat="false" ht="12.8" hidden="false" customHeight="false" outlineLevel="0" collapsed="false">
      <c r="A99" s="160" t="n">
        <v>146</v>
      </c>
      <c r="B99" s="160" t="n">
        <v>38811322.3118033</v>
      </c>
      <c r="C99" s="160" t="n">
        <v>37762467.9571835</v>
      </c>
      <c r="D99" s="160" t="n">
        <v>129200290.279759</v>
      </c>
      <c r="E99" s="160" t="n">
        <v>117250085.448506</v>
      </c>
      <c r="F99" s="160" t="n">
        <v>19541680.9080844</v>
      </c>
      <c r="G99" s="160" t="n">
        <v>579589.930280804</v>
      </c>
      <c r="H99" s="160" t="n">
        <v>376100.152379536</v>
      </c>
      <c r="I99" s="160" t="n">
        <v>133091.817084857</v>
      </c>
    </row>
    <row r="100" customFormat="false" ht="12.8" hidden="false" customHeight="false" outlineLevel="0" collapsed="false">
      <c r="A100" s="160" t="n">
        <v>147</v>
      </c>
      <c r="B100" s="160" t="n">
        <v>33978943.1409217</v>
      </c>
      <c r="C100" s="160" t="n">
        <v>32906550.0873664</v>
      </c>
      <c r="D100" s="160" t="n">
        <v>113323393.901539</v>
      </c>
      <c r="E100" s="160" t="n">
        <v>118020583.274615</v>
      </c>
      <c r="F100" s="160" t="n">
        <v>0</v>
      </c>
      <c r="G100" s="160" t="n">
        <v>602404.04418447</v>
      </c>
      <c r="H100" s="160" t="n">
        <v>376729.466622707</v>
      </c>
      <c r="I100" s="160" t="n">
        <v>133227.918211647</v>
      </c>
    </row>
    <row r="101" customFormat="false" ht="12.8" hidden="false" customHeight="false" outlineLevel="0" collapsed="false">
      <c r="A101" s="160" t="n">
        <v>148</v>
      </c>
      <c r="B101" s="160" t="n">
        <v>39237686.1116249</v>
      </c>
      <c r="C101" s="160" t="n">
        <v>38142436.9066477</v>
      </c>
      <c r="D101" s="160" t="n">
        <v>130574269.875259</v>
      </c>
      <c r="E101" s="160" t="n">
        <v>118489914.291693</v>
      </c>
      <c r="F101" s="160" t="n">
        <v>19748319.0486155</v>
      </c>
      <c r="G101" s="160" t="n">
        <v>617362.677940264</v>
      </c>
      <c r="H101" s="160" t="n">
        <v>381808.936802228</v>
      </c>
      <c r="I101" s="160" t="n">
        <v>137253.70033532</v>
      </c>
    </row>
    <row r="102" customFormat="false" ht="12.8" hidden="false" customHeight="false" outlineLevel="0" collapsed="false">
      <c r="A102" s="160" t="n">
        <v>149</v>
      </c>
      <c r="B102" s="160" t="n">
        <v>34210923.7272561</v>
      </c>
      <c r="C102" s="160" t="n">
        <v>33115783.7269717</v>
      </c>
      <c r="D102" s="160" t="n">
        <v>114097811.646167</v>
      </c>
      <c r="E102" s="160" t="n">
        <v>118766147.676611</v>
      </c>
      <c r="F102" s="160" t="n">
        <v>0</v>
      </c>
      <c r="G102" s="160" t="n">
        <v>630749.541237827</v>
      </c>
      <c r="H102" s="160" t="n">
        <v>370622.901037079</v>
      </c>
      <c r="I102" s="160" t="n">
        <v>133953.654299206</v>
      </c>
    </row>
    <row r="103" customFormat="false" ht="12.8" hidden="false" customHeight="false" outlineLevel="0" collapsed="false">
      <c r="A103" s="160" t="n">
        <v>150</v>
      </c>
      <c r="B103" s="160" t="n">
        <v>39723372.0593257</v>
      </c>
      <c r="C103" s="160" t="n">
        <v>38603188.1962255</v>
      </c>
      <c r="D103" s="160" t="n">
        <v>132232112.869169</v>
      </c>
      <c r="E103" s="160" t="n">
        <v>119988636.004107</v>
      </c>
      <c r="F103" s="160" t="n">
        <v>19998106.0006845</v>
      </c>
      <c r="G103" s="160" t="n">
        <v>649276.963892592</v>
      </c>
      <c r="H103" s="160" t="n">
        <v>376891.954988396</v>
      </c>
      <c r="I103" s="160" t="n">
        <v>134307.063170262</v>
      </c>
    </row>
    <row r="104" customFormat="false" ht="12.8" hidden="false" customHeight="false" outlineLevel="0" collapsed="false">
      <c r="A104" s="160" t="n">
        <v>151</v>
      </c>
      <c r="B104" s="160" t="n">
        <v>34511621.3336654</v>
      </c>
      <c r="C104" s="160" t="n">
        <v>33417059.751417</v>
      </c>
      <c r="D104" s="160" t="n">
        <v>115216696.233922</v>
      </c>
      <c r="E104" s="160" t="n">
        <v>119863878.45885</v>
      </c>
      <c r="F104" s="160" t="n">
        <v>0</v>
      </c>
      <c r="G104" s="160" t="n">
        <v>609108.943987301</v>
      </c>
      <c r="H104" s="160" t="n">
        <v>388192.111278251</v>
      </c>
      <c r="I104" s="160" t="n">
        <v>138943.609975535</v>
      </c>
    </row>
    <row r="105" customFormat="false" ht="12.8" hidden="false" customHeight="false" outlineLevel="0" collapsed="false">
      <c r="A105" s="160" t="n">
        <v>152</v>
      </c>
      <c r="B105" s="160" t="n">
        <v>39708910.7869424</v>
      </c>
      <c r="C105" s="160" t="n">
        <v>38578946.9417163</v>
      </c>
      <c r="D105" s="160" t="n">
        <v>132116647.451784</v>
      </c>
      <c r="E105" s="160" t="n">
        <v>119871554.029673</v>
      </c>
      <c r="F105" s="160" t="n">
        <v>19978592.3382789</v>
      </c>
      <c r="G105" s="160" t="n">
        <v>654910.28425574</v>
      </c>
      <c r="H105" s="160" t="n">
        <v>379610.266802649</v>
      </c>
      <c r="I105" s="160" t="n">
        <v>136347.563096673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18033810.2682384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322286.80458126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16519043.637939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284732.011818812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19050004.7322574</v>
      </c>
      <c r="C23" s="0" t="n">
        <v>18459380.8142426</v>
      </c>
      <c r="D23" s="0" t="n">
        <v>60489047.3861119</v>
      </c>
      <c r="E23" s="0" t="n">
        <v>60858300.7350193</v>
      </c>
      <c r="F23" s="0" t="n">
        <v>10143050.1225032</v>
      </c>
      <c r="G23" s="0" t="n">
        <v>321999.682218485</v>
      </c>
      <c r="H23" s="0" t="n">
        <v>203805.097230149</v>
      </c>
      <c r="I23" s="0" t="n">
        <v>92598.769380318</v>
      </c>
    </row>
    <row r="24" customFormat="false" ht="12.8" hidden="false" customHeight="false" outlineLevel="0" collapsed="false">
      <c r="A24" s="0" t="n">
        <v>71</v>
      </c>
      <c r="B24" s="0" t="n">
        <v>16236319.7715488</v>
      </c>
      <c r="C24" s="0" t="n">
        <v>15656599.7914266</v>
      </c>
      <c r="D24" s="0" t="n">
        <v>51474754.1407418</v>
      </c>
      <c r="E24" s="0" t="n">
        <v>59820218.0844679</v>
      </c>
      <c r="F24" s="0" t="n">
        <v>0</v>
      </c>
      <c r="G24" s="0" t="n">
        <v>314891.444239093</v>
      </c>
      <c r="H24" s="0" t="n">
        <v>201286.150601737</v>
      </c>
      <c r="I24" s="0" t="n">
        <v>90774.8361162301</v>
      </c>
    </row>
    <row r="25" customFormat="false" ht="12.8" hidden="false" customHeight="false" outlineLevel="0" collapsed="false">
      <c r="A25" s="0" t="n">
        <v>72</v>
      </c>
      <c r="B25" s="0" t="n">
        <v>19087619.6995245</v>
      </c>
      <c r="C25" s="0" t="n">
        <v>18510205.7895379</v>
      </c>
      <c r="D25" s="0" t="n">
        <v>61047224.9850483</v>
      </c>
      <c r="E25" s="0" t="n">
        <v>60417037.6261077</v>
      </c>
      <c r="F25" s="0" t="n">
        <v>10069506.2710179</v>
      </c>
      <c r="G25" s="0" t="n">
        <v>316459.069412343</v>
      </c>
      <c r="H25" s="0" t="n">
        <v>194686.45061772</v>
      </c>
      <c r="I25" s="0" t="n">
        <v>94669.1285092297</v>
      </c>
    </row>
    <row r="26" customFormat="false" ht="12.8" hidden="false" customHeight="false" outlineLevel="0" collapsed="false">
      <c r="A26" s="0" t="n">
        <v>73</v>
      </c>
      <c r="B26" s="0" t="n">
        <v>16789435.2698093</v>
      </c>
      <c r="C26" s="0" t="n">
        <v>16217859.026781</v>
      </c>
      <c r="D26" s="0" t="n">
        <v>53719477.6416542</v>
      </c>
      <c r="E26" s="0" t="n">
        <v>61415214.7624169</v>
      </c>
      <c r="F26" s="0" t="n">
        <v>0</v>
      </c>
      <c r="G26" s="0" t="n">
        <v>313051.077345519</v>
      </c>
      <c r="H26" s="0" t="n">
        <v>189025.305668459</v>
      </c>
      <c r="I26" s="0" t="n">
        <v>99285.5143060623</v>
      </c>
    </row>
    <row r="27" customFormat="false" ht="12.8" hidden="false" customHeight="false" outlineLevel="0" collapsed="false">
      <c r="A27" s="0" t="n">
        <v>74</v>
      </c>
      <c r="B27" s="0" t="n">
        <v>19756526.4589422</v>
      </c>
      <c r="C27" s="0" t="n">
        <v>19137463.4046077</v>
      </c>
      <c r="D27" s="0" t="n">
        <v>63517814.1646374</v>
      </c>
      <c r="E27" s="0" t="n">
        <v>61981760.7378073</v>
      </c>
      <c r="F27" s="0" t="n">
        <v>10330293.4563012</v>
      </c>
      <c r="G27" s="0" t="n">
        <v>341015.575257821</v>
      </c>
      <c r="H27" s="0" t="n">
        <v>209109.604501037</v>
      </c>
      <c r="I27" s="0" t="n">
        <v>98482.6779652267</v>
      </c>
    </row>
    <row r="28" customFormat="false" ht="12.8" hidden="false" customHeight="false" outlineLevel="0" collapsed="false">
      <c r="A28" s="0" t="n">
        <v>75</v>
      </c>
      <c r="B28" s="0" t="n">
        <v>17342459.2878293</v>
      </c>
      <c r="C28" s="0" t="n">
        <v>16741788.8982734</v>
      </c>
      <c r="D28" s="0" t="n">
        <v>55815325.0442467</v>
      </c>
      <c r="E28" s="0" t="n">
        <v>62832672.1479096</v>
      </c>
      <c r="F28" s="0" t="n">
        <v>0</v>
      </c>
      <c r="G28" s="0" t="n">
        <v>330848.755686295</v>
      </c>
      <c r="H28" s="0" t="n">
        <v>196964.804972125</v>
      </c>
      <c r="I28" s="0" t="n">
        <v>104081.18413924</v>
      </c>
    </row>
    <row r="29" customFormat="false" ht="12.8" hidden="false" customHeight="false" outlineLevel="0" collapsed="false">
      <c r="A29" s="0" t="n">
        <v>76</v>
      </c>
      <c r="B29" s="0" t="n">
        <v>20437707.5168829</v>
      </c>
      <c r="C29" s="0" t="n">
        <v>19783849.2422796</v>
      </c>
      <c r="D29" s="0" t="n">
        <v>65980772.9512773</v>
      </c>
      <c r="E29" s="0" t="n">
        <v>63630891.8363442</v>
      </c>
      <c r="F29" s="0" t="n">
        <v>10605148.6393907</v>
      </c>
      <c r="G29" s="0" t="n">
        <v>365193.627522376</v>
      </c>
      <c r="H29" s="0" t="n">
        <v>216559.761698876</v>
      </c>
      <c r="I29" s="0" t="n">
        <v>103006.979117176</v>
      </c>
    </row>
    <row r="30" customFormat="false" ht="12.8" hidden="false" customHeight="false" outlineLevel="0" collapsed="false">
      <c r="A30" s="0" t="n">
        <v>77</v>
      </c>
      <c r="B30" s="0" t="n">
        <v>17740001.5515933</v>
      </c>
      <c r="C30" s="0" t="n">
        <v>17110989.0944805</v>
      </c>
      <c r="D30" s="0" t="n">
        <v>57322603.4096887</v>
      </c>
      <c r="E30" s="0" t="n">
        <v>63769133.1382353</v>
      </c>
      <c r="F30" s="0" t="n">
        <v>0</v>
      </c>
      <c r="G30" s="0" t="n">
        <v>345888.044918016</v>
      </c>
      <c r="H30" s="0" t="n">
        <v>207299.788724663</v>
      </c>
      <c r="I30" s="0" t="n">
        <v>108320.890671627</v>
      </c>
    </row>
    <row r="31" customFormat="false" ht="12.8" hidden="false" customHeight="false" outlineLevel="0" collapsed="false">
      <c r="A31" s="0" t="n">
        <v>78</v>
      </c>
      <c r="B31" s="0" t="n">
        <v>20794655.779989</v>
      </c>
      <c r="C31" s="0" t="n">
        <v>20155037.811404</v>
      </c>
      <c r="D31" s="0" t="n">
        <v>67479675.4456432</v>
      </c>
      <c r="E31" s="0" t="n">
        <v>64491690.0344606</v>
      </c>
      <c r="F31" s="0" t="n">
        <v>10748615.0057434</v>
      </c>
      <c r="G31" s="0" t="n">
        <v>349060.491459029</v>
      </c>
      <c r="H31" s="0" t="n">
        <v>218901.127585069</v>
      </c>
      <c r="I31" s="0" t="n">
        <v>102366.2136299</v>
      </c>
    </row>
    <row r="32" customFormat="false" ht="12.8" hidden="false" customHeight="false" outlineLevel="0" collapsed="false">
      <c r="A32" s="0" t="n">
        <v>79</v>
      </c>
      <c r="B32" s="0" t="n">
        <v>18131053.9709524</v>
      </c>
      <c r="C32" s="0" t="n">
        <v>17529596.1744281</v>
      </c>
      <c r="D32" s="0" t="n">
        <v>58952909.1939081</v>
      </c>
      <c r="E32" s="0" t="n">
        <v>64957633.5395255</v>
      </c>
      <c r="F32" s="0" t="n">
        <v>0</v>
      </c>
      <c r="G32" s="0" t="n">
        <v>312245.130856722</v>
      </c>
      <c r="H32" s="0" t="n">
        <v>213052.000234146</v>
      </c>
      <c r="I32" s="0" t="n">
        <v>108800.950619151</v>
      </c>
    </row>
    <row r="33" customFormat="false" ht="12.8" hidden="false" customHeight="false" outlineLevel="0" collapsed="false">
      <c r="A33" s="0" t="n">
        <v>80</v>
      </c>
      <c r="B33" s="0" t="n">
        <v>21418195.7014496</v>
      </c>
      <c r="C33" s="0" t="n">
        <v>20755391.2017956</v>
      </c>
      <c r="D33" s="0" t="n">
        <v>69683654.0468154</v>
      </c>
      <c r="E33" s="0" t="n">
        <v>66114139.8375654</v>
      </c>
      <c r="F33" s="0" t="n">
        <v>11019023.3062609</v>
      </c>
      <c r="G33" s="0" t="n">
        <v>366337.770072423</v>
      </c>
      <c r="H33" s="0" t="n">
        <v>225102.729846157</v>
      </c>
      <c r="I33" s="0" t="n">
        <v>101948.5710505</v>
      </c>
    </row>
    <row r="34" customFormat="false" ht="12.8" hidden="false" customHeight="false" outlineLevel="0" collapsed="false">
      <c r="A34" s="0" t="n">
        <v>81</v>
      </c>
      <c r="B34" s="0" t="n">
        <v>18638847.2771175</v>
      </c>
      <c r="C34" s="0" t="n">
        <v>17975007.7200382</v>
      </c>
      <c r="D34" s="0" t="n">
        <v>60605463.8211427</v>
      </c>
      <c r="E34" s="0" t="n">
        <v>66314641.6049117</v>
      </c>
      <c r="F34" s="0" t="n">
        <v>0</v>
      </c>
      <c r="G34" s="0" t="n">
        <v>364766.843375506</v>
      </c>
      <c r="H34" s="0" t="n">
        <v>221284.005270278</v>
      </c>
      <c r="I34" s="0" t="n">
        <v>111126.72633358</v>
      </c>
    </row>
    <row r="35" customFormat="false" ht="12.8" hidden="false" customHeight="false" outlineLevel="0" collapsed="false">
      <c r="A35" s="0" t="n">
        <v>82</v>
      </c>
      <c r="B35" s="0" t="n">
        <v>21810735.0557599</v>
      </c>
      <c r="C35" s="0" t="n">
        <v>21097273.2020098</v>
      </c>
      <c r="D35" s="0" t="n">
        <v>70984386.9509643</v>
      </c>
      <c r="E35" s="0" t="n">
        <v>66907053.6231406</v>
      </c>
      <c r="F35" s="0" t="n">
        <v>11151175.6038568</v>
      </c>
      <c r="G35" s="0" t="n">
        <v>417028.526248468</v>
      </c>
      <c r="H35" s="0" t="n">
        <v>225383.036940239</v>
      </c>
      <c r="I35" s="0" t="n">
        <v>101500.415087725</v>
      </c>
    </row>
    <row r="36" customFormat="false" ht="12.8" hidden="false" customHeight="false" outlineLevel="0" collapsed="false">
      <c r="A36" s="0" t="n">
        <v>83</v>
      </c>
      <c r="B36" s="0" t="n">
        <v>19018672.9995477</v>
      </c>
      <c r="C36" s="0" t="n">
        <v>18354746.8290158</v>
      </c>
      <c r="D36" s="0" t="n">
        <v>62055965.0687249</v>
      </c>
      <c r="E36" s="0" t="n">
        <v>67377050.1096435</v>
      </c>
      <c r="F36" s="0" t="n">
        <v>0</v>
      </c>
      <c r="G36" s="0" t="n">
        <v>372697.238731504</v>
      </c>
      <c r="H36" s="0" t="n">
        <v>217192.760048114</v>
      </c>
      <c r="I36" s="0" t="n">
        <v>105765.959646168</v>
      </c>
    </row>
    <row r="37" customFormat="false" ht="12.8" hidden="false" customHeight="false" outlineLevel="0" collapsed="false">
      <c r="A37" s="0" t="n">
        <v>84</v>
      </c>
      <c r="B37" s="0" t="n">
        <v>22281333.8687086</v>
      </c>
      <c r="C37" s="0" t="n">
        <v>21532333.8394111</v>
      </c>
      <c r="D37" s="0" t="n">
        <v>72600010.5046337</v>
      </c>
      <c r="E37" s="0" t="n">
        <v>68078126.8517312</v>
      </c>
      <c r="F37" s="0" t="n">
        <v>11346354.4752885</v>
      </c>
      <c r="G37" s="0" t="n">
        <v>443111.713294063</v>
      </c>
      <c r="H37" s="0" t="n">
        <v>233010.167185276</v>
      </c>
      <c r="I37" s="0" t="n">
        <v>104111.641168818</v>
      </c>
    </row>
    <row r="38" customFormat="false" ht="12.8" hidden="false" customHeight="false" outlineLevel="0" collapsed="false">
      <c r="A38" s="0" t="n">
        <v>85</v>
      </c>
      <c r="B38" s="0" t="n">
        <v>19395952.6359075</v>
      </c>
      <c r="C38" s="0" t="n">
        <v>18673841.585829</v>
      </c>
      <c r="D38" s="0" t="n">
        <v>63244441.9599115</v>
      </c>
      <c r="E38" s="0" t="n">
        <v>68318558.8232096</v>
      </c>
      <c r="F38" s="0" t="n">
        <v>0</v>
      </c>
      <c r="G38" s="0" t="n">
        <v>414935.984009878</v>
      </c>
      <c r="H38" s="0" t="n">
        <v>230968.265779582</v>
      </c>
      <c r="I38" s="0" t="n">
        <v>108866.857555903</v>
      </c>
    </row>
    <row r="39" customFormat="false" ht="12.8" hidden="false" customHeight="false" outlineLevel="0" collapsed="false">
      <c r="A39" s="0" t="n">
        <v>86</v>
      </c>
      <c r="B39" s="0" t="n">
        <v>22590859.0000706</v>
      </c>
      <c r="C39" s="0" t="n">
        <v>21834572.3791513</v>
      </c>
      <c r="D39" s="0" t="n">
        <v>73706528.6878639</v>
      </c>
      <c r="E39" s="0" t="n">
        <v>68793250.7098705</v>
      </c>
      <c r="F39" s="0" t="n">
        <v>11465541.7849784</v>
      </c>
      <c r="G39" s="0" t="n">
        <v>431687.293021874</v>
      </c>
      <c r="H39" s="0" t="n">
        <v>248536.372904231</v>
      </c>
      <c r="I39" s="0" t="n">
        <v>108661.364275986</v>
      </c>
    </row>
    <row r="40" customFormat="false" ht="12.8" hidden="false" customHeight="false" outlineLevel="0" collapsed="false">
      <c r="A40" s="0" t="n">
        <v>87</v>
      </c>
      <c r="B40" s="0" t="n">
        <v>19604492.3963842</v>
      </c>
      <c r="C40" s="0" t="n">
        <v>18853805.0712404</v>
      </c>
      <c r="D40" s="0" t="n">
        <v>63982661.0544478</v>
      </c>
      <c r="E40" s="0" t="n">
        <v>68697204.760301</v>
      </c>
      <c r="F40" s="0" t="n">
        <v>0</v>
      </c>
      <c r="G40" s="0" t="n">
        <v>429985.92839833</v>
      </c>
      <c r="H40" s="0" t="n">
        <v>242183.445247523</v>
      </c>
      <c r="I40" s="0" t="n">
        <v>112168.502139919</v>
      </c>
    </row>
    <row r="41" customFormat="false" ht="12.8" hidden="false" customHeight="false" outlineLevel="0" collapsed="false">
      <c r="A41" s="0" t="n">
        <v>88</v>
      </c>
      <c r="B41" s="0" t="n">
        <v>22773368.4469512</v>
      </c>
      <c r="C41" s="0" t="n">
        <v>21984742.2101586</v>
      </c>
      <c r="D41" s="0" t="n">
        <v>74330574.1038025</v>
      </c>
      <c r="E41" s="0" t="n">
        <v>69094338.6604749</v>
      </c>
      <c r="F41" s="0" t="n">
        <v>11515723.1100792</v>
      </c>
      <c r="G41" s="0" t="n">
        <v>450754.722246067</v>
      </c>
      <c r="H41" s="0" t="n">
        <v>259791.381850488</v>
      </c>
      <c r="I41" s="0" t="n">
        <v>111543.046708623</v>
      </c>
    </row>
    <row r="42" customFormat="false" ht="12.8" hidden="false" customHeight="false" outlineLevel="0" collapsed="false">
      <c r="A42" s="0" t="n">
        <v>89</v>
      </c>
      <c r="B42" s="0" t="n">
        <v>20140944.7357404</v>
      </c>
      <c r="C42" s="0" t="n">
        <v>19359251.2691145</v>
      </c>
      <c r="D42" s="0" t="n">
        <v>65827090.1667699</v>
      </c>
      <c r="E42" s="0" t="n">
        <v>70374328.443633</v>
      </c>
      <c r="F42" s="0" t="n">
        <v>0</v>
      </c>
      <c r="G42" s="0" t="n">
        <v>452010.885112261</v>
      </c>
      <c r="H42" s="0" t="n">
        <v>251051.340811681</v>
      </c>
      <c r="I42" s="0" t="n">
        <v>112330.343859906</v>
      </c>
    </row>
    <row r="43" customFormat="false" ht="12.8" hidden="false" customHeight="false" outlineLevel="0" collapsed="false">
      <c r="A43" s="0" t="n">
        <v>90</v>
      </c>
      <c r="B43" s="0" t="n">
        <v>23548920.2934309</v>
      </c>
      <c r="C43" s="0" t="n">
        <v>22724164.3103702</v>
      </c>
      <c r="D43" s="0" t="n">
        <v>76963357.7645687</v>
      </c>
      <c r="E43" s="0" t="n">
        <v>71328450.3893467</v>
      </c>
      <c r="F43" s="0" t="n">
        <v>11888075.0648911</v>
      </c>
      <c r="G43" s="0" t="n">
        <v>486381.252035922</v>
      </c>
      <c r="H43" s="0" t="n">
        <v>261479.357225067</v>
      </c>
      <c r="I43" s="0" t="n">
        <v>109850.533999611</v>
      </c>
    </row>
    <row r="44" customFormat="false" ht="12.8" hidden="false" customHeight="false" outlineLevel="0" collapsed="false">
      <c r="A44" s="0" t="n">
        <v>91</v>
      </c>
      <c r="B44" s="0" t="n">
        <v>20671314.7173787</v>
      </c>
      <c r="C44" s="0" t="n">
        <v>19867645.3019978</v>
      </c>
      <c r="D44" s="0" t="n">
        <v>67642401.3028751</v>
      </c>
      <c r="E44" s="0" t="n">
        <v>72148994.2720912</v>
      </c>
      <c r="F44" s="0" t="n">
        <v>0</v>
      </c>
      <c r="G44" s="0" t="n">
        <v>474940.907637742</v>
      </c>
      <c r="H44" s="0" t="n">
        <v>252314.574115277</v>
      </c>
      <c r="I44" s="0" t="n">
        <v>109162.762325588</v>
      </c>
    </row>
    <row r="45" customFormat="false" ht="12.8" hidden="false" customHeight="false" outlineLevel="0" collapsed="false">
      <c r="A45" s="0" t="n">
        <v>92</v>
      </c>
      <c r="B45" s="0" t="n">
        <v>23998762.1641</v>
      </c>
      <c r="C45" s="0" t="n">
        <v>23181869.706769</v>
      </c>
      <c r="D45" s="0" t="n">
        <v>78579541.6680249</v>
      </c>
      <c r="E45" s="0" t="n">
        <v>72657692.8613421</v>
      </c>
      <c r="F45" s="0" t="n">
        <v>12109615.4768904</v>
      </c>
      <c r="G45" s="0" t="n">
        <v>473659.428325978</v>
      </c>
      <c r="H45" s="0" t="n">
        <v>266179.100043541</v>
      </c>
      <c r="I45" s="0" t="n">
        <v>110077.041373624</v>
      </c>
    </row>
    <row r="46" customFormat="false" ht="12.8" hidden="false" customHeight="false" outlineLevel="0" collapsed="false">
      <c r="A46" s="0" t="n">
        <v>93</v>
      </c>
      <c r="B46" s="0" t="n">
        <v>20901984.0509481</v>
      </c>
      <c r="C46" s="0" t="n">
        <v>20104741.2886997</v>
      </c>
      <c r="D46" s="0" t="n">
        <v>68506270.0508827</v>
      </c>
      <c r="E46" s="0" t="n">
        <v>72927486.2187412</v>
      </c>
      <c r="F46" s="0" t="n">
        <v>0</v>
      </c>
      <c r="G46" s="0" t="n">
        <v>445412.712006133</v>
      </c>
      <c r="H46" s="0" t="n">
        <v>270754.10317185</v>
      </c>
      <c r="I46" s="0" t="n">
        <v>115822.781529123</v>
      </c>
    </row>
    <row r="47" customFormat="false" ht="12.8" hidden="false" customHeight="false" outlineLevel="0" collapsed="false">
      <c r="A47" s="0" t="n">
        <v>94</v>
      </c>
      <c r="B47" s="0" t="n">
        <v>24468295.4895689</v>
      </c>
      <c r="C47" s="0" t="n">
        <v>23616285.3542722</v>
      </c>
      <c r="D47" s="0" t="n">
        <v>80106380.6155175</v>
      </c>
      <c r="E47" s="0" t="n">
        <v>73940332.6598483</v>
      </c>
      <c r="F47" s="0" t="n">
        <v>12323388.7766414</v>
      </c>
      <c r="G47" s="0" t="n">
        <v>498782.911480691</v>
      </c>
      <c r="H47" s="0" t="n">
        <v>276154.693411482</v>
      </c>
      <c r="I47" s="0" t="n">
        <v>110103.614863583</v>
      </c>
    </row>
    <row r="48" customFormat="false" ht="12.8" hidden="false" customHeight="false" outlineLevel="0" collapsed="false">
      <c r="A48" s="0" t="n">
        <v>95</v>
      </c>
      <c r="B48" s="0" t="n">
        <v>21507611.8130547</v>
      </c>
      <c r="C48" s="0" t="n">
        <v>20709253.3363673</v>
      </c>
      <c r="D48" s="0" t="n">
        <v>70605416.4327254</v>
      </c>
      <c r="E48" s="0" t="n">
        <v>74936792.7035419</v>
      </c>
      <c r="F48" s="0" t="n">
        <v>0</v>
      </c>
      <c r="G48" s="0" t="n">
        <v>447599.599877683</v>
      </c>
      <c r="H48" s="0" t="n">
        <v>273557.086335518</v>
      </c>
      <c r="I48" s="0" t="n">
        <v>110288.272105966</v>
      </c>
    </row>
    <row r="49" customFormat="false" ht="12.8" hidden="false" customHeight="false" outlineLevel="0" collapsed="false">
      <c r="A49" s="0" t="n">
        <v>96</v>
      </c>
      <c r="B49" s="0" t="n">
        <v>24936785.9485932</v>
      </c>
      <c r="C49" s="0" t="n">
        <v>24076542.4849621</v>
      </c>
      <c r="D49" s="0" t="n">
        <v>81644599.7861105</v>
      </c>
      <c r="E49" s="0" t="n">
        <v>75271927.4738548</v>
      </c>
      <c r="F49" s="0" t="n">
        <v>12545321.2456425</v>
      </c>
      <c r="G49" s="0" t="n">
        <v>504709.064759846</v>
      </c>
      <c r="H49" s="0" t="n">
        <v>277905.07139661</v>
      </c>
      <c r="I49" s="0" t="n">
        <v>110899.039249429</v>
      </c>
    </row>
    <row r="50" customFormat="false" ht="12.8" hidden="false" customHeight="false" outlineLevel="0" collapsed="false">
      <c r="A50" s="0" t="n">
        <v>97</v>
      </c>
      <c r="B50" s="0" t="n">
        <v>21794746.6883586</v>
      </c>
      <c r="C50" s="0" t="n">
        <v>20946438.4680931</v>
      </c>
      <c r="D50" s="0" t="n">
        <v>71443759.0532892</v>
      </c>
      <c r="E50" s="0" t="n">
        <v>75692763.1879557</v>
      </c>
      <c r="F50" s="0" t="n">
        <v>0</v>
      </c>
      <c r="G50" s="0" t="n">
        <v>491689.71260974</v>
      </c>
      <c r="H50" s="0" t="n">
        <v>277842.074211812</v>
      </c>
      <c r="I50" s="0" t="n">
        <v>112537.762062705</v>
      </c>
    </row>
    <row r="51" customFormat="false" ht="12.8" hidden="false" customHeight="false" outlineLevel="0" collapsed="false">
      <c r="A51" s="0" t="n">
        <v>98</v>
      </c>
      <c r="B51" s="0" t="n">
        <v>25233360.1399259</v>
      </c>
      <c r="C51" s="0" t="n">
        <v>24384316.1695493</v>
      </c>
      <c r="D51" s="0" t="n">
        <v>82771532.9951216</v>
      </c>
      <c r="E51" s="0" t="n">
        <v>76193041.1895404</v>
      </c>
      <c r="F51" s="0" t="n">
        <v>12698840.1982567</v>
      </c>
      <c r="G51" s="0" t="n">
        <v>490764.913704158</v>
      </c>
      <c r="H51" s="0" t="n">
        <v>280353.481677951</v>
      </c>
      <c r="I51" s="0" t="n">
        <v>111322.249992142</v>
      </c>
    </row>
    <row r="52" customFormat="false" ht="12.8" hidden="false" customHeight="false" outlineLevel="0" collapsed="false">
      <c r="A52" s="0" t="n">
        <v>99</v>
      </c>
      <c r="B52" s="0" t="n">
        <v>22197463.3670082</v>
      </c>
      <c r="C52" s="0" t="n">
        <v>21365899.6488625</v>
      </c>
      <c r="D52" s="0" t="n">
        <v>72971818.6725801</v>
      </c>
      <c r="E52" s="0" t="n">
        <v>77194760.1132867</v>
      </c>
      <c r="F52" s="0" t="n">
        <v>0</v>
      </c>
      <c r="G52" s="0" t="n">
        <v>471716.292891863</v>
      </c>
      <c r="H52" s="0" t="n">
        <v>280578.870227383</v>
      </c>
      <c r="I52" s="0" t="n">
        <v>113240.792894909</v>
      </c>
    </row>
    <row r="53" customFormat="false" ht="12.8" hidden="false" customHeight="false" outlineLevel="0" collapsed="false">
      <c r="A53" s="0" t="n">
        <v>100</v>
      </c>
      <c r="B53" s="0" t="n">
        <v>25851534.5309695</v>
      </c>
      <c r="C53" s="0" t="n">
        <v>24984675.6285715</v>
      </c>
      <c r="D53" s="0" t="n">
        <v>84882051.0452336</v>
      </c>
      <c r="E53" s="0" t="n">
        <v>78089459.2842778</v>
      </c>
      <c r="F53" s="0" t="n">
        <v>13014909.880713</v>
      </c>
      <c r="G53" s="0" t="n">
        <v>498291.952465055</v>
      </c>
      <c r="H53" s="0" t="n">
        <v>288833.97887513</v>
      </c>
      <c r="I53" s="0" t="n">
        <v>113904.24436832</v>
      </c>
    </row>
    <row r="54" customFormat="false" ht="12.8" hidden="false" customHeight="false" outlineLevel="0" collapsed="false">
      <c r="A54" s="0" t="n">
        <v>101</v>
      </c>
      <c r="B54" s="0" t="n">
        <v>22672812.1094119</v>
      </c>
      <c r="C54" s="0" t="n">
        <v>21827384.2910617</v>
      </c>
      <c r="D54" s="0" t="n">
        <v>74575770.4763604</v>
      </c>
      <c r="E54" s="0" t="n">
        <v>78840634.8387142</v>
      </c>
      <c r="F54" s="0" t="n">
        <v>0</v>
      </c>
      <c r="G54" s="0" t="n">
        <v>476438.401043339</v>
      </c>
      <c r="H54" s="0" t="n">
        <v>288124.22021856</v>
      </c>
      <c r="I54" s="0" t="n">
        <v>115521.710126225</v>
      </c>
    </row>
    <row r="55" customFormat="false" ht="12.8" hidden="false" customHeight="false" outlineLevel="0" collapsed="false">
      <c r="A55" s="0" t="n">
        <v>102</v>
      </c>
      <c r="B55" s="0" t="n">
        <v>26276566.7171607</v>
      </c>
      <c r="C55" s="0" t="n">
        <v>25401450.3339795</v>
      </c>
      <c r="D55" s="0" t="n">
        <v>86318215.5004699</v>
      </c>
      <c r="E55" s="0" t="n">
        <v>79316279.5132187</v>
      </c>
      <c r="F55" s="0" t="n">
        <v>13219379.9188698</v>
      </c>
      <c r="G55" s="0" t="n">
        <v>496678.268624876</v>
      </c>
      <c r="H55" s="0" t="n">
        <v>298658.366986024</v>
      </c>
      <c r="I55" s="0" t="n">
        <v>113971.06795759</v>
      </c>
    </row>
    <row r="56" customFormat="false" ht="12.8" hidden="false" customHeight="false" outlineLevel="0" collapsed="false">
      <c r="A56" s="0" t="n">
        <v>103</v>
      </c>
      <c r="B56" s="0" t="n">
        <v>22811868.9372556</v>
      </c>
      <c r="C56" s="0" t="n">
        <v>21944098.8568575</v>
      </c>
      <c r="D56" s="0" t="n">
        <v>75012033.3015552</v>
      </c>
      <c r="E56" s="0" t="n">
        <v>79206560.4273719</v>
      </c>
      <c r="F56" s="0" t="n">
        <v>0</v>
      </c>
      <c r="G56" s="0" t="n">
        <v>497853.185580934</v>
      </c>
      <c r="H56" s="0" t="n">
        <v>289626.303451646</v>
      </c>
      <c r="I56" s="0" t="n">
        <v>114700.844807889</v>
      </c>
    </row>
    <row r="57" customFormat="false" ht="12.8" hidden="false" customHeight="false" outlineLevel="0" collapsed="false">
      <c r="A57" s="0" t="n">
        <v>104</v>
      </c>
      <c r="B57" s="0" t="n">
        <v>26342177.5283836</v>
      </c>
      <c r="C57" s="0" t="n">
        <v>25477844.4398037</v>
      </c>
      <c r="D57" s="0" t="n">
        <v>86600496.0113574</v>
      </c>
      <c r="E57" s="0" t="n">
        <v>79489337.1578863</v>
      </c>
      <c r="F57" s="0" t="n">
        <v>13248222.8596477</v>
      </c>
      <c r="G57" s="0" t="n">
        <v>483897.044832984</v>
      </c>
      <c r="H57" s="0" t="n">
        <v>299216.72544255</v>
      </c>
      <c r="I57" s="0" t="n">
        <v>116027.59757769</v>
      </c>
    </row>
    <row r="58" customFormat="false" ht="12.8" hidden="false" customHeight="false" outlineLevel="0" collapsed="false">
      <c r="A58" s="0" t="n">
        <v>105</v>
      </c>
      <c r="B58" s="0" t="n">
        <v>22958929.3518215</v>
      </c>
      <c r="C58" s="0" t="n">
        <v>22122813.7271193</v>
      </c>
      <c r="D58" s="0" t="n">
        <v>75621023.5425602</v>
      </c>
      <c r="E58" s="0" t="n">
        <v>79714455.1214668</v>
      </c>
      <c r="F58" s="0" t="n">
        <v>0</v>
      </c>
      <c r="G58" s="0" t="n">
        <v>444702.918462132</v>
      </c>
      <c r="H58" s="0" t="n">
        <v>306784.304486207</v>
      </c>
      <c r="I58" s="0" t="n">
        <v>120897.716791256</v>
      </c>
    </row>
    <row r="59" customFormat="false" ht="12.8" hidden="false" customHeight="false" outlineLevel="0" collapsed="false">
      <c r="A59" s="0" t="n">
        <v>106</v>
      </c>
      <c r="B59" s="0" t="n">
        <v>26589424.341354</v>
      </c>
      <c r="C59" s="0" t="n">
        <v>25698733.2779876</v>
      </c>
      <c r="D59" s="0" t="n">
        <v>87398546.7046717</v>
      </c>
      <c r="E59" s="0" t="n">
        <v>80120139.1706474</v>
      </c>
      <c r="F59" s="0" t="n">
        <v>13353356.5284412</v>
      </c>
      <c r="G59" s="0" t="n">
        <v>492159.536933024</v>
      </c>
      <c r="H59" s="0" t="n">
        <v>313786.300028074</v>
      </c>
      <c r="I59" s="0" t="n">
        <v>121064.609150512</v>
      </c>
    </row>
    <row r="60" customFormat="false" ht="12.8" hidden="false" customHeight="false" outlineLevel="0" collapsed="false">
      <c r="A60" s="0" t="n">
        <v>107</v>
      </c>
      <c r="B60" s="0" t="n">
        <v>23408537.6056459</v>
      </c>
      <c r="C60" s="0" t="n">
        <v>22503498.5925529</v>
      </c>
      <c r="D60" s="0" t="n">
        <v>76986212.1889799</v>
      </c>
      <c r="E60" s="0" t="n">
        <v>81049176.5174514</v>
      </c>
      <c r="F60" s="0" t="n">
        <v>0</v>
      </c>
      <c r="G60" s="0" t="n">
        <v>514696.787371482</v>
      </c>
      <c r="H60" s="0" t="n">
        <v>307246.310866731</v>
      </c>
      <c r="I60" s="0" t="n">
        <v>118708.449792576</v>
      </c>
    </row>
    <row r="61" customFormat="false" ht="12.8" hidden="false" customHeight="false" outlineLevel="0" collapsed="false">
      <c r="A61" s="0" t="n">
        <v>108</v>
      </c>
      <c r="B61" s="0" t="n">
        <v>27058364.2085686</v>
      </c>
      <c r="C61" s="0" t="n">
        <v>26101654.1594716</v>
      </c>
      <c r="D61" s="0" t="n">
        <v>88813018.3903299</v>
      </c>
      <c r="E61" s="0" t="n">
        <v>81340634.2971878</v>
      </c>
      <c r="F61" s="0" t="n">
        <v>13556772.3828646</v>
      </c>
      <c r="G61" s="0" t="n">
        <v>572733.924544671</v>
      </c>
      <c r="H61" s="0" t="n">
        <v>303634.144261607</v>
      </c>
      <c r="I61" s="0" t="n">
        <v>114774.257558117</v>
      </c>
    </row>
    <row r="62" customFormat="false" ht="12.8" hidden="false" customHeight="false" outlineLevel="0" collapsed="false">
      <c r="A62" s="0" t="n">
        <v>109</v>
      </c>
      <c r="B62" s="0" t="n">
        <v>23659422.0586787</v>
      </c>
      <c r="C62" s="0" t="n">
        <v>22735654.7991773</v>
      </c>
      <c r="D62" s="0" t="n">
        <v>77773856.1354083</v>
      </c>
      <c r="E62" s="0" t="n">
        <v>81874792.4237893</v>
      </c>
      <c r="F62" s="0" t="n">
        <v>0</v>
      </c>
      <c r="G62" s="0" t="n">
        <v>533019.463552666</v>
      </c>
      <c r="H62" s="0" t="n">
        <v>306151.605732242</v>
      </c>
      <c r="I62" s="0" t="n">
        <v>120851.700309281</v>
      </c>
    </row>
    <row r="63" customFormat="false" ht="12.8" hidden="false" customHeight="false" outlineLevel="0" collapsed="false">
      <c r="A63" s="0" t="n">
        <v>110</v>
      </c>
      <c r="B63" s="0" t="n">
        <v>27092228.2923043</v>
      </c>
      <c r="C63" s="0" t="n">
        <v>26228878.9209985</v>
      </c>
      <c r="D63" s="0" t="n">
        <v>89221455.1664684</v>
      </c>
      <c r="E63" s="0" t="n">
        <v>81722843.5371511</v>
      </c>
      <c r="F63" s="0" t="n">
        <v>13620473.9228585</v>
      </c>
      <c r="G63" s="0" t="n">
        <v>476697.664812427</v>
      </c>
      <c r="H63" s="0" t="n">
        <v>303665.004149211</v>
      </c>
      <c r="I63" s="0" t="n">
        <v>118552.431920308</v>
      </c>
    </row>
    <row r="64" customFormat="false" ht="12.8" hidden="false" customHeight="false" outlineLevel="0" collapsed="false">
      <c r="A64" s="0" t="n">
        <v>111</v>
      </c>
      <c r="B64" s="0" t="n">
        <v>23600372.9688179</v>
      </c>
      <c r="C64" s="0" t="n">
        <v>22722516.8891505</v>
      </c>
      <c r="D64" s="0" t="n">
        <v>77744821.4654472</v>
      </c>
      <c r="E64" s="0" t="n">
        <v>81820579.4314383</v>
      </c>
      <c r="F64" s="0" t="n">
        <v>0</v>
      </c>
      <c r="G64" s="0" t="n">
        <v>491933.115607547</v>
      </c>
      <c r="H64" s="0" t="n">
        <v>302255.616347737</v>
      </c>
      <c r="I64" s="0" t="n">
        <v>119524.78244584</v>
      </c>
    </row>
    <row r="65" customFormat="false" ht="12.8" hidden="false" customHeight="false" outlineLevel="0" collapsed="false">
      <c r="A65" s="0" t="n">
        <v>112</v>
      </c>
      <c r="B65" s="0" t="n">
        <v>27256074.5454486</v>
      </c>
      <c r="C65" s="0" t="n">
        <v>26342274.1090356</v>
      </c>
      <c r="D65" s="0" t="n">
        <v>89687256.9231103</v>
      </c>
      <c r="E65" s="0" t="n">
        <v>82071734.9576538</v>
      </c>
      <c r="F65" s="0" t="n">
        <v>13678622.4929423</v>
      </c>
      <c r="G65" s="0" t="n">
        <v>520401.440990677</v>
      </c>
      <c r="H65" s="0" t="n">
        <v>308423.205244713</v>
      </c>
      <c r="I65" s="0" t="n">
        <v>121393.98596805</v>
      </c>
    </row>
    <row r="66" customFormat="false" ht="12.8" hidden="false" customHeight="false" outlineLevel="0" collapsed="false">
      <c r="A66" s="0" t="n">
        <v>113</v>
      </c>
      <c r="B66" s="0" t="n">
        <v>23641476.9551063</v>
      </c>
      <c r="C66" s="0" t="n">
        <v>22778236.98011</v>
      </c>
      <c r="D66" s="0" t="n">
        <v>78003819.3019481</v>
      </c>
      <c r="E66" s="0" t="n">
        <v>81974125.5903469</v>
      </c>
      <c r="F66" s="0" t="n">
        <v>0</v>
      </c>
      <c r="G66" s="0" t="n">
        <v>470546.311178765</v>
      </c>
      <c r="H66" s="0" t="n">
        <v>306619.806252222</v>
      </c>
      <c r="I66" s="0" t="n">
        <v>122962.65366477</v>
      </c>
    </row>
    <row r="67" customFormat="false" ht="12.8" hidden="false" customHeight="false" outlineLevel="0" collapsed="false">
      <c r="A67" s="0" t="n">
        <v>114</v>
      </c>
      <c r="B67" s="0" t="n">
        <v>27239042.3573057</v>
      </c>
      <c r="C67" s="0" t="n">
        <v>26286218.6154726</v>
      </c>
      <c r="D67" s="0" t="n">
        <v>89536411.1217093</v>
      </c>
      <c r="E67" s="0" t="n">
        <v>81841085.0650708</v>
      </c>
      <c r="F67" s="0" t="n">
        <v>13640180.8441785</v>
      </c>
      <c r="G67" s="0" t="n">
        <v>545999.049906903</v>
      </c>
      <c r="H67" s="0" t="n">
        <v>318239.844837883</v>
      </c>
      <c r="I67" s="0" t="n">
        <v>126549.781554662</v>
      </c>
    </row>
    <row r="68" customFormat="false" ht="12.8" hidden="false" customHeight="false" outlineLevel="0" collapsed="false">
      <c r="A68" s="0" t="n">
        <v>115</v>
      </c>
      <c r="B68" s="0" t="n">
        <v>23766947.7908071</v>
      </c>
      <c r="C68" s="0" t="n">
        <v>22846591.6951965</v>
      </c>
      <c r="D68" s="0" t="n">
        <v>78257357.8458741</v>
      </c>
      <c r="E68" s="0" t="n">
        <v>82122241.4690497</v>
      </c>
      <c r="F68" s="0" t="n">
        <v>0</v>
      </c>
      <c r="G68" s="0" t="n">
        <v>517702.269551476</v>
      </c>
      <c r="H68" s="0" t="n">
        <v>313279.368631364</v>
      </c>
      <c r="I68" s="0" t="n">
        <v>127677.796325376</v>
      </c>
    </row>
    <row r="69" customFormat="false" ht="12.8" hidden="false" customHeight="false" outlineLevel="0" collapsed="false">
      <c r="A69" s="0" t="n">
        <v>116</v>
      </c>
      <c r="B69" s="0" t="n">
        <v>27482077.4758306</v>
      </c>
      <c r="C69" s="0" t="n">
        <v>26537403.6484478</v>
      </c>
      <c r="D69" s="0" t="n">
        <v>90379633.9980506</v>
      </c>
      <c r="E69" s="0" t="n">
        <v>82558296.5547152</v>
      </c>
      <c r="F69" s="0" t="n">
        <v>13759716.0924525</v>
      </c>
      <c r="G69" s="0" t="n">
        <v>547375.126592343</v>
      </c>
      <c r="H69" s="0" t="n">
        <v>310659.580809575</v>
      </c>
      <c r="I69" s="0" t="n">
        <v>123770.1714012</v>
      </c>
    </row>
    <row r="70" customFormat="false" ht="12.8" hidden="false" customHeight="false" outlineLevel="0" collapsed="false">
      <c r="A70" s="0" t="n">
        <v>117</v>
      </c>
      <c r="B70" s="0" t="n">
        <v>24013523.6781782</v>
      </c>
      <c r="C70" s="0" t="n">
        <v>23080961.030208</v>
      </c>
      <c r="D70" s="0" t="n">
        <v>79078774.5035879</v>
      </c>
      <c r="E70" s="0" t="n">
        <v>82983771.4269109</v>
      </c>
      <c r="F70" s="0" t="n">
        <v>0</v>
      </c>
      <c r="G70" s="0" t="n">
        <v>537698.322867376</v>
      </c>
      <c r="H70" s="0" t="n">
        <v>307245.146666063</v>
      </c>
      <c r="I70" s="0" t="n">
        <v>125170.254909631</v>
      </c>
    </row>
    <row r="71" customFormat="false" ht="12.8" hidden="false" customHeight="false" outlineLevel="0" collapsed="false">
      <c r="A71" s="0" t="n">
        <v>118</v>
      </c>
      <c r="B71" s="0" t="n">
        <v>27619080.6849068</v>
      </c>
      <c r="C71" s="0" t="n">
        <v>26704718.2260032</v>
      </c>
      <c r="D71" s="0" t="n">
        <v>91018870.9251107</v>
      </c>
      <c r="E71" s="0" t="n">
        <v>83113767.8999022</v>
      </c>
      <c r="F71" s="0" t="n">
        <v>13852294.6499837</v>
      </c>
      <c r="G71" s="0" t="n">
        <v>521041.05686521</v>
      </c>
      <c r="H71" s="0" t="n">
        <v>308872.480315426</v>
      </c>
      <c r="I71" s="0" t="n">
        <v>120641.31674701</v>
      </c>
    </row>
    <row r="72" customFormat="false" ht="12.8" hidden="false" customHeight="false" outlineLevel="0" collapsed="false">
      <c r="A72" s="0" t="n">
        <v>119</v>
      </c>
      <c r="B72" s="0" t="n">
        <v>24145237.485437</v>
      </c>
      <c r="C72" s="0" t="n">
        <v>23243374.898173</v>
      </c>
      <c r="D72" s="0" t="n">
        <v>79662477.4734238</v>
      </c>
      <c r="E72" s="0" t="n">
        <v>83572633.7407863</v>
      </c>
      <c r="F72" s="0" t="n">
        <v>0</v>
      </c>
      <c r="G72" s="0" t="n">
        <v>507017.542491204</v>
      </c>
      <c r="H72" s="0" t="n">
        <v>308509.968853842</v>
      </c>
      <c r="I72" s="0" t="n">
        <v>123335.822741427</v>
      </c>
    </row>
    <row r="73" customFormat="false" ht="12.8" hidden="false" customHeight="false" outlineLevel="0" collapsed="false">
      <c r="A73" s="0" t="n">
        <v>120</v>
      </c>
      <c r="B73" s="0" t="n">
        <v>27849372.4996328</v>
      </c>
      <c r="C73" s="0" t="n">
        <v>26881505.2098949</v>
      </c>
      <c r="D73" s="0" t="n">
        <v>91616993.5528533</v>
      </c>
      <c r="E73" s="0" t="n">
        <v>83587200.5043039</v>
      </c>
      <c r="F73" s="0" t="n">
        <v>13931200.0840507</v>
      </c>
      <c r="G73" s="0" t="n">
        <v>570033.649439065</v>
      </c>
      <c r="H73" s="0" t="n">
        <v>311266.247181678</v>
      </c>
      <c r="I73" s="0" t="n">
        <v>123667.704453105</v>
      </c>
    </row>
    <row r="74" customFormat="false" ht="12.8" hidden="false" customHeight="false" outlineLevel="0" collapsed="false">
      <c r="A74" s="0" t="n">
        <v>121</v>
      </c>
      <c r="B74" s="0" t="n">
        <v>24165096.526472</v>
      </c>
      <c r="C74" s="0" t="n">
        <v>23249001.1196192</v>
      </c>
      <c r="D74" s="0" t="n">
        <v>79686886.2009356</v>
      </c>
      <c r="E74" s="0" t="n">
        <v>83489974.8259157</v>
      </c>
      <c r="F74" s="0" t="n">
        <v>0</v>
      </c>
      <c r="G74" s="0" t="n">
        <v>508073.982575536</v>
      </c>
      <c r="H74" s="0" t="n">
        <v>317359.664042928</v>
      </c>
      <c r="I74" s="0" t="n">
        <v>129516.800334834</v>
      </c>
    </row>
    <row r="75" customFormat="false" ht="12.8" hidden="false" customHeight="false" outlineLevel="0" collapsed="false">
      <c r="A75" s="0" t="n">
        <v>122</v>
      </c>
      <c r="B75" s="0" t="n">
        <v>28055111.4598151</v>
      </c>
      <c r="C75" s="0" t="n">
        <v>27121775.1455976</v>
      </c>
      <c r="D75" s="0" t="n">
        <v>92417112.0902587</v>
      </c>
      <c r="E75" s="0" t="n">
        <v>84231111.3070799</v>
      </c>
      <c r="F75" s="0" t="n">
        <v>14038518.55118</v>
      </c>
      <c r="G75" s="0" t="n">
        <v>518531.949796104</v>
      </c>
      <c r="H75" s="0" t="n">
        <v>325039.69261105</v>
      </c>
      <c r="I75" s="0" t="n">
        <v>128235.245443387</v>
      </c>
    </row>
    <row r="76" customFormat="false" ht="12.8" hidden="false" customHeight="false" outlineLevel="0" collapsed="false">
      <c r="A76" s="0" t="n">
        <v>123</v>
      </c>
      <c r="B76" s="0" t="n">
        <v>24668046.3360149</v>
      </c>
      <c r="C76" s="0" t="n">
        <v>23711844.8806315</v>
      </c>
      <c r="D76" s="0" t="n">
        <v>81302485.4048931</v>
      </c>
      <c r="E76" s="0" t="n">
        <v>85081432.1200498</v>
      </c>
      <c r="F76" s="0" t="n">
        <v>0</v>
      </c>
      <c r="G76" s="0" t="n">
        <v>544703.070266488</v>
      </c>
      <c r="H76" s="0" t="n">
        <v>321896.751034969</v>
      </c>
      <c r="I76" s="0" t="n">
        <v>128002.33440276</v>
      </c>
    </row>
    <row r="77" customFormat="false" ht="12.8" hidden="false" customHeight="false" outlineLevel="0" collapsed="false">
      <c r="A77" s="0" t="n">
        <v>124</v>
      </c>
      <c r="B77" s="0" t="n">
        <v>28318005.2463643</v>
      </c>
      <c r="C77" s="0" t="n">
        <v>27343059.1595306</v>
      </c>
      <c r="D77" s="0" t="n">
        <v>93218149.2643466</v>
      </c>
      <c r="E77" s="0" t="n">
        <v>84945626.0230865</v>
      </c>
      <c r="F77" s="0" t="n">
        <v>14157604.3371811</v>
      </c>
      <c r="G77" s="0" t="n">
        <v>545159.108669025</v>
      </c>
      <c r="H77" s="0" t="n">
        <v>337151.028839675</v>
      </c>
      <c r="I77" s="0" t="n">
        <v>132337.070464294</v>
      </c>
    </row>
    <row r="78" customFormat="false" ht="12.8" hidden="false" customHeight="false" outlineLevel="0" collapsed="false">
      <c r="A78" s="0" t="n">
        <v>125</v>
      </c>
      <c r="B78" s="0" t="n">
        <v>24825117.4411525</v>
      </c>
      <c r="C78" s="0" t="n">
        <v>23847204.2288844</v>
      </c>
      <c r="D78" s="0" t="n">
        <v>81788428.5118976</v>
      </c>
      <c r="E78" s="0" t="n">
        <v>85590420.4500456</v>
      </c>
      <c r="F78" s="0" t="n">
        <v>0</v>
      </c>
      <c r="G78" s="0" t="n">
        <v>560582.111117166</v>
      </c>
      <c r="H78" s="0" t="n">
        <v>326821.256961491</v>
      </c>
      <c r="I78" s="0" t="n">
        <v>129299.777413521</v>
      </c>
    </row>
    <row r="79" customFormat="false" ht="12.8" hidden="false" customHeight="false" outlineLevel="0" collapsed="false">
      <c r="A79" s="0" t="n">
        <v>126</v>
      </c>
      <c r="B79" s="0" t="n">
        <v>28538681.1830056</v>
      </c>
      <c r="C79" s="0" t="n">
        <v>27593676.8650729</v>
      </c>
      <c r="D79" s="0" t="n">
        <v>94099248.5363146</v>
      </c>
      <c r="E79" s="0" t="n">
        <v>85719053.8037703</v>
      </c>
      <c r="F79" s="0" t="n">
        <v>14286508.9672951</v>
      </c>
      <c r="G79" s="0" t="n">
        <v>531217.782818523</v>
      </c>
      <c r="H79" s="0" t="n">
        <v>326466.470672014</v>
      </c>
      <c r="I79" s="0" t="n">
        <v>124742.949203066</v>
      </c>
    </row>
    <row r="80" customFormat="false" ht="12.8" hidden="false" customHeight="false" outlineLevel="0" collapsed="false">
      <c r="A80" s="0" t="n">
        <v>127</v>
      </c>
      <c r="B80" s="0" t="n">
        <v>24831653.4558993</v>
      </c>
      <c r="C80" s="0" t="n">
        <v>23835080.2675153</v>
      </c>
      <c r="D80" s="0" t="n">
        <v>81759764.1159623</v>
      </c>
      <c r="E80" s="0" t="n">
        <v>85568303.4881995</v>
      </c>
      <c r="F80" s="0" t="n">
        <v>0</v>
      </c>
      <c r="G80" s="0" t="n">
        <v>586162.670846542</v>
      </c>
      <c r="H80" s="0" t="n">
        <v>321163.337740985</v>
      </c>
      <c r="I80" s="0" t="n">
        <v>127495.971137872</v>
      </c>
    </row>
    <row r="81" customFormat="false" ht="12.8" hidden="false" customHeight="false" outlineLevel="0" collapsed="false">
      <c r="A81" s="0" t="n">
        <v>128</v>
      </c>
      <c r="B81" s="0" t="n">
        <v>28608073.8382984</v>
      </c>
      <c r="C81" s="0" t="n">
        <v>27578697.292601</v>
      </c>
      <c r="D81" s="0" t="n">
        <v>94069318.7072693</v>
      </c>
      <c r="E81" s="0" t="n">
        <v>85638624.8360227</v>
      </c>
      <c r="F81" s="0" t="n">
        <v>14273104.1393371</v>
      </c>
      <c r="G81" s="0" t="n">
        <v>606843.553565687</v>
      </c>
      <c r="H81" s="0" t="n">
        <v>332150.742345026</v>
      </c>
      <c r="I81" s="0" t="n">
        <v>129117.499695265</v>
      </c>
    </row>
    <row r="82" customFormat="false" ht="12.8" hidden="false" customHeight="false" outlineLevel="0" collapsed="false">
      <c r="A82" s="0" t="n">
        <v>129</v>
      </c>
      <c r="B82" s="0" t="n">
        <v>25060503.0788676</v>
      </c>
      <c r="C82" s="0" t="n">
        <v>24058737.1924744</v>
      </c>
      <c r="D82" s="0" t="n">
        <v>82555769.0822581</v>
      </c>
      <c r="E82" s="0" t="n">
        <v>86278559.8747061</v>
      </c>
      <c r="F82" s="0" t="n">
        <v>0</v>
      </c>
      <c r="G82" s="0" t="n">
        <v>586281.635127019</v>
      </c>
      <c r="H82" s="0" t="n">
        <v>325104.814757864</v>
      </c>
      <c r="I82" s="0" t="n">
        <v>129113.480726222</v>
      </c>
    </row>
    <row r="83" customFormat="false" ht="12.8" hidden="false" customHeight="false" outlineLevel="0" collapsed="false">
      <c r="A83" s="0" t="n">
        <v>130</v>
      </c>
      <c r="B83" s="0" t="n">
        <v>29224310.433709</v>
      </c>
      <c r="C83" s="0" t="n">
        <v>28197927.0449051</v>
      </c>
      <c r="D83" s="0" t="n">
        <v>96208271.5833442</v>
      </c>
      <c r="E83" s="0" t="n">
        <v>87524639.4674446</v>
      </c>
      <c r="F83" s="0" t="n">
        <v>14587439.9112408</v>
      </c>
      <c r="G83" s="0" t="n">
        <v>594740.778682999</v>
      </c>
      <c r="H83" s="0" t="n">
        <v>338833.146879185</v>
      </c>
      <c r="I83" s="0" t="n">
        <v>132584.947488052</v>
      </c>
    </row>
    <row r="84" customFormat="false" ht="12.8" hidden="false" customHeight="false" outlineLevel="0" collapsed="false">
      <c r="A84" s="0" t="n">
        <v>131</v>
      </c>
      <c r="B84" s="0" t="n">
        <v>25326804.9673399</v>
      </c>
      <c r="C84" s="0" t="n">
        <v>24319115.9869694</v>
      </c>
      <c r="D84" s="0" t="n">
        <v>83479329.4191185</v>
      </c>
      <c r="E84" s="0" t="n">
        <v>87201901.158528</v>
      </c>
      <c r="F84" s="0" t="n">
        <v>0</v>
      </c>
      <c r="G84" s="0" t="n">
        <v>578445.646411722</v>
      </c>
      <c r="H84" s="0" t="n">
        <v>335324.000815296</v>
      </c>
      <c r="I84" s="0" t="n">
        <v>134170.475919227</v>
      </c>
    </row>
    <row r="85" customFormat="false" ht="12.8" hidden="false" customHeight="false" outlineLevel="0" collapsed="false">
      <c r="A85" s="0" t="n">
        <v>132</v>
      </c>
      <c r="B85" s="0" t="n">
        <v>29175595.1477861</v>
      </c>
      <c r="C85" s="0" t="n">
        <v>28146303.7610771</v>
      </c>
      <c r="D85" s="0" t="n">
        <v>96065603.2392288</v>
      </c>
      <c r="E85" s="0" t="n">
        <v>87400602.095428</v>
      </c>
      <c r="F85" s="0" t="n">
        <v>14566767.0159047</v>
      </c>
      <c r="G85" s="0" t="n">
        <v>604173.443055884</v>
      </c>
      <c r="H85" s="0" t="n">
        <v>332873.382117109</v>
      </c>
      <c r="I85" s="0" t="n">
        <v>131777.945051536</v>
      </c>
    </row>
    <row r="86" customFormat="false" ht="12.8" hidden="false" customHeight="false" outlineLevel="0" collapsed="false">
      <c r="A86" s="0" t="n">
        <v>133</v>
      </c>
      <c r="B86" s="0" t="n">
        <v>25382556.6357885</v>
      </c>
      <c r="C86" s="0" t="n">
        <v>24392565.9073108</v>
      </c>
      <c r="D86" s="0" t="n">
        <v>83762206.1372854</v>
      </c>
      <c r="E86" s="0" t="n">
        <v>87506061.8626543</v>
      </c>
      <c r="F86" s="0" t="n">
        <v>0</v>
      </c>
      <c r="G86" s="0" t="n">
        <v>567643.630036596</v>
      </c>
      <c r="H86" s="0" t="n">
        <v>329800.278360235</v>
      </c>
      <c r="I86" s="0" t="n">
        <v>132209.742972568</v>
      </c>
    </row>
    <row r="87" customFormat="false" ht="12.8" hidden="false" customHeight="false" outlineLevel="0" collapsed="false">
      <c r="A87" s="0" t="n">
        <v>134</v>
      </c>
      <c r="B87" s="0" t="n">
        <v>29322314.3716666</v>
      </c>
      <c r="C87" s="0" t="n">
        <v>28349779.7282925</v>
      </c>
      <c r="D87" s="0" t="n">
        <v>96780428.0595754</v>
      </c>
      <c r="E87" s="0" t="n">
        <v>87974639.7950261</v>
      </c>
      <c r="F87" s="0" t="n">
        <v>14662439.9658377</v>
      </c>
      <c r="G87" s="0" t="n">
        <v>549097.760222572</v>
      </c>
      <c r="H87" s="0" t="n">
        <v>332511.064315359</v>
      </c>
      <c r="I87" s="0" t="n">
        <v>129894.026908865</v>
      </c>
    </row>
    <row r="88" customFormat="false" ht="12.8" hidden="false" customHeight="false" outlineLevel="0" collapsed="false">
      <c r="A88" s="0" t="n">
        <v>135</v>
      </c>
      <c r="B88" s="0" t="n">
        <v>25498662.2196788</v>
      </c>
      <c r="C88" s="0" t="n">
        <v>24515250.4575928</v>
      </c>
      <c r="D88" s="0" t="n">
        <v>84197026.8619264</v>
      </c>
      <c r="E88" s="0" t="n">
        <v>87886811.5477259</v>
      </c>
      <c r="F88" s="0" t="n">
        <v>0</v>
      </c>
      <c r="G88" s="0" t="n">
        <v>565737.502225712</v>
      </c>
      <c r="H88" s="0" t="n">
        <v>328308.62606215</v>
      </c>
      <c r="I88" s="0" t="n">
        <v>127665.191140164</v>
      </c>
    </row>
    <row r="89" customFormat="false" ht="12.8" hidden="false" customHeight="false" outlineLevel="0" collapsed="false">
      <c r="A89" s="0" t="n">
        <v>136</v>
      </c>
      <c r="B89" s="0" t="n">
        <v>29435771.2528951</v>
      </c>
      <c r="C89" s="0" t="n">
        <v>28411603.0162665</v>
      </c>
      <c r="D89" s="0" t="n">
        <v>97033363.1285015</v>
      </c>
      <c r="E89" s="0" t="n">
        <v>88184515.8610367</v>
      </c>
      <c r="F89" s="0" t="n">
        <v>14697419.3101728</v>
      </c>
      <c r="G89" s="0" t="n">
        <v>605886.554398481</v>
      </c>
      <c r="H89" s="0" t="n">
        <v>329173.064510244</v>
      </c>
      <c r="I89" s="0" t="n">
        <v>127298.025314082</v>
      </c>
    </row>
    <row r="90" customFormat="false" ht="12.8" hidden="false" customHeight="false" outlineLevel="0" collapsed="false">
      <c r="A90" s="0" t="n">
        <v>137</v>
      </c>
      <c r="B90" s="0" t="n">
        <v>25557136.8194641</v>
      </c>
      <c r="C90" s="0" t="n">
        <v>24574907.9437777</v>
      </c>
      <c r="D90" s="0" t="n">
        <v>84424974.1551796</v>
      </c>
      <c r="E90" s="0" t="n">
        <v>88113626.2698441</v>
      </c>
      <c r="F90" s="0" t="n">
        <v>0</v>
      </c>
      <c r="G90" s="0" t="n">
        <v>569874.418472683</v>
      </c>
      <c r="H90" s="0" t="n">
        <v>323558.30255331</v>
      </c>
      <c r="I90" s="0" t="n">
        <v>126851.649514917</v>
      </c>
    </row>
    <row r="91" customFormat="false" ht="12.8" hidden="false" customHeight="false" outlineLevel="0" collapsed="false">
      <c r="A91" s="0" t="n">
        <v>138</v>
      </c>
      <c r="B91" s="0" t="n">
        <v>29538584.9205656</v>
      </c>
      <c r="C91" s="0" t="n">
        <v>28549798.3765459</v>
      </c>
      <c r="D91" s="0" t="n">
        <v>97531723.221742</v>
      </c>
      <c r="E91" s="0" t="n">
        <v>88607079.5992984</v>
      </c>
      <c r="F91" s="0" t="n">
        <v>14767846.5998831</v>
      </c>
      <c r="G91" s="0" t="n">
        <v>565032.560047832</v>
      </c>
      <c r="H91" s="0" t="n">
        <v>332436.699446824</v>
      </c>
      <c r="I91" s="0" t="n">
        <v>130453.263607243</v>
      </c>
    </row>
    <row r="92" customFormat="false" ht="12.8" hidden="false" customHeight="false" outlineLevel="0" collapsed="false">
      <c r="A92" s="0" t="n">
        <v>139</v>
      </c>
      <c r="B92" s="0" t="n">
        <v>25718432.8080773</v>
      </c>
      <c r="C92" s="0" t="n">
        <v>24731592.5002911</v>
      </c>
      <c r="D92" s="0" t="n">
        <v>84975516.9612627</v>
      </c>
      <c r="E92" s="0" t="n">
        <v>88619432.3114515</v>
      </c>
      <c r="F92" s="0" t="n">
        <v>0</v>
      </c>
      <c r="G92" s="0" t="n">
        <v>554410.141209004</v>
      </c>
      <c r="H92" s="0" t="n">
        <v>336900.850972994</v>
      </c>
      <c r="I92" s="0" t="n">
        <v>136470.450863085</v>
      </c>
    </row>
    <row r="93" customFormat="false" ht="12.8" hidden="false" customHeight="false" outlineLevel="0" collapsed="false">
      <c r="A93" s="0" t="n">
        <v>140</v>
      </c>
      <c r="B93" s="0" t="n">
        <v>29687538.1228917</v>
      </c>
      <c r="C93" s="0" t="n">
        <v>28669627.1329845</v>
      </c>
      <c r="D93" s="0" t="n">
        <v>97907032.4217011</v>
      </c>
      <c r="E93" s="0" t="n">
        <v>88922724.9651812</v>
      </c>
      <c r="F93" s="0" t="n">
        <v>14820454.1608635</v>
      </c>
      <c r="G93" s="0" t="n">
        <v>586780.065235858</v>
      </c>
      <c r="H93" s="0" t="n">
        <v>338093.450832235</v>
      </c>
      <c r="I93" s="0" t="n">
        <v>132910.676913012</v>
      </c>
    </row>
    <row r="94" customFormat="false" ht="12.8" hidden="false" customHeight="false" outlineLevel="0" collapsed="false">
      <c r="A94" s="0" t="n">
        <v>141</v>
      </c>
      <c r="B94" s="0" t="n">
        <v>26019140.2180573</v>
      </c>
      <c r="C94" s="0" t="n">
        <v>24970127.5128941</v>
      </c>
      <c r="D94" s="0" t="n">
        <v>85794832.6613969</v>
      </c>
      <c r="E94" s="0" t="n">
        <v>89367440.7959969</v>
      </c>
      <c r="F94" s="0" t="n">
        <v>0</v>
      </c>
      <c r="G94" s="0" t="n">
        <v>622042.005750331</v>
      </c>
      <c r="H94" s="0" t="n">
        <v>333601.382695976</v>
      </c>
      <c r="I94" s="0" t="n">
        <v>133384.738167092</v>
      </c>
    </row>
    <row r="95" customFormat="false" ht="12.8" hidden="false" customHeight="false" outlineLevel="0" collapsed="false">
      <c r="A95" s="0" t="n">
        <v>142</v>
      </c>
      <c r="B95" s="0" t="n">
        <v>30219607.6548008</v>
      </c>
      <c r="C95" s="0" t="n">
        <v>29134129.4329157</v>
      </c>
      <c r="D95" s="0" t="n">
        <v>99493275.7351754</v>
      </c>
      <c r="E95" s="0" t="n">
        <v>90282608.2200708</v>
      </c>
      <c r="F95" s="0" t="n">
        <v>15047101.3700118</v>
      </c>
      <c r="G95" s="0" t="n">
        <v>662682.183575576</v>
      </c>
      <c r="H95" s="0" t="n">
        <v>333341.357695175</v>
      </c>
      <c r="I95" s="0" t="n">
        <v>127792.400877638</v>
      </c>
    </row>
    <row r="96" customFormat="false" ht="12.8" hidden="false" customHeight="false" outlineLevel="0" collapsed="false">
      <c r="A96" s="0" t="n">
        <v>143</v>
      </c>
      <c r="B96" s="0" t="n">
        <v>26237925.4162453</v>
      </c>
      <c r="C96" s="0" t="n">
        <v>25172049.5304272</v>
      </c>
      <c r="D96" s="0" t="n">
        <v>86490476.4606827</v>
      </c>
      <c r="E96" s="0" t="n">
        <v>90063194.2387184</v>
      </c>
      <c r="F96" s="0" t="n">
        <v>0</v>
      </c>
      <c r="G96" s="0" t="n">
        <v>637008.602109295</v>
      </c>
      <c r="H96" s="0" t="n">
        <v>336296.278299667</v>
      </c>
      <c r="I96" s="0" t="n">
        <v>132244.293441701</v>
      </c>
    </row>
    <row r="97" customFormat="false" ht="12.8" hidden="false" customHeight="false" outlineLevel="0" collapsed="false">
      <c r="A97" s="0" t="n">
        <v>144</v>
      </c>
      <c r="B97" s="0" t="n">
        <v>30123823.2384834</v>
      </c>
      <c r="C97" s="0" t="n">
        <v>29052574.040523</v>
      </c>
      <c r="D97" s="0" t="n">
        <v>99232818.6510539</v>
      </c>
      <c r="E97" s="0" t="n">
        <v>90024048.2634808</v>
      </c>
      <c r="F97" s="0" t="n">
        <v>15004008.0439135</v>
      </c>
      <c r="G97" s="0" t="n">
        <v>646533.831530118</v>
      </c>
      <c r="H97" s="0" t="n">
        <v>334636.360526751</v>
      </c>
      <c r="I97" s="0" t="n">
        <v>128684.294147917</v>
      </c>
    </row>
    <row r="98" customFormat="false" ht="12.8" hidden="false" customHeight="false" outlineLevel="0" collapsed="false">
      <c r="A98" s="0" t="n">
        <v>145</v>
      </c>
      <c r="B98" s="0" t="n">
        <v>26266880.9915578</v>
      </c>
      <c r="C98" s="0" t="n">
        <v>25201513.5071153</v>
      </c>
      <c r="D98" s="0" t="n">
        <v>86645842.8537685</v>
      </c>
      <c r="E98" s="0" t="n">
        <v>90195887.4355812</v>
      </c>
      <c r="F98" s="0" t="n">
        <v>0</v>
      </c>
      <c r="G98" s="0" t="n">
        <v>643816.043863524</v>
      </c>
      <c r="H98" s="0" t="n">
        <v>331023.5236777</v>
      </c>
      <c r="I98" s="0" t="n">
        <v>129325.595573319</v>
      </c>
    </row>
    <row r="99" customFormat="false" ht="12.8" hidden="false" customHeight="false" outlineLevel="0" collapsed="false">
      <c r="A99" s="0" t="n">
        <v>146</v>
      </c>
      <c r="B99" s="0" t="n">
        <v>30434662.3432752</v>
      </c>
      <c r="C99" s="0" t="n">
        <v>29353689.4379345</v>
      </c>
      <c r="D99" s="0" t="n">
        <v>100343271.839324</v>
      </c>
      <c r="E99" s="0" t="n">
        <v>90990973.9655739</v>
      </c>
      <c r="F99" s="0" t="n">
        <v>15165162.3275957</v>
      </c>
      <c r="G99" s="0" t="n">
        <v>655410.700858778</v>
      </c>
      <c r="H99" s="0" t="n">
        <v>336473.185727626</v>
      </c>
      <c r="I99" s="0" t="n">
        <v>127270.026791834</v>
      </c>
    </row>
    <row r="100" customFormat="false" ht="12.8" hidden="false" customHeight="false" outlineLevel="0" collapsed="false">
      <c r="A100" s="0" t="n">
        <v>147</v>
      </c>
      <c r="B100" s="0" t="n">
        <v>26628793.7445079</v>
      </c>
      <c r="C100" s="0" t="n">
        <v>25625274.3623834</v>
      </c>
      <c r="D100" s="0" t="n">
        <v>88141884.7631117</v>
      </c>
      <c r="E100" s="0" t="n">
        <v>91691233.3146841</v>
      </c>
      <c r="F100" s="0" t="n">
        <v>0</v>
      </c>
      <c r="G100" s="0" t="n">
        <v>578945.350827726</v>
      </c>
      <c r="H100" s="0" t="n">
        <v>333127.101198317</v>
      </c>
      <c r="I100" s="0" t="n">
        <v>130638.471569141</v>
      </c>
    </row>
    <row r="101" customFormat="false" ht="12.8" hidden="false" customHeight="false" outlineLevel="0" collapsed="false">
      <c r="A101" s="0" t="n">
        <v>148</v>
      </c>
      <c r="B101" s="0" t="n">
        <v>30739947.7425341</v>
      </c>
      <c r="C101" s="0" t="n">
        <v>29699363.3059598</v>
      </c>
      <c r="D101" s="0" t="n">
        <v>101555104.378043</v>
      </c>
      <c r="E101" s="0" t="n">
        <v>91951565.9045011</v>
      </c>
      <c r="F101" s="0" t="n">
        <v>15325260.9840835</v>
      </c>
      <c r="G101" s="0" t="n">
        <v>603578.124516328</v>
      </c>
      <c r="H101" s="0" t="n">
        <v>345321.061313111</v>
      </c>
      <c r="I101" s="0" t="n">
        <v>130978.929635443</v>
      </c>
    </row>
    <row r="102" customFormat="false" ht="12.8" hidden="false" customHeight="false" outlineLevel="0" collapsed="false">
      <c r="A102" s="0" t="n">
        <v>149</v>
      </c>
      <c r="B102" s="0" t="n">
        <v>26862804.1251301</v>
      </c>
      <c r="C102" s="0" t="n">
        <v>25826393.8508591</v>
      </c>
      <c r="D102" s="0" t="n">
        <v>88891665.0905124</v>
      </c>
      <c r="E102" s="0" t="n">
        <v>92352298.4729107</v>
      </c>
      <c r="F102" s="0" t="n">
        <v>0</v>
      </c>
      <c r="G102" s="0" t="n">
        <v>608657.778376547</v>
      </c>
      <c r="H102" s="0" t="n">
        <v>337390.903755723</v>
      </c>
      <c r="I102" s="0" t="n">
        <v>129087.988769682</v>
      </c>
    </row>
    <row r="103" customFormat="false" ht="12.8" hidden="false" customHeight="false" outlineLevel="0" collapsed="false">
      <c r="A103" s="0" t="n">
        <v>150</v>
      </c>
      <c r="B103" s="0" t="n">
        <v>30872803.1754858</v>
      </c>
      <c r="C103" s="0" t="n">
        <v>29830527.3840752</v>
      </c>
      <c r="D103" s="0" t="n">
        <v>102046977.79156</v>
      </c>
      <c r="E103" s="0" t="n">
        <v>92382458.2589648</v>
      </c>
      <c r="F103" s="0" t="n">
        <v>15397076.3764941</v>
      </c>
      <c r="G103" s="0" t="n">
        <v>612010.277584922</v>
      </c>
      <c r="H103" s="0" t="n">
        <v>339205.508655582</v>
      </c>
      <c r="I103" s="0" t="n">
        <v>130085.721671653</v>
      </c>
    </row>
    <row r="104" customFormat="false" ht="12.8" hidden="false" customHeight="false" outlineLevel="0" collapsed="false">
      <c r="A104" s="0" t="n">
        <v>151</v>
      </c>
      <c r="B104" s="0" t="n">
        <v>26916446.827715</v>
      </c>
      <c r="C104" s="0" t="n">
        <v>25907475.0235528</v>
      </c>
      <c r="D104" s="0" t="n">
        <v>89193459.8660635</v>
      </c>
      <c r="E104" s="0" t="n">
        <v>92588566.9618811</v>
      </c>
      <c r="F104" s="0" t="n">
        <v>0</v>
      </c>
      <c r="G104" s="0" t="n">
        <v>581225.250290142</v>
      </c>
      <c r="H104" s="0" t="n">
        <v>335762.85384497</v>
      </c>
      <c r="I104" s="0" t="n">
        <v>131405.285752995</v>
      </c>
    </row>
    <row r="105" customFormat="false" ht="12.8" hidden="false" customHeight="false" outlineLevel="0" collapsed="false">
      <c r="A105" s="0" t="n">
        <v>152</v>
      </c>
      <c r="B105" s="0" t="n">
        <v>30866002.1598805</v>
      </c>
      <c r="C105" s="0" t="n">
        <v>29856752.3613766</v>
      </c>
      <c r="D105" s="0" t="n">
        <v>102162428.478416</v>
      </c>
      <c r="E105" s="0" t="n">
        <v>92431665.1947037</v>
      </c>
      <c r="F105" s="0" t="n">
        <v>15405277.5324506</v>
      </c>
      <c r="G105" s="0" t="n">
        <v>573808.993691947</v>
      </c>
      <c r="H105" s="0" t="n">
        <v>342867.021722138</v>
      </c>
      <c r="I105" s="0" t="n">
        <v>132248.261556855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4" activeCellId="0" sqref="D24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18034001.571782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16519216.7395566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284905.113436398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19050492.5642933</v>
      </c>
      <c r="C23" s="0" t="n">
        <v>18459681.7331484</v>
      </c>
      <c r="D23" s="0" t="n">
        <v>60489047.3861119</v>
      </c>
      <c r="E23" s="0" t="n">
        <v>60858300.7350193</v>
      </c>
      <c r="F23" s="0" t="n">
        <v>10143050.1225032</v>
      </c>
      <c r="G23" s="0" t="n">
        <v>322186.595348528</v>
      </c>
      <c r="H23" s="0" t="n">
        <v>203805.097230149</v>
      </c>
      <c r="I23" s="0" t="n">
        <v>92598.769380318</v>
      </c>
    </row>
    <row r="24" customFormat="false" ht="12.8" hidden="false" customHeight="false" outlineLevel="0" collapsed="false">
      <c r="A24" s="0" t="n">
        <v>71</v>
      </c>
      <c r="B24" s="0" t="n">
        <v>16236498.1591997</v>
      </c>
      <c r="C24" s="0" t="n">
        <v>15656599.7914266</v>
      </c>
      <c r="D24" s="0" t="n">
        <v>51474754.1407418</v>
      </c>
      <c r="E24" s="0" t="n">
        <v>59820218.0844679</v>
      </c>
      <c r="F24" s="0" t="n">
        <v>0</v>
      </c>
      <c r="G24" s="0" t="n">
        <v>315069.831890044</v>
      </c>
      <c r="H24" s="0" t="n">
        <v>201286.150601737</v>
      </c>
      <c r="I24" s="0" t="n">
        <v>90774.8361162303</v>
      </c>
    </row>
    <row r="25" customFormat="false" ht="12.8" hidden="false" customHeight="false" outlineLevel="0" collapsed="false">
      <c r="A25" s="0" t="n">
        <v>72</v>
      </c>
      <c r="B25" s="0" t="n">
        <v>19272204.3718503</v>
      </c>
      <c r="C25" s="0" t="n">
        <v>18679756.5064366</v>
      </c>
      <c r="D25" s="0" t="n">
        <v>61571572.9000952</v>
      </c>
      <c r="E25" s="0" t="n">
        <v>61023224.420999</v>
      </c>
      <c r="F25" s="0" t="n">
        <v>10170537.4034998</v>
      </c>
      <c r="G25" s="0" t="n">
        <v>326623.373689323</v>
      </c>
      <c r="H25" s="0" t="n">
        <v>199766.671889749</v>
      </c>
      <c r="I25" s="0" t="n">
        <v>94368.3140494577</v>
      </c>
    </row>
    <row r="26" customFormat="false" ht="12.8" hidden="false" customHeight="false" outlineLevel="0" collapsed="false">
      <c r="A26" s="0" t="n">
        <v>73</v>
      </c>
      <c r="B26" s="0" t="n">
        <v>17210990.1641399</v>
      </c>
      <c r="C26" s="0" t="n">
        <v>16616110.8889482</v>
      </c>
      <c r="D26" s="0" t="n">
        <v>55014090.7925461</v>
      </c>
      <c r="E26" s="0" t="n">
        <v>62965504.4371935</v>
      </c>
      <c r="F26" s="0" t="n">
        <v>0</v>
      </c>
      <c r="G26" s="0" t="n">
        <v>327490.014856149</v>
      </c>
      <c r="H26" s="0" t="n">
        <v>196777.504899858</v>
      </c>
      <c r="I26" s="0" t="n">
        <v>100873.936336696</v>
      </c>
    </row>
    <row r="27" customFormat="false" ht="12.8" hidden="false" customHeight="false" outlineLevel="0" collapsed="false">
      <c r="A27" s="0" t="n">
        <v>74</v>
      </c>
      <c r="B27" s="0" t="n">
        <v>20548844.8616194</v>
      </c>
      <c r="C27" s="0" t="n">
        <v>19902053.1342709</v>
      </c>
      <c r="D27" s="0" t="n">
        <v>66030568.216432</v>
      </c>
      <c r="E27" s="0" t="n">
        <v>64497407.0692633</v>
      </c>
      <c r="F27" s="0" t="n">
        <v>10749567.8448772</v>
      </c>
      <c r="G27" s="0" t="n">
        <v>356693.554513041</v>
      </c>
      <c r="H27" s="0" t="n">
        <v>218461.89555592</v>
      </c>
      <c r="I27" s="0" t="n">
        <v>102337.538970806</v>
      </c>
    </row>
    <row r="28" customFormat="false" ht="12.8" hidden="false" customHeight="false" outlineLevel="0" collapsed="false">
      <c r="A28" s="0" t="n">
        <v>75</v>
      </c>
      <c r="B28" s="0" t="n">
        <v>18310245.4319516</v>
      </c>
      <c r="C28" s="0" t="n">
        <v>17676486.8089655</v>
      </c>
      <c r="D28" s="0" t="n">
        <v>58920798.995705</v>
      </c>
      <c r="E28" s="0" t="n">
        <v>66379345.611681</v>
      </c>
      <c r="F28" s="0" t="n">
        <v>0</v>
      </c>
      <c r="G28" s="0" t="n">
        <v>347793.332825858</v>
      </c>
      <c r="H28" s="0" t="n">
        <v>208850.470345183</v>
      </c>
      <c r="I28" s="0" t="n">
        <v>110164.028307212</v>
      </c>
    </row>
    <row r="29" customFormat="false" ht="12.8" hidden="false" customHeight="false" outlineLevel="0" collapsed="false">
      <c r="A29" s="0" t="n">
        <v>76</v>
      </c>
      <c r="B29" s="0" t="n">
        <v>22022010.3848816</v>
      </c>
      <c r="C29" s="0" t="n">
        <v>21324416.3869844</v>
      </c>
      <c r="D29" s="0" t="n">
        <v>71124936.111864</v>
      </c>
      <c r="E29" s="0" t="n">
        <v>68608830.7974619</v>
      </c>
      <c r="F29" s="0" t="n">
        <v>11434805.1329103</v>
      </c>
      <c r="G29" s="0" t="n">
        <v>390136.719146512</v>
      </c>
      <c r="H29" s="0" t="n">
        <v>231130.314371823</v>
      </c>
      <c r="I29" s="0" t="n">
        <v>109038.520541252</v>
      </c>
    </row>
    <row r="30" customFormat="false" ht="12.8" hidden="false" customHeight="false" outlineLevel="0" collapsed="false">
      <c r="A30" s="0" t="n">
        <v>77</v>
      </c>
      <c r="B30" s="0" t="n">
        <v>19454656.2737028</v>
      </c>
      <c r="C30" s="0" t="n">
        <v>18777241.8434019</v>
      </c>
      <c r="D30" s="0" t="n">
        <v>62916155.6085676</v>
      </c>
      <c r="E30" s="0" t="n">
        <v>70003149.7220683</v>
      </c>
      <c r="F30" s="0" t="n">
        <v>0</v>
      </c>
      <c r="G30" s="0" t="n">
        <v>371220.499525543</v>
      </c>
      <c r="H30" s="0" t="n">
        <v>224638.0453742</v>
      </c>
      <c r="I30" s="0" t="n">
        <v>116508.407715913</v>
      </c>
    </row>
    <row r="31" customFormat="false" ht="12.8" hidden="false" customHeight="false" outlineLevel="0" collapsed="false">
      <c r="A31" s="0" t="n">
        <v>78</v>
      </c>
      <c r="B31" s="0" t="n">
        <v>23171484.2752829</v>
      </c>
      <c r="C31" s="0" t="n">
        <v>22455511.8395699</v>
      </c>
      <c r="D31" s="0" t="n">
        <v>75190783.9010771</v>
      </c>
      <c r="E31" s="0" t="n">
        <v>71870485.4139783</v>
      </c>
      <c r="F31" s="0" t="n">
        <v>11978414.235663</v>
      </c>
      <c r="G31" s="0" t="n">
        <v>396843.76608072</v>
      </c>
      <c r="H31" s="0" t="n">
        <v>241668.849250701</v>
      </c>
      <c r="I31" s="0" t="n">
        <v>110656.886259473</v>
      </c>
    </row>
    <row r="32" customFormat="false" ht="12.8" hidden="false" customHeight="false" outlineLevel="0" collapsed="false">
      <c r="A32" s="0" t="n">
        <v>79</v>
      </c>
      <c r="B32" s="0" t="n">
        <v>20473631.5874891</v>
      </c>
      <c r="C32" s="0" t="n">
        <v>19802965.4841228</v>
      </c>
      <c r="D32" s="0" t="n">
        <v>66614223.134198</v>
      </c>
      <c r="E32" s="0" t="n">
        <v>73409925.1727391</v>
      </c>
      <c r="F32" s="0" t="n">
        <v>0</v>
      </c>
      <c r="G32" s="0" t="n">
        <v>351052.695702826</v>
      </c>
      <c r="H32" s="0" t="n">
        <v>237074.650690282</v>
      </c>
      <c r="I32" s="0" t="n">
        <v>117912.509961749</v>
      </c>
    </row>
    <row r="33" customFormat="false" ht="12.8" hidden="false" customHeight="false" outlineLevel="0" collapsed="false">
      <c r="A33" s="0" t="n">
        <v>80</v>
      </c>
      <c r="B33" s="0" t="n">
        <v>24360948.5528648</v>
      </c>
      <c r="C33" s="0" t="n">
        <v>23626653.583571</v>
      </c>
      <c r="D33" s="0" t="n">
        <v>79323770.7742052</v>
      </c>
      <c r="E33" s="0" t="n">
        <v>75321603.3379013</v>
      </c>
      <c r="F33" s="0" t="n">
        <v>12553600.5563169</v>
      </c>
      <c r="G33" s="0" t="n">
        <v>410415.997521877</v>
      </c>
      <c r="H33" s="0" t="n">
        <v>246663.729365056</v>
      </c>
      <c r="I33" s="0" t="n">
        <v>110307.489152667</v>
      </c>
    </row>
    <row r="34" customFormat="false" ht="12.8" hidden="false" customHeight="false" outlineLevel="0" collapsed="false">
      <c r="A34" s="0" t="n">
        <v>81</v>
      </c>
      <c r="B34" s="0" t="n">
        <v>21340713.3768612</v>
      </c>
      <c r="C34" s="0" t="n">
        <v>20624061.4835707</v>
      </c>
      <c r="D34" s="0" t="n">
        <v>69547399.3387705</v>
      </c>
      <c r="E34" s="0" t="n">
        <v>76141377.0225818</v>
      </c>
      <c r="F34" s="0" t="n">
        <v>0</v>
      </c>
      <c r="G34" s="0" t="n">
        <v>397387.359183377</v>
      </c>
      <c r="H34" s="0" t="n">
        <v>239325.205149004</v>
      </c>
      <c r="I34" s="0" t="n">
        <v>114199.041368756</v>
      </c>
    </row>
    <row r="35" customFormat="false" ht="12.8" hidden="false" customHeight="false" outlineLevel="0" collapsed="false">
      <c r="A35" s="0" t="n">
        <v>82</v>
      </c>
      <c r="B35" s="0" t="n">
        <v>24840037.8566791</v>
      </c>
      <c r="C35" s="0" t="n">
        <v>24079807.8685085</v>
      </c>
      <c r="D35" s="0" t="n">
        <v>81042645.1038189</v>
      </c>
      <c r="E35" s="0" t="n">
        <v>76508265.200108</v>
      </c>
      <c r="F35" s="0" t="n">
        <v>12751377.5333513</v>
      </c>
      <c r="G35" s="0" t="n">
        <v>421360.30697366</v>
      </c>
      <c r="H35" s="0" t="n">
        <v>259058.101073276</v>
      </c>
      <c r="I35" s="0" t="n">
        <v>114016.543033735</v>
      </c>
    </row>
    <row r="36" customFormat="false" ht="12.8" hidden="false" customHeight="false" outlineLevel="0" collapsed="false">
      <c r="A36" s="0" t="n">
        <v>83</v>
      </c>
      <c r="B36" s="0" t="n">
        <v>21917963.4803545</v>
      </c>
      <c r="C36" s="0" t="n">
        <v>21180668.976874</v>
      </c>
      <c r="D36" s="0" t="n">
        <v>71623133.2851876</v>
      </c>
      <c r="E36" s="0" t="n">
        <v>77939703.2102848</v>
      </c>
      <c r="F36" s="0" t="n">
        <v>0</v>
      </c>
      <c r="G36" s="0" t="n">
        <v>400061.540432033</v>
      </c>
      <c r="H36" s="0" t="n">
        <v>254459.649008869</v>
      </c>
      <c r="I36" s="0" t="n">
        <v>118247.591485147</v>
      </c>
    </row>
    <row r="37" customFormat="false" ht="12.8" hidden="false" customHeight="false" outlineLevel="0" collapsed="false">
      <c r="A37" s="0" t="n">
        <v>84</v>
      </c>
      <c r="B37" s="0" t="n">
        <v>25583331.6197249</v>
      </c>
      <c r="C37" s="0" t="n">
        <v>24790277.829042</v>
      </c>
      <c r="D37" s="0" t="n">
        <v>83592595.599364</v>
      </c>
      <c r="E37" s="0" t="n">
        <v>78554992.903569</v>
      </c>
      <c r="F37" s="0" t="n">
        <v>13092498.8172615</v>
      </c>
      <c r="G37" s="0" t="n">
        <v>441032.817775142</v>
      </c>
      <c r="H37" s="0" t="n">
        <v>270883.782000679</v>
      </c>
      <c r="I37" s="0" t="n">
        <v>115910.272724453</v>
      </c>
    </row>
    <row r="38" customFormat="false" ht="12.8" hidden="false" customHeight="false" outlineLevel="0" collapsed="false">
      <c r="A38" s="0" t="n">
        <v>85</v>
      </c>
      <c r="B38" s="0" t="n">
        <v>22631370.4086543</v>
      </c>
      <c r="C38" s="0" t="n">
        <v>21857715.8688624</v>
      </c>
      <c r="D38" s="0" t="n">
        <v>74000240.3355674</v>
      </c>
      <c r="E38" s="0" t="n">
        <v>80180136.9827788</v>
      </c>
      <c r="F38" s="0" t="n">
        <v>0</v>
      </c>
      <c r="G38" s="0" t="n">
        <v>422423.139884553</v>
      </c>
      <c r="H38" s="0" t="n">
        <v>266843.134980646</v>
      </c>
      <c r="I38" s="0" t="n">
        <v>120554.664180996</v>
      </c>
    </row>
    <row r="39" customFormat="false" ht="12.8" hidden="false" customHeight="false" outlineLevel="0" collapsed="false">
      <c r="A39" s="0" t="n">
        <v>86</v>
      </c>
      <c r="B39" s="0" t="n">
        <v>26410250.8499065</v>
      </c>
      <c r="C39" s="0" t="n">
        <v>25596607.4878506</v>
      </c>
      <c r="D39" s="0" t="n">
        <v>86368225.0168568</v>
      </c>
      <c r="E39" s="0" t="n">
        <v>80908737.6060497</v>
      </c>
      <c r="F39" s="0" t="n">
        <v>13484789.6010083</v>
      </c>
      <c r="G39" s="0" t="n">
        <v>459619.543536415</v>
      </c>
      <c r="H39" s="0" t="n">
        <v>274795.255744412</v>
      </c>
      <c r="I39" s="0" t="n">
        <v>113183.661107284</v>
      </c>
    </row>
    <row r="40" customFormat="false" ht="12.8" hidden="false" customHeight="false" outlineLevel="0" collapsed="false">
      <c r="A40" s="0" t="n">
        <v>87</v>
      </c>
      <c r="B40" s="0" t="n">
        <v>23132768.0221329</v>
      </c>
      <c r="C40" s="0" t="n">
        <v>22284739.4788128</v>
      </c>
      <c r="D40" s="0" t="n">
        <v>75549769.3170229</v>
      </c>
      <c r="E40" s="0" t="n">
        <v>81537869.0494671</v>
      </c>
      <c r="F40" s="0" t="n">
        <v>0</v>
      </c>
      <c r="G40" s="0" t="n">
        <v>497063.32844146</v>
      </c>
      <c r="H40" s="0" t="n">
        <v>269887.805591374</v>
      </c>
      <c r="I40" s="0" t="n">
        <v>115824.870410355</v>
      </c>
    </row>
    <row r="41" customFormat="false" ht="12.8" hidden="false" customHeight="false" outlineLevel="0" collapsed="false">
      <c r="A41" s="0" t="n">
        <v>88</v>
      </c>
      <c r="B41" s="0" t="n">
        <v>26950567.8653187</v>
      </c>
      <c r="C41" s="0" t="n">
        <v>26089973.2914835</v>
      </c>
      <c r="D41" s="0" t="n">
        <v>88111016.2690066</v>
      </c>
      <c r="E41" s="0" t="n">
        <v>82322180.1499014</v>
      </c>
      <c r="F41" s="0" t="n">
        <v>13720363.3583169</v>
      </c>
      <c r="G41" s="0" t="n">
        <v>499224.731607942</v>
      </c>
      <c r="H41" s="0" t="n">
        <v>280687.858012599</v>
      </c>
      <c r="I41" s="0" t="n">
        <v>115259.977449447</v>
      </c>
    </row>
    <row r="42" customFormat="false" ht="12.8" hidden="false" customHeight="false" outlineLevel="0" collapsed="false">
      <c r="A42" s="0" t="n">
        <v>89</v>
      </c>
      <c r="B42" s="0" t="n">
        <v>23709807.0600309</v>
      </c>
      <c r="C42" s="0" t="n">
        <v>22829154.1994564</v>
      </c>
      <c r="D42" s="0" t="n">
        <v>77497577.4632438</v>
      </c>
      <c r="E42" s="0" t="n">
        <v>83299375.0522066</v>
      </c>
      <c r="F42" s="0" t="n">
        <v>0</v>
      </c>
      <c r="G42" s="0" t="n">
        <v>513957.181279155</v>
      </c>
      <c r="H42" s="0" t="n">
        <v>282425.816470907</v>
      </c>
      <c r="I42" s="0" t="n">
        <v>120385.518320603</v>
      </c>
    </row>
    <row r="43" customFormat="false" ht="12.8" hidden="false" customHeight="false" outlineLevel="0" collapsed="false">
      <c r="A43" s="0" t="n">
        <v>90</v>
      </c>
      <c r="B43" s="0" t="n">
        <v>27587109.7257575</v>
      </c>
      <c r="C43" s="0" t="n">
        <v>26707492.5217664</v>
      </c>
      <c r="D43" s="0" t="n">
        <v>90302847.8467818</v>
      </c>
      <c r="E43" s="0" t="n">
        <v>84105233.5148502</v>
      </c>
      <c r="F43" s="0" t="n">
        <v>14017538.9191417</v>
      </c>
      <c r="G43" s="0" t="n">
        <v>508217.508056661</v>
      </c>
      <c r="H43" s="0" t="n">
        <v>289527.886624299</v>
      </c>
      <c r="I43" s="0" t="n">
        <v>116959.727585883</v>
      </c>
    </row>
    <row r="44" customFormat="false" ht="12.8" hidden="false" customHeight="false" outlineLevel="0" collapsed="false">
      <c r="A44" s="0" t="n">
        <v>91</v>
      </c>
      <c r="B44" s="0" t="n">
        <v>24204150.2148006</v>
      </c>
      <c r="C44" s="0" t="n">
        <v>23357927.5305406</v>
      </c>
      <c r="D44" s="0" t="n">
        <v>79426129.7531757</v>
      </c>
      <c r="E44" s="0" t="n">
        <v>85080128.6540611</v>
      </c>
      <c r="F44" s="0" t="n">
        <v>0</v>
      </c>
      <c r="G44" s="0" t="n">
        <v>473967.469551213</v>
      </c>
      <c r="H44" s="0" t="n">
        <v>288077.024508684</v>
      </c>
      <c r="I44" s="0" t="n">
        <v>120254.557428784</v>
      </c>
    </row>
    <row r="45" customFormat="false" ht="12.8" hidden="false" customHeight="false" outlineLevel="0" collapsed="false">
      <c r="A45" s="0" t="n">
        <v>92</v>
      </c>
      <c r="B45" s="0" t="n">
        <v>28229869.3168921</v>
      </c>
      <c r="C45" s="0" t="n">
        <v>27356640.6291563</v>
      </c>
      <c r="D45" s="0" t="n">
        <v>92611500.6223897</v>
      </c>
      <c r="E45" s="0" t="n">
        <v>86078893.141489</v>
      </c>
      <c r="F45" s="0" t="n">
        <v>14346482.1902482</v>
      </c>
      <c r="G45" s="0" t="n">
        <v>502382.691066168</v>
      </c>
      <c r="H45" s="0" t="n">
        <v>290290.326493769</v>
      </c>
      <c r="I45" s="0" t="n">
        <v>115079.528822728</v>
      </c>
    </row>
    <row r="46" customFormat="false" ht="12.8" hidden="false" customHeight="false" outlineLevel="0" collapsed="false">
      <c r="A46" s="0" t="n">
        <v>93</v>
      </c>
      <c r="B46" s="0" t="n">
        <v>24770403.2110192</v>
      </c>
      <c r="C46" s="0" t="n">
        <v>23906166.8534894</v>
      </c>
      <c r="D46" s="0" t="n">
        <v>81392957.8512309</v>
      </c>
      <c r="E46" s="0" t="n">
        <v>87072012.0124814</v>
      </c>
      <c r="F46" s="0" t="n">
        <v>0</v>
      </c>
      <c r="G46" s="0" t="n">
        <v>493821.541723817</v>
      </c>
      <c r="H46" s="0" t="n">
        <v>289824.680076406</v>
      </c>
      <c r="I46" s="0" t="n">
        <v>115128.765327998</v>
      </c>
    </row>
    <row r="47" customFormat="false" ht="12.8" hidden="false" customHeight="false" outlineLevel="0" collapsed="false">
      <c r="A47" s="0" t="n">
        <v>94</v>
      </c>
      <c r="B47" s="0" t="n">
        <v>28924073.7738977</v>
      </c>
      <c r="C47" s="0" t="n">
        <v>28050980.9994073</v>
      </c>
      <c r="D47" s="0" t="n">
        <v>95060771.9088515</v>
      </c>
      <c r="E47" s="0" t="n">
        <v>88251129.7588753</v>
      </c>
      <c r="F47" s="0" t="n">
        <v>14708521.6264792</v>
      </c>
      <c r="G47" s="0" t="n">
        <v>486566.891322029</v>
      </c>
      <c r="H47" s="0" t="n">
        <v>304370.208231318</v>
      </c>
      <c r="I47" s="0" t="n">
        <v>117365.249910047</v>
      </c>
    </row>
    <row r="48" customFormat="false" ht="12.8" hidden="false" customHeight="false" outlineLevel="0" collapsed="false">
      <c r="A48" s="0" t="n">
        <v>95</v>
      </c>
      <c r="B48" s="0" t="n">
        <v>25554139.4123737</v>
      </c>
      <c r="C48" s="0" t="n">
        <v>24667136.0185121</v>
      </c>
      <c r="D48" s="0" t="n">
        <v>84067037.3500617</v>
      </c>
      <c r="E48" s="0" t="n">
        <v>89778012.286163</v>
      </c>
      <c r="F48" s="0" t="n">
        <v>0</v>
      </c>
      <c r="G48" s="0" t="n">
        <v>505985.644015694</v>
      </c>
      <c r="H48" s="0" t="n">
        <v>300128.036758186</v>
      </c>
      <c r="I48" s="0" t="n">
        <v>115556.732982472</v>
      </c>
    </row>
    <row r="49" customFormat="false" ht="12.8" hidden="false" customHeight="false" outlineLevel="0" collapsed="false">
      <c r="A49" s="0" t="n">
        <v>96</v>
      </c>
      <c r="B49" s="0" t="n">
        <v>29874427.8029891</v>
      </c>
      <c r="C49" s="0" t="n">
        <v>28959925.8732244</v>
      </c>
      <c r="D49" s="0" t="n">
        <v>98203105.0795666</v>
      </c>
      <c r="E49" s="0" t="n">
        <v>91054364.8689379</v>
      </c>
      <c r="F49" s="0" t="n">
        <v>15175727.4781563</v>
      </c>
      <c r="G49" s="0" t="n">
        <v>525555.157650019</v>
      </c>
      <c r="H49" s="0" t="n">
        <v>307870.672327095</v>
      </c>
      <c r="I49" s="0" t="n">
        <v>115822.999696631</v>
      </c>
    </row>
    <row r="50" customFormat="false" ht="12.8" hidden="false" customHeight="false" outlineLevel="0" collapsed="false">
      <c r="A50" s="0" t="n">
        <v>97</v>
      </c>
      <c r="B50" s="0" t="n">
        <v>26304907.310437</v>
      </c>
      <c r="C50" s="0" t="n">
        <v>25387746.3550936</v>
      </c>
      <c r="D50" s="0" t="n">
        <v>86573178.1915848</v>
      </c>
      <c r="E50" s="0" t="n">
        <v>92288975.6679549</v>
      </c>
      <c r="F50" s="0" t="n">
        <v>0</v>
      </c>
      <c r="G50" s="0" t="n">
        <v>510981.25772183</v>
      </c>
      <c r="H50" s="0" t="n">
        <v>321418.497561003</v>
      </c>
      <c r="I50" s="0" t="n">
        <v>121087.428657883</v>
      </c>
    </row>
    <row r="51" customFormat="false" ht="12.8" hidden="false" customHeight="false" outlineLevel="0" collapsed="false">
      <c r="A51" s="0" t="n">
        <v>98</v>
      </c>
      <c r="B51" s="0" t="n">
        <v>30525274.4120426</v>
      </c>
      <c r="C51" s="0" t="n">
        <v>29601060.2912078</v>
      </c>
      <c r="D51" s="0" t="n">
        <v>100428540.529997</v>
      </c>
      <c r="E51" s="0" t="n">
        <v>93003452.2249213</v>
      </c>
      <c r="F51" s="0" t="n">
        <v>15500575.3708202</v>
      </c>
      <c r="G51" s="0" t="n">
        <v>523570.943370131</v>
      </c>
      <c r="H51" s="0" t="n">
        <v>317336.869403791</v>
      </c>
      <c r="I51" s="0" t="n">
        <v>119009.011515604</v>
      </c>
    </row>
    <row r="52" customFormat="false" ht="12.8" hidden="false" customHeight="false" outlineLevel="0" collapsed="false">
      <c r="A52" s="0" t="n">
        <v>99</v>
      </c>
      <c r="B52" s="0" t="n">
        <v>26749545.2622921</v>
      </c>
      <c r="C52" s="0" t="n">
        <v>25813139.893329</v>
      </c>
      <c r="D52" s="0" t="n">
        <v>88045524.5639364</v>
      </c>
      <c r="E52" s="0" t="n">
        <v>93769880.1808233</v>
      </c>
      <c r="F52" s="0" t="n">
        <v>0</v>
      </c>
      <c r="G52" s="0" t="n">
        <v>528572.080234774</v>
      </c>
      <c r="H52" s="0" t="n">
        <v>322805.315582898</v>
      </c>
      <c r="I52" s="0" t="n">
        <v>121468.533064959</v>
      </c>
    </row>
    <row r="53" customFormat="false" ht="12.8" hidden="false" customHeight="false" outlineLevel="0" collapsed="false">
      <c r="A53" s="0" t="n">
        <v>100</v>
      </c>
      <c r="B53" s="0" t="n">
        <v>31259478.8659454</v>
      </c>
      <c r="C53" s="0" t="n">
        <v>30290178.3953366</v>
      </c>
      <c r="D53" s="0" t="n">
        <v>102759335.348833</v>
      </c>
      <c r="E53" s="0" t="n">
        <v>95116084.5787716</v>
      </c>
      <c r="F53" s="0" t="n">
        <v>15852680.7631286</v>
      </c>
      <c r="G53" s="0" t="n">
        <v>549645.34106219</v>
      </c>
      <c r="H53" s="0" t="n">
        <v>333231.846135107</v>
      </c>
      <c r="I53" s="0" t="n">
        <v>123461.83344505</v>
      </c>
    </row>
    <row r="54" customFormat="false" ht="12.8" hidden="false" customHeight="false" outlineLevel="0" collapsed="false">
      <c r="A54" s="0" t="n">
        <v>101</v>
      </c>
      <c r="B54" s="0" t="n">
        <v>27544501.5320217</v>
      </c>
      <c r="C54" s="0" t="n">
        <v>26561976.4783682</v>
      </c>
      <c r="D54" s="0" t="n">
        <v>90569941.9126205</v>
      </c>
      <c r="E54" s="0" t="n">
        <v>96361616.6741939</v>
      </c>
      <c r="F54" s="0" t="n">
        <v>0</v>
      </c>
      <c r="G54" s="0" t="n">
        <v>567933.582495095</v>
      </c>
      <c r="H54" s="0" t="n">
        <v>328456.577312363</v>
      </c>
      <c r="I54" s="0" t="n">
        <v>123049.848351498</v>
      </c>
    </row>
    <row r="55" customFormat="false" ht="12.8" hidden="false" customHeight="false" outlineLevel="0" collapsed="false">
      <c r="A55" s="0" t="n">
        <v>102</v>
      </c>
      <c r="B55" s="0" t="n">
        <v>31786891.2067782</v>
      </c>
      <c r="C55" s="0" t="n">
        <v>30791364.5740241</v>
      </c>
      <c r="D55" s="0" t="n">
        <v>104467652.882659</v>
      </c>
      <c r="E55" s="0" t="n">
        <v>96589677.2301534</v>
      </c>
      <c r="F55" s="0" t="n">
        <v>16098279.5383589</v>
      </c>
      <c r="G55" s="0" t="n">
        <v>579624.38051249</v>
      </c>
      <c r="H55" s="0" t="n">
        <v>329289.549475007</v>
      </c>
      <c r="I55" s="0" t="n">
        <v>123732.432523739</v>
      </c>
    </row>
    <row r="56" customFormat="false" ht="12.8" hidden="false" customHeight="false" outlineLevel="0" collapsed="false">
      <c r="A56" s="0" t="n">
        <v>103</v>
      </c>
      <c r="B56" s="0" t="n">
        <v>27822555.8706269</v>
      </c>
      <c r="C56" s="0" t="n">
        <v>26828920.5188939</v>
      </c>
      <c r="D56" s="0" t="n">
        <v>91556704.9796608</v>
      </c>
      <c r="E56" s="0" t="n">
        <v>97260362.0056414</v>
      </c>
      <c r="F56" s="0" t="n">
        <v>0</v>
      </c>
      <c r="G56" s="0" t="n">
        <v>561790.143683753</v>
      </c>
      <c r="H56" s="0" t="n">
        <v>341857.249348177</v>
      </c>
      <c r="I56" s="0" t="n">
        <v>128554.226715698</v>
      </c>
    </row>
    <row r="57" customFormat="false" ht="12.8" hidden="false" customHeight="false" outlineLevel="0" collapsed="false">
      <c r="A57" s="0" t="n">
        <v>104</v>
      </c>
      <c r="B57" s="0" t="n">
        <v>32466253.0758692</v>
      </c>
      <c r="C57" s="0" t="n">
        <v>31446121.8973762</v>
      </c>
      <c r="D57" s="0" t="n">
        <v>106763126.321142</v>
      </c>
      <c r="E57" s="0" t="n">
        <v>98615386.1562406</v>
      </c>
      <c r="F57" s="0" t="n">
        <v>16435897.6927068</v>
      </c>
      <c r="G57" s="0" t="n">
        <v>589257.670889026</v>
      </c>
      <c r="H57" s="0" t="n">
        <v>342404.530964774</v>
      </c>
      <c r="I57" s="0" t="n">
        <v>126384.252341693</v>
      </c>
    </row>
    <row r="58" customFormat="false" ht="12.8" hidden="false" customHeight="false" outlineLevel="0" collapsed="false">
      <c r="A58" s="0" t="n">
        <v>105</v>
      </c>
      <c r="B58" s="0" t="n">
        <v>28581623.6176583</v>
      </c>
      <c r="C58" s="0" t="n">
        <v>27589620.0287895</v>
      </c>
      <c r="D58" s="0" t="n">
        <v>94193564.5616538</v>
      </c>
      <c r="E58" s="0" t="n">
        <v>100023097.754481</v>
      </c>
      <c r="F58" s="0" t="n">
        <v>0</v>
      </c>
      <c r="G58" s="0" t="n">
        <v>564390.058321596</v>
      </c>
      <c r="H58" s="0" t="n">
        <v>340150.853242979</v>
      </c>
      <c r="I58" s="0" t="n">
        <v>124946.681863303</v>
      </c>
    </row>
    <row r="59" customFormat="false" ht="12.8" hidden="false" customHeight="false" outlineLevel="0" collapsed="false">
      <c r="A59" s="0" t="n">
        <v>106</v>
      </c>
      <c r="B59" s="0" t="n">
        <v>33045839.789432</v>
      </c>
      <c r="C59" s="0" t="n">
        <v>32015327.2361951</v>
      </c>
      <c r="D59" s="0" t="n">
        <v>108728256.789945</v>
      </c>
      <c r="E59" s="0" t="n">
        <v>100431773.191837</v>
      </c>
      <c r="F59" s="0" t="n">
        <v>16738628.8653062</v>
      </c>
      <c r="G59" s="0" t="n">
        <v>596711.131433068</v>
      </c>
      <c r="H59" s="0" t="n">
        <v>346165.991295022</v>
      </c>
      <c r="I59" s="0" t="n">
        <v>125193.472155474</v>
      </c>
    </row>
    <row r="60" customFormat="false" ht="12.8" hidden="false" customHeight="false" outlineLevel="0" collapsed="false">
      <c r="A60" s="0" t="n">
        <v>107</v>
      </c>
      <c r="B60" s="0" t="n">
        <v>29101809.2980617</v>
      </c>
      <c r="C60" s="0" t="n">
        <v>28083325.8770763</v>
      </c>
      <c r="D60" s="0" t="n">
        <v>95911597.8599301</v>
      </c>
      <c r="E60" s="0" t="n">
        <v>101845034.725766</v>
      </c>
      <c r="F60" s="0" t="n">
        <v>0</v>
      </c>
      <c r="G60" s="0" t="n">
        <v>594547.69432598</v>
      </c>
      <c r="H60" s="0" t="n">
        <v>338727.864998488</v>
      </c>
      <c r="I60" s="0" t="n">
        <v>121725.516658464</v>
      </c>
    </row>
    <row r="61" customFormat="false" ht="12.8" hidden="false" customHeight="false" outlineLevel="0" collapsed="false">
      <c r="A61" s="0" t="n">
        <v>108</v>
      </c>
      <c r="B61" s="0" t="n">
        <v>33829210.679062</v>
      </c>
      <c r="C61" s="0" t="n">
        <v>32864772.4893622</v>
      </c>
      <c r="D61" s="0" t="n">
        <v>111613590.791903</v>
      </c>
      <c r="E61" s="0" t="n">
        <v>103038034.645157</v>
      </c>
      <c r="F61" s="0" t="n">
        <v>17173005.7741929</v>
      </c>
      <c r="G61" s="0" t="n">
        <v>529899.931610251</v>
      </c>
      <c r="H61" s="0" t="n">
        <v>347205.262660469</v>
      </c>
      <c r="I61" s="0" t="n">
        <v>124761.42204154</v>
      </c>
    </row>
    <row r="62" customFormat="false" ht="12.8" hidden="false" customHeight="false" outlineLevel="0" collapsed="false">
      <c r="A62" s="0" t="n">
        <v>109</v>
      </c>
      <c r="B62" s="0" t="n">
        <v>29571009.4301592</v>
      </c>
      <c r="C62" s="0" t="n">
        <v>28561410.3416158</v>
      </c>
      <c r="D62" s="0" t="n">
        <v>97574439.8781245</v>
      </c>
      <c r="E62" s="0" t="n">
        <v>103404527.092802</v>
      </c>
      <c r="F62" s="0" t="n">
        <v>0</v>
      </c>
      <c r="G62" s="0" t="n">
        <v>564440.892190155</v>
      </c>
      <c r="H62" s="0" t="n">
        <v>355158.168309141</v>
      </c>
      <c r="I62" s="0" t="n">
        <v>128571.468634428</v>
      </c>
    </row>
    <row r="63" customFormat="false" ht="12.8" hidden="false" customHeight="false" outlineLevel="0" collapsed="false">
      <c r="A63" s="0" t="n">
        <v>110</v>
      </c>
      <c r="B63" s="0" t="n">
        <v>34509198.7341444</v>
      </c>
      <c r="C63" s="0" t="n">
        <v>33500780.7341079</v>
      </c>
      <c r="D63" s="0" t="n">
        <v>113811879.73896</v>
      </c>
      <c r="E63" s="0" t="n">
        <v>104951538.606343</v>
      </c>
      <c r="F63" s="0" t="n">
        <v>17491923.1010572</v>
      </c>
      <c r="G63" s="0" t="n">
        <v>566711.752122284</v>
      </c>
      <c r="H63" s="0" t="n">
        <v>353937.199651459</v>
      </c>
      <c r="I63" s="0" t="n">
        <v>125384.354661004</v>
      </c>
    </row>
    <row r="64" customFormat="false" ht="12.8" hidden="false" customHeight="false" outlineLevel="0" collapsed="false">
      <c r="A64" s="0" t="n">
        <v>111</v>
      </c>
      <c r="B64" s="0" t="n">
        <v>30216227.1428266</v>
      </c>
      <c r="C64" s="0" t="n">
        <v>29168448.4943962</v>
      </c>
      <c r="D64" s="0" t="n">
        <v>99693871.4077156</v>
      </c>
      <c r="E64" s="0" t="n">
        <v>105602891.739805</v>
      </c>
      <c r="F64" s="0" t="n">
        <v>0</v>
      </c>
      <c r="G64" s="0" t="n">
        <v>588119.733747983</v>
      </c>
      <c r="H64" s="0" t="n">
        <v>366610.998142416</v>
      </c>
      <c r="I64" s="0" t="n">
        <v>132925.595057144</v>
      </c>
    </row>
    <row r="65" customFormat="false" ht="12.8" hidden="false" customHeight="false" outlineLevel="0" collapsed="false">
      <c r="A65" s="0" t="n">
        <v>112</v>
      </c>
      <c r="B65" s="0" t="n">
        <v>35251604.8098874</v>
      </c>
      <c r="C65" s="0" t="n">
        <v>34165468.1764084</v>
      </c>
      <c r="D65" s="0" t="n">
        <v>116159815.985693</v>
      </c>
      <c r="E65" s="0" t="n">
        <v>107054773.393028</v>
      </c>
      <c r="F65" s="0" t="n">
        <v>17842462.2321714</v>
      </c>
      <c r="G65" s="0" t="n">
        <v>633177.803919883</v>
      </c>
      <c r="H65" s="0" t="n">
        <v>362140.511448047</v>
      </c>
      <c r="I65" s="0" t="n">
        <v>129740.454444357</v>
      </c>
    </row>
    <row r="66" customFormat="false" ht="12.8" hidden="false" customHeight="false" outlineLevel="0" collapsed="false">
      <c r="A66" s="0" t="n">
        <v>113</v>
      </c>
      <c r="B66" s="0" t="n">
        <v>30706950.9214414</v>
      </c>
      <c r="C66" s="0" t="n">
        <v>29664198.002304</v>
      </c>
      <c r="D66" s="0" t="n">
        <v>101466781.575326</v>
      </c>
      <c r="E66" s="0" t="n">
        <v>107423866.167658</v>
      </c>
      <c r="F66" s="0" t="n">
        <v>0</v>
      </c>
      <c r="G66" s="0" t="n">
        <v>598191.02194336</v>
      </c>
      <c r="H66" s="0" t="n">
        <v>352614.075731737</v>
      </c>
      <c r="I66" s="0" t="n">
        <v>131354.030660382</v>
      </c>
    </row>
    <row r="67" customFormat="false" ht="12.8" hidden="false" customHeight="false" outlineLevel="0" collapsed="false">
      <c r="A67" s="0" t="n">
        <v>114</v>
      </c>
      <c r="B67" s="0" t="n">
        <v>35789782.3660366</v>
      </c>
      <c r="C67" s="0" t="n">
        <v>34755752.177502</v>
      </c>
      <c r="D67" s="0" t="n">
        <v>118203617.607242</v>
      </c>
      <c r="E67" s="0" t="n">
        <v>108910025.329767</v>
      </c>
      <c r="F67" s="0" t="n">
        <v>18151670.8882946</v>
      </c>
      <c r="G67" s="0" t="n">
        <v>586183.717892835</v>
      </c>
      <c r="H67" s="0" t="n">
        <v>356487.284470921</v>
      </c>
      <c r="I67" s="0" t="n">
        <v>130513.123101193</v>
      </c>
    </row>
    <row r="68" customFormat="false" ht="12.8" hidden="false" customHeight="false" outlineLevel="0" collapsed="false">
      <c r="A68" s="0" t="n">
        <v>115</v>
      </c>
      <c r="B68" s="0" t="n">
        <v>31419370.8123264</v>
      </c>
      <c r="C68" s="0" t="n">
        <v>30383237.0404826</v>
      </c>
      <c r="D68" s="0" t="n">
        <v>103902522.163491</v>
      </c>
      <c r="E68" s="0" t="n">
        <v>110013321.458388</v>
      </c>
      <c r="F68" s="0" t="n">
        <v>0</v>
      </c>
      <c r="G68" s="0" t="n">
        <v>598156.867718349</v>
      </c>
      <c r="H68" s="0" t="n">
        <v>349729.693303775</v>
      </c>
      <c r="I68" s="0" t="n">
        <v>126067.444030968</v>
      </c>
    </row>
    <row r="69" customFormat="false" ht="12.8" hidden="false" customHeight="false" outlineLevel="0" collapsed="false">
      <c r="A69" s="0" t="n">
        <v>116</v>
      </c>
      <c r="B69" s="0" t="n">
        <v>36433158.0149596</v>
      </c>
      <c r="C69" s="0" t="n">
        <v>35411679.7877134</v>
      </c>
      <c r="D69" s="0" t="n">
        <v>120454549.982097</v>
      </c>
      <c r="E69" s="0" t="n">
        <v>110909242.317199</v>
      </c>
      <c r="F69" s="0" t="n">
        <v>18484873.7195331</v>
      </c>
      <c r="G69" s="0" t="n">
        <v>578026.101408149</v>
      </c>
      <c r="H69" s="0" t="n">
        <v>355181.808228286</v>
      </c>
      <c r="I69" s="0" t="n">
        <v>126100.453728178</v>
      </c>
    </row>
    <row r="70" customFormat="false" ht="12.8" hidden="false" customHeight="false" outlineLevel="0" collapsed="false">
      <c r="A70" s="0" t="n">
        <v>117</v>
      </c>
      <c r="B70" s="0" t="n">
        <v>32038297.2034339</v>
      </c>
      <c r="C70" s="0" t="n">
        <v>30977656.3436338</v>
      </c>
      <c r="D70" s="0" t="n">
        <v>105970223.115771</v>
      </c>
      <c r="E70" s="0" t="n">
        <v>112138263.118228</v>
      </c>
      <c r="F70" s="0" t="n">
        <v>0</v>
      </c>
      <c r="G70" s="0" t="n">
        <v>605306.259653946</v>
      </c>
      <c r="H70" s="0" t="n">
        <v>364193.399715351</v>
      </c>
      <c r="I70" s="0" t="n">
        <v>130201.714901134</v>
      </c>
    </row>
    <row r="71" customFormat="false" ht="12.8" hidden="false" customHeight="false" outlineLevel="0" collapsed="false">
      <c r="A71" s="0" t="n">
        <v>118</v>
      </c>
      <c r="B71" s="0" t="n">
        <v>37137090.998735</v>
      </c>
      <c r="C71" s="0" t="n">
        <v>35997280.5464048</v>
      </c>
      <c r="D71" s="0" t="n">
        <v>122462016.924031</v>
      </c>
      <c r="E71" s="0" t="n">
        <v>112693329.935792</v>
      </c>
      <c r="F71" s="0" t="n">
        <v>18782221.6559653</v>
      </c>
      <c r="G71" s="0" t="n">
        <v>677633.962807469</v>
      </c>
      <c r="H71" s="0" t="n">
        <v>369768.020574024</v>
      </c>
      <c r="I71" s="0" t="n">
        <v>132012.098498255</v>
      </c>
    </row>
    <row r="72" customFormat="false" ht="12.8" hidden="false" customHeight="false" outlineLevel="0" collapsed="false">
      <c r="A72" s="0" t="n">
        <v>119</v>
      </c>
      <c r="B72" s="0" t="n">
        <v>32646343.891701</v>
      </c>
      <c r="C72" s="0" t="n">
        <v>31544685.7988821</v>
      </c>
      <c r="D72" s="0" t="n">
        <v>107947906.28146</v>
      </c>
      <c r="E72" s="0" t="n">
        <v>114134852.394804</v>
      </c>
      <c r="F72" s="0" t="n">
        <v>0</v>
      </c>
      <c r="G72" s="0" t="n">
        <v>647809.742053693</v>
      </c>
      <c r="H72" s="0" t="n">
        <v>362795.790400328</v>
      </c>
      <c r="I72" s="0" t="n">
        <v>130075.086235675</v>
      </c>
    </row>
    <row r="73" customFormat="false" ht="12.8" hidden="false" customHeight="false" outlineLevel="0" collapsed="false">
      <c r="A73" s="0" t="n">
        <v>120</v>
      </c>
      <c r="B73" s="0" t="n">
        <v>37751562.9594626</v>
      </c>
      <c r="C73" s="0" t="n">
        <v>36654687.3847206</v>
      </c>
      <c r="D73" s="0" t="n">
        <v>124686334.706036</v>
      </c>
      <c r="E73" s="0" t="n">
        <v>114696564.267279</v>
      </c>
      <c r="F73" s="0" t="n">
        <v>19116094.0445466</v>
      </c>
      <c r="G73" s="0" t="n">
        <v>640971.825384108</v>
      </c>
      <c r="H73" s="0" t="n">
        <v>365613.807623004</v>
      </c>
      <c r="I73" s="0" t="n">
        <v>128985.631049864</v>
      </c>
    </row>
    <row r="74" customFormat="false" ht="12.8" hidden="false" customHeight="false" outlineLevel="0" collapsed="false">
      <c r="A74" s="0" t="n">
        <v>121</v>
      </c>
      <c r="B74" s="0" t="n">
        <v>33214344.9894356</v>
      </c>
      <c r="C74" s="0" t="n">
        <v>32111833.5232507</v>
      </c>
      <c r="D74" s="0" t="n">
        <v>109914704.236525</v>
      </c>
      <c r="E74" s="0" t="n">
        <v>116083333.070859</v>
      </c>
      <c r="F74" s="0" t="n">
        <v>0</v>
      </c>
      <c r="G74" s="0" t="n">
        <v>640277.941343357</v>
      </c>
      <c r="H74" s="0" t="n">
        <v>369944.504797052</v>
      </c>
      <c r="I74" s="0" t="n">
        <v>131841.457206515</v>
      </c>
    </row>
    <row r="75" customFormat="false" ht="12.8" hidden="false" customHeight="false" outlineLevel="0" collapsed="false">
      <c r="A75" s="0" t="n">
        <v>122</v>
      </c>
      <c r="B75" s="0" t="n">
        <v>38373089.0405592</v>
      </c>
      <c r="C75" s="0" t="n">
        <v>37255492.6597023</v>
      </c>
      <c r="D75" s="0" t="n">
        <v>126772957.418785</v>
      </c>
      <c r="E75" s="0" t="n">
        <v>116555175.600972</v>
      </c>
      <c r="F75" s="0" t="n">
        <v>19425862.600162</v>
      </c>
      <c r="G75" s="0" t="n">
        <v>645351.111451296</v>
      </c>
      <c r="H75" s="0" t="n">
        <v>378276.462565438</v>
      </c>
      <c r="I75" s="0" t="n">
        <v>134241.152628859</v>
      </c>
    </row>
    <row r="76" customFormat="false" ht="12.8" hidden="false" customHeight="false" outlineLevel="0" collapsed="false">
      <c r="A76" s="0" t="n">
        <v>123</v>
      </c>
      <c r="B76" s="0" t="n">
        <v>33366335.6874366</v>
      </c>
      <c r="C76" s="0" t="n">
        <v>32214451.0647564</v>
      </c>
      <c r="D76" s="0" t="n">
        <v>110318266.050728</v>
      </c>
      <c r="E76" s="0" t="n">
        <v>116395233.020338</v>
      </c>
      <c r="F76" s="0" t="n">
        <v>0</v>
      </c>
      <c r="G76" s="0" t="n">
        <v>678368.261906723</v>
      </c>
      <c r="H76" s="0" t="n">
        <v>379016.816039379</v>
      </c>
      <c r="I76" s="0" t="n">
        <v>134999.349620037</v>
      </c>
    </row>
    <row r="77" customFormat="false" ht="12.8" hidden="false" customHeight="false" outlineLevel="0" collapsed="false">
      <c r="A77" s="0" t="n">
        <v>124</v>
      </c>
      <c r="B77" s="0" t="n">
        <v>38872402.547864</v>
      </c>
      <c r="C77" s="0" t="n">
        <v>37739205.9395525</v>
      </c>
      <c r="D77" s="0" t="n">
        <v>128494780.689972</v>
      </c>
      <c r="E77" s="0" t="n">
        <v>117999783.233836</v>
      </c>
      <c r="F77" s="0" t="n">
        <v>19666630.5389727</v>
      </c>
      <c r="G77" s="0" t="n">
        <v>654983.155112066</v>
      </c>
      <c r="H77" s="0" t="n">
        <v>382870.343976326</v>
      </c>
      <c r="I77" s="0" t="n">
        <v>136204.441747412</v>
      </c>
    </row>
    <row r="78" customFormat="false" ht="12.8" hidden="false" customHeight="false" outlineLevel="0" collapsed="false">
      <c r="A78" s="0" t="n">
        <v>125</v>
      </c>
      <c r="B78" s="0" t="n">
        <v>34397925.103301</v>
      </c>
      <c r="C78" s="0" t="n">
        <v>33230535.8722033</v>
      </c>
      <c r="D78" s="0" t="n">
        <v>113799626.925688</v>
      </c>
      <c r="E78" s="0" t="n">
        <v>120031970.262794</v>
      </c>
      <c r="F78" s="0" t="n">
        <v>0</v>
      </c>
      <c r="G78" s="0" t="n">
        <v>707134.480756659</v>
      </c>
      <c r="H78" s="0" t="n">
        <v>368554.772365622</v>
      </c>
      <c r="I78" s="0" t="n">
        <v>130999.968536306</v>
      </c>
    </row>
    <row r="79" customFormat="false" ht="12.8" hidden="false" customHeight="false" outlineLevel="0" collapsed="false">
      <c r="A79" s="0" t="n">
        <v>126</v>
      </c>
      <c r="B79" s="0" t="n">
        <v>39880674.0762083</v>
      </c>
      <c r="C79" s="0" t="n">
        <v>38687104.2436724</v>
      </c>
      <c r="D79" s="0" t="n">
        <v>131758090.439671</v>
      </c>
      <c r="E79" s="0" t="n">
        <v>120947519.688467</v>
      </c>
      <c r="F79" s="0" t="n">
        <v>20157919.9480779</v>
      </c>
      <c r="G79" s="0" t="n">
        <v>727180.580334576</v>
      </c>
      <c r="H79" s="0" t="n">
        <v>373888.427392974</v>
      </c>
      <c r="I79" s="0" t="n">
        <v>132144.035440521</v>
      </c>
    </row>
    <row r="80" customFormat="false" ht="12.8" hidden="false" customHeight="false" outlineLevel="0" collapsed="false">
      <c r="A80" s="0" t="n">
        <v>127</v>
      </c>
      <c r="B80" s="0" t="n">
        <v>34914382.5155479</v>
      </c>
      <c r="C80" s="0" t="n">
        <v>33743498.8522719</v>
      </c>
      <c r="D80" s="0" t="n">
        <v>115606712.432787</v>
      </c>
      <c r="E80" s="0" t="n">
        <v>121873784.210458</v>
      </c>
      <c r="F80" s="0" t="n">
        <v>0</v>
      </c>
      <c r="G80" s="0" t="n">
        <v>694247.929691202</v>
      </c>
      <c r="H80" s="0" t="n">
        <v>381435.449193513</v>
      </c>
      <c r="I80" s="0" t="n">
        <v>136000.406273254</v>
      </c>
    </row>
    <row r="81" customFormat="false" ht="12.8" hidden="false" customHeight="false" outlineLevel="0" collapsed="false">
      <c r="A81" s="0" t="n">
        <v>128</v>
      </c>
      <c r="B81" s="0" t="n">
        <v>40572666.6122218</v>
      </c>
      <c r="C81" s="0" t="n">
        <v>39438174.086158</v>
      </c>
      <c r="D81" s="0" t="n">
        <v>134355179.859302</v>
      </c>
      <c r="E81" s="0" t="n">
        <v>123229714.167836</v>
      </c>
      <c r="F81" s="0" t="n">
        <v>20538285.6946393</v>
      </c>
      <c r="G81" s="0" t="n">
        <v>666472.26438069</v>
      </c>
      <c r="H81" s="0" t="n">
        <v>374335.874553613</v>
      </c>
      <c r="I81" s="0" t="n">
        <v>133834.838756442</v>
      </c>
    </row>
    <row r="82" customFormat="false" ht="12.8" hidden="false" customHeight="false" outlineLevel="0" collapsed="false">
      <c r="A82" s="0" t="n">
        <v>129</v>
      </c>
      <c r="B82" s="0" t="n">
        <v>35543555.1491041</v>
      </c>
      <c r="C82" s="0" t="n">
        <v>34413374.6275807</v>
      </c>
      <c r="D82" s="0" t="n">
        <v>117922286.723915</v>
      </c>
      <c r="E82" s="0" t="n">
        <v>124219788.148381</v>
      </c>
      <c r="F82" s="0" t="n">
        <v>0</v>
      </c>
      <c r="G82" s="0" t="n">
        <v>655057.619524807</v>
      </c>
      <c r="H82" s="0" t="n">
        <v>378977.601351616</v>
      </c>
      <c r="I82" s="0" t="n">
        <v>137350.429495639</v>
      </c>
    </row>
    <row r="83" customFormat="false" ht="12.8" hidden="false" customHeight="false" outlineLevel="0" collapsed="false">
      <c r="A83" s="0" t="n">
        <v>130</v>
      </c>
      <c r="B83" s="0" t="n">
        <v>41228499.0821028</v>
      </c>
      <c r="C83" s="0" t="n">
        <v>40090231.6436286</v>
      </c>
      <c r="D83" s="0" t="n">
        <v>136577631.755394</v>
      </c>
      <c r="E83" s="0" t="n">
        <v>125226365.282502</v>
      </c>
      <c r="F83" s="0" t="n">
        <v>20871060.880417</v>
      </c>
      <c r="G83" s="0" t="n">
        <v>666832.670161289</v>
      </c>
      <c r="H83" s="0" t="n">
        <v>378585.92729031</v>
      </c>
      <c r="I83" s="0" t="n">
        <v>132641.201460882</v>
      </c>
    </row>
    <row r="84" customFormat="false" ht="12.8" hidden="false" customHeight="false" outlineLevel="0" collapsed="false">
      <c r="A84" s="0" t="n">
        <v>131</v>
      </c>
      <c r="B84" s="0" t="n">
        <v>36268081.2000204</v>
      </c>
      <c r="C84" s="0" t="n">
        <v>35171619.6330023</v>
      </c>
      <c r="D84" s="0" t="n">
        <v>120550236.274224</v>
      </c>
      <c r="E84" s="0" t="n">
        <v>126954642.715369</v>
      </c>
      <c r="F84" s="0" t="n">
        <v>0</v>
      </c>
      <c r="G84" s="0" t="n">
        <v>612686.551298981</v>
      </c>
      <c r="H84" s="0" t="n">
        <v>388672.5506358</v>
      </c>
      <c r="I84" s="0" t="n">
        <v>135860.664404793</v>
      </c>
    </row>
    <row r="85" customFormat="false" ht="12.8" hidden="false" customHeight="false" outlineLevel="0" collapsed="false">
      <c r="A85" s="0" t="n">
        <v>132</v>
      </c>
      <c r="B85" s="0" t="n">
        <v>41991956.7845457</v>
      </c>
      <c r="C85" s="0" t="n">
        <v>40821025.8152343</v>
      </c>
      <c r="D85" s="0" t="n">
        <v>139113254.977075</v>
      </c>
      <c r="E85" s="0" t="n">
        <v>127539844.121557</v>
      </c>
      <c r="F85" s="0" t="n">
        <v>21256640.6869261</v>
      </c>
      <c r="G85" s="0" t="n">
        <v>684639.034365165</v>
      </c>
      <c r="H85" s="0" t="n">
        <v>391496.24857145</v>
      </c>
      <c r="I85" s="0" t="n">
        <v>135422.409106739</v>
      </c>
    </row>
    <row r="86" customFormat="false" ht="12.8" hidden="false" customHeight="false" outlineLevel="0" collapsed="false">
      <c r="A86" s="0" t="n">
        <v>133</v>
      </c>
      <c r="B86" s="0" t="n">
        <v>36721237.9034215</v>
      </c>
      <c r="C86" s="0" t="n">
        <v>35578369.089831</v>
      </c>
      <c r="D86" s="0" t="n">
        <v>121954995.953153</v>
      </c>
      <c r="E86" s="0" t="n">
        <v>128402229.245583</v>
      </c>
      <c r="F86" s="0" t="n">
        <v>0</v>
      </c>
      <c r="G86" s="0" t="n">
        <v>665589.183737394</v>
      </c>
      <c r="H86" s="0" t="n">
        <v>384592.297189074</v>
      </c>
      <c r="I86" s="0" t="n">
        <v>132410.475234321</v>
      </c>
    </row>
    <row r="87" customFormat="false" ht="12.8" hidden="false" customHeight="false" outlineLevel="0" collapsed="false">
      <c r="A87" s="0" t="n">
        <v>134</v>
      </c>
      <c r="B87" s="0" t="n">
        <v>42571873.1008011</v>
      </c>
      <c r="C87" s="0" t="n">
        <v>41466167.7186716</v>
      </c>
      <c r="D87" s="0" t="n">
        <v>141322692.287946</v>
      </c>
      <c r="E87" s="0" t="n">
        <v>129487369.142187</v>
      </c>
      <c r="F87" s="0" t="n">
        <v>21581228.1903644</v>
      </c>
      <c r="G87" s="0" t="n">
        <v>609735.494456172</v>
      </c>
      <c r="H87" s="0" t="n">
        <v>399718.232973009</v>
      </c>
      <c r="I87" s="0" t="n">
        <v>137502.363857643</v>
      </c>
    </row>
    <row r="88" customFormat="false" ht="12.8" hidden="false" customHeight="false" outlineLevel="0" collapsed="false">
      <c r="A88" s="0" t="n">
        <v>135</v>
      </c>
      <c r="B88" s="0" t="n">
        <v>37048544.3125701</v>
      </c>
      <c r="C88" s="0" t="n">
        <v>35868067.4076151</v>
      </c>
      <c r="D88" s="0" t="n">
        <v>123037844.47021</v>
      </c>
      <c r="E88" s="0" t="n">
        <v>129353481.125433</v>
      </c>
      <c r="F88" s="0" t="n">
        <v>0</v>
      </c>
      <c r="G88" s="0" t="n">
        <v>682244.285788768</v>
      </c>
      <c r="H88" s="0" t="n">
        <v>401151.715133248</v>
      </c>
      <c r="I88" s="0" t="n">
        <v>138687.005761417</v>
      </c>
    </row>
    <row r="89" customFormat="false" ht="12.8" hidden="false" customHeight="false" outlineLevel="0" collapsed="false">
      <c r="A89" s="0" t="n">
        <v>136</v>
      </c>
      <c r="B89" s="0" t="n">
        <v>43233961.9954823</v>
      </c>
      <c r="C89" s="0" t="n">
        <v>42065342.4787491</v>
      </c>
      <c r="D89" s="0" t="n">
        <v>143418052.956175</v>
      </c>
      <c r="E89" s="0" t="n">
        <v>131290986.513664</v>
      </c>
      <c r="F89" s="0" t="n">
        <v>21881831.0856106</v>
      </c>
      <c r="G89" s="0" t="n">
        <v>674896.52686549</v>
      </c>
      <c r="H89" s="0" t="n">
        <v>399054.787919056</v>
      </c>
      <c r="I89" s="0" t="n">
        <v>135240.288498009</v>
      </c>
    </row>
    <row r="90" customFormat="false" ht="12.8" hidden="false" customHeight="false" outlineLevel="0" collapsed="false">
      <c r="A90" s="0" t="n">
        <v>137</v>
      </c>
      <c r="B90" s="0" t="n">
        <v>37645883.3367431</v>
      </c>
      <c r="C90" s="0" t="n">
        <v>36499753.7934594</v>
      </c>
      <c r="D90" s="0" t="n">
        <v>125213002.168194</v>
      </c>
      <c r="E90" s="0" t="n">
        <v>131522877.984685</v>
      </c>
      <c r="F90" s="0" t="n">
        <v>0</v>
      </c>
      <c r="G90" s="0" t="n">
        <v>645886.78057941</v>
      </c>
      <c r="H90" s="0" t="n">
        <v>404214.49386039</v>
      </c>
      <c r="I90" s="0" t="n">
        <v>137183.241205587</v>
      </c>
    </row>
    <row r="91" customFormat="false" ht="12.8" hidden="false" customHeight="false" outlineLevel="0" collapsed="false">
      <c r="A91" s="0" t="n">
        <v>138</v>
      </c>
      <c r="B91" s="0" t="n">
        <v>43741948.3314901</v>
      </c>
      <c r="C91" s="0" t="n">
        <v>42628633.1844442</v>
      </c>
      <c r="D91" s="0" t="n">
        <v>145440314.69254</v>
      </c>
      <c r="E91" s="0" t="n">
        <v>133035216.572017</v>
      </c>
      <c r="F91" s="0" t="n">
        <v>22172536.0953362</v>
      </c>
      <c r="G91" s="0" t="n">
        <v>623341.414736321</v>
      </c>
      <c r="H91" s="0" t="n">
        <v>396258.645549701</v>
      </c>
      <c r="I91" s="0" t="n">
        <v>133878.695371172</v>
      </c>
    </row>
    <row r="92" customFormat="false" ht="12.8" hidden="false" customHeight="false" outlineLevel="0" collapsed="false">
      <c r="A92" s="0" t="n">
        <v>139</v>
      </c>
      <c r="B92" s="0" t="n">
        <v>38291138.3869983</v>
      </c>
      <c r="C92" s="0" t="n">
        <v>37194443.2200117</v>
      </c>
      <c r="D92" s="0" t="n">
        <v>127706116.892691</v>
      </c>
      <c r="E92" s="0" t="n">
        <v>134064532.263189</v>
      </c>
      <c r="F92" s="0" t="n">
        <v>0</v>
      </c>
      <c r="G92" s="0" t="n">
        <v>610674.050791874</v>
      </c>
      <c r="H92" s="0" t="n">
        <v>392625.915599593</v>
      </c>
      <c r="I92" s="0" t="n">
        <v>133421.715135825</v>
      </c>
    </row>
    <row r="93" customFormat="false" ht="12.8" hidden="false" customHeight="false" outlineLevel="0" collapsed="false">
      <c r="A93" s="0" t="n">
        <v>140</v>
      </c>
      <c r="B93" s="0" t="n">
        <v>44292795.1072424</v>
      </c>
      <c r="C93" s="0" t="n">
        <v>43111177.0959887</v>
      </c>
      <c r="D93" s="0" t="n">
        <v>147189933.334164</v>
      </c>
      <c r="E93" s="0" t="n">
        <v>134619298.872909</v>
      </c>
      <c r="F93" s="0" t="n">
        <v>22436549.8121515</v>
      </c>
      <c r="G93" s="0" t="n">
        <v>691867.994550482</v>
      </c>
      <c r="H93" s="0" t="n">
        <v>398045.938462965</v>
      </c>
      <c r="I93" s="0" t="n">
        <v>131005.826057579</v>
      </c>
    </row>
    <row r="94" customFormat="false" ht="12.8" hidden="false" customHeight="false" outlineLevel="0" collapsed="false">
      <c r="A94" s="0" t="n">
        <v>141</v>
      </c>
      <c r="B94" s="0" t="n">
        <v>38688148.2493303</v>
      </c>
      <c r="C94" s="0" t="n">
        <v>37478084.5720848</v>
      </c>
      <c r="D94" s="0" t="n">
        <v>128784892.276347</v>
      </c>
      <c r="E94" s="0" t="n">
        <v>135076566.691043</v>
      </c>
      <c r="F94" s="0" t="n">
        <v>0</v>
      </c>
      <c r="G94" s="0" t="n">
        <v>716839.839487104</v>
      </c>
      <c r="H94" s="0" t="n">
        <v>401298.448166439</v>
      </c>
      <c r="I94" s="0" t="n">
        <v>131321.985131415</v>
      </c>
    </row>
    <row r="95" customFormat="false" ht="12.8" hidden="false" customHeight="false" outlineLevel="0" collapsed="false">
      <c r="A95" s="0" t="n">
        <v>142</v>
      </c>
      <c r="B95" s="0" t="n">
        <v>44962864.1141926</v>
      </c>
      <c r="C95" s="0" t="n">
        <v>43760539.627229</v>
      </c>
      <c r="D95" s="0" t="n">
        <v>149466482.94376</v>
      </c>
      <c r="E95" s="0" t="n">
        <v>136517660.188364</v>
      </c>
      <c r="F95" s="0" t="n">
        <v>22752943.3647273</v>
      </c>
      <c r="G95" s="0" t="n">
        <v>702137.70310692</v>
      </c>
      <c r="H95" s="0" t="n">
        <v>407043.497332742</v>
      </c>
      <c r="I95" s="0" t="n">
        <v>133061.837891354</v>
      </c>
    </row>
    <row r="96" customFormat="false" ht="12.8" hidden="false" customHeight="false" outlineLevel="0" collapsed="false">
      <c r="A96" s="0" t="n">
        <v>143</v>
      </c>
      <c r="B96" s="0" t="n">
        <v>39209011.8137372</v>
      </c>
      <c r="C96" s="0" t="n">
        <v>38036122.3273536</v>
      </c>
      <c r="D96" s="0" t="n">
        <v>130740420.090385</v>
      </c>
      <c r="E96" s="0" t="n">
        <v>137029022.204513</v>
      </c>
      <c r="F96" s="0" t="n">
        <v>0</v>
      </c>
      <c r="G96" s="0" t="n">
        <v>676771.395444005</v>
      </c>
      <c r="H96" s="0" t="n">
        <v>401470.623067032</v>
      </c>
      <c r="I96" s="0" t="n">
        <v>135210.668389299</v>
      </c>
    </row>
    <row r="97" customFormat="false" ht="12.8" hidden="false" customHeight="false" outlineLevel="0" collapsed="false">
      <c r="A97" s="0" t="n">
        <v>144</v>
      </c>
      <c r="B97" s="0" t="n">
        <v>45543671.1064259</v>
      </c>
      <c r="C97" s="0" t="n">
        <v>44293817.0135978</v>
      </c>
      <c r="D97" s="0" t="n">
        <v>151326390.673261</v>
      </c>
      <c r="E97" s="0" t="n">
        <v>138241423.115911</v>
      </c>
      <c r="F97" s="0" t="n">
        <v>23040237.1859852</v>
      </c>
      <c r="G97" s="0" t="n">
        <v>734887.29259484</v>
      </c>
      <c r="H97" s="0" t="n">
        <v>418168.217760227</v>
      </c>
      <c r="I97" s="0" t="n">
        <v>138283.689247183</v>
      </c>
    </row>
    <row r="98" customFormat="false" ht="12.8" hidden="false" customHeight="false" outlineLevel="0" collapsed="false">
      <c r="A98" s="0" t="n">
        <v>145</v>
      </c>
      <c r="B98" s="0" t="n">
        <v>39675360.327707</v>
      </c>
      <c r="C98" s="0" t="n">
        <v>38474099.9800304</v>
      </c>
      <c r="D98" s="0" t="n">
        <v>132227144.322854</v>
      </c>
      <c r="E98" s="0" t="n">
        <v>138561196.590501</v>
      </c>
      <c r="F98" s="0" t="n">
        <v>0</v>
      </c>
      <c r="G98" s="0" t="n">
        <v>683556.518093534</v>
      </c>
      <c r="H98" s="0" t="n">
        <v>418769.725991967</v>
      </c>
      <c r="I98" s="0" t="n">
        <v>141334.433701635</v>
      </c>
    </row>
    <row r="99" customFormat="false" ht="12.8" hidden="false" customHeight="false" outlineLevel="0" collapsed="false">
      <c r="A99" s="0" t="n">
        <v>146</v>
      </c>
      <c r="B99" s="0" t="n">
        <v>45977098.6580239</v>
      </c>
      <c r="C99" s="0" t="n">
        <v>44729179.8494568</v>
      </c>
      <c r="D99" s="0" t="n">
        <v>152846093.893906</v>
      </c>
      <c r="E99" s="0" t="n">
        <v>139529590.713541</v>
      </c>
      <c r="F99" s="0" t="n">
        <v>23254931.7855901</v>
      </c>
      <c r="G99" s="0" t="n">
        <v>731162.309591458</v>
      </c>
      <c r="H99" s="0" t="n">
        <v>417844.276222436</v>
      </c>
      <c r="I99" s="0" t="n">
        <v>141303.175361833</v>
      </c>
    </row>
    <row r="100" customFormat="false" ht="12.8" hidden="false" customHeight="false" outlineLevel="0" collapsed="false">
      <c r="A100" s="0" t="n">
        <v>147</v>
      </c>
      <c r="B100" s="0" t="n">
        <v>40338058.3042723</v>
      </c>
      <c r="C100" s="0" t="n">
        <v>39107203.9615242</v>
      </c>
      <c r="D100" s="0" t="n">
        <v>134500059.402773</v>
      </c>
      <c r="E100" s="0" t="n">
        <v>140799010.326901</v>
      </c>
      <c r="F100" s="0" t="n">
        <v>0</v>
      </c>
      <c r="G100" s="0" t="n">
        <v>707115.852042371</v>
      </c>
      <c r="H100" s="0" t="n">
        <v>422726.340429869</v>
      </c>
      <c r="I100" s="0" t="n">
        <v>144303.07182276</v>
      </c>
    </row>
    <row r="101" customFormat="false" ht="12.8" hidden="false" customHeight="false" outlineLevel="0" collapsed="false">
      <c r="A101" s="0" t="n">
        <v>148</v>
      </c>
      <c r="B101" s="0" t="n">
        <v>46931113.8675549</v>
      </c>
      <c r="C101" s="0" t="n">
        <v>45654436.8374669</v>
      </c>
      <c r="D101" s="0" t="n">
        <v>156055946.751172</v>
      </c>
      <c r="E101" s="0" t="n">
        <v>142371112.055618</v>
      </c>
      <c r="F101" s="0" t="n">
        <v>23728518.6759364</v>
      </c>
      <c r="G101" s="0" t="n">
        <v>764753.731572172</v>
      </c>
      <c r="H101" s="0" t="n">
        <v>416174.16330586</v>
      </c>
      <c r="I101" s="0" t="n">
        <v>136784.478871328</v>
      </c>
    </row>
    <row r="102" customFormat="false" ht="12.8" hidden="false" customHeight="false" outlineLevel="0" collapsed="false">
      <c r="A102" s="0" t="n">
        <v>149</v>
      </c>
      <c r="B102" s="0" t="n">
        <v>41260891.1555356</v>
      </c>
      <c r="C102" s="0" t="n">
        <v>40009869.193501</v>
      </c>
      <c r="D102" s="0" t="n">
        <v>137617326.736815</v>
      </c>
      <c r="E102" s="0" t="n">
        <v>144002833.981197</v>
      </c>
      <c r="F102" s="0" t="n">
        <v>0</v>
      </c>
      <c r="G102" s="0" t="n">
        <v>747530.292430388</v>
      </c>
      <c r="H102" s="0" t="n">
        <v>408577.291619639</v>
      </c>
      <c r="I102" s="0" t="n">
        <v>135591.968549315</v>
      </c>
    </row>
    <row r="103" customFormat="false" ht="12.8" hidden="false" customHeight="false" outlineLevel="0" collapsed="false">
      <c r="A103" s="0" t="n">
        <v>150</v>
      </c>
      <c r="B103" s="0" t="n">
        <v>47856009.5815436</v>
      </c>
      <c r="C103" s="0" t="n">
        <v>46544672.1898559</v>
      </c>
      <c r="D103" s="0" t="n">
        <v>159109956.531268</v>
      </c>
      <c r="E103" s="0" t="n">
        <v>145160163.180468</v>
      </c>
      <c r="F103" s="0" t="n">
        <v>24193360.530078</v>
      </c>
      <c r="G103" s="0" t="n">
        <v>794731.338810114</v>
      </c>
      <c r="H103" s="0" t="n">
        <v>419744.226317676</v>
      </c>
      <c r="I103" s="0" t="n">
        <v>138374.037942646</v>
      </c>
    </row>
    <row r="104" customFormat="false" ht="12.8" hidden="false" customHeight="false" outlineLevel="0" collapsed="false">
      <c r="A104" s="0" t="n">
        <v>151</v>
      </c>
      <c r="B104" s="0" t="n">
        <v>41600280.8388738</v>
      </c>
      <c r="C104" s="0" t="n">
        <v>40327433.9697864</v>
      </c>
      <c r="D104" s="0" t="n">
        <v>138785825.191687</v>
      </c>
      <c r="E104" s="0" t="n">
        <v>145152888.328007</v>
      </c>
      <c r="F104" s="0" t="n">
        <v>0</v>
      </c>
      <c r="G104" s="0" t="n">
        <v>752576.008350118</v>
      </c>
      <c r="H104" s="0" t="n">
        <v>421370.423654545</v>
      </c>
      <c r="I104" s="0" t="n">
        <v>141286.338689516</v>
      </c>
    </row>
    <row r="105" customFormat="false" ht="12.8" hidden="false" customHeight="false" outlineLevel="0" collapsed="false">
      <c r="A105" s="0" t="n">
        <v>152</v>
      </c>
      <c r="B105" s="0" t="n">
        <v>48105147.8758926</v>
      </c>
      <c r="C105" s="0" t="n">
        <v>46843447.7798267</v>
      </c>
      <c r="D105" s="0" t="n">
        <v>160256986.681725</v>
      </c>
      <c r="E105" s="0" t="n">
        <v>146083393.32995</v>
      </c>
      <c r="F105" s="0" t="n">
        <v>24347232.2216583</v>
      </c>
      <c r="G105" s="0" t="n">
        <v>739649.992074752</v>
      </c>
      <c r="H105" s="0" t="n">
        <v>424396.440192109</v>
      </c>
      <c r="I105" s="0" t="n">
        <v>139505.233998691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2052588.05698546</v>
      </c>
      <c r="C22" s="0" t="n">
        <v>716016.321012408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95" colorId="64" zoomScale="85" zoomScaleNormal="85" zoomScalePageLayoutView="100" workbookViewId="0">
      <pane xSplit="2" ySplit="0" topLeftCell="AB95" activePane="topRight" state="frozen"/>
      <selection pane="topLeft" activeCell="A95" activeCellId="0" sqref="A95"/>
      <selection pane="topRight" activeCell="AG117" activeCellId="0" sqref="AG117"/>
    </sheetView>
  </sheetViews>
  <sheetFormatPr defaultColWidth="9.136718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59</v>
      </c>
      <c r="D1" s="41"/>
      <c r="E1" s="41" t="s">
        <v>60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">
        <v>73</v>
      </c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">
        <v>88</v>
      </c>
      <c r="BE1" s="3"/>
      <c r="BF1" s="3" t="s">
        <v>89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BM6+BN6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-0.0377885224575695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-0.0379046896237167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0.0515756859534648</v>
      </c>
      <c r="BL8" s="51" t="n">
        <f aca="false">SUM(P30:P33)/AVERAGE(AG30:AG33)</f>
        <v>0.0166607811441667</v>
      </c>
      <c r="BM8" s="51" t="n">
        <f aca="false">SUM(D30:D33)/AVERAGE(AG30:AG33)</f>
        <v>0.0728195944330148</v>
      </c>
      <c r="BN8" s="51" t="n">
        <f aca="false">(SUM(H30:H33)+SUM(J30:J33))/AVERAGE(AG30:AG33)</f>
        <v>0.000865165033393563</v>
      </c>
      <c r="BO8" s="52" t="n">
        <f aca="false">AL8-BN8</f>
        <v>-0.0387698546571102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-0.0469090078355711</v>
      </c>
      <c r="AM9" s="4" t="n"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5" t="n">
        <f aca="false">((((((AP8*((1+AO9)^(1/12))-AM9/12)*((1+AO9)^(1/12))-AM9/12)*((1+AO9)^(1/12))-AM9/12)*((1+AO9)^(1/12))-AM9/12)*((1+AO9)^(1/12))-AM9/12)*((1+AO9)^(1/12))-AM9/12)*((1+AO9)^(1/12))-AM9/12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357869730.684953</v>
      </c>
      <c r="AS9" s="53" t="n">
        <f aca="false">AQ9/AG37</f>
        <v>0.0809728654791789</v>
      </c>
      <c r="AT9" s="53" t="n">
        <f aca="false">AR9/AG37</f>
        <v>0.0790520751954224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0.0608546725735307</v>
      </c>
      <c r="BL9" s="51" t="n">
        <f aca="false">SUM(P34:P37)/AVERAGE(AG34:AG37)</f>
        <v>0.0185131114485732</v>
      </c>
      <c r="BM9" s="51" t="n">
        <f aca="false">SUM(D34:D37)/AVERAGE(AG34:AG37)</f>
        <v>0.0892505689605285</v>
      </c>
      <c r="BN9" s="51" t="n">
        <f aca="false">(SUM(H34:H37)+SUM(J34:J37))/AVERAGE(AG34:AG37)</f>
        <v>0.00137502367719304</v>
      </c>
      <c r="BO9" s="52" t="n">
        <f aca="false">AL9-BN9</f>
        <v>-0.0482840315127641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-0.0394732004909306</v>
      </c>
      <c r="AM10" s="4" t="n">
        <v>17835539.214349</v>
      </c>
      <c r="AN10" s="52" t="n">
        <f aca="false">AM10/AVERAGE(AG38:AG41)</f>
        <v>0.0038056608493</v>
      </c>
      <c r="AO10" s="52" t="n">
        <f aca="false">AVERAGE(AG38:AG41)/AVERAGE(AG34:AG37)-1</f>
        <v>0.0549999999999999</v>
      </c>
      <c r="AP10" s="52"/>
      <c r="AQ10" s="4" t="n">
        <f aca="false">AQ9*(1+AO10)</f>
        <v>386726256.738333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359271768.592751</v>
      </c>
      <c r="AS10" s="53" t="n">
        <f aca="false">AQ10/AG41</f>
        <v>0.0816011549736802</v>
      </c>
      <c r="AT10" s="53" t="n">
        <f aca="false">AR10/AG41</f>
        <v>0.0758081220392587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0.0619507353976535</v>
      </c>
      <c r="BL10" s="51" t="n">
        <f aca="false">SUM(P38:P41)/AVERAGE(AG38:AG41)</f>
        <v>0.0174437532552182</v>
      </c>
      <c r="BM10" s="51" t="n">
        <f aca="false">SUM(D38:D41)/AVERAGE(AG38:AG41)</f>
        <v>0.0839801826333659</v>
      </c>
      <c r="BN10" s="51" t="n">
        <f aca="false">(SUM(H38:H41)+SUM(J38:J41))/AVERAGE(AG38:AG41)</f>
        <v>0.0017491882001664</v>
      </c>
      <c r="BO10" s="52" t="n">
        <f aca="false">AL10-BN10</f>
        <v>-0.041222388691097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-0.0424117574516713</v>
      </c>
      <c r="AM11" s="4" t="n">
        <v>16827143.6015023</v>
      </c>
      <c r="AN11" s="52" t="n">
        <f aca="false">AM11/AVERAGE(AG42:AG45)</f>
        <v>0.00343587969806953</v>
      </c>
      <c r="AO11" s="52" t="n">
        <f aca="false">AVERAGE(AG42:AG45)/AVERAGE(AG38:AG41)-1</f>
        <v>0.044999999999999</v>
      </c>
      <c r="AP11" s="52"/>
      <c r="AQ11" s="4" t="n">
        <f aca="false">AQ10*(1+AO11)</f>
        <v>404128938.291558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358267552.907151</v>
      </c>
      <c r="AS11" s="53" t="n">
        <f aca="false">AQ11/AG45</f>
        <v>0.08047036725188</v>
      </c>
      <c r="AT11" s="53" t="n">
        <f aca="false">AR11/AG45</f>
        <v>0.0713384240157322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0.0642422225973861</v>
      </c>
      <c r="BL11" s="51" t="n">
        <f aca="false">SUM(P42:P45)/AVERAGE(AG42:AG45)</f>
        <v>0.0184595362234569</v>
      </c>
      <c r="BM11" s="51" t="n">
        <f aca="false">SUM(D42:D45)/AVERAGE(AG42:AG45)</f>
        <v>0.0881944438256004</v>
      </c>
      <c r="BN11" s="51" t="n">
        <f aca="false">(SUM(H42:H45)+SUM(J42:J45))/AVERAGE(AG42:AG45)</f>
        <v>0.00221057254622077</v>
      </c>
      <c r="BO11" s="52" t="n">
        <f aca="false">AL11-BN11</f>
        <v>-0.044622329997892</v>
      </c>
      <c r="BP11" s="32" t="n">
        <f aca="false">BM11+BN11</f>
        <v>0.0904050163718212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-0.043073378265163</v>
      </c>
      <c r="AM12" s="4" t="n">
        <v>15842663.6881786</v>
      </c>
      <c r="AN12" s="52" t="n">
        <f aca="false">AM12/AVERAGE(AG46:AG49)</f>
        <v>0.00312547048113212</v>
      </c>
      <c r="AO12" s="52" t="n">
        <f aca="false">AVERAGE(AG46:AG49)/AVERAGE(AG42:AG45)-1</f>
        <v>0.035000000000001</v>
      </c>
      <c r="AP12" s="52"/>
      <c r="AQ12" s="4" t="n">
        <f aca="false">AQ11*(1+AO12)</f>
        <v>418273451.131762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354711689.383575</v>
      </c>
      <c r="AS12" s="53" t="n">
        <f aca="false">AQ12/AG49</f>
        <v>0.0815918555073799</v>
      </c>
      <c r="AT12" s="53" t="n">
        <f aca="false">AR12/AG49</f>
        <v>0.0691929760988972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0.0661243811046677</v>
      </c>
      <c r="BL12" s="51" t="n">
        <f aca="false">SUM(P46:P49)/AVERAGE(AG46:AG49)</f>
        <v>0.018676176426427</v>
      </c>
      <c r="BM12" s="51" t="n">
        <f aca="false">SUM(D46:D49)/AVERAGE(AG46:AG49)</f>
        <v>0.0905215829434038</v>
      </c>
      <c r="BN12" s="51" t="n">
        <f aca="false">(SUM(H46:H49)+SUM(J46:J49))/AVERAGE(AG46:AG49)</f>
        <v>0.00256969184193878</v>
      </c>
      <c r="BO12" s="52" t="n">
        <f aca="false">AL12-BN12</f>
        <v>-0.0456430701071018</v>
      </c>
      <c r="BP12" s="32" t="n">
        <f aca="false">BM12+BN12</f>
        <v>0.0930912747853425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-0.0458812489945197</v>
      </c>
      <c r="AM13" s="13" t="n">
        <v>14900507.1403892</v>
      </c>
      <c r="AN13" s="59" t="n">
        <f aca="false">AM13/AVERAGE(AG50:AG53)</f>
        <v>0.00284019330034888</v>
      </c>
      <c r="AO13" s="59" t="n">
        <f aca="false">'GDP evolution by scenario'!G49</f>
        <v>0.034999999999999</v>
      </c>
      <c r="AP13" s="59"/>
      <c r="AQ13" s="13" t="n">
        <f aca="false">AQ12*(1+AO13)</f>
        <v>432913021.921374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351988547.070471</v>
      </c>
      <c r="AS13" s="60" t="n">
        <f aca="false">AQ13/AG53</f>
        <v>0.0815918555073796</v>
      </c>
      <c r="AT13" s="60" t="n">
        <f aca="false">AR13/AG53</f>
        <v>0.0663398817281187</v>
      </c>
      <c r="AW13" s="0"/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0.067059850771302</v>
      </c>
      <c r="BL13" s="32" t="n">
        <f aca="false">SUM(P50:P53)/AVERAGE(AG50:AG53)</f>
        <v>0.01924752276782</v>
      </c>
      <c r="BM13" s="32" t="n">
        <f aca="false">SUM(D50:D53)/AVERAGE(AG50:AG53)</f>
        <v>0.0936935769980017</v>
      </c>
      <c r="BN13" s="32" t="n">
        <f aca="false">(SUM(H50:H53)+SUM(J50:J53))/AVERAGE(AG50:AG53)</f>
        <v>0.0030571652783697</v>
      </c>
      <c r="BO13" s="59" t="n">
        <f aca="false">AL13-BN13</f>
        <v>-0.0489384142728894</v>
      </c>
      <c r="BP13" s="32" t="n">
        <f aca="false">BM13+BN13</f>
        <v>0.0967507422763714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17905696.1687748</v>
      </c>
      <c r="S14" s="8"/>
      <c r="T14" s="6" t="n">
        <f aca="false">'Central SIPA income'!J9</f>
        <v>68463981.218437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-0.0476913940007616</v>
      </c>
      <c r="AM14" s="6" t="n">
        <v>13946867.9480024</v>
      </c>
      <c r="AN14" s="63" t="n">
        <f aca="false">AM14/AVERAGE(AG54:AG57)</f>
        <v>0.00256335198660503</v>
      </c>
      <c r="AO14" s="63" t="n">
        <f aca="false">'GDP evolution by scenario'!G53</f>
        <v>0.0370872432580049</v>
      </c>
      <c r="AP14" s="63"/>
      <c r="AQ14" s="6" t="n">
        <f aca="false">AQ13*(1+AO14)</f>
        <v>448968572.47493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350860449.420889</v>
      </c>
      <c r="AS14" s="64" t="n">
        <f aca="false">AQ14/AG57</f>
        <v>0.0809582846512739</v>
      </c>
      <c r="AT14" s="64" t="n">
        <f aca="false">AR14/AG57</f>
        <v>0.0632673685387553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0.0678626845684176</v>
      </c>
      <c r="BL14" s="61" t="n">
        <f aca="false">SUM(P54:P57)/AVERAGE(AG54:AG57)</f>
        <v>0.0197595029122443</v>
      </c>
      <c r="BM14" s="61" t="n">
        <f aca="false">SUM(D54:D57)/AVERAGE(AG54:AG57)</f>
        <v>0.0957945756569349</v>
      </c>
      <c r="BN14" s="61" t="n">
        <f aca="false">(SUM(H54:H57)+SUM(J54:J57))/AVERAGE(AG54:AG57)</f>
        <v>0.0042901513442747</v>
      </c>
      <c r="BO14" s="63" t="n">
        <f aca="false">AL14-BN14</f>
        <v>-0.0519815453450363</v>
      </c>
      <c r="BP14" s="32" t="n">
        <f aca="false">BM14+BN14</f>
        <v>0.10008472700121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22051740.3344971</v>
      </c>
      <c r="S15" s="67"/>
      <c r="T15" s="9" t="n">
        <f aca="false">'Central SIPA income'!J10</f>
        <v>84316740.4307724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-0.0505628194357952</v>
      </c>
      <c r="AM15" s="9" t="n">
        <v>13032040.9288315</v>
      </c>
      <c r="AN15" s="69" t="n">
        <f aca="false">AM15/AVERAGE(AG58:AG61)</f>
        <v>0.00231675273906766</v>
      </c>
      <c r="AO15" s="69" t="n">
        <f aca="false">'GDP evolution by scenario'!G57</f>
        <v>0.0338661270254634</v>
      </c>
      <c r="AP15" s="69"/>
      <c r="AQ15" s="9" t="n">
        <f aca="false">AQ14*(1+AO15)</f>
        <v>464173399.180807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349509626.425758</v>
      </c>
      <c r="AS15" s="70" t="n">
        <f aca="false">AQ15/AG61</f>
        <v>0.0817676548997647</v>
      </c>
      <c r="AT15" s="70" t="n">
        <f aca="false">AR15/AG61</f>
        <v>0.061568764104457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6778.90225184158</v>
      </c>
      <c r="BA15" s="40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0.0682451909611343</v>
      </c>
      <c r="BL15" s="40" t="n">
        <f aca="false">SUM(P58:P61)/AVERAGE(AG58:AG61)</f>
        <v>0.0203217500092768</v>
      </c>
      <c r="BM15" s="40" t="n">
        <f aca="false">SUM(D58:D61)/AVERAGE(AG58:AG61)</f>
        <v>0.0984862603876527</v>
      </c>
      <c r="BN15" s="40" t="n">
        <f aca="false">(SUM(H58:H61)+SUM(J58:J61))/AVERAGE(AG58:AG61)</f>
        <v>0.00589880466290641</v>
      </c>
      <c r="BO15" s="69" t="n">
        <f aca="false">AL15-BN15</f>
        <v>-0.0564616240987016</v>
      </c>
      <c r="BP15" s="32" t="n">
        <f aca="false">BM15+BN15</f>
        <v>0.104385065050559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104676876.044302</v>
      </c>
      <c r="E16" s="9"/>
      <c r="F16" s="67" t="n">
        <f aca="false">'Central pensions'!I16</f>
        <v>19026261.3047872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777485.531692125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20129419.2421135</v>
      </c>
      <c r="S16" s="67"/>
      <c r="T16" s="9" t="n">
        <f aca="false">'Central SIPA income'!J11</f>
        <v>76966579.1232066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-0.0509364898478234</v>
      </c>
      <c r="AM16" s="9" t="n">
        <v>12139889.4651339</v>
      </c>
      <c r="AN16" s="69" t="n">
        <f aca="false">AM16/AVERAGE(AG62:AG65)</f>
        <v>0.00211176445868381</v>
      </c>
      <c r="AO16" s="69" t="n">
        <f aca="false">'GDP evolution by scenario'!G61</f>
        <v>0.0219661378701712</v>
      </c>
      <c r="AP16" s="69"/>
      <c r="AQ16" s="9" t="n">
        <f aca="false">AQ15*(1+AO16)</f>
        <v>474369496.062879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344925370.95749</v>
      </c>
      <c r="AS16" s="70" t="n">
        <f aca="false">AQ16/AG65</f>
        <v>0.0817367337800235</v>
      </c>
      <c r="AT16" s="70" t="n">
        <f aca="false">AR16/AG65</f>
        <v>0.0594327279766555</v>
      </c>
      <c r="AU16" s="7"/>
      <c r="AV16" s="7"/>
      <c r="AW16" s="71" t="n">
        <f aca="false">workers_and_wage_central!C4</f>
        <v>11059493</v>
      </c>
      <c r="AX16" s="7"/>
      <c r="AY16" s="40" t="n">
        <f aca="false">(AW16-AW15)/AW15</f>
        <v>0.00342322730038742</v>
      </c>
      <c r="AZ16" s="39" t="n">
        <f aca="false">workers_and_wage_central!B4</f>
        <v>7092.02100217064</v>
      </c>
      <c r="BA16" s="40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0.0685271246204341</v>
      </c>
      <c r="BL16" s="40" t="n">
        <f aca="false">SUM(P62:P65)/AVERAGE(AG62:AG65)</f>
        <v>0.0202355394706444</v>
      </c>
      <c r="BM16" s="40" t="n">
        <f aca="false">SUM(D62:D65)/AVERAGE(AG62:AG65)</f>
        <v>0.0992280749976131</v>
      </c>
      <c r="BN16" s="40" t="n">
        <f aca="false">(SUM(H62:H65)+SUM(J62:J65))/AVERAGE(AG62:AG65)</f>
        <v>0.00705448213124189</v>
      </c>
      <c r="BO16" s="69" t="n">
        <f aca="false">AL16-BN16</f>
        <v>-0.0579909719790653</v>
      </c>
      <c r="BP16" s="32" t="n">
        <f aca="false">BM16+BN16</f>
        <v>0.106282557128855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113257758.110679</v>
      </c>
      <c r="E17" s="9"/>
      <c r="F17" s="67" t="n">
        <f aca="false">'Central pensions'!I17</f>
        <v>20585938.1941831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842483.122443445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23608504.5739548</v>
      </c>
      <c r="S17" s="67"/>
      <c r="T17" s="9" t="n">
        <f aca="false">'Central SIPA income'!J12</f>
        <v>90269163.4277422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-0.0491470675803239</v>
      </c>
      <c r="AM17" s="9" t="n">
        <v>11273018.6820578</v>
      </c>
      <c r="AN17" s="69" t="n">
        <f aca="false">AM17/AVERAGE(AG66:AG69)</f>
        <v>0.0018979497423553</v>
      </c>
      <c r="AO17" s="69" t="n">
        <f aca="false">'GDP evolution by scenario'!G65</f>
        <v>0.033204436872424</v>
      </c>
      <c r="AP17" s="69"/>
      <c r="AQ17" s="9" t="n">
        <f aca="false">AQ16*(1+AO17)</f>
        <v>490120668.049102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344934856.112046</v>
      </c>
      <c r="AS17" s="70" t="n">
        <f aca="false">AQ17/AG69</f>
        <v>0.0814598081905064</v>
      </c>
      <c r="AT17" s="70" t="n">
        <f aca="false">AR17/AG69</f>
        <v>0.0573294069171802</v>
      </c>
      <c r="AU17" s="7"/>
      <c r="AV17" s="7"/>
      <c r="AW17" s="71" t="n">
        <f aca="false">workers_and_wage_central!C5</f>
        <v>11048388</v>
      </c>
      <c r="AX17" s="7"/>
      <c r="AY17" s="40" t="n">
        <f aca="false">(AW17-AW16)/AW16</f>
        <v>-0.00100411474558553</v>
      </c>
      <c r="AZ17" s="39" t="n">
        <f aca="false">workers_and_wage_central!B5</f>
        <v>7113.98164433727</v>
      </c>
      <c r="BA17" s="40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0.0689494604522797</v>
      </c>
      <c r="BL17" s="40" t="n">
        <f aca="false">SUM(P66:P69)/AVERAGE(AG66:AG69)</f>
        <v>0.0195953684110267</v>
      </c>
      <c r="BM17" s="40" t="n">
        <f aca="false">SUM(D66:D69)/AVERAGE(AG66:AG69)</f>
        <v>0.0985011596215769</v>
      </c>
      <c r="BN17" s="40" t="n">
        <f aca="false">(SUM(H66:H69)+SUM(J66:J69))/AVERAGE(AG66:AG69)</f>
        <v>0.00809724993690244</v>
      </c>
      <c r="BO17" s="69" t="n">
        <f aca="false">AL17-BN17</f>
        <v>-0.0572443175172263</v>
      </c>
      <c r="BP17" s="32" t="n">
        <f aca="false">BM17+BN17</f>
        <v>0.106598409558479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99362547.3651602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737462.751726605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19220294.5418369</v>
      </c>
      <c r="S18" s="8"/>
      <c r="T18" s="6" t="n">
        <f aca="false">'Central SIPA income'!J13</f>
        <v>73490462.036316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-0.0472402821570555</v>
      </c>
      <c r="AM18" s="6" t="n">
        <v>10452476.7322336</v>
      </c>
      <c r="AN18" s="63" t="n">
        <f aca="false">AM18/AVERAGE(AG70:AG73)</f>
        <v>0.00171099291007914</v>
      </c>
      <c r="AO18" s="63" t="n">
        <f aca="false">'GDP evolution by scenario'!G69</f>
        <v>0.0285264885225849</v>
      </c>
      <c r="AP18" s="63"/>
      <c r="AQ18" s="6" t="n">
        <f aca="false">AQ17*(1+AO18)</f>
        <v>504102089.660886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344186191.250675</v>
      </c>
      <c r="AS18" s="64" t="n">
        <f aca="false">AQ18/AG73</f>
        <v>0.0814937342656887</v>
      </c>
      <c r="AT18" s="64" t="n">
        <f aca="false">AR18/AG73</f>
        <v>0.0556415428203657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0.0694296312063198</v>
      </c>
      <c r="BL18" s="61" t="n">
        <f aca="false">SUM(P70:P73)/AVERAGE(AG70:AG73)</f>
        <v>0.0190401964891546</v>
      </c>
      <c r="BM18" s="61" t="n">
        <f aca="false">SUM(D70:D73)/AVERAGE(AG70:AG73)</f>
        <v>0.0976297168742207</v>
      </c>
      <c r="BN18" s="61" t="n">
        <f aca="false">(SUM(H70:H73)+SUM(J70:J73))/AVERAGE(AG70:AG73)</f>
        <v>0.00929512459815164</v>
      </c>
      <c r="BO18" s="63" t="n">
        <f aca="false">AL18-BN18</f>
        <v>-0.0565354067552071</v>
      </c>
      <c r="BP18" s="32" t="n">
        <f aca="false">BM18+BN18</f>
        <v>0.106924841472372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67" t="n">
        <f aca="false">'Central pensions'!I19</f>
        <v>18620395.5505171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762331.112871721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21936740.3122532</v>
      </c>
      <c r="S19" s="67"/>
      <c r="T19" s="9" t="n">
        <f aca="false">'Central SIPA income'!J14</f>
        <v>83877027.8784753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-0.0459041608984971</v>
      </c>
      <c r="AM19" s="9" t="n">
        <v>9649081.86791266</v>
      </c>
      <c r="AN19" s="69" t="n">
        <f aca="false">AM19/AVERAGE(AG74:AG77)</f>
        <v>0.00153582341548485</v>
      </c>
      <c r="AO19" s="69" t="n">
        <f aca="false">'GDP evolution by scenario'!G73</f>
        <v>0.0284275614151224</v>
      </c>
      <c r="AP19" s="69"/>
      <c r="AQ19" s="9" t="n">
        <f aca="false">AQ18*(1+AO19)</f>
        <v>518432482.774213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344196398.983784</v>
      </c>
      <c r="AS19" s="70" t="n">
        <f aca="false">AQ19/AG77</f>
        <v>0.0815508480572022</v>
      </c>
      <c r="AT19" s="70" t="n">
        <f aca="false">AR19/AG77</f>
        <v>0.0541430353382921</v>
      </c>
      <c r="AU19" s="7"/>
      <c r="AV19" s="7"/>
      <c r="AW19" s="71" t="n">
        <f aca="false">workers_and_wage_central!C7</f>
        <v>11128156</v>
      </c>
      <c r="AX19" s="7"/>
      <c r="AY19" s="40" t="n">
        <f aca="false">(AW19-AW18)/AW18</f>
        <v>0.0057534472647062</v>
      </c>
      <c r="AZ19" s="39" t="n">
        <f aca="false">workers_and_wage_central!B7</f>
        <v>6521.17321865806</v>
      </c>
      <c r="BA19" s="40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0.0696018506435581</v>
      </c>
      <c r="BL19" s="40" t="n">
        <f aca="false">SUM(P74:P77)/AVERAGE(AG74:AG77)</f>
        <v>0.0186811447873647</v>
      </c>
      <c r="BM19" s="40" t="n">
        <f aca="false">SUM(D74:D77)/AVERAGE(AG74:AG77)</f>
        <v>0.0968248667546905</v>
      </c>
      <c r="BN19" s="40" t="n">
        <f aca="false">(SUM(H74:H77)+SUM(J74:J77))/AVERAGE(AG74:AG77)</f>
        <v>0.010086525793264</v>
      </c>
      <c r="BO19" s="69" t="n">
        <f aca="false">AL19-BN19</f>
        <v>-0.0559906866917611</v>
      </c>
      <c r="BP19" s="32" t="n">
        <f aca="false">BM19+BN19</f>
        <v>0.106911392547955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97787429.5558068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730280.338931318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19124450.2470086</v>
      </c>
      <c r="S20" s="67"/>
      <c r="T20" s="9" t="n">
        <f aca="false">'Central SIPA income'!J15</f>
        <v>73123993.0680518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-0.044669830118903</v>
      </c>
      <c r="AM20" s="9" t="n">
        <v>8873587.4679367</v>
      </c>
      <c r="AN20" s="69" t="n">
        <f aca="false">AM20/AVERAGE(AG78:AG81)</f>
        <v>0.00137899115981106</v>
      </c>
      <c r="AO20" s="69" t="n">
        <f aca="false">'GDP evolution by scenario'!G77</f>
        <v>0.024219513788218</v>
      </c>
      <c r="AP20" s="69"/>
      <c r="AQ20" s="9" t="n">
        <f aca="false">AQ19*(1+AO20)</f>
        <v>530988665.439023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343561004.318293</v>
      </c>
      <c r="AS20" s="70" t="n">
        <f aca="false">AQ20/AG81</f>
        <v>0.0820736848649871</v>
      </c>
      <c r="AT20" s="70" t="n">
        <f aca="false">AR20/AG81</f>
        <v>0.0531034265618541</v>
      </c>
      <c r="AU20" s="7"/>
      <c r="AV20" s="7"/>
      <c r="AW20" s="71" t="n">
        <f aca="false">workers_and_wage_central!C8</f>
        <v>11235296</v>
      </c>
      <c r="AX20" s="7"/>
      <c r="AY20" s="40" t="n">
        <f aca="false">(AW20-AW19)/AW19</f>
        <v>0.00962783052286471</v>
      </c>
      <c r="AZ20" s="39" t="n">
        <f aca="false">workers_and_wage_central!B8</f>
        <v>6554.01964535573</v>
      </c>
      <c r="BA20" s="40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0.070048846908781</v>
      </c>
      <c r="BL20" s="40" t="n">
        <f aca="false">SUM(P78:P81)/AVERAGE(AG78:AG81)</f>
        <v>0.0183796164247826</v>
      </c>
      <c r="BM20" s="40" t="n">
        <f aca="false">SUM(D78:D81)/AVERAGE(AG78:AG81)</f>
        <v>0.0963390606029014</v>
      </c>
      <c r="BN20" s="40" t="n">
        <f aca="false">(SUM(H78:H81)+SUM(J78:J81))/AVERAGE(AG78:AG81)</f>
        <v>0.0108896777065999</v>
      </c>
      <c r="BO20" s="69" t="n">
        <f aca="false">AL20-BN20</f>
        <v>-0.0555595078255029</v>
      </c>
      <c r="BP20" s="32" t="n">
        <f aca="false">BM20+BN20</f>
        <v>0.107228738309501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800602.401472312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22458949.1850295</v>
      </c>
      <c r="S21" s="67"/>
      <c r="T21" s="9" t="n">
        <f aca="false">'Central SIPA income'!J16</f>
        <v>85873738.7642665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-0.0433098676246601</v>
      </c>
      <c r="AM21" s="9" t="n">
        <v>8126011.66426731</v>
      </c>
      <c r="AN21" s="69" t="n">
        <f aca="false">AM21/AVERAGE(AG82:AG85)</f>
        <v>0.00123476643146056</v>
      </c>
      <c r="AO21" s="69" t="n">
        <f aca="false">'GDP evolution by scenario'!G81</f>
        <v>0.0227155864237707</v>
      </c>
      <c r="AP21" s="69"/>
      <c r="AQ21" s="9" t="n">
        <f aca="false">AQ20*(1+AO21)</f>
        <v>543050384.358846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343154923.014627</v>
      </c>
      <c r="AS21" s="70" t="n">
        <f aca="false">AQ21/AG85</f>
        <v>0.0817994522518916</v>
      </c>
      <c r="AT21" s="70" t="n">
        <f aca="false">AR21/AG85</f>
        <v>0.0516892825207688</v>
      </c>
      <c r="AU21" s="7"/>
      <c r="AV21" s="7"/>
      <c r="AW21" s="71" t="n">
        <f aca="false">workers_and_wage_central!C9</f>
        <v>11156745</v>
      </c>
      <c r="AX21" s="7"/>
      <c r="AY21" s="40" t="n">
        <f aca="false">(AW21-AW20)/AW20</f>
        <v>-0.00699144909043785</v>
      </c>
      <c r="AZ21" s="39" t="n">
        <f aca="false">workers_and_wage_central!B9</f>
        <v>6660.1842529205</v>
      </c>
      <c r="BA21" s="40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0.0704791333773048</v>
      </c>
      <c r="BL21" s="40" t="n">
        <f aca="false">SUM(P82:P85)/AVERAGE(AG82:AG85)</f>
        <v>0.0181202401369408</v>
      </c>
      <c r="BM21" s="40" t="n">
        <f aca="false">SUM(D82:D85)/AVERAGE(AG82:AG85)</f>
        <v>0.0956687608650241</v>
      </c>
      <c r="BN21" s="40" t="n">
        <f aca="false">(SUM(H82:H85)+SUM(J82:J85))/AVERAGE(AG82:AG85)</f>
        <v>0.0121153810537118</v>
      </c>
      <c r="BO21" s="69" t="n">
        <f aca="false">AL21-BN21</f>
        <v>-0.0554252486783718</v>
      </c>
      <c r="BP21" s="32" t="n">
        <f aca="false">BM21+BN21</f>
        <v>0.107784141918736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765085.873759933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19424356.1338637</v>
      </c>
      <c r="S22" s="8"/>
      <c r="T22" s="6" t="n">
        <f aca="false">'Central SIPA income'!J17</f>
        <v>74270709.2197953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-0.0414242980463932</v>
      </c>
      <c r="AM22" s="6" t="n">
        <v>7406781.38079157</v>
      </c>
      <c r="AN22" s="63" t="n">
        <f aca="false">AM22/AVERAGE(AG86:AG89)</f>
        <v>0.00109941577142633</v>
      </c>
      <c r="AO22" s="63" t="n">
        <f aca="false">'GDP evolution by scenario'!G85</f>
        <v>0.0237052633559653</v>
      </c>
      <c r="AP22" s="63"/>
      <c r="AQ22" s="6" t="n">
        <f aca="false">AQ21*(1+AO22)</f>
        <v>555923536.73563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343802585.841159</v>
      </c>
      <c r="AS22" s="64" t="n">
        <f aca="false">AQ22/AG89</f>
        <v>0.0819853847451138</v>
      </c>
      <c r="AT22" s="64" t="n">
        <f aca="false">AR22/AG89</f>
        <v>0.0507026333910317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0.0706961252971013</v>
      </c>
      <c r="BL22" s="61" t="n">
        <f aca="false">SUM(P86:P89)/AVERAGE(AG86:AG89)</f>
        <v>0.0175001199178471</v>
      </c>
      <c r="BM22" s="61" t="n">
        <f aca="false">SUM(D86:D89)/AVERAGE(AG86:AG89)</f>
        <v>0.0946203034256473</v>
      </c>
      <c r="BN22" s="61" t="n">
        <f aca="false">(SUM(H86:H89)+SUM(J86:J89))/AVERAGE(AG86:AG89)</f>
        <v>0.0130980404326302</v>
      </c>
      <c r="BO22" s="63" t="n">
        <f aca="false">AL22-BN22</f>
        <v>-0.0545223384790233</v>
      </c>
      <c r="BP22" s="32" t="n">
        <f aca="false">BM22+BN22</f>
        <v>0.107718343858278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108864344.754538</v>
      </c>
      <c r="E23" s="9"/>
      <c r="F23" s="67" t="n">
        <f aca="false">'Central pensions'!I23</f>
        <v>19787383.310882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818579.510877658</v>
      </c>
      <c r="O23" s="9"/>
      <c r="P23" s="9" t="n">
        <f aca="false">'Central pensions'!X23</f>
        <v>24945174.139856</v>
      </c>
      <c r="Q23" s="67"/>
      <c r="R23" s="67" t="n">
        <f aca="false">'Central SIPA income'!G18</f>
        <v>23247350.7851997</v>
      </c>
      <c r="S23" s="67"/>
      <c r="T23" s="9" t="n">
        <f aca="false">'Central SIPA income'!J18</f>
        <v>88888260.6146242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-0.0403738704991079</v>
      </c>
      <c r="AM23" s="9" t="n">
        <v>6738583.40306814</v>
      </c>
      <c r="AN23" s="69" t="n">
        <f aca="false">AM23/AVERAGE(AG90:AG93)</f>
        <v>0.000980338139907917</v>
      </c>
      <c r="AO23" s="69" t="n">
        <f aca="false">'GDP evolution by scenario'!G89</f>
        <v>0.0202935599927561</v>
      </c>
      <c r="AP23" s="69"/>
      <c r="AQ23" s="9" t="n">
        <f aca="false">AQ22*(1+AO23)</f>
        <v>567205204.37976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343978531.181549</v>
      </c>
      <c r="AS23" s="70" t="n">
        <f aca="false">AQ23/AG93</f>
        <v>0.0816915389884878</v>
      </c>
      <c r="AT23" s="70" t="n">
        <f aca="false">AR23/AG93</f>
        <v>0.0495413923818767</v>
      </c>
      <c r="AU23" s="7"/>
      <c r="AV23" s="7"/>
      <c r="AW23" s="71" t="n">
        <f aca="false">workers_and_wage_central!C11</f>
        <v>11247506</v>
      </c>
      <c r="AX23" s="7"/>
      <c r="AY23" s="40" t="n">
        <f aca="false">(AW23-AW22)/AW22</f>
        <v>0.017215831785918</v>
      </c>
      <c r="AZ23" s="39" t="n">
        <f aca="false">workers_and_wage_central!B11</f>
        <v>6741.66175252587</v>
      </c>
      <c r="BA23" s="40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0.0708398005657935</v>
      </c>
      <c r="BL23" s="40" t="n">
        <f aca="false">SUM(P90:P93)/AVERAGE(AG90:AG93)</f>
        <v>0.0170950669307147</v>
      </c>
      <c r="BM23" s="40" t="n">
        <f aca="false">SUM(D90:D93)/AVERAGE(AG90:AG93)</f>
        <v>0.0941186041341866</v>
      </c>
      <c r="BN23" s="40" t="n">
        <f aca="false">(SUM(H90:H93)+SUM(J90:J93))/AVERAGE(AG90:AG93)</f>
        <v>0.0135975118297188</v>
      </c>
      <c r="BO23" s="69" t="n">
        <f aca="false">AL23-BN23</f>
        <v>-0.0539713823288266</v>
      </c>
      <c r="BP23" s="32" t="n">
        <f aca="false">BM23+BN23</f>
        <v>0.107716115963905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104310962.345675</v>
      </c>
      <c r="E24" s="9"/>
      <c r="F24" s="67" t="n">
        <f aca="false">'Central pensions'!I24</f>
        <v>18959752.158659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785544.065131642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20580119.0171851</v>
      </c>
      <c r="S24" s="67"/>
      <c r="T24" s="9" t="n">
        <f aca="false">'Central SIPA income'!J19</f>
        <v>78689868.7761087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-0.0392758952219374</v>
      </c>
      <c r="AM24" s="9" t="n">
        <v>6098422.29766839</v>
      </c>
      <c r="AN24" s="69" t="n">
        <f aca="false">AM24/AVERAGE(AG94:AG97)</f>
        <v>0.000870786629203684</v>
      </c>
      <c r="AO24" s="69" t="n">
        <f aca="false">'GDP evolution by scenario'!G93</f>
        <v>0.0188565315945066</v>
      </c>
      <c r="AP24" s="69"/>
      <c r="AQ24" s="9" t="n">
        <f aca="false">AQ23*(1+AO24)</f>
        <v>577900727.236716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344313822.614686</v>
      </c>
      <c r="AS24" s="70" t="n">
        <f aca="false">AQ24/AG97</f>
        <v>0.0819437300569824</v>
      </c>
      <c r="AT24" s="70" t="n">
        <f aca="false">AR24/AG97</f>
        <v>0.0488221550959714</v>
      </c>
      <c r="AU24" s="7"/>
      <c r="AV24" s="7"/>
      <c r="AW24" s="71" t="n">
        <f aca="false">workers_and_wage_central!C12</f>
        <v>11410134</v>
      </c>
      <c r="AX24" s="7"/>
      <c r="AY24" s="40" t="n">
        <f aca="false">(AW24-AW23)/AW23</f>
        <v>0.0144590276279915</v>
      </c>
      <c r="AZ24" s="39" t="n">
        <f aca="false">workers_and_wage_central!B12</f>
        <v>6886.42921069284</v>
      </c>
      <c r="BA24" s="40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0.0713121320979043</v>
      </c>
      <c r="BL24" s="40" t="n">
        <f aca="false">SUM(P94:P97)/AVERAGE(AG94:AG97)</f>
        <v>0.0168351606122962</v>
      </c>
      <c r="BM24" s="40" t="n">
        <f aca="false">SUM(D94:D97)/AVERAGE(AG94:AG97)</f>
        <v>0.0937528667075456</v>
      </c>
      <c r="BN24" s="40" t="n">
        <f aca="false">(SUM(H94:H97)+SUM(J94:J97))/AVERAGE(AG94:AG97)</f>
        <v>0.0145368584743018</v>
      </c>
      <c r="BO24" s="69" t="n">
        <f aca="false">AL24-BN24</f>
        <v>-0.0538127536962392</v>
      </c>
      <c r="BP24" s="32" t="n">
        <f aca="false">BM24+BN24</f>
        <v>0.108289725181847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113373996.039969</v>
      </c>
      <c r="E25" s="9"/>
      <c r="F25" s="67" t="n">
        <f aca="false">'Central pensions'!I25</f>
        <v>20607065.8137661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856510.300309789</v>
      </c>
      <c r="O25" s="9"/>
      <c r="P25" s="9" t="n">
        <f aca="false">'Central pensions'!X25</f>
        <v>25533186.7687566</v>
      </c>
      <c r="Q25" s="67"/>
      <c r="R25" s="67" t="n">
        <f aca="false">'Central SIPA income'!G20</f>
        <v>24342194.7243126</v>
      </c>
      <c r="S25" s="67"/>
      <c r="T25" s="9" t="n">
        <f aca="false">'Central SIPA income'!J20</f>
        <v>93074491.3078076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-0.0378872511003033</v>
      </c>
      <c r="AM25" s="9" t="n">
        <v>5493111.4769607</v>
      </c>
      <c r="AN25" s="69" t="n">
        <f aca="false">AM25/AVERAGE(AG98:AG101)</f>
        <v>0.000769148562939643</v>
      </c>
      <c r="AO25" s="69" t="n">
        <f aca="false">'GDP evolution by scenario'!G97</f>
        <v>0.0197704822023035</v>
      </c>
      <c r="AP25" s="69"/>
      <c r="AQ25" s="9" t="n">
        <f aca="false">AQ24*(1+AO25)</f>
        <v>589326103.279247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345578361.717318</v>
      </c>
      <c r="AS25" s="70" t="n">
        <f aca="false">AQ25/AG101</f>
        <v>0.0816512012410802</v>
      </c>
      <c r="AT25" s="70" t="n">
        <f aca="false">AR25/AG101</f>
        <v>0.0478799228476957</v>
      </c>
      <c r="AU25" s="7"/>
      <c r="AV25" s="7"/>
      <c r="AW25" s="71" t="n">
        <f aca="false">workers_and_wage_central!C13</f>
        <v>11521898</v>
      </c>
      <c r="AX25" s="7"/>
      <c r="AY25" s="40" t="n">
        <f aca="false">(AW25-AW24)/AW24</f>
        <v>0.0097951522742853</v>
      </c>
      <c r="AZ25" s="39" t="n">
        <f aca="false">workers_and_wage_central!B13</f>
        <v>6890.54533395775</v>
      </c>
      <c r="BA25" s="40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0.0712622623670734</v>
      </c>
      <c r="BL25" s="40" t="n">
        <f aca="false">SUM(P98:P101)/AVERAGE(AG98:AG101)</f>
        <v>0.0165893073951018</v>
      </c>
      <c r="BM25" s="40" t="n">
        <f aca="false">SUM(D98:D101)/AVERAGE(AG98:AG101)</f>
        <v>0.092560206072275</v>
      </c>
      <c r="BN25" s="40" t="n">
        <f aca="false">(SUM(H98:H101)+SUM(J98:J101))/AVERAGE(AG98:AG101)</f>
        <v>0.0153126646618275</v>
      </c>
      <c r="BO25" s="69" t="n">
        <f aca="false">AL25-BN25</f>
        <v>-0.0531999157621308</v>
      </c>
      <c r="BP25" s="32" t="n">
        <f aca="false">BM25+BN25</f>
        <v>0.107872870734102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6" t="n">
        <f aca="false">'Central pensions'!Q26</f>
        <v>105508838.342917</v>
      </c>
      <c r="E26" s="6"/>
      <c r="F26" s="8" t="n">
        <f aca="false">'Central pensions'!I26</f>
        <v>19177480.3006855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797289.861036606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19334664.0730578</v>
      </c>
      <c r="S26" s="8"/>
      <c r="T26" s="6" t="n">
        <f aca="false">'Central SIPA income'!J21</f>
        <v>73927763.8515407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-0.0353681513713084</v>
      </c>
      <c r="AM26" s="6" t="n">
        <v>4920541.96276278</v>
      </c>
      <c r="AN26" s="63" t="n">
        <f aca="false">AM26/AVERAGE(AG102:AG105)</f>
        <v>0.000671169396327895</v>
      </c>
      <c r="AO26" s="63" t="n">
        <f aca="false">'GDP evolution by scenario'!G101</f>
        <v>0.0265322895197555</v>
      </c>
      <c r="AP26" s="63"/>
      <c r="AQ26" s="6" t="n">
        <f aca="false">AQ25*(1+AO26)</f>
        <v>604962274.073002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349767250.907672</v>
      </c>
      <c r="AS26" s="64" t="n">
        <f aca="false">AQ26/AG105</f>
        <v>0.0818473231088635</v>
      </c>
      <c r="AT26" s="64" t="n">
        <f aca="false">AR26/AG105</f>
        <v>0.0473211544336475</v>
      </c>
      <c r="AU26" s="61" t="n">
        <f aca="false">AVERAGE(AH26:AH29)</f>
        <v>-0.0157471676160662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0.0136291505744945</v>
      </c>
      <c r="BJ26" s="5" t="n">
        <f aca="false">BJ25+1</f>
        <v>2037</v>
      </c>
      <c r="BK26" s="61" t="n">
        <f aca="false">SUM(T102:T105)/AVERAGE(AG102:AG105)</f>
        <v>0.0718244544056043</v>
      </c>
      <c r="BL26" s="61" t="n">
        <f aca="false">SUM(P102:P105)/AVERAGE(AG102:AG105)</f>
        <v>0.0163329017581315</v>
      </c>
      <c r="BM26" s="61" t="n">
        <f aca="false">SUM(D102:D105)/AVERAGE(AG102:AG105)</f>
        <v>0.0908597040187812</v>
      </c>
      <c r="BN26" s="61" t="n">
        <f aca="false">(SUM(H102:H105)+SUM(J102:J105))/AVERAGE(AG102:AG105)</f>
        <v>0.0162852365255212</v>
      </c>
      <c r="BO26" s="63" t="n">
        <f aca="false">AL26-BN26</f>
        <v>-0.0516533878968296</v>
      </c>
      <c r="BP26" s="32" t="n">
        <f aca="false">BM26+BN26</f>
        <v>0.107144940544302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9" t="n">
        <f aca="false">'Central pensions'!Q27</f>
        <v>106211690.286711</v>
      </c>
      <c r="E27" s="9"/>
      <c r="F27" s="67" t="n">
        <f aca="false">'Central pensions'!I27</f>
        <v>19305231.9612867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790986.917545874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22041038.7281914</v>
      </c>
      <c r="S27" s="67"/>
      <c r="T27" s="9" t="n">
        <f aca="false">'Central SIPA income'!J22</f>
        <v>84275821.9115361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-0.033340504071096</v>
      </c>
      <c r="AM27" s="9" t="n">
        <v>4379286.21321994</v>
      </c>
      <c r="AN27" s="69" t="n">
        <f aca="false">AM27/AVERAGE(AG106:AG109)</f>
        <v>0.000583871738645799</v>
      </c>
      <c r="AO27" s="69" t="n">
        <f aca="false">'GDP evolution by scenario'!G105</f>
        <v>0.0230693670750173</v>
      </c>
      <c r="AP27" s="69"/>
      <c r="AQ27" s="9" t="n">
        <f aca="false">AQ26*(1+AO27)</f>
        <v>618918370.840129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353410760.267541</v>
      </c>
      <c r="AS27" s="70" t="n">
        <f aca="false">AQ27/AG109</f>
        <v>0.0818802512264337</v>
      </c>
      <c r="AT27" s="70" t="n">
        <f aca="false">AR27/AG109</f>
        <v>0.0467547308339729</v>
      </c>
      <c r="AU27" s="7"/>
      <c r="AV27" s="7"/>
      <c r="AW27" s="71" t="n">
        <f aca="false">workers_and_wage_central!C15</f>
        <v>11421402</v>
      </c>
      <c r="AX27" s="7"/>
      <c r="AY27" s="40" t="n">
        <f aca="false">(AW27-AW26)/AW26</f>
        <v>-0.0053104848742582</v>
      </c>
      <c r="AZ27" s="39" t="n">
        <f aca="false">workers_and_wage_central!B15</f>
        <v>6723.17180647536</v>
      </c>
      <c r="BA27" s="40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0.0131172878598054</v>
      </c>
      <c r="BJ27" s="7" t="n">
        <f aca="false">BJ26+1</f>
        <v>2038</v>
      </c>
      <c r="BK27" s="40" t="n">
        <f aca="false">SUM(T106:T109)/AVERAGE(AG106:AG109)</f>
        <v>0.0724354418199485</v>
      </c>
      <c r="BL27" s="40" t="n">
        <f aca="false">SUM(P106:P109)/AVERAGE(AG106:AG109)</f>
        <v>0.0161907337226697</v>
      </c>
      <c r="BM27" s="40" t="n">
        <f aca="false">SUM(D106:D109)/AVERAGE(AG106:AG109)</f>
        <v>0.0895852121683748</v>
      </c>
      <c r="BN27" s="40" t="n">
        <f aca="false">(SUM(H106:H109)+SUM(J106:J109))/AVERAGE(AG106:AG109)</f>
        <v>0.0174258643119212</v>
      </c>
      <c r="BO27" s="69" t="n">
        <f aca="false">AL27-BN27</f>
        <v>-0.0507663683830172</v>
      </c>
      <c r="BP27" s="32" t="n">
        <f aca="false">BM27+BN27</f>
        <v>0.107011076480296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9" t="n">
        <f aca="false">'Central pensions'!Q28</f>
        <v>99388176.5088936</v>
      </c>
      <c r="E28" s="9"/>
      <c r="F28" s="67" t="n">
        <f aca="false">'Central pensions'!I28</f>
        <v>18064977.5607004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750970.232147779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18066228.260474</v>
      </c>
      <c r="S28" s="67"/>
      <c r="T28" s="9" t="n">
        <f aca="false">'Central SIPA income'!J23</f>
        <v>69077789.5846383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-0.0327611190660637</v>
      </c>
      <c r="AM28" s="9" t="n">
        <v>3887732.69163583</v>
      </c>
      <c r="AN28" s="69" t="n">
        <f aca="false">AM28/AVERAGE(AG110:AG113)</f>
        <v>0.000508869138496389</v>
      </c>
      <c r="AO28" s="69" t="n">
        <f aca="false">'GDP evolution by scenario'!G109</f>
        <v>0.0186017269580721</v>
      </c>
      <c r="AP28" s="69"/>
      <c r="AQ28" s="9" t="n">
        <f aca="false">AQ27*(1+AO28)</f>
        <v>630431321.383832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356064042.34628</v>
      </c>
      <c r="AS28" s="70" t="n">
        <f aca="false">AQ28/AG113</f>
        <v>0.0817553227361491</v>
      </c>
      <c r="AT28" s="70" t="n">
        <f aca="false">AR28/AG113</f>
        <v>0.0461749435812605</v>
      </c>
      <c r="AU28" s="9"/>
      <c r="AW28" s="71" t="n">
        <f aca="false">workers_and_wage_central!C16</f>
        <v>11521980</v>
      </c>
      <c r="AY28" s="40" t="n">
        <f aca="false">(AW28-AW27)/AW27</f>
        <v>0.00880609928623474</v>
      </c>
      <c r="AZ28" s="39" t="n">
        <f aca="false">workers_and_wage_central!B16</f>
        <v>6342.54075613813</v>
      </c>
      <c r="BA28" s="40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0.018064997115686</v>
      </c>
      <c r="BJ28" s="7" t="n">
        <f aca="false">BJ27+1</f>
        <v>2039</v>
      </c>
      <c r="BK28" s="40" t="n">
        <f aca="false">SUM(T110:T113)/AVERAGE(AG110:AG113)</f>
        <v>0.0725538803480785</v>
      </c>
      <c r="BL28" s="40" t="n">
        <f aca="false">SUM(P110:P113)/AVERAGE(AG110:AG113)</f>
        <v>0.0161605621431928</v>
      </c>
      <c r="BM28" s="40" t="n">
        <f aca="false">SUM(D110:D113)/AVERAGE(AG110:AG113)</f>
        <v>0.0891544372709494</v>
      </c>
      <c r="BN28" s="40" t="n">
        <f aca="false">(SUM(H110:H113)+SUM(J110:J113))/AVERAGE(AG110:AG113)</f>
        <v>0.0181320295076688</v>
      </c>
      <c r="BO28" s="69" t="n">
        <f aca="false">AL28-BN28</f>
        <v>-0.0508931485737325</v>
      </c>
      <c r="BP28" s="32" t="n">
        <f aca="false">BM28+BN28</f>
        <v>0.107286466778618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9" t="n">
        <f aca="false">'Central pensions'!Q29</f>
        <v>91125826.8952763</v>
      </c>
      <c r="E29" s="9"/>
      <c r="F29" s="67" t="n">
        <f aca="false">'Central pensions'!I29</f>
        <v>16563197.7151339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686850.352897843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19758169.3249393</v>
      </c>
      <c r="S29" s="67"/>
      <c r="T29" s="9" t="n">
        <f aca="false">'Central SIPA income'!J24</f>
        <v>75547072.8880299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-0.0319987776849393</v>
      </c>
      <c r="AM29" s="9" t="n">
        <v>3427469.19706586</v>
      </c>
      <c r="AN29" s="69" t="n">
        <f aca="false">AM29/AVERAGE(AG114:AG117)</f>
        <v>0.000440954138402799</v>
      </c>
      <c r="AO29" s="69" t="n">
        <f aca="false">'GDP evolution by scenario'!G113</f>
        <v>0.0173955973563293</v>
      </c>
      <c r="AP29" s="69"/>
      <c r="AQ29" s="9" t="n">
        <f aca="false">AQ28*(1+AO29)</f>
        <v>641398050.811444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358803277.804961</v>
      </c>
      <c r="AS29" s="70" t="n">
        <f aca="false">AQ29/AG117</f>
        <v>0.0823614356355939</v>
      </c>
      <c r="AT29" s="70" t="n">
        <f aca="false">AR29/AG117</f>
        <v>0.0460736558731154</v>
      </c>
      <c r="AW29" s="71" t="n">
        <f aca="false">workers_and_wage_central!C17</f>
        <v>11538154</v>
      </c>
      <c r="AY29" s="40" t="n">
        <f aca="false">(AW29-AW28)/AW28</f>
        <v>0.00140375178571739</v>
      </c>
      <c r="AZ29" s="39" t="n">
        <f aca="false">workers_and_wage_central!B17</f>
        <v>6004.7550431554</v>
      </c>
      <c r="BA29" s="40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0.0139570463226011</v>
      </c>
      <c r="BJ29" s="7" t="n">
        <f aca="false">BJ28+1</f>
        <v>2040</v>
      </c>
      <c r="BK29" s="40" t="n">
        <f aca="false">SUM(T114:T117)/AVERAGE(AG114:AG117)</f>
        <v>0.0726925383910429</v>
      </c>
      <c r="BL29" s="40" t="n">
        <f aca="false">SUM(P114:P117)/AVERAGE(AG114:AG117)</f>
        <v>0.0157144523189618</v>
      </c>
      <c r="BM29" s="40" t="n">
        <f aca="false">SUM(D114:D117)/AVERAGE(AG114:AG117)</f>
        <v>0.0889768637570203</v>
      </c>
      <c r="BN29" s="40" t="n">
        <f aca="false">(SUM(H114:H117)+SUM(J114:J117))/AVERAGE(AG114:AG117)</f>
        <v>0.0186607025939327</v>
      </c>
      <c r="BO29" s="69" t="n">
        <f aca="false">AL29-BN29</f>
        <v>-0.050659480278872</v>
      </c>
      <c r="BP29" s="32" t="n">
        <f aca="false">BM29+BN29</f>
        <v>0.107637566350953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90613526.7491123</v>
      </c>
      <c r="E30" s="6"/>
      <c r="F30" s="8" t="n">
        <f aca="false">'Central pensions'!I30</f>
        <v>16470081.0993565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683471.593930826</v>
      </c>
      <c r="O30" s="6"/>
      <c r="P30" s="6" t="n">
        <f aca="false">'Central pensions'!X30</f>
        <v>22308447.4919886</v>
      </c>
      <c r="Q30" s="8"/>
      <c r="R30" s="8" t="n">
        <f aca="false">'Central SIPA income'!G25</f>
        <v>15760588.8300529</v>
      </c>
      <c r="S30" s="8"/>
      <c r="T30" s="6" t="n">
        <f aca="false">'Central SIPA income'!J25</f>
        <v>60261977.3887342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-0.382093328465162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0.0161308280270407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91487854.0194997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18703119.7272112</v>
      </c>
      <c r="S31" s="67"/>
      <c r="T31" s="9" t="n">
        <f aca="false">'Central SIPA income'!J26</f>
        <v>71512999.3081739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358803277.804962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40" t="n">
        <f aca="false">(AW31-AW30)/AW30</f>
        <v>0.00305701556694148</v>
      </c>
      <c r="AZ31" s="39" t="n">
        <f aca="false">workers_and_wage_central!B19</f>
        <v>5961.57826280046</v>
      </c>
      <c r="BA31" s="40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0.0139213169493996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9" t="n">
        <f aca="false">'Central pensions'!Q32</f>
        <v>93609562.2990226</v>
      </c>
      <c r="E32" s="9"/>
      <c r="F32" s="67" t="n">
        <f aca="false">'Central pensions'!I32</f>
        <v>17014646.0252996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708574.677330781</v>
      </c>
      <c r="O32" s="9"/>
      <c r="P32" s="9" t="n">
        <f aca="false">'Central pensions'!X32</f>
        <v>20387057.3964796</v>
      </c>
      <c r="Q32" s="67"/>
      <c r="R32" s="67" t="n">
        <f aca="false">'Central SIPA income'!G27</f>
        <v>15783642.2468858</v>
      </c>
      <c r="S32" s="67"/>
      <c r="T32" s="9" t="n">
        <f aca="false">'Central SIPA income'!J27</f>
        <v>60350124.1260734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-5007846.77014547</v>
      </c>
      <c r="AA32" s="9"/>
      <c r="AB32" s="9" t="n">
        <f aca="false">T32-P32-D32</f>
        <v>-53646495.5694287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-0.0105527918093425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362257989.060003</v>
      </c>
      <c r="AS32" s="7"/>
      <c r="AT32" s="7"/>
      <c r="AU32" s="9"/>
      <c r="AW32" s="71" t="n">
        <f aca="false">workers_and_wage_central!C20</f>
        <v>11551134</v>
      </c>
      <c r="AY32" s="40" t="n">
        <f aca="false">(AW32-AW31)/AW31</f>
        <v>0.00555201736587601</v>
      </c>
      <c r="AZ32" s="39" t="n">
        <f aca="false">workers_and_wage_central!B20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0.0164726662192221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92490945.8623862</v>
      </c>
      <c r="E33" s="9"/>
      <c r="F33" s="67" t="n">
        <f aca="false">'Central pensions'!I33</f>
        <v>16811324.2466265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3279911.86164061</v>
      </c>
      <c r="M33" s="67"/>
      <c r="N33" s="67" t="n">
        <f aca="false">'Central pensions'!L33</f>
        <v>701552.982684307</v>
      </c>
      <c r="O33" s="9"/>
      <c r="P33" s="9" t="n">
        <f aca="false">'Central pensions'!X33</f>
        <v>20879215.7612332</v>
      </c>
      <c r="Q33" s="67"/>
      <c r="R33" s="67" t="n">
        <f aca="false">'Central SIPA income'!G28</f>
        <v>17956960.8273811</v>
      </c>
      <c r="S33" s="67"/>
      <c r="T33" s="9" t="n">
        <f aca="false">'Central SIPA income'!J28</f>
        <v>68659996.0838135</v>
      </c>
      <c r="U33" s="9"/>
      <c r="V33" s="67" t="n">
        <f aca="false">'Central SIPA income'!F28</f>
        <v>109757.486777464</v>
      </c>
      <c r="W33" s="67"/>
      <c r="X33" s="67" t="n">
        <f aca="false">'Central SIPA income'!M28</f>
        <v>275679.162823492</v>
      </c>
      <c r="Y33" s="9"/>
      <c r="Z33" s="9" t="n">
        <f aca="false">R33+V33-N33-L33-F33</f>
        <v>-2726070.77679286</v>
      </c>
      <c r="AA33" s="9"/>
      <c r="AB33" s="9" t="n">
        <f aca="false">T33-P33-D33</f>
        <v>-44710165.539806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-0.00887505990546144</v>
      </c>
      <c r="AK33" s="7" t="s">
        <v>104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11654899</v>
      </c>
      <c r="AY33" s="40" t="n">
        <f aca="false">(AW33-AW32)/AW32</f>
        <v>0.00898310070682238</v>
      </c>
      <c r="AZ33" s="39" t="n">
        <f aca="false">workers_and_wage_central!B21</f>
        <v>5678.46307194578</v>
      </c>
      <c r="BA33" s="40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0.0144602991983177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105913179.945101</v>
      </c>
      <c r="E34" s="6"/>
      <c r="F34" s="8" t="n">
        <f aca="false">'Central pensions'!I34</f>
        <v>19250974.173165</v>
      </c>
      <c r="G34" s="6" t="n">
        <f aca="false">'Central pensions'!K34</f>
        <v>233133.974652747</v>
      </c>
      <c r="H34" s="6" t="n">
        <f aca="false">'Central pensions'!V34</f>
        <v>1282634.3428964</v>
      </c>
      <c r="I34" s="8" t="n">
        <f aca="false">'Central pensions'!M34</f>
        <v>7210.32911297155</v>
      </c>
      <c r="J34" s="6" t="n">
        <f aca="false">'Central pensions'!W34</f>
        <v>39669.1033885484</v>
      </c>
      <c r="K34" s="6"/>
      <c r="L34" s="8" t="n">
        <f aca="false">'Central pensions'!N34</f>
        <v>3811129.57551449</v>
      </c>
      <c r="M34" s="8"/>
      <c r="N34" s="8" t="n">
        <f aca="false">'Central pensions'!L34</f>
        <v>718558.97998213</v>
      </c>
      <c r="O34" s="6"/>
      <c r="P34" s="6" t="n">
        <f aca="false">'Central pensions'!X34</f>
        <v>23729268.9833798</v>
      </c>
      <c r="Q34" s="8"/>
      <c r="R34" s="8" t="n">
        <f aca="false">'Central SIPA income'!G29</f>
        <v>16445349.5280877</v>
      </c>
      <c r="S34" s="8"/>
      <c r="T34" s="6" t="n">
        <f aca="false">'Central SIPA income'!J29</f>
        <v>62880219.2670439</v>
      </c>
      <c r="U34" s="6"/>
      <c r="V34" s="8" t="n">
        <f aca="false">'Central SIPA income'!F29</f>
        <v>111505.603146125</v>
      </c>
      <c r="W34" s="8"/>
      <c r="X34" s="8" t="n">
        <f aca="false">'Central SIPA income'!M29</f>
        <v>280069.927145634</v>
      </c>
      <c r="Y34" s="6"/>
      <c r="Z34" s="6" t="n">
        <f aca="false">R34+V34-N34-L34-F34</f>
        <v>-7223807.59742783</v>
      </c>
      <c r="AA34" s="6"/>
      <c r="AB34" s="6" t="n">
        <f aca="false">T34-P34-D34</f>
        <v>-66762229.6614372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-0.0139271044986717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workers_and_wage_central!C22</f>
        <v>11437715</v>
      </c>
      <c r="AX34" s="5"/>
      <c r="AY34" s="61" t="n">
        <f aca="false">(AW34-AW33)/AW33</f>
        <v>-0.0186345673180008</v>
      </c>
      <c r="AZ34" s="66" t="n">
        <f aca="false">workers_and_wage_central!B22</f>
        <v>5989.56764548627</v>
      </c>
      <c r="BA34" s="61" t="n">
        <f aca="false">(AZ34-AZ33)/AZ33</f>
        <v>0.0547867564865386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0.0170729493663909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97636294.4921814</v>
      </c>
      <c r="E35" s="9"/>
      <c r="F35" s="67" t="n">
        <f aca="false">'Central pensions'!I35</f>
        <v>17746552.2667413</v>
      </c>
      <c r="G35" s="9" t="n">
        <f aca="false">'Central pensions'!K35</f>
        <v>265124.468687724</v>
      </c>
      <c r="H35" s="9" t="n">
        <f aca="false">'Central pensions'!V35</f>
        <v>1458636.60235516</v>
      </c>
      <c r="I35" s="67" t="n">
        <f aca="false">'Central pensions'!M35</f>
        <v>8199.72583570279</v>
      </c>
      <c r="J35" s="9" t="n">
        <f aca="false">'Central pensions'!W35</f>
        <v>45112.4722377883</v>
      </c>
      <c r="K35" s="9"/>
      <c r="L35" s="67" t="n">
        <f aca="false">'Central pensions'!N35</f>
        <v>3033109.69841099</v>
      </c>
      <c r="M35" s="67"/>
      <c r="N35" s="67" t="n">
        <f aca="false">'Central pensions'!L35</f>
        <v>731878.370983243</v>
      </c>
      <c r="O35" s="9"/>
      <c r="P35" s="9" t="n">
        <f aca="false">'Central pensions'!X35</f>
        <v>19765399.5019713</v>
      </c>
      <c r="Q35" s="67"/>
      <c r="R35" s="67" t="n">
        <f aca="false">'Central SIPA income'!G30</f>
        <v>18992737.0307251</v>
      </c>
      <c r="S35" s="67"/>
      <c r="T35" s="9" t="n">
        <f aca="false">'Central SIPA income'!J30</f>
        <v>72620376.1697836</v>
      </c>
      <c r="U35" s="9"/>
      <c r="V35" s="67" t="n">
        <f aca="false">'Central SIPA income'!F30</f>
        <v>93436.2155972832</v>
      </c>
      <c r="W35" s="67"/>
      <c r="X35" s="67" t="n">
        <f aca="false">'Central SIPA income'!M30</f>
        <v>234684.835171929</v>
      </c>
      <c r="Y35" s="9"/>
      <c r="Z35" s="9" t="n">
        <f aca="false">R35+V35-N35-L35-F35</f>
        <v>-2425367.08981314</v>
      </c>
      <c r="AA35" s="9"/>
      <c r="AB35" s="9" t="n">
        <f aca="false">T35-P35-D35</f>
        <v>-44781317.8243691</v>
      </c>
      <c r="AC35" s="50"/>
      <c r="AD35" s="9"/>
      <c r="AE35" s="75"/>
      <c r="AF35" s="40" t="n">
        <f aca="false">AVERAGE(AG34:AG37)/AVERAGE(AG30:AG33)-1</f>
        <v>-0.121451087990598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-0.0111397712322847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9965526</v>
      </c>
      <c r="AX35" s="7"/>
      <c r="AY35" s="40" t="n">
        <f aca="false">(AW35-AW34)/AW34</f>
        <v>-0.128713558608516</v>
      </c>
      <c r="AZ35" s="39" t="n">
        <f aca="false">workers_and_wage_central!B23</f>
        <v>6367.17964941606</v>
      </c>
      <c r="BA35" s="40" t="n">
        <f aca="false">(AZ35-AZ34)/AZ34</f>
        <v>0.0630449518696658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0.0147610997491242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97167371.6608716</v>
      </c>
      <c r="E36" s="9"/>
      <c r="F36" s="67" t="n">
        <f aca="false">'Central pensions'!I36</f>
        <v>17661319.9914057</v>
      </c>
      <c r="G36" s="9" t="n">
        <f aca="false">'Central pensions'!K36</f>
        <v>282736.660424604</v>
      </c>
      <c r="H36" s="9" t="n">
        <f aca="false">'Central pensions'!V36</f>
        <v>1555533.68485481</v>
      </c>
      <c r="I36" s="67" t="n">
        <f aca="false">'Central pensions'!M36</f>
        <v>8744.43279663729</v>
      </c>
      <c r="J36" s="9" t="n">
        <f aca="false">'Central pensions'!W36</f>
        <v>48109.2892223139</v>
      </c>
      <c r="K36" s="9"/>
      <c r="L36" s="67" t="n">
        <f aca="false">'Central pensions'!N36</f>
        <v>2993657.90854591</v>
      </c>
      <c r="M36" s="67"/>
      <c r="N36" s="67" t="n">
        <f aca="false">'Central pensions'!L36</f>
        <v>730910.157445811</v>
      </c>
      <c r="O36" s="9"/>
      <c r="P36" s="9" t="n">
        <f aca="false">'Central pensions'!X36</f>
        <v>19555357.1516017</v>
      </c>
      <c r="Q36" s="67"/>
      <c r="R36" s="67" t="n">
        <f aca="false">'Central SIPA income'!G31</f>
        <v>16164679.5471044</v>
      </c>
      <c r="S36" s="67"/>
      <c r="T36" s="9" t="n">
        <f aca="false">'Central SIPA income'!J31</f>
        <v>61807053.2686101</v>
      </c>
      <c r="U36" s="9"/>
      <c r="V36" s="67" t="n">
        <f aca="false">'Central SIPA income'!F31</f>
        <v>91080.2111526782</v>
      </c>
      <c r="W36" s="67"/>
      <c r="X36" s="67" t="n">
        <f aca="false">'Central SIPA income'!M31</f>
        <v>228767.231262011</v>
      </c>
      <c r="Y36" s="9"/>
      <c r="Z36" s="9" t="n">
        <f aca="false">R36+V36-N36-L36-F36</f>
        <v>-5130128.29914029</v>
      </c>
      <c r="AA36" s="9"/>
      <c r="AB36" s="9" t="n">
        <f aca="false">T36-P36-D36</f>
        <v>-54915675.5438632</v>
      </c>
      <c r="AC36" s="50"/>
      <c r="AD36" s="9"/>
      <c r="AE36" s="9"/>
      <c r="AF36" s="9"/>
      <c r="AG36" s="9" t="n">
        <f aca="false">AG35*'Central macro hypothesis'!B18/'Central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-0.0124008602071941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10050742</v>
      </c>
      <c r="AY36" s="40" t="n">
        <f aca="false">(AW36-AW35)/AW35</f>
        <v>0.00855107898970912</v>
      </c>
      <c r="AZ36" s="39" t="n">
        <f aca="false">workers_and_wage_central!B24</f>
        <v>6211.48195433528</v>
      </c>
      <c r="BA36" s="40" t="n">
        <f aca="false">(AZ36-AZ35)/AZ35</f>
        <v>-0.024453165083077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0.017213925400579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95757138.0006157</v>
      </c>
      <c r="E37" s="9"/>
      <c r="F37" s="67" t="n">
        <f aca="false">'Central pensions'!I37</f>
        <v>17404993.330401</v>
      </c>
      <c r="G37" s="9" t="n">
        <f aca="false">'Central pensions'!K37</f>
        <v>295936.98174415</v>
      </c>
      <c r="H37" s="9" t="n">
        <f aca="false">'Central pensions'!V37</f>
        <v>1628157.95803051</v>
      </c>
      <c r="I37" s="67" t="n">
        <f aca="false">'Central pensions'!M37</f>
        <v>9152.6901570356</v>
      </c>
      <c r="J37" s="9" t="n">
        <f aca="false">'Central pensions'!W37</f>
        <v>50355.4007638302</v>
      </c>
      <c r="K37" s="9"/>
      <c r="L37" s="67" t="n">
        <f aca="false">'Central pensions'!N37</f>
        <v>2931389.22863512</v>
      </c>
      <c r="M37" s="67"/>
      <c r="N37" s="67" t="n">
        <f aca="false">'Central pensions'!L37</f>
        <v>723227.562921546</v>
      </c>
      <c r="O37" s="9"/>
      <c r="P37" s="9" t="n">
        <f aca="false">'Central pensions'!X37</f>
        <v>19189977.3071911</v>
      </c>
      <c r="Q37" s="67"/>
      <c r="R37" s="67" t="n">
        <f aca="false">'Central SIPA income'!G32</f>
        <v>19098418.8410096</v>
      </c>
      <c r="S37" s="67"/>
      <c r="T37" s="9" t="n">
        <f aca="false">'Central SIPA income'!J32</f>
        <v>73024459.7310283</v>
      </c>
      <c r="U37" s="9"/>
      <c r="V37" s="67" t="n">
        <f aca="false">'Central SIPA income'!F32</f>
        <v>94444.319434626</v>
      </c>
      <c r="W37" s="67"/>
      <c r="X37" s="67" t="n">
        <f aca="false">'Central SIPA income'!M32</f>
        <v>237216.901366933</v>
      </c>
      <c r="Y37" s="9"/>
      <c r="Z37" s="9" t="n">
        <f aca="false">R37+V37-N37-L37-F37</f>
        <v>-1866746.9615135</v>
      </c>
      <c r="AA37" s="9"/>
      <c r="AB37" s="9" t="n">
        <f aca="false">T37-P37-D37</f>
        <v>-41922655.5767785</v>
      </c>
      <c r="AC37" s="50"/>
      <c r="AD37" s="9"/>
      <c r="AE37" s="9"/>
      <c r="AF37" s="9"/>
      <c r="AG37" s="9" t="n">
        <f aca="false">AG36*'Central macro hypothesis'!B19/'Central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-0.00926055666877509</v>
      </c>
      <c r="AK37" s="73"/>
      <c r="AW37" s="71" t="n">
        <f aca="false">workers_and_wage_central!C25</f>
        <v>10346036</v>
      </c>
      <c r="AY37" s="40" t="n">
        <f aca="false">(AW37-AW36)/AW36</f>
        <v>0.0293803183884334</v>
      </c>
      <c r="AZ37" s="39" t="n">
        <f aca="false">workers_and_wage_central!B25</f>
        <v>6161.55948052035</v>
      </c>
      <c r="BA37" s="40" t="n">
        <f aca="false">(AZ37-AZ36)/AZ36</f>
        <v>-0.00803712772281208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0.0148740442959893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90506188.8514289</v>
      </c>
      <c r="E38" s="6"/>
      <c r="F38" s="8" t="n">
        <f aca="false">'Central pensions'!I38</f>
        <v>16450571.1658697</v>
      </c>
      <c r="G38" s="6" t="n">
        <f aca="false">'Central pensions'!K38</f>
        <v>303951.815496039</v>
      </c>
      <c r="H38" s="6" t="n">
        <f aca="false">'Central pensions'!V38</f>
        <v>1672253.20857513</v>
      </c>
      <c r="I38" s="8" t="n">
        <f aca="false">'Central pensions'!M38</f>
        <v>9400.57161327958</v>
      </c>
      <c r="J38" s="6" t="n">
        <f aca="false">'Central pensions'!W38</f>
        <v>51719.1713992311</v>
      </c>
      <c r="K38" s="6"/>
      <c r="L38" s="8" t="n">
        <f aca="false">'Central pensions'!N38</f>
        <v>3245571.94354676</v>
      </c>
      <c r="M38" s="8"/>
      <c r="N38" s="8" t="n">
        <f aca="false">'Central pensions'!L38</f>
        <v>687091.335636687</v>
      </c>
      <c r="O38" s="6"/>
      <c r="P38" s="6" t="n">
        <f aca="false">'Central pensions'!X38</f>
        <v>20621462.0478188</v>
      </c>
      <c r="Q38" s="8"/>
      <c r="R38" s="8" t="n">
        <f aca="false">'Central SIPA income'!G33</f>
        <v>16929772.2062598</v>
      </c>
      <c r="S38" s="8"/>
      <c r="T38" s="6" t="n">
        <f aca="false">'Central SIPA income'!J33</f>
        <v>64732451.362772</v>
      </c>
      <c r="U38" s="6"/>
      <c r="V38" s="8" t="n">
        <f aca="false">'Central SIPA income'!F33</f>
        <v>98997.4456006002</v>
      </c>
      <c r="W38" s="8"/>
      <c r="X38" s="8" t="n">
        <f aca="false">'Central SIPA income'!M33</f>
        <v>248653.041593162</v>
      </c>
      <c r="Y38" s="6"/>
      <c r="Z38" s="6" t="n">
        <f aca="false">R38+V38-N38-L38-F38</f>
        <v>-3354464.79319278</v>
      </c>
      <c r="AA38" s="6"/>
      <c r="AB38" s="6" t="n">
        <f aca="false">T38-P38-D38</f>
        <v>-46395199.5364758</v>
      </c>
      <c r="AC38" s="50"/>
      <c r="AD38" s="6"/>
      <c r="AE38" s="6"/>
      <c r="AF38" s="6"/>
      <c r="AG38" s="6" t="n">
        <f aca="false">AG37*'Central macro hypothesis'!B20/'Central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-0.00997772004737282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0.0115612914516569</v>
      </c>
      <c r="AV38" s="5"/>
      <c r="AW38" s="65" t="n">
        <f aca="false">workers_and_wage_central!C26</f>
        <v>10735194</v>
      </c>
      <c r="AX38" s="5"/>
      <c r="AY38" s="61" t="n">
        <f aca="false">(AW38-AW37)/AW37</f>
        <v>0.0376142128250859</v>
      </c>
      <c r="AZ38" s="66" t="n">
        <f aca="false">workers_and_wage_central!B26</f>
        <v>6142.06264850671</v>
      </c>
      <c r="BA38" s="61" t="n">
        <f aca="false">(AZ38-AZ37)/AZ37</f>
        <v>-0.00316426905806428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0.0173504944082715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100925088.145675</v>
      </c>
      <c r="E39" s="9"/>
      <c r="F39" s="67" t="n">
        <f aca="false">'Central pensions'!I39</f>
        <v>18344329.4434542</v>
      </c>
      <c r="G39" s="9" t="n">
        <f aca="false">'Central pensions'!K39</f>
        <v>353093.808264484</v>
      </c>
      <c r="H39" s="9" t="n">
        <f aca="false">'Central pensions'!V39</f>
        <v>1942617.95355518</v>
      </c>
      <c r="I39" s="67" t="n">
        <f aca="false">'Central pensions'!M39</f>
        <v>10920.4270597263</v>
      </c>
      <c r="J39" s="9" t="n">
        <f aca="false">'Central pensions'!W39</f>
        <v>60080.9676357272</v>
      </c>
      <c r="K39" s="9"/>
      <c r="L39" s="67" t="n">
        <f aca="false">'Central pensions'!N39</f>
        <v>3150935.94959501</v>
      </c>
      <c r="M39" s="67"/>
      <c r="N39" s="67" t="n">
        <f aca="false">'Central pensions'!L39</f>
        <v>767023.411293142</v>
      </c>
      <c r="O39" s="9"/>
      <c r="P39" s="9" t="n">
        <f aca="false">'Central pensions'!X39</f>
        <v>20570158.1218093</v>
      </c>
      <c r="Q39" s="67"/>
      <c r="R39" s="67" t="n">
        <f aca="false">'Central SIPA income'!G34</f>
        <v>20089611.8722834</v>
      </c>
      <c r="S39" s="67"/>
      <c r="T39" s="9" t="n">
        <f aca="false">'Central SIPA income'!J34</f>
        <v>76814372.1944887</v>
      </c>
      <c r="U39" s="9"/>
      <c r="V39" s="67" t="n">
        <f aca="false">'Central SIPA income'!F34</f>
        <v>101450.785874752</v>
      </c>
      <c r="W39" s="67"/>
      <c r="X39" s="67" t="n">
        <f aca="false">'Central SIPA income'!M34</f>
        <v>254815.125044204</v>
      </c>
      <c r="Y39" s="9"/>
      <c r="Z39" s="9" t="n">
        <f aca="false">R39+V39-N39-L39-F39</f>
        <v>-2071226.14618423</v>
      </c>
      <c r="AA39" s="9"/>
      <c r="AB39" s="9" t="n">
        <f aca="false">T39-P39-D39</f>
        <v>-44680874.0729952</v>
      </c>
      <c r="AC39" s="50"/>
      <c r="AD39" s="9"/>
      <c r="AE39" s="9"/>
      <c r="AF39" s="9"/>
      <c r="AG39" s="9" t="n">
        <f aca="false">AG38*'Central macro hypothesis'!B21/'Central macro hypothesis'!B20</f>
        <v>4663141423.02314</v>
      </c>
      <c r="AH39" s="40" t="n">
        <f aca="false">(AG39-AG38)/AG38</f>
        <v>0.00285202187034055</v>
      </c>
      <c r="AI39" s="40"/>
      <c r="AJ39" s="40" t="n">
        <f aca="false">AB39/AG39</f>
        <v>-0.00958171112983924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11027691</v>
      </c>
      <c r="AX39" s="7"/>
      <c r="AY39" s="40" t="n">
        <f aca="false">(AW39-AW38)/AW38</f>
        <v>0.0272465499924827</v>
      </c>
      <c r="AZ39" s="39" t="n">
        <f aca="false">workers_and_wage_central!B27</f>
        <v>6161.55761095953</v>
      </c>
      <c r="BA39" s="40" t="n">
        <f aca="false">(AZ39-AZ38)/AZ38</f>
        <v>0.00317400905338454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0.0151528948824635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94906860.4522443</v>
      </c>
      <c r="E40" s="9"/>
      <c r="F40" s="67" t="n">
        <f aca="false">'Central pensions'!I40</f>
        <v>17250445.3210578</v>
      </c>
      <c r="G40" s="9" t="n">
        <f aca="false">'Central pensions'!K40</f>
        <v>357082.346000517</v>
      </c>
      <c r="H40" s="9" t="n">
        <f aca="false">'Central pensions'!V40</f>
        <v>1964561.71136994</v>
      </c>
      <c r="I40" s="67" t="n">
        <f aca="false">'Central pensions'!M40</f>
        <v>11043.7838969232</v>
      </c>
      <c r="J40" s="9" t="n">
        <f aca="false">'Central pensions'!W40</f>
        <v>60759.6405578336</v>
      </c>
      <c r="K40" s="9"/>
      <c r="L40" s="67" t="n">
        <f aca="false">'Central pensions'!N40</f>
        <v>2804869.78631145</v>
      </c>
      <c r="M40" s="67"/>
      <c r="N40" s="67" t="n">
        <f aca="false">'Central pensions'!L40</f>
        <v>724597.881640136</v>
      </c>
      <c r="O40" s="9"/>
      <c r="P40" s="9" t="n">
        <f aca="false">'Central pensions'!X40</f>
        <v>18541006.4088057</v>
      </c>
      <c r="Q40" s="67"/>
      <c r="R40" s="67" t="n">
        <f aca="false">'Central SIPA income'!G35</f>
        <v>17752385.6502931</v>
      </c>
      <c r="S40" s="67"/>
      <c r="T40" s="9" t="n">
        <f aca="false">'Central SIPA income'!J35</f>
        <v>67877785.1633392</v>
      </c>
      <c r="U40" s="9"/>
      <c r="V40" s="67" t="n">
        <f aca="false">'Central SIPA income'!F35</f>
        <v>107263.043514284</v>
      </c>
      <c r="W40" s="67"/>
      <c r="X40" s="67" t="n">
        <f aca="false">'Central SIPA income'!M35</f>
        <v>269413.840514332</v>
      </c>
      <c r="Y40" s="9"/>
      <c r="Z40" s="9" t="n">
        <f aca="false">R40+V40-N40-L40-F40</f>
        <v>-2920264.295202</v>
      </c>
      <c r="AA40" s="9"/>
      <c r="AB40" s="9" t="n">
        <f aca="false">T40-P40-D40</f>
        <v>-45570081.6977108</v>
      </c>
      <c r="AC40" s="50"/>
      <c r="AD40" s="9"/>
      <c r="AE40" s="9"/>
      <c r="AF40" s="9"/>
      <c r="AG40" s="9" t="n">
        <f aca="false">AG39*'Central macro hypothesis'!B22/'Central macro hypothesis'!B21</f>
        <v>4694078886.77959</v>
      </c>
      <c r="AH40" s="40" t="n">
        <f aca="false">(AG40-AG39)/AG39</f>
        <v>0.0066344682586067</v>
      </c>
      <c r="AI40" s="40"/>
      <c r="AJ40" s="40" t="n">
        <f aca="false">AB40/AG40</f>
        <v>-0.00970799230197312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11349805</v>
      </c>
      <c r="AY40" s="40" t="n">
        <f aca="false">(AW40-AW39)/AW39</f>
        <v>0.0292095598253524</v>
      </c>
      <c r="AZ40" s="39" t="n">
        <f aca="false">workers_and_wage_central!B28</f>
        <v>6182.02265297489</v>
      </c>
      <c r="BA40" s="40" t="n">
        <f aca="false">(AZ40-AZ39)/AZ39</f>
        <v>0.00332140723296317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0.0177486898160285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107241821.432457</v>
      </c>
      <c r="E41" s="9"/>
      <c r="F41" s="67" t="n">
        <f aca="false">'Central pensions'!I41</f>
        <v>19492470.4909202</v>
      </c>
      <c r="G41" s="9" t="n">
        <f aca="false">'Central pensions'!K41</f>
        <v>431202.433355901</v>
      </c>
      <c r="H41" s="9" t="n">
        <f aca="false">'Central pensions'!V41</f>
        <v>2372348.56303797</v>
      </c>
      <c r="I41" s="67" t="n">
        <f aca="false">'Central pensions'!M41</f>
        <v>13336.1577326569</v>
      </c>
      <c r="J41" s="9" t="n">
        <f aca="false">'Central pensions'!W41</f>
        <v>73371.6050424122</v>
      </c>
      <c r="K41" s="9"/>
      <c r="L41" s="67" t="n">
        <f aca="false">'Central pensions'!N41</f>
        <v>3374871.40922932</v>
      </c>
      <c r="M41" s="67"/>
      <c r="N41" s="67" t="n">
        <f aca="false">'Central pensions'!L41</f>
        <v>819149.445535425</v>
      </c>
      <c r="O41" s="9"/>
      <c r="P41" s="9" t="n">
        <f aca="false">'Central pensions'!X41</f>
        <v>22018942.3471307</v>
      </c>
      <c r="Q41" s="67"/>
      <c r="R41" s="67" t="n">
        <f aca="false">'Central SIPA income'!G36</f>
        <v>21161427.7987048</v>
      </c>
      <c r="S41" s="67"/>
      <c r="T41" s="9" t="n">
        <f aca="false">'Central SIPA income'!J36</f>
        <v>80912553.2852695</v>
      </c>
      <c r="U41" s="9"/>
      <c r="V41" s="67" t="n">
        <f aca="false">'Central SIPA income'!F36</f>
        <v>105550.987011897</v>
      </c>
      <c r="W41" s="67"/>
      <c r="X41" s="67" t="n">
        <f aca="false">'Central SIPA income'!M36</f>
        <v>265113.648179922</v>
      </c>
      <c r="Y41" s="9"/>
      <c r="Z41" s="9" t="n">
        <f aca="false">R41+V41-N41-L41-F41</f>
        <v>-2419512.55996828</v>
      </c>
      <c r="AA41" s="9"/>
      <c r="AB41" s="9" t="n">
        <f aca="false">T41-P41-D41</f>
        <v>-48348210.4943186</v>
      </c>
      <c r="AC41" s="50"/>
      <c r="AD41" s="9"/>
      <c r="AE41" s="9"/>
      <c r="AF41" s="9"/>
      <c r="AG41" s="9" t="n">
        <f aca="false">AG40*'Central macro hypothesis'!B23/'Central macro hypothesis'!B22</f>
        <v>4739225282.5719</v>
      </c>
      <c r="AH41" s="40" t="n">
        <f aca="false">(AG41-AG40)/AG40</f>
        <v>0.00961773265452846</v>
      </c>
      <c r="AI41" s="40" t="n">
        <f aca="false">(AG41-AG37)/AG37</f>
        <v>0.046877009376733</v>
      </c>
      <c r="AJ41" s="40" t="n">
        <f aca="false">AB41/AG41</f>
        <v>-0.010201711801318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11404569</v>
      </c>
      <c r="AY41" s="40" t="n">
        <f aca="false">(AW41-AW40)/AW40</f>
        <v>0.00482510492471016</v>
      </c>
      <c r="AZ41" s="39" t="n">
        <f aca="false">workers_and_wage_central!B29</f>
        <v>6289.26590282753</v>
      </c>
      <c r="BA41" s="40" t="n">
        <f aca="false">(AZ41-AZ40)/AZ40</f>
        <v>0.0173475989773394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0.0153380207785885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101277574.301496</v>
      </c>
      <c r="E42" s="6"/>
      <c r="F42" s="8" t="n">
        <f aca="false">'Central pensions'!I42</f>
        <v>18408397.9747327</v>
      </c>
      <c r="G42" s="6" t="n">
        <f aca="false">'Central pensions'!K42</f>
        <v>414185.099695485</v>
      </c>
      <c r="H42" s="6" t="n">
        <f aca="false">'Central pensions'!V42</f>
        <v>2278724.21416352</v>
      </c>
      <c r="I42" s="8" t="n">
        <f aca="false">'Central pensions'!M42</f>
        <v>12809.8484441903</v>
      </c>
      <c r="J42" s="6" t="n">
        <f aca="false">'Central pensions'!W42</f>
        <v>70476.0066236145</v>
      </c>
      <c r="K42" s="6"/>
      <c r="L42" s="8" t="n">
        <f aca="false">'Central pensions'!N42</f>
        <v>3723658.40129757</v>
      </c>
      <c r="M42" s="8"/>
      <c r="N42" s="8" t="n">
        <f aca="false">'Central pensions'!L42</f>
        <v>776144.859216921</v>
      </c>
      <c r="O42" s="6"/>
      <c r="P42" s="6" t="n">
        <f aca="false">'Central pensions'!X42</f>
        <v>23592201.1615163</v>
      </c>
      <c r="Q42" s="8"/>
      <c r="R42" s="8" t="n">
        <f aca="false">'Central SIPA income'!G37</f>
        <v>18489566.6760644</v>
      </c>
      <c r="S42" s="8"/>
      <c r="T42" s="6" t="n">
        <f aca="false">'Central SIPA income'!J37</f>
        <v>70696460.7081082</v>
      </c>
      <c r="U42" s="6"/>
      <c r="V42" s="8" t="n">
        <f aca="false">'Central SIPA income'!F37</f>
        <v>113048.147050698</v>
      </c>
      <c r="W42" s="8"/>
      <c r="X42" s="8" t="n">
        <f aca="false">'Central SIPA income'!M37</f>
        <v>283944.352706174</v>
      </c>
      <c r="Y42" s="6"/>
      <c r="Z42" s="6" t="n">
        <f aca="false">R42+V42-N42-L42-F42</f>
        <v>-4305586.41213212</v>
      </c>
      <c r="AA42" s="6"/>
      <c r="AB42" s="6" t="n">
        <f aca="false">T42-P42-D42</f>
        <v>-54173314.7549043</v>
      </c>
      <c r="AC42" s="50"/>
      <c r="AD42" s="6"/>
      <c r="AE42" s="6"/>
      <c r="AF42" s="6"/>
      <c r="AG42" s="6" t="n">
        <f aca="false">AG41*'Central macro hypothesis'!B24/'Central macro hypothesis'!B23</f>
        <v>4789376259.87539</v>
      </c>
      <c r="AH42" s="61" t="n">
        <f aca="false">(AG42-AG41)/AG41</f>
        <v>0.0105821045241121</v>
      </c>
      <c r="AI42" s="61"/>
      <c r="AJ42" s="61" t="n">
        <f aca="false">AB42/AG42</f>
        <v>-0.0113111419557406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0.0146035113996638</v>
      </c>
      <c r="AV42" s="5"/>
      <c r="AW42" s="65" t="n">
        <f aca="false">workers_and_wage_central!C30</f>
        <v>11402156</v>
      </c>
      <c r="AX42" s="5"/>
      <c r="AY42" s="61" t="n">
        <f aca="false">(AW42-AW41)/AW41</f>
        <v>-0.000211581866881598</v>
      </c>
      <c r="AZ42" s="66" t="n">
        <f aca="false">workers_and_wage_central!B30</f>
        <v>6359.12481683049</v>
      </c>
      <c r="BA42" s="61" t="n">
        <f aca="false">(AZ42-AZ41)/AZ41</f>
        <v>0.0111076419859355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0.017866619711554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111468497.91184</v>
      </c>
      <c r="E43" s="9"/>
      <c r="F43" s="67" t="n">
        <f aca="false">'Central pensions'!I43</f>
        <v>20260718.9731686</v>
      </c>
      <c r="G43" s="9" t="n">
        <f aca="false">'Central pensions'!K43</f>
        <v>485795.891517209</v>
      </c>
      <c r="H43" s="9" t="n">
        <f aca="false">'Central pensions'!V43</f>
        <v>2672705.66216722</v>
      </c>
      <c r="I43" s="67" t="n">
        <f aca="false">'Central pensions'!M43</f>
        <v>15024.6152015632</v>
      </c>
      <c r="J43" s="9" t="n">
        <f aca="false">'Central pensions'!W43</f>
        <v>82660.9998608419</v>
      </c>
      <c r="K43" s="9"/>
      <c r="L43" s="67" t="n">
        <f aca="false">'Central pensions'!N43</f>
        <v>3514339.30746072</v>
      </c>
      <c r="M43" s="67"/>
      <c r="N43" s="67" t="n">
        <f aca="false">'Central pensions'!L43</f>
        <v>855271.885522854</v>
      </c>
      <c r="O43" s="9"/>
      <c r="P43" s="9" t="n">
        <f aca="false">'Central pensions'!X43</f>
        <v>22941376.9410239</v>
      </c>
      <c r="Q43" s="67"/>
      <c r="R43" s="67" t="n">
        <f aca="false">'Central SIPA income'!G38</f>
        <v>21833376.4864506</v>
      </c>
      <c r="S43" s="67"/>
      <c r="T43" s="9" t="n">
        <f aca="false">'Central SIPA income'!J38</f>
        <v>83481807.3318008</v>
      </c>
      <c r="U43" s="9"/>
      <c r="V43" s="67" t="n">
        <f aca="false">'Central SIPA income'!F38</f>
        <v>105383.211400929</v>
      </c>
      <c r="W43" s="67"/>
      <c r="X43" s="67" t="n">
        <f aca="false">'Central SIPA income'!M38</f>
        <v>264692.244216222</v>
      </c>
      <c r="Y43" s="9"/>
      <c r="Z43" s="9" t="n">
        <f aca="false">R43+V43-N43-L43-F43</f>
        <v>-2691570.46830059</v>
      </c>
      <c r="AA43" s="9"/>
      <c r="AB43" s="9" t="n">
        <f aca="false">T43-P43-D43</f>
        <v>-50928067.5210632</v>
      </c>
      <c r="AC43" s="50"/>
      <c r="AD43" s="9"/>
      <c r="AE43" s="9"/>
      <c r="AF43" s="9"/>
      <c r="AG43" s="9" t="n">
        <f aca="false">AG42*'Central macro hypothesis'!B25/'Central macro hypothesis'!B24</f>
        <v>4849667079.94405</v>
      </c>
      <c r="AH43" s="40" t="n">
        <f aca="false">(AG43-AG42)/AG42</f>
        <v>0.0125884492671349</v>
      </c>
      <c r="AI43" s="40"/>
      <c r="AJ43" s="40" t="n">
        <f aca="false">AB43/AG43</f>
        <v>-0.0105013533262268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11475883</v>
      </c>
      <c r="AX43" s="7"/>
      <c r="AY43" s="40" t="n">
        <f aca="false">(AW43-AW42)/AW42</f>
        <v>0.00646605782274861</v>
      </c>
      <c r="AZ43" s="39" t="n">
        <f aca="false">workers_and_wage_central!B31</f>
        <v>6405.11158896877</v>
      </c>
      <c r="BA43" s="40" t="n">
        <f aca="false">(AZ43-AZ42)/AZ42</f>
        <v>0.00723161967454588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0.0154334095648863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105727112.356917</v>
      </c>
      <c r="E44" s="9"/>
      <c r="F44" s="67" t="n">
        <f aca="false">'Central pensions'!I44</f>
        <v>19217154.1864885</v>
      </c>
      <c r="G44" s="9" t="n">
        <f aca="false">'Central pensions'!K44</f>
        <v>480037.163133551</v>
      </c>
      <c r="H44" s="9" t="n">
        <f aca="false">'Central pensions'!V44</f>
        <v>2641022.8376999</v>
      </c>
      <c r="I44" s="67" t="n">
        <f aca="false">'Central pensions'!M44</f>
        <v>14846.5102000067</v>
      </c>
      <c r="J44" s="9" t="n">
        <f aca="false">'Central pensions'!W44</f>
        <v>81681.1186917491</v>
      </c>
      <c r="K44" s="9"/>
      <c r="L44" s="67" t="n">
        <f aca="false">'Central pensions'!N44</f>
        <v>3132096.42516012</v>
      </c>
      <c r="M44" s="67"/>
      <c r="N44" s="67" t="n">
        <f aca="false">'Central pensions'!L44</f>
        <v>812917.027490936</v>
      </c>
      <c r="O44" s="9"/>
      <c r="P44" s="9" t="n">
        <f aca="false">'Central pensions'!X44</f>
        <v>20724892.8754717</v>
      </c>
      <c r="Q44" s="67"/>
      <c r="R44" s="67" t="n">
        <f aca="false">'Central SIPA income'!G39</f>
        <v>19173341.7991998</v>
      </c>
      <c r="S44" s="67"/>
      <c r="T44" s="9" t="n">
        <f aca="false">'Central SIPA income'!J39</f>
        <v>73310934.155369</v>
      </c>
      <c r="U44" s="9"/>
      <c r="V44" s="67" t="n">
        <f aca="false">'Central SIPA income'!F39</f>
        <v>112064.038506228</v>
      </c>
      <c r="W44" s="67"/>
      <c r="X44" s="67" t="n">
        <f aca="false">'Central SIPA income'!M39</f>
        <v>281472.555768831</v>
      </c>
      <c r="Y44" s="9"/>
      <c r="Z44" s="9" t="n">
        <f aca="false">R44+V44-N44-L44-F44</f>
        <v>-3876761.80143352</v>
      </c>
      <c r="AA44" s="9"/>
      <c r="AB44" s="9" t="n">
        <f aca="false">T44-P44-D44</f>
        <v>-53141071.0770193</v>
      </c>
      <c r="AC44" s="50"/>
      <c r="AD44" s="9"/>
      <c r="AE44" s="9"/>
      <c r="AF44" s="9"/>
      <c r="AG44" s="9" t="n">
        <f aca="false">AG43*'Central macro hypothesis'!B26/'Central macro hypothesis'!B25</f>
        <v>4928782831.11857</v>
      </c>
      <c r="AH44" s="40" t="n">
        <f aca="false">(AG44-AG43)/AG43</f>
        <v>0.0163136458380208</v>
      </c>
      <c r="AI44" s="40"/>
      <c r="AJ44" s="40" t="n">
        <f aca="false">AB44/AG44</f>
        <v>-0.0107817838395122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11531023</v>
      </c>
      <c r="AY44" s="40" t="n">
        <f aca="false">(AW44-AW43)/AW43</f>
        <v>0.00480485902479138</v>
      </c>
      <c r="AZ44" s="39" t="n">
        <f aca="false">workers_and_wage_central!B32</f>
        <v>6455.37882609105</v>
      </c>
      <c r="BA44" s="40" t="n">
        <f aca="false">(AZ44-AZ43)/AZ43</f>
        <v>0.00784798772418721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0.0178945251511427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113457121.936647</v>
      </c>
      <c r="E45" s="9"/>
      <c r="F45" s="67" t="n">
        <f aca="false">'Central pensions'!I45</f>
        <v>20622174.9294674</v>
      </c>
      <c r="G45" s="9" t="n">
        <f aca="false">'Central pensions'!K45</f>
        <v>528743.324808238</v>
      </c>
      <c r="H45" s="9" t="n">
        <f aca="false">'Central pensions'!V45</f>
        <v>2908989.76859305</v>
      </c>
      <c r="I45" s="67" t="n">
        <f aca="false">'Central pensions'!M45</f>
        <v>16352.8863342755</v>
      </c>
      <c r="J45" s="9" t="n">
        <f aca="false">'Central pensions'!W45</f>
        <v>89968.7557296824</v>
      </c>
      <c r="K45" s="9"/>
      <c r="L45" s="67" t="n">
        <f aca="false">'Central pensions'!N45</f>
        <v>3535079.01295509</v>
      </c>
      <c r="M45" s="67"/>
      <c r="N45" s="67" t="n">
        <f aca="false">'Central pensions'!L45</f>
        <v>873029.550887425</v>
      </c>
      <c r="O45" s="9"/>
      <c r="P45" s="9" t="n">
        <f aca="false">'Central pensions'!X45</f>
        <v>23146692.8069041</v>
      </c>
      <c r="Q45" s="67"/>
      <c r="R45" s="67" t="n">
        <f aca="false">'Central SIPA income'!G40</f>
        <v>22788979.7310907</v>
      </c>
      <c r="S45" s="73" t="n">
        <f aca="false">SUM(T42:T45)/AVERAGE(AG42:AG45)</f>
        <v>0.0642422225973861</v>
      </c>
      <c r="T45" s="9" t="n">
        <f aca="false">'Central SIPA income'!J40</f>
        <v>87135639.1614397</v>
      </c>
      <c r="U45" s="9"/>
      <c r="V45" s="67" t="n">
        <f aca="false">'Central SIPA income'!F40</f>
        <v>105773.487583223</v>
      </c>
      <c r="W45" s="67"/>
      <c r="X45" s="67" t="n">
        <f aca="false">'Central SIPA income'!M40</f>
        <v>265672.505466397</v>
      </c>
      <c r="Y45" s="9"/>
      <c r="Z45" s="9" t="n">
        <f aca="false">R45+V45-N45-L45-F45</f>
        <v>-2135530.27463598</v>
      </c>
      <c r="AA45" s="9"/>
      <c r="AB45" s="9" t="n">
        <f aca="false">T45-P45-D45</f>
        <v>-49468175.5821119</v>
      </c>
      <c r="AC45" s="50"/>
      <c r="AD45" s="9"/>
      <c r="AE45" s="9"/>
      <c r="AF45" s="9"/>
      <c r="AG45" s="9" t="n">
        <f aca="false">AG44*'Central macro hypothesis'!B27/'Central macro hypothesis'!B26</f>
        <v>5022083930.9282</v>
      </c>
      <c r="AH45" s="40" t="n">
        <f aca="false">(AG45-AG44)/AG44</f>
        <v>0.0189298459693873</v>
      </c>
      <c r="AI45" s="40" t="n">
        <f aca="false">(AG45-AG41)/AG41</f>
        <v>0.0596845753242607</v>
      </c>
      <c r="AJ45" s="40" t="n">
        <f aca="false">AB45/AG45</f>
        <v>-0.00985012920183693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11546461</v>
      </c>
      <c r="AY45" s="40" t="n">
        <f aca="false">(AW45-AW44)/AW44</f>
        <v>0.00133882310355291</v>
      </c>
      <c r="AZ45" s="39" t="n">
        <f aca="false">workers_and_wage_central!B33</f>
        <v>6551.39837894391</v>
      </c>
      <c r="BA45" s="40" t="n">
        <f aca="false">(AZ45-AZ44)/AZ44</f>
        <v>0.0148743482667162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0.0156377301409877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107884646.275205</v>
      </c>
      <c r="E46" s="6"/>
      <c r="F46" s="8" t="n">
        <f aca="false">'Central pensions'!I46</f>
        <v>19609311.5153519</v>
      </c>
      <c r="G46" s="6" t="n">
        <f aca="false">'Central pensions'!K46</f>
        <v>511456.807204902</v>
      </c>
      <c r="H46" s="6" t="n">
        <f aca="false">'Central pensions'!V46</f>
        <v>2813884.44908675</v>
      </c>
      <c r="I46" s="8" t="n">
        <f aca="false">'Central pensions'!M46</f>
        <v>15818.2517692238</v>
      </c>
      <c r="J46" s="6" t="n">
        <f aca="false">'Central pensions'!W46</f>
        <v>87027.3540954667</v>
      </c>
      <c r="K46" s="6"/>
      <c r="L46" s="8" t="n">
        <f aca="false">'Central pensions'!N46</f>
        <v>3894431.72339465</v>
      </c>
      <c r="M46" s="8"/>
      <c r="N46" s="8" t="n">
        <f aca="false">'Central pensions'!L46</f>
        <v>832299.79065451</v>
      </c>
      <c r="O46" s="6"/>
      <c r="P46" s="6" t="n">
        <f aca="false">'Central pensions'!X46</f>
        <v>24787292.6060865</v>
      </c>
      <c r="Q46" s="8"/>
      <c r="R46" s="8" t="n">
        <f aca="false">'Central SIPA income'!G41</f>
        <v>19929340.5151193</v>
      </c>
      <c r="S46" s="8"/>
      <c r="T46" s="6" t="n">
        <f aca="false">'Central SIPA income'!J41</f>
        <v>76201560.7693809</v>
      </c>
      <c r="U46" s="6"/>
      <c r="V46" s="8" t="n">
        <f aca="false">'Central SIPA income'!F41</f>
        <v>115636.536035453</v>
      </c>
      <c r="W46" s="8"/>
      <c r="X46" s="8" t="n">
        <f aca="false">'Central SIPA income'!M41</f>
        <v>290445.639582625</v>
      </c>
      <c r="Y46" s="6"/>
      <c r="Z46" s="6" t="n">
        <f aca="false">R46+V46-N46-L46-F46</f>
        <v>-4291065.97824638</v>
      </c>
      <c r="AA46" s="6"/>
      <c r="AB46" s="6" t="n">
        <f aca="false">T46-P46-D46</f>
        <v>-56470378.1119109</v>
      </c>
      <c r="AC46" s="50"/>
      <c r="AD46" s="6"/>
      <c r="AE46" s="6"/>
      <c r="AF46" s="6"/>
      <c r="AG46" s="6" t="n">
        <f aca="false">AG45*'Central macro hypothesis'!B28/'Central macro hypothesis'!B27</f>
        <v>5028845072.86917</v>
      </c>
      <c r="AH46" s="61" t="n">
        <f aca="false">(AG46-AG45)/AG45</f>
        <v>0.00134628214780227</v>
      </c>
      <c r="AI46" s="61"/>
      <c r="AJ46" s="61" t="n">
        <f aca="false">AB46/AG46</f>
        <v>-0.0112292936635831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0.00515881462106108</v>
      </c>
      <c r="AV46" s="5"/>
      <c r="AW46" s="65" t="n">
        <f aca="false">workers_and_wage_central!C34</f>
        <v>11640876</v>
      </c>
      <c r="AX46" s="5"/>
      <c r="AY46" s="61" t="n">
        <f aca="false">(AW46-AW45)/AW45</f>
        <v>0.00817696435297361</v>
      </c>
      <c r="AZ46" s="66" t="n">
        <f aca="false">workers_and_wage_central!B34</f>
        <v>6595.50462501544</v>
      </c>
      <c r="BA46" s="61" t="n">
        <f aca="false">(AZ46-AZ45)/AZ45</f>
        <v>0.00673234071878257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0.0180761358257194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117420186.447912</v>
      </c>
      <c r="E47" s="9"/>
      <c r="F47" s="67" t="n">
        <f aca="false">'Central pensions'!I47</f>
        <v>21342508.816076</v>
      </c>
      <c r="G47" s="9" t="n">
        <f aca="false">'Central pensions'!K47</f>
        <v>574074.479123086</v>
      </c>
      <c r="H47" s="9" t="n">
        <f aca="false">'Central pensions'!V47</f>
        <v>3158388.40478053</v>
      </c>
      <c r="I47" s="67" t="n">
        <f aca="false">'Central pensions'!M47</f>
        <v>17754.8807976211</v>
      </c>
      <c r="J47" s="9" t="n">
        <f aca="false">'Central pensions'!W47</f>
        <v>97682.1156117682</v>
      </c>
      <c r="K47" s="9"/>
      <c r="L47" s="67" t="n">
        <f aca="false">'Central pensions'!N47</f>
        <v>3614909.55379631</v>
      </c>
      <c r="M47" s="67"/>
      <c r="N47" s="67" t="n">
        <f aca="false">'Central pensions'!L47</f>
        <v>907333.164014656</v>
      </c>
      <c r="O47" s="9"/>
      <c r="P47" s="9" t="n">
        <f aca="false">'Central pensions'!X47</f>
        <v>23749662.2210516</v>
      </c>
      <c r="Q47" s="67"/>
      <c r="R47" s="67" t="n">
        <f aca="false">'Central SIPA income'!G42</f>
        <v>23412113.7737016</v>
      </c>
      <c r="S47" s="67"/>
      <c r="T47" s="9" t="n">
        <f aca="false">'Central SIPA income'!J42</f>
        <v>89518246.1814494</v>
      </c>
      <c r="U47" s="9"/>
      <c r="V47" s="67" t="n">
        <f aca="false">'Central SIPA income'!F42</f>
        <v>110810.121249871</v>
      </c>
      <c r="W47" s="67"/>
      <c r="X47" s="67" t="n">
        <f aca="false">'Central SIPA income'!M42</f>
        <v>278323.077135238</v>
      </c>
      <c r="Y47" s="9"/>
      <c r="Z47" s="9" t="n">
        <f aca="false">R47+V47-N47-L47-F47</f>
        <v>-2341827.63893554</v>
      </c>
      <c r="AA47" s="9"/>
      <c r="AB47" s="9" t="n">
        <f aca="false">T47-P47-D47</f>
        <v>-51651602.4875141</v>
      </c>
      <c r="AC47" s="50"/>
      <c r="AD47" s="9"/>
      <c r="AE47" s="9"/>
      <c r="AF47" s="9"/>
      <c r="AG47" s="9" t="n">
        <f aca="false">AG46*'Central macro hypothesis'!B29/'Central macro hypothesis'!B28</f>
        <v>5043653763.14183</v>
      </c>
      <c r="AH47" s="40" t="n">
        <f aca="false">(AG47-AG46)/AG46</f>
        <v>0.00294474975030491</v>
      </c>
      <c r="AI47" s="40"/>
      <c r="AJ47" s="40" t="n">
        <f aca="false">AB47/AG47</f>
        <v>-0.0102409096486708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11662187</v>
      </c>
      <c r="AX47" s="7"/>
      <c r="AY47" s="40" t="n">
        <f aca="false">(AW47-AW46)/AW46</f>
        <v>0.00183070414975643</v>
      </c>
      <c r="AZ47" s="39" t="n">
        <f aca="false">workers_and_wage_central!B35</f>
        <v>6645.39440630802</v>
      </c>
      <c r="BA47" s="40" t="n">
        <f aca="false">(AZ47-AZ46)/AZ46</f>
        <v>0.0075642098867402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0.0156903394726773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112399064.789255</v>
      </c>
      <c r="E48" s="9"/>
      <c r="F48" s="67" t="n">
        <f aca="false">'Central pensions'!I48</f>
        <v>20429860.5184682</v>
      </c>
      <c r="G48" s="9" t="n">
        <f aca="false">'Central pensions'!K48</f>
        <v>567209.207658019</v>
      </c>
      <c r="H48" s="9" t="n">
        <f aca="false">'Central pensions'!V48</f>
        <v>3120617.70676228</v>
      </c>
      <c r="I48" s="67" t="n">
        <f aca="false">'Central pensions'!M48</f>
        <v>17542.5528141655</v>
      </c>
      <c r="J48" s="9" t="n">
        <f aca="false">'Central pensions'!W48</f>
        <v>96513.9496936785</v>
      </c>
      <c r="K48" s="9"/>
      <c r="L48" s="67" t="n">
        <f aca="false">'Central pensions'!N48</f>
        <v>3312765.47426828</v>
      </c>
      <c r="M48" s="67"/>
      <c r="N48" s="67" t="n">
        <f aca="false">'Central pensions'!L48</f>
        <v>869805.798126653</v>
      </c>
      <c r="O48" s="9"/>
      <c r="P48" s="9" t="n">
        <f aca="false">'Central pensions'!X48</f>
        <v>21975370.6612953</v>
      </c>
      <c r="Q48" s="67"/>
      <c r="R48" s="67" t="n">
        <f aca="false">'Central SIPA income'!G43</f>
        <v>20364572.1587717</v>
      </c>
      <c r="S48" s="67"/>
      <c r="T48" s="9" t="n">
        <f aca="false">'Central SIPA income'!J43</f>
        <v>77865706.6811523</v>
      </c>
      <c r="U48" s="9"/>
      <c r="V48" s="67" t="n">
        <f aca="false">'Central SIPA income'!F43</f>
        <v>114670.943559711</v>
      </c>
      <c r="W48" s="67"/>
      <c r="X48" s="67" t="n">
        <f aca="false">'Central SIPA income'!M43</f>
        <v>288020.349671599</v>
      </c>
      <c r="Y48" s="9"/>
      <c r="Z48" s="9" t="n">
        <f aca="false">R48+V48-N48-L48-F48</f>
        <v>-4133188.68853175</v>
      </c>
      <c r="AA48" s="9"/>
      <c r="AB48" s="9" t="n">
        <f aca="false">T48-P48-D48</f>
        <v>-56508728.7693978</v>
      </c>
      <c r="AC48" s="50"/>
      <c r="AD48" s="9"/>
      <c r="AE48" s="9"/>
      <c r="AF48" s="9"/>
      <c r="AG48" s="9" t="n">
        <f aca="false">AG47*'Central macro hypothesis'!B30/'Central macro hypothesis'!B29</f>
        <v>5076646316.05212</v>
      </c>
      <c r="AH48" s="40" t="n">
        <f aca="false">(AG48-AG47)/AG47</f>
        <v>0.00654139924342141</v>
      </c>
      <c r="AI48" s="40"/>
      <c r="AJ48" s="40" t="n">
        <f aca="false">AB48/AG48</f>
        <v>-0.0111311139778873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11666787</v>
      </c>
      <c r="AY48" s="40" t="n">
        <f aca="false">(AW48-AW47)/AW47</f>
        <v>0.000394437166888166</v>
      </c>
      <c r="AZ48" s="39" t="n">
        <f aca="false">workers_and_wage_central!B36</f>
        <v>6660.62542988171</v>
      </c>
      <c r="BA48" s="40" t="n">
        <f aca="false">(AZ48-AZ47)/AZ47</f>
        <v>0.00229196683333483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0.018104837338924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121139980.153829</v>
      </c>
      <c r="E49" s="9"/>
      <c r="F49" s="67" t="n">
        <f aca="false">'Central pensions'!I49</f>
        <v>22018625.3541615</v>
      </c>
      <c r="G49" s="9" t="n">
        <f aca="false">'Central pensions'!K49</f>
        <v>643769.212474877</v>
      </c>
      <c r="H49" s="9" t="n">
        <f aca="false">'Central pensions'!V49</f>
        <v>3541828.2644113</v>
      </c>
      <c r="I49" s="67" t="n">
        <f aca="false">'Central pensions'!M49</f>
        <v>19910.3880146868</v>
      </c>
      <c r="J49" s="9" t="n">
        <f aca="false">'Central pensions'!W49</f>
        <v>109541.080342617</v>
      </c>
      <c r="K49" s="9"/>
      <c r="L49" s="67" t="n">
        <f aca="false">'Central pensions'!N49</f>
        <v>3659169.23254676</v>
      </c>
      <c r="M49" s="67"/>
      <c r="N49" s="67" t="n">
        <f aca="false">'Central pensions'!L49</f>
        <v>939290.224512912</v>
      </c>
      <c r="O49" s="9"/>
      <c r="P49" s="9" t="n">
        <f aca="false">'Central pensions'!X49</f>
        <v>24155144.2224935</v>
      </c>
      <c r="Q49" s="67"/>
      <c r="R49" s="67" t="n">
        <f aca="false">'Central SIPA income'!G44</f>
        <v>23954380.5436697</v>
      </c>
      <c r="S49" s="67"/>
      <c r="T49" s="9" t="n">
        <f aca="false">'Central SIPA income'!J44</f>
        <v>91591650.1756053</v>
      </c>
      <c r="U49" s="9"/>
      <c r="V49" s="67" t="n">
        <f aca="false">'Central SIPA income'!F44</f>
        <v>105707.802391428</v>
      </c>
      <c r="W49" s="67"/>
      <c r="X49" s="67" t="n">
        <f aca="false">'Central SIPA income'!M44</f>
        <v>265507.523202176</v>
      </c>
      <c r="Y49" s="9"/>
      <c r="Z49" s="9" t="n">
        <f aca="false">R49+V49-N49-L49-F49</f>
        <v>-2556996.46516006</v>
      </c>
      <c r="AA49" s="9"/>
      <c r="AB49" s="9" t="n">
        <f aca="false">T49-P49-D49</f>
        <v>-53703474.200717</v>
      </c>
      <c r="AC49" s="50"/>
      <c r="AD49" s="9"/>
      <c r="AE49" s="9"/>
      <c r="AF49" s="9"/>
      <c r="AG49" s="9" t="n">
        <f aca="false">AG48*'Central macro hypothesis'!B31/'Central macro hypothesis'!B30</f>
        <v>5126411803.36842</v>
      </c>
      <c r="AH49" s="40" t="n">
        <f aca="false">(AG49-AG48)/AG48</f>
        <v>0.00980282734271571</v>
      </c>
      <c r="AI49" s="40" t="n">
        <f aca="false">(AG49-AG45)/AG45</f>
        <v>0.0207738209625925</v>
      </c>
      <c r="AJ49" s="40" t="n">
        <f aca="false">AB49/AG49</f>
        <v>-0.0104758408533294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11707294</v>
      </c>
      <c r="AY49" s="40" t="n">
        <f aca="false">(AW49-AW48)/AW48</f>
        <v>0.00347199276030324</v>
      </c>
      <c r="AZ49" s="39" t="n">
        <f aca="false">workers_and_wage_central!B37</f>
        <v>6708.165465419</v>
      </c>
      <c r="BA49" s="40" t="n">
        <f aca="false">(AZ49-AZ48)/AZ48</f>
        <v>0.00713747320544547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0.0157799922884175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116976531.856144</v>
      </c>
      <c r="E50" s="6"/>
      <c r="F50" s="8" t="n">
        <f aca="false">'Central pensions'!I50</f>
        <v>21261869.342383</v>
      </c>
      <c r="G50" s="6" t="n">
        <f aca="false">'Central pensions'!K50</f>
        <v>629325.231827872</v>
      </c>
      <c r="H50" s="6" t="n">
        <f aca="false">'Central pensions'!V50</f>
        <v>3462361.74455475</v>
      </c>
      <c r="I50" s="8" t="n">
        <f aca="false">'Central pensions'!M50</f>
        <v>19463.6669637488</v>
      </c>
      <c r="J50" s="6" t="n">
        <f aca="false">'Central pensions'!W50</f>
        <v>107083.352924374</v>
      </c>
      <c r="K50" s="6"/>
      <c r="L50" s="8" t="n">
        <f aca="false">'Central pensions'!N50</f>
        <v>4200453.9670952</v>
      </c>
      <c r="M50" s="8"/>
      <c r="N50" s="8" t="n">
        <f aca="false">'Central pensions'!L50</f>
        <v>908073.352814134</v>
      </c>
      <c r="O50" s="6"/>
      <c r="P50" s="6" t="n">
        <f aca="false">'Central pensions'!X50</f>
        <v>26792127.2656043</v>
      </c>
      <c r="Q50" s="8"/>
      <c r="R50" s="8" t="n">
        <f aca="false">'Central SIPA income'!G45</f>
        <v>21008717.8460411</v>
      </c>
      <c r="S50" s="8"/>
      <c r="T50" s="6" t="n">
        <f aca="false">'Central SIPA income'!J45</f>
        <v>80328653.5456288</v>
      </c>
      <c r="U50" s="6"/>
      <c r="V50" s="8" t="n">
        <f aca="false">'Central SIPA income'!F45</f>
        <v>111269.695603762</v>
      </c>
      <c r="W50" s="8"/>
      <c r="X50" s="8" t="n">
        <f aca="false">'Central SIPA income'!M45</f>
        <v>279477.395413249</v>
      </c>
      <c r="Y50" s="6"/>
      <c r="Z50" s="6" t="n">
        <f aca="false">R50+V50-N50-L50-F50</f>
        <v>-5250409.12064743</v>
      </c>
      <c r="AA50" s="6"/>
      <c r="AB50" s="6" t="n">
        <f aca="false">T50-P50-D50</f>
        <v>-63440005.5761195</v>
      </c>
      <c r="AC50" s="50"/>
      <c r="AD50" s="6"/>
      <c r="AE50" s="6"/>
      <c r="AF50" s="6"/>
      <c r="AG50" s="6" t="n">
        <f aca="false">AG49*'Central macro hypothesis'!B32/'Central macro hypothesis'!B31</f>
        <v>5204854650.41959</v>
      </c>
      <c r="AH50" s="61" t="n">
        <f aca="false">(AG50-AG49)/AG49</f>
        <v>0.0153017061562686</v>
      </c>
      <c r="AI50" s="61"/>
      <c r="AJ50" s="61" t="n">
        <f aca="false">AB50/AG50</f>
        <v>-0.0121886219379835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0.00864767062317856</v>
      </c>
      <c r="AV50" s="5"/>
      <c r="AW50" s="65" t="n">
        <f aca="false">workers_and_wage_central!C38</f>
        <v>11810601</v>
      </c>
      <c r="AX50" s="5"/>
      <c r="AY50" s="61" t="n">
        <f aca="false">(AW50-AW49)/AW49</f>
        <v>0.00882415697427604</v>
      </c>
      <c r="AZ50" s="66" t="n">
        <f aca="false">workers_and_wage_central!B38</f>
        <v>6733.36258314133</v>
      </c>
      <c r="BA50" s="61" t="n">
        <f aca="false">(AZ50-AZ49)/AZ49</f>
        <v>0.00375618607683717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0.0182537046987502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125228687.555904</v>
      </c>
      <c r="E51" s="9"/>
      <c r="F51" s="67" t="n">
        <f aca="false">'Central pensions'!I51</f>
        <v>22761796.3234382</v>
      </c>
      <c r="G51" s="9" t="n">
        <f aca="false">'Central pensions'!K51</f>
        <v>693286.286680439</v>
      </c>
      <c r="H51" s="9" t="n">
        <f aca="false">'Central pensions'!V51</f>
        <v>3814256.59679145</v>
      </c>
      <c r="I51" s="67" t="n">
        <f aca="false">'Central pensions'!M51</f>
        <v>21441.8439179517</v>
      </c>
      <c r="J51" s="9" t="n">
        <f aca="false">'Central pensions'!W51</f>
        <v>117966.698869838</v>
      </c>
      <c r="K51" s="9"/>
      <c r="L51" s="67" t="n">
        <f aca="false">'Central pensions'!N51</f>
        <v>3848500.04241644</v>
      </c>
      <c r="M51" s="67"/>
      <c r="N51" s="67" t="n">
        <f aca="false">'Central pensions'!L51</f>
        <v>973109.817169368</v>
      </c>
      <c r="O51" s="9"/>
      <c r="P51" s="9" t="n">
        <f aca="false">'Central pensions'!X51</f>
        <v>25323648.1153509</v>
      </c>
      <c r="Q51" s="67"/>
      <c r="R51" s="67" t="n">
        <f aca="false">'Central SIPA income'!G46</f>
        <v>24430640.5890366</v>
      </c>
      <c r="S51" s="67"/>
      <c r="T51" s="9" t="n">
        <f aca="false">'Central SIPA income'!J46</f>
        <v>93412671.7373335</v>
      </c>
      <c r="U51" s="9"/>
      <c r="V51" s="67" t="n">
        <f aca="false">'Central SIPA income'!F46</f>
        <v>110817.698109966</v>
      </c>
      <c r="W51" s="67"/>
      <c r="X51" s="67" t="n">
        <f aca="false">'Central SIPA income'!M46</f>
        <v>278342.108023327</v>
      </c>
      <c r="Y51" s="9"/>
      <c r="Z51" s="9" t="n">
        <f aca="false">R51+V51-N51-L51-F51</f>
        <v>-3041947.89587745</v>
      </c>
      <c r="AA51" s="9"/>
      <c r="AB51" s="9" t="n">
        <f aca="false">T51-P51-D51</f>
        <v>-57139663.9339215</v>
      </c>
      <c r="AC51" s="50"/>
      <c r="AD51" s="9"/>
      <c r="AE51" s="9"/>
      <c r="AF51" s="9"/>
      <c r="AG51" s="9" t="n">
        <f aca="false">AG50*'Central macro hypothesis'!B33/'Central macro hypothesis'!B32</f>
        <v>5220181644.85177</v>
      </c>
      <c r="AH51" s="40" t="n">
        <f aca="false">(AG51-AG50)/AG50</f>
        <v>0.00294474975030256</v>
      </c>
      <c r="AI51" s="40"/>
      <c r="AJ51" s="40" t="n">
        <f aca="false">AB51/AG51</f>
        <v>-0.0109459148783211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11841668</v>
      </c>
      <c r="AX51" s="7"/>
      <c r="AY51" s="40" t="n">
        <f aca="false">(AW51-AW50)/AW50</f>
        <v>0.00263043345550324</v>
      </c>
      <c r="AZ51" s="39" t="n">
        <f aca="false">workers_and_wage_central!B39</f>
        <v>6752.16778677999</v>
      </c>
      <c r="BA51" s="40" t="n">
        <f aca="false">(AZ51-AZ50)/AZ50</f>
        <v>0.00279283989336185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0.0158399524377704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121086965.097994</v>
      </c>
      <c r="E52" s="9"/>
      <c r="F52" s="67" t="n">
        <f aca="false">'Central pensions'!I52</f>
        <v>22008989.2402125</v>
      </c>
      <c r="G52" s="9" t="n">
        <f aca="false">'Central pensions'!K52</f>
        <v>692411.37612922</v>
      </c>
      <c r="H52" s="9" t="n">
        <f aca="false">'Central pensions'!V52</f>
        <v>3809443.09707899</v>
      </c>
      <c r="I52" s="67" t="n">
        <f aca="false">'Central pensions'!M52</f>
        <v>21414.7848287387</v>
      </c>
      <c r="J52" s="9" t="n">
        <f aca="false">'Central pensions'!W52</f>
        <v>117817.82774471</v>
      </c>
      <c r="K52" s="9"/>
      <c r="L52" s="67" t="n">
        <f aca="false">'Central pensions'!N52</f>
        <v>3544609.71768054</v>
      </c>
      <c r="M52" s="67"/>
      <c r="N52" s="67" t="n">
        <f aca="false">'Central pensions'!L52</f>
        <v>943865.205174785</v>
      </c>
      <c r="O52" s="9"/>
      <c r="P52" s="9" t="n">
        <f aca="false">'Central pensions'!X52</f>
        <v>23585864.5490238</v>
      </c>
      <c r="Q52" s="67"/>
      <c r="R52" s="67" t="n">
        <f aca="false">'Central SIPA income'!G47</f>
        <v>21489189.3516406</v>
      </c>
      <c r="S52" s="67"/>
      <c r="T52" s="9" t="n">
        <f aca="false">'Central SIPA income'!J47</f>
        <v>82165777.9905705</v>
      </c>
      <c r="U52" s="9"/>
      <c r="V52" s="67" t="n">
        <f aca="false">'Central SIPA income'!F47</f>
        <v>109087.852763885</v>
      </c>
      <c r="W52" s="67"/>
      <c r="X52" s="67" t="n">
        <f aca="false">'Central SIPA income'!M47</f>
        <v>273997.235242224</v>
      </c>
      <c r="Y52" s="9"/>
      <c r="Z52" s="9" t="n">
        <f aca="false">R52+V52-N52-L52-F52</f>
        <v>-4899186.95866331</v>
      </c>
      <c r="AA52" s="9"/>
      <c r="AB52" s="9" t="n">
        <f aca="false">T52-P52-D52</f>
        <v>-62507051.6564476</v>
      </c>
      <c r="AC52" s="50"/>
      <c r="AD52" s="9"/>
      <c r="AE52" s="9"/>
      <c r="AF52" s="9"/>
      <c r="AG52" s="9" t="n">
        <f aca="false">AG51*'Central macro hypothesis'!B34/'Central macro hypothesis'!B33</f>
        <v>5254328937.11395</v>
      </c>
      <c r="AH52" s="40" t="n">
        <f aca="false">(AG52-AG51)/AG51</f>
        <v>0.0065413992434254</v>
      </c>
      <c r="AI52" s="40"/>
      <c r="AJ52" s="40" t="n">
        <f aca="false">AB52/AG52</f>
        <v>-0.0118962958742322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11899656</v>
      </c>
      <c r="AY52" s="40" t="n">
        <f aca="false">(AW52-AW51)/AW51</f>
        <v>0.0048969452614277</v>
      </c>
      <c r="AZ52" s="39" t="n">
        <f aca="false">workers_and_wage_central!B40</f>
        <v>6773.7744386958</v>
      </c>
      <c r="BA52" s="40" t="n">
        <f aca="false">(AZ52-AZ51)/AZ51</f>
        <v>0.00319995779105343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0.018273437924477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128252462.432065</v>
      </c>
      <c r="E53" s="9"/>
      <c r="F53" s="67" t="n">
        <f aca="false">'Central pensions'!I53</f>
        <v>23311403.2002841</v>
      </c>
      <c r="G53" s="9" t="n">
        <f aca="false">'Central pensions'!K53</f>
        <v>812762.895937973</v>
      </c>
      <c r="H53" s="9" t="n">
        <f aca="false">'Central pensions'!V53</f>
        <v>4471581.64962764</v>
      </c>
      <c r="I53" s="67" t="n">
        <f aca="false">'Central pensions'!M53</f>
        <v>25136.9967815868</v>
      </c>
      <c r="J53" s="9" t="n">
        <f aca="false">'Central pensions'!W53</f>
        <v>138296.339679205</v>
      </c>
      <c r="K53" s="9"/>
      <c r="L53" s="67" t="n">
        <f aca="false">'Central pensions'!N53</f>
        <v>3808773.52284343</v>
      </c>
      <c r="M53" s="67"/>
      <c r="N53" s="67" t="n">
        <f aca="false">'Central pensions'!L53</f>
        <v>1002035.16368975</v>
      </c>
      <c r="O53" s="9"/>
      <c r="P53" s="9" t="n">
        <f aca="false">'Central pensions'!X53</f>
        <v>25276645.7386328</v>
      </c>
      <c r="Q53" s="67"/>
      <c r="R53" s="67" t="n">
        <f aca="false">'Central SIPA income'!G48</f>
        <v>25083520.8805626</v>
      </c>
      <c r="S53" s="67"/>
      <c r="T53" s="9" t="n">
        <f aca="false">'Central SIPA income'!J48</f>
        <v>95909016.1182278</v>
      </c>
      <c r="U53" s="9"/>
      <c r="V53" s="67" t="n">
        <f aca="false">'Central SIPA income'!F48</f>
        <v>108612.751078756</v>
      </c>
      <c r="W53" s="67"/>
      <c r="X53" s="67" t="n">
        <f aca="false">'Central SIPA income'!M48</f>
        <v>272803.916784797</v>
      </c>
      <c r="Y53" s="9"/>
      <c r="Z53" s="9" t="n">
        <f aca="false">R53+V53-N53-L53-F53</f>
        <v>-2930078.25517593</v>
      </c>
      <c r="AA53" s="9"/>
      <c r="AB53" s="9" t="n">
        <f aca="false">T53-P53-D53</f>
        <v>-57620092.0524701</v>
      </c>
      <c r="AC53" s="50"/>
      <c r="AD53" s="9"/>
      <c r="AE53" s="9"/>
      <c r="AF53" s="9"/>
      <c r="AG53" s="9" t="n">
        <f aca="false">AG52*'Central macro hypothesis'!B35/'Central macro hypothesis'!B34</f>
        <v>5305836216.48632</v>
      </c>
      <c r="AH53" s="40" t="n">
        <f aca="false">(AG53-AG52)/AG52</f>
        <v>0.00980282734271773</v>
      </c>
      <c r="AI53" s="40" t="n">
        <f aca="false">(AG53-AG49)/AG49</f>
        <v>0.035000000000002</v>
      </c>
      <c r="AJ53" s="40" t="n">
        <f aca="false">AB53/AG53</f>
        <v>-0.0108597570112384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11963124</v>
      </c>
      <c r="AY53" s="40" t="n">
        <f aca="false">(AW53-AW52)/AW52</f>
        <v>0.00533359955951668</v>
      </c>
      <c r="AZ53" s="39" t="n">
        <f aca="false">workers_and_wage_central!B41</f>
        <v>6807.82667099261</v>
      </c>
      <c r="BA53" s="40" t="n">
        <f aca="false">(AZ53-AZ52)/AZ52</f>
        <v>0.00502706911855239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 t="n">
        <v>100</v>
      </c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0.0158857050831752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124669297.781242</v>
      </c>
      <c r="E54" s="6"/>
      <c r="F54" s="8" t="n">
        <f aca="false">'Central pensions'!I54</f>
        <v>22660120.6102707</v>
      </c>
      <c r="G54" s="6" t="n">
        <f aca="false">'Central pensions'!K54</f>
        <v>849665.164576926</v>
      </c>
      <c r="H54" s="6" t="n">
        <f aca="false">'Central pensions'!V54</f>
        <v>4674607.04374967</v>
      </c>
      <c r="I54" s="8" t="n">
        <f aca="false">'Central pensions'!M54</f>
        <v>26278.3040590801</v>
      </c>
      <c r="J54" s="6" t="n">
        <f aca="false">'Central pensions'!W54</f>
        <v>144575.475579886</v>
      </c>
      <c r="K54" s="6"/>
      <c r="L54" s="8" t="n">
        <f aca="false">'Central pensions'!N54</f>
        <v>4495472.63756392</v>
      </c>
      <c r="M54" s="8"/>
      <c r="N54" s="8" t="n">
        <f aca="false">'Central pensions'!L54</f>
        <v>975774.32678305</v>
      </c>
      <c r="O54" s="6"/>
      <c r="P54" s="6" t="n">
        <f aca="false">'Central pensions'!X54</f>
        <v>28695451.3328865</v>
      </c>
      <c r="Q54" s="8"/>
      <c r="R54" s="8" t="n">
        <f aca="false">'Central SIPA income'!G49</f>
        <v>21874138.9454055</v>
      </c>
      <c r="S54" s="8"/>
      <c r="T54" s="6" t="n">
        <f aca="false">'Central SIPA income'!J49</f>
        <v>83637666.1265662</v>
      </c>
      <c r="U54" s="6"/>
      <c r="V54" s="8" t="n">
        <f aca="false">'Central SIPA income'!F49</f>
        <v>115865.92224645</v>
      </c>
      <c r="W54" s="8"/>
      <c r="X54" s="8" t="n">
        <f aca="false">'Central SIPA income'!M49</f>
        <v>291021.791610771</v>
      </c>
      <c r="Y54" s="6"/>
      <c r="Z54" s="6" t="n">
        <f aca="false">R54+V54-N54-L54-F54</f>
        <v>-6141362.70696576</v>
      </c>
      <c r="AA54" s="6"/>
      <c r="AB54" s="6" t="n">
        <f aca="false">T54-P54-D54</f>
        <v>-69727082.9875619</v>
      </c>
      <c r="AC54" s="50"/>
      <c r="AD54" s="6"/>
      <c r="AE54" s="6"/>
      <c r="AF54" s="6"/>
      <c r="AG54" s="6" t="n">
        <f aca="false">BF54/100*$AG$53</f>
        <v>5330519857.27974</v>
      </c>
      <c r="AH54" s="61" t="n">
        <f aca="false">(AG54-AG53)/AG53</f>
        <v>0.00465216787444754</v>
      </c>
      <c r="AI54" s="61"/>
      <c r="AJ54" s="61" t="n">
        <f aca="false">AB54/AG54</f>
        <v>-0.0130807284944896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0.0111217725171834</v>
      </c>
      <c r="AV54" s="5"/>
      <c r="AW54" s="65" t="n">
        <f aca="false">workers_and_wage_central!C42</f>
        <v>11937236</v>
      </c>
      <c r="AX54" s="5"/>
      <c r="AY54" s="61" t="n">
        <f aca="false">(AW54-AW53)/AW53</f>
        <v>-0.00216398325387248</v>
      </c>
      <c r="AZ54" s="66" t="n">
        <f aca="false">workers_and_wage_central!B42</f>
        <v>6854.33047990122</v>
      </c>
      <c r="BA54" s="61" t="n">
        <f aca="false">(AZ54-AZ53)/AZ53</f>
        <v>0.00683093315327215</v>
      </c>
      <c r="BB54" s="5"/>
      <c r="BC54" s="5"/>
      <c r="BD54" s="5"/>
      <c r="BE54" s="5"/>
      <c r="BF54" s="5" t="n">
        <f aca="false">BF53*(1+AY54)*(1+BA54)*(1-BE54)</f>
        <v>100.465216787445</v>
      </c>
      <c r="BG54" s="5"/>
      <c r="BH54" s="5" t="n">
        <f aca="false">BH53+1</f>
        <v>23</v>
      </c>
      <c r="BI54" s="61" t="n">
        <f aca="false">T61/AG61</f>
        <v>0.0182287454206975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132248097.028196</v>
      </c>
      <c r="E55" s="9"/>
      <c r="F55" s="67" t="n">
        <f aca="false">'Central pensions'!I55</f>
        <v>24037657.0853566</v>
      </c>
      <c r="G55" s="9" t="n">
        <f aca="false">'Central pensions'!K55</f>
        <v>1021374.29396677</v>
      </c>
      <c r="H55" s="9" t="n">
        <f aca="false">'Central pensions'!V55</f>
        <v>5619300.01126887</v>
      </c>
      <c r="I55" s="67" t="n">
        <f aca="false">'Central pensions'!M55</f>
        <v>31588.8956896937</v>
      </c>
      <c r="J55" s="9" t="n">
        <f aca="false">'Central pensions'!W55</f>
        <v>173792.783853676</v>
      </c>
      <c r="K55" s="9"/>
      <c r="L55" s="67" t="n">
        <f aca="false">'Central pensions'!N55</f>
        <v>3987205.63494038</v>
      </c>
      <c r="M55" s="67"/>
      <c r="N55" s="67" t="n">
        <f aca="false">'Central pensions'!L55</f>
        <v>1037182.89366254</v>
      </c>
      <c r="O55" s="9"/>
      <c r="P55" s="9" t="n">
        <f aca="false">'Central pensions'!X55</f>
        <v>26395903.2565878</v>
      </c>
      <c r="Q55" s="67"/>
      <c r="R55" s="67" t="n">
        <f aca="false">'Central SIPA income'!G50</f>
        <v>25589227.0645526</v>
      </c>
      <c r="S55" s="67"/>
      <c r="T55" s="9" t="n">
        <f aca="false">'Central SIPA income'!J50</f>
        <v>97842627.5431284</v>
      </c>
      <c r="U55" s="9"/>
      <c r="V55" s="67" t="n">
        <f aca="false">'Central SIPA income'!F50</f>
        <v>115329.177874077</v>
      </c>
      <c r="W55" s="67"/>
      <c r="X55" s="67" t="n">
        <f aca="false">'Central SIPA income'!M50</f>
        <v>289673.644495067</v>
      </c>
      <c r="Y55" s="9"/>
      <c r="Z55" s="9" t="n">
        <f aca="false">R55+V55-N55-L55-F55</f>
        <v>-3357489.3715328</v>
      </c>
      <c r="AA55" s="9"/>
      <c r="AB55" s="9" t="n">
        <f aca="false">T55-P55-D55</f>
        <v>-60801372.741655</v>
      </c>
      <c r="AC55" s="50"/>
      <c r="AD55" s="9"/>
      <c r="AE55" s="9"/>
      <c r="AF55" s="9"/>
      <c r="AG55" s="9" t="n">
        <f aca="false">BF55/100*$AG$53</f>
        <v>5404225716.66934</v>
      </c>
      <c r="AH55" s="40" t="n">
        <f aca="false">(AG55-AG54)/AG54</f>
        <v>0.0138271428234043</v>
      </c>
      <c r="AI55" s="40"/>
      <c r="AJ55" s="40" t="n">
        <f aca="false">AB55/AG55</f>
        <v>-0.011250709339196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12030418</v>
      </c>
      <c r="AX55" s="7"/>
      <c r="AY55" s="40" t="n">
        <f aca="false">(AW55-AW54)/AW54</f>
        <v>0.00780599462053025</v>
      </c>
      <c r="AZ55" s="39" t="n">
        <f aca="false">workers_and_wage_central!B43</f>
        <v>6895.28175412588</v>
      </c>
      <c r="BA55" s="40" t="n">
        <f aca="false">(AZ55-AZ54)/AZ54</f>
        <v>0.00597451120058203</v>
      </c>
      <c r="BB55" s="7"/>
      <c r="BC55" s="7"/>
      <c r="BD55" s="7"/>
      <c r="BE55" s="7"/>
      <c r="BF55" s="7" t="n">
        <f aca="false">BF54*(1+AY55)*(1+BA55)*(1-BE55)</f>
        <v>101.854363688749</v>
      </c>
      <c r="BG55" s="7"/>
      <c r="BH55" s="7" t="n">
        <f aca="false">BH54+1</f>
        <v>24</v>
      </c>
      <c r="BI55" s="40" t="n">
        <f aca="false">T62/AG62</f>
        <v>0.015924630363854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129221569.548256</v>
      </c>
      <c r="E56" s="9"/>
      <c r="F56" s="67" t="n">
        <f aca="false">'Central pensions'!I56</f>
        <v>23487549.8901909</v>
      </c>
      <c r="G56" s="9" t="n">
        <f aca="false">'Central pensions'!K56</f>
        <v>1051468.12839797</v>
      </c>
      <c r="H56" s="9" t="n">
        <f aca="false">'Central pensions'!V56</f>
        <v>5784867.40919273</v>
      </c>
      <c r="I56" s="67" t="n">
        <f aca="false">'Central pensions'!M56</f>
        <v>32519.6328370506</v>
      </c>
      <c r="J56" s="9" t="n">
        <f aca="false">'Central pensions'!W56</f>
        <v>178913.425026579</v>
      </c>
      <c r="K56" s="9"/>
      <c r="L56" s="67" t="n">
        <f aca="false">'Central pensions'!N56</f>
        <v>3833109.92517605</v>
      </c>
      <c r="M56" s="67"/>
      <c r="N56" s="67" t="n">
        <f aca="false">'Central pensions'!L56</f>
        <v>1015686.09277952</v>
      </c>
      <c r="O56" s="9"/>
      <c r="P56" s="9" t="n">
        <f aca="false">'Central pensions'!X56</f>
        <v>25478030.8302038</v>
      </c>
      <c r="Q56" s="67"/>
      <c r="R56" s="67" t="n">
        <f aca="false">'Central SIPA income'!G51</f>
        <v>22628665.4719382</v>
      </c>
      <c r="S56" s="67"/>
      <c r="T56" s="9" t="n">
        <f aca="false">'Central SIPA income'!J51</f>
        <v>86522663.696861</v>
      </c>
      <c r="U56" s="9"/>
      <c r="V56" s="67" t="n">
        <f aca="false">'Central SIPA income'!F51</f>
        <v>114763.853891992</v>
      </c>
      <c r="W56" s="67"/>
      <c r="X56" s="67" t="n">
        <f aca="false">'Central SIPA income'!M51</f>
        <v>288253.713639495</v>
      </c>
      <c r="Y56" s="9"/>
      <c r="Z56" s="9" t="n">
        <f aca="false">R56+V56-N56-L56-F56</f>
        <v>-5592916.58231621</v>
      </c>
      <c r="AA56" s="9"/>
      <c r="AB56" s="9" t="n">
        <f aca="false">T56-P56-D56</f>
        <v>-68176936.6815992</v>
      </c>
      <c r="AC56" s="50"/>
      <c r="AD56" s="9"/>
      <c r="AE56" s="9"/>
      <c r="AF56" s="9"/>
      <c r="AG56" s="9" t="n">
        <f aca="false">BF56/100*$AG$53</f>
        <v>5483061215.4588</v>
      </c>
      <c r="AH56" s="40" t="n">
        <f aca="false">(AG56-AG55)/AG55</f>
        <v>0.014587750942063</v>
      </c>
      <c r="AI56" s="40"/>
      <c r="AJ56" s="40" t="n">
        <f aca="false">AB56/AG56</f>
        <v>-0.0124341009524721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12109060</v>
      </c>
      <c r="AY56" s="40" t="n">
        <f aca="false">(AW56-AW55)/AW55</f>
        <v>0.00653692997200929</v>
      </c>
      <c r="AZ56" s="39" t="n">
        <f aca="false">workers_and_wage_central!B44</f>
        <v>6950.4339073033</v>
      </c>
      <c r="BA56" s="40" t="n">
        <f aca="false">(AZ56-AZ55)/AZ55</f>
        <v>0.00799853510618587</v>
      </c>
      <c r="BB56" s="7"/>
      <c r="BC56" s="7"/>
      <c r="BD56" s="7"/>
      <c r="BE56" s="7"/>
      <c r="BF56" s="7" t="n">
        <f aca="false">BF55*(1+AY56)*(1+BA56)*(1-BE56)</f>
        <v>103.340189778603</v>
      </c>
      <c r="BG56" s="7"/>
      <c r="BH56" s="0" t="n">
        <f aca="false">BH55+1</f>
        <v>25</v>
      </c>
      <c r="BI56" s="40" t="n">
        <f aca="false">T63/AG63</f>
        <v>0.0183620080260151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135066981.530242</v>
      </c>
      <c r="E57" s="9"/>
      <c r="F57" s="67" t="n">
        <f aca="false">'Central pensions'!I57</f>
        <v>24550022.7113737</v>
      </c>
      <c r="G57" s="9" t="n">
        <f aca="false">'Central pensions'!K57</f>
        <v>1192925.02509744</v>
      </c>
      <c r="H57" s="9" t="n">
        <f aca="false">'Central pensions'!V57</f>
        <v>6563121.51830118</v>
      </c>
      <c r="I57" s="67" t="n">
        <f aca="false">'Central pensions'!M57</f>
        <v>36894.5884050752</v>
      </c>
      <c r="J57" s="9" t="n">
        <f aca="false">'Central pensions'!W57</f>
        <v>202983.139741273</v>
      </c>
      <c r="K57" s="9"/>
      <c r="L57" s="67" t="n">
        <f aca="false">'Central pensions'!N57</f>
        <v>4065120.36967378</v>
      </c>
      <c r="M57" s="67"/>
      <c r="N57" s="67" t="n">
        <f aca="false">'Central pensions'!L57</f>
        <v>1062506.19280466</v>
      </c>
      <c r="O57" s="9"/>
      <c r="P57" s="9" t="n">
        <f aca="false">'Central pensions'!X57</f>
        <v>26939524.5058092</v>
      </c>
      <c r="Q57" s="67"/>
      <c r="R57" s="67" t="n">
        <f aca="false">'Central SIPA income'!G52</f>
        <v>26474924.1975958</v>
      </c>
      <c r="S57" s="67"/>
      <c r="T57" s="9" t="n">
        <f aca="false">'Central SIPA income'!J52</f>
        <v>101229167.296195</v>
      </c>
      <c r="U57" s="9"/>
      <c r="V57" s="67" t="n">
        <f aca="false">'Central SIPA income'!F52</f>
        <v>112743.959389041</v>
      </c>
      <c r="W57" s="67"/>
      <c r="X57" s="67" t="n">
        <f aca="false">'Central SIPA income'!M52</f>
        <v>283180.320999828</v>
      </c>
      <c r="Y57" s="9"/>
      <c r="Z57" s="9" t="n">
        <f aca="false">R57+V57-N57-L57-F57</f>
        <v>-3089981.11686729</v>
      </c>
      <c r="AA57" s="9"/>
      <c r="AB57" s="9" t="n">
        <f aca="false">T57-P57-D57</f>
        <v>-60777338.7398563</v>
      </c>
      <c r="AC57" s="50"/>
      <c r="AD57" s="9"/>
      <c r="AE57" s="9"/>
      <c r="AF57" s="9"/>
      <c r="AG57" s="9" t="n">
        <f aca="false">BF57/100*$AG$53</f>
        <v>5545677930.41629</v>
      </c>
      <c r="AH57" s="40" t="n">
        <f aca="false">(AG57-AG56)/AG56</f>
        <v>0.0114200284288187</v>
      </c>
      <c r="AI57" s="40" t="n">
        <f aca="false">(AG57-AG53)/AG53</f>
        <v>0.0452033768371397</v>
      </c>
      <c r="AJ57" s="40" t="n">
        <f aca="false">AB57/AG57</f>
        <v>-0.0109594064968165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12188106</v>
      </c>
      <c r="AY57" s="40" t="n">
        <f aca="false">(AW57-AW56)/AW56</f>
        <v>0.00652783948547616</v>
      </c>
      <c r="AZ57" s="39" t="n">
        <f aca="false">workers_and_wage_central!B45</f>
        <v>6984.21621771622</v>
      </c>
      <c r="BA57" s="40" t="n">
        <f aca="false">(AZ57-AZ56)/AZ56</f>
        <v>0.00486046063648187</v>
      </c>
      <c r="BB57" s="7"/>
      <c r="BC57" s="7"/>
      <c r="BD57" s="7"/>
      <c r="BE57" s="7"/>
      <c r="BF57" s="7" t="n">
        <f aca="false">BF56*(1+AY57)*(1+BA57)*(1-BE57)</f>
        <v>104.520337683714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0.0159265657593745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133372451.787168</v>
      </c>
      <c r="E58" s="6"/>
      <c r="F58" s="8" t="n">
        <f aca="false">'Central pensions'!I58</f>
        <v>24242021.8720401</v>
      </c>
      <c r="G58" s="6" t="n">
        <f aca="false">'Central pensions'!K58</f>
        <v>1269494.70149908</v>
      </c>
      <c r="H58" s="6" t="n">
        <f aca="false">'Central pensions'!V58</f>
        <v>6984385.2861561</v>
      </c>
      <c r="I58" s="8" t="n">
        <f aca="false">'Central pensions'!M58</f>
        <v>39262.7227267756</v>
      </c>
      <c r="J58" s="6" t="n">
        <f aca="false">'Central pensions'!W58</f>
        <v>216011.916066683</v>
      </c>
      <c r="K58" s="6"/>
      <c r="L58" s="8" t="n">
        <f aca="false">'Central pensions'!N58</f>
        <v>4751966.9857744</v>
      </c>
      <c r="M58" s="8"/>
      <c r="N58" s="8" t="n">
        <f aca="false">'Central pensions'!L58</f>
        <v>1051898.90664538</v>
      </c>
      <c r="O58" s="6"/>
      <c r="P58" s="6" t="n">
        <f aca="false">'Central pensions'!X58</f>
        <v>30445216.7030939</v>
      </c>
      <c r="Q58" s="8"/>
      <c r="R58" s="8" t="n">
        <f aca="false">'Central SIPA income'!G53</f>
        <v>23059601.4363218</v>
      </c>
      <c r="S58" s="8"/>
      <c r="T58" s="6" t="n">
        <f aca="false">'Central SIPA income'!J53</f>
        <v>88170384.7066341</v>
      </c>
      <c r="U58" s="6"/>
      <c r="V58" s="8" t="n">
        <f aca="false">'Central SIPA income'!F53</f>
        <v>116476.886953649</v>
      </c>
      <c r="W58" s="8"/>
      <c r="X58" s="8" t="n">
        <f aca="false">'Central SIPA income'!M53</f>
        <v>292556.358809243</v>
      </c>
      <c r="Y58" s="6"/>
      <c r="Z58" s="6" t="n">
        <f aca="false">R58+V58-N58-L58-F58</f>
        <v>-6869809.44118451</v>
      </c>
      <c r="AA58" s="6"/>
      <c r="AB58" s="6" t="n">
        <f aca="false">T58-P58-D58</f>
        <v>-75647283.7836279</v>
      </c>
      <c r="AC58" s="50"/>
      <c r="AD58" s="6"/>
      <c r="AE58" s="6"/>
      <c r="AF58" s="6"/>
      <c r="AG58" s="6" t="n">
        <f aca="false">BF58/100*$AG$53</f>
        <v>5566328879.6494</v>
      </c>
      <c r="AH58" s="61" t="n">
        <f aca="false">(AG58-AG57)/AG57</f>
        <v>0.00372379166122123</v>
      </c>
      <c r="AI58" s="61"/>
      <c r="AJ58" s="61" t="n">
        <f aca="false">AB58/AG58</f>
        <v>-0.0135901570710627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0.00585803971171898</v>
      </c>
      <c r="AV58" s="5"/>
      <c r="AW58" s="65" t="n">
        <f aca="false">workers_and_wage_central!C46</f>
        <v>12224993</v>
      </c>
      <c r="AX58" s="5"/>
      <c r="AY58" s="61" t="n">
        <f aca="false">(AW58-AW57)/AW57</f>
        <v>0.00302647515536868</v>
      </c>
      <c r="AZ58" s="66" t="n">
        <f aca="false">workers_and_wage_central!B46</f>
        <v>6989.07173187232</v>
      </c>
      <c r="BA58" s="61" t="n">
        <f aca="false">(AZ58-AZ57)/AZ57</f>
        <v>0.000695212462607002</v>
      </c>
      <c r="BB58" s="5"/>
      <c r="BC58" s="5"/>
      <c r="BD58" s="5"/>
      <c r="BE58" s="5"/>
      <c r="BF58" s="5" t="n">
        <f aca="false">BF57*(1+AY58)*(1+BA58)*(1-BE58)</f>
        <v>104.909549645609</v>
      </c>
      <c r="BG58" s="5"/>
      <c r="BH58" s="5" t="n">
        <f aca="false">BH57+1</f>
        <v>27</v>
      </c>
      <c r="BI58" s="61" t="n">
        <f aca="false">T65/AG65</f>
        <v>0.0182997121604725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139809881.334218</v>
      </c>
      <c r="E59" s="9"/>
      <c r="F59" s="67" t="n">
        <f aca="false">'Central pensions'!I59</f>
        <v>25412100.8935186</v>
      </c>
      <c r="G59" s="9" t="n">
        <f aca="false">'Central pensions'!K59</f>
        <v>1456090.0614432</v>
      </c>
      <c r="H59" s="9" t="n">
        <f aca="false">'Central pensions'!V59</f>
        <v>8010977.90203685</v>
      </c>
      <c r="I59" s="67" t="n">
        <f aca="false">'Central pensions'!M59</f>
        <v>45033.713240511</v>
      </c>
      <c r="J59" s="9" t="n">
        <f aca="false">'Central pensions'!W59</f>
        <v>247762.203155778</v>
      </c>
      <c r="K59" s="9"/>
      <c r="L59" s="67" t="n">
        <f aca="false">'Central pensions'!N59</f>
        <v>4274152.57974612</v>
      </c>
      <c r="M59" s="67"/>
      <c r="N59" s="67" t="n">
        <f aca="false">'Central pensions'!L59</f>
        <v>1105401.59863764</v>
      </c>
      <c r="O59" s="9"/>
      <c r="P59" s="9" t="n">
        <f aca="false">'Central pensions'!X59</f>
        <v>28260191.5042742</v>
      </c>
      <c r="Q59" s="67"/>
      <c r="R59" s="67" t="n">
        <f aca="false">'Central SIPA income'!G54</f>
        <v>26831222.0125924</v>
      </c>
      <c r="S59" s="67"/>
      <c r="T59" s="9" t="n">
        <f aca="false">'Central SIPA income'!J54</f>
        <v>102591502.872772</v>
      </c>
      <c r="U59" s="9"/>
      <c r="V59" s="67" t="n">
        <f aca="false">'Central SIPA income'!F54</f>
        <v>115183.57602951</v>
      </c>
      <c r="W59" s="67"/>
      <c r="X59" s="67" t="n">
        <f aca="false">'Central SIPA income'!M54</f>
        <v>289307.934639691</v>
      </c>
      <c r="Y59" s="9"/>
      <c r="Z59" s="9" t="n">
        <f aca="false">R59+V59-N59-L59-F59</f>
        <v>-3845249.48328044</v>
      </c>
      <c r="AA59" s="9"/>
      <c r="AB59" s="9" t="n">
        <f aca="false">T59-P59-D59</f>
        <v>-65478569.9657207</v>
      </c>
      <c r="AC59" s="50"/>
      <c r="AD59" s="9"/>
      <c r="AE59" s="9"/>
      <c r="AF59" s="9"/>
      <c r="AG59" s="9" t="n">
        <f aca="false">BF59/100*$AG$53</f>
        <v>5614242010.54977</v>
      </c>
      <c r="AH59" s="40" t="n">
        <f aca="false">(AG59-AG58)/AG58</f>
        <v>0.00860767157965562</v>
      </c>
      <c r="AI59" s="40"/>
      <c r="AJ59" s="40" t="n">
        <f aca="false">AB59/AG59</f>
        <v>-0.0116629404009801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12264346</v>
      </c>
      <c r="AX59" s="7"/>
      <c r="AY59" s="40" t="n">
        <f aca="false">(AW59-AW58)/AW58</f>
        <v>0.00321906114792867</v>
      </c>
      <c r="AZ59" s="39" t="n">
        <f aca="false">workers_and_wage_central!B47</f>
        <v>7026.61227142243</v>
      </c>
      <c r="BA59" s="40" t="n">
        <f aca="false">(AZ59-AZ58)/AZ58</f>
        <v>0.00537131982476601</v>
      </c>
      <c r="BB59" s="7"/>
      <c r="BC59" s="7"/>
      <c r="BD59" s="7"/>
      <c r="BE59" s="7"/>
      <c r="BF59" s="7" t="n">
        <f aca="false">BF58*(1+AY59)*(1+BA59)*(1-BE59)</f>
        <v>105.812576594528</v>
      </c>
      <c r="BG59" s="7"/>
      <c r="BH59" s="7" t="n">
        <f aca="false">BH58+1</f>
        <v>28</v>
      </c>
      <c r="BI59" s="40" t="n">
        <f aca="false">T66/AG66</f>
        <v>0.0160029171462602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138628278.610089</v>
      </c>
      <c r="E60" s="9"/>
      <c r="F60" s="67" t="n">
        <f aca="false">'Central pensions'!I60</f>
        <v>25197330.6115107</v>
      </c>
      <c r="G60" s="9" t="n">
        <f aca="false">'Central pensions'!K60</f>
        <v>1517662.09145259</v>
      </c>
      <c r="H60" s="9" t="n">
        <f aca="false">'Central pensions'!V60</f>
        <v>8349729.0444627</v>
      </c>
      <c r="I60" s="67" t="n">
        <f aca="false">'Central pensions'!M60</f>
        <v>46938.0028284306</v>
      </c>
      <c r="J60" s="9" t="n">
        <f aca="false">'Central pensions'!W60</f>
        <v>258239.042612248</v>
      </c>
      <c r="K60" s="9"/>
      <c r="L60" s="67" t="n">
        <f aca="false">'Central pensions'!N60</f>
        <v>4132544.99551926</v>
      </c>
      <c r="M60" s="67"/>
      <c r="N60" s="67" t="n">
        <f aca="false">'Central pensions'!L60</f>
        <v>1098477.51974199</v>
      </c>
      <c r="O60" s="9"/>
      <c r="P60" s="9" t="n">
        <f aca="false">'Central pensions'!X60</f>
        <v>27487294.8373966</v>
      </c>
      <c r="Q60" s="67"/>
      <c r="R60" s="67" t="n">
        <f aca="false">'Central SIPA income'!G55</f>
        <v>23445675.1106176</v>
      </c>
      <c r="S60" s="67"/>
      <c r="T60" s="9" t="n">
        <f aca="false">'Central SIPA income'!J55</f>
        <v>89646570.8619658</v>
      </c>
      <c r="U60" s="9"/>
      <c r="V60" s="67" t="n">
        <f aca="false">'Central SIPA income'!F55</f>
        <v>115252.012484029</v>
      </c>
      <c r="W60" s="67"/>
      <c r="X60" s="67" t="n">
        <f aca="false">'Central SIPA income'!M55</f>
        <v>289479.827282665</v>
      </c>
      <c r="Y60" s="9"/>
      <c r="Z60" s="9" t="n">
        <f aca="false">R60+V60-N60-L60-F60</f>
        <v>-6867426.00367039</v>
      </c>
      <c r="AA60" s="9"/>
      <c r="AB60" s="9" t="n">
        <f aca="false">T60-P60-D60</f>
        <v>-76469002.5855198</v>
      </c>
      <c r="AC60" s="50"/>
      <c r="AD60" s="9"/>
      <c r="AE60" s="9"/>
      <c r="AF60" s="9"/>
      <c r="AG60" s="9" t="n">
        <f aca="false">BF60/100*$AG$53</f>
        <v>5643222657.89207</v>
      </c>
      <c r="AH60" s="40" t="n">
        <f aca="false">(AG60-AG59)/AG59</f>
        <v>0.00516198754664328</v>
      </c>
      <c r="AI60" s="40"/>
      <c r="AJ60" s="40" t="n">
        <f aca="false">AB60/AG60</f>
        <v>-0.0135505910755759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12283006</v>
      </c>
      <c r="AY60" s="40" t="n">
        <f aca="false">(AW60-AW59)/AW59</f>
        <v>0.00152148349369791</v>
      </c>
      <c r="AZ60" s="39" t="n">
        <f aca="false">workers_and_wage_central!B48</f>
        <v>7052.1538208292</v>
      </c>
      <c r="BA60" s="40" t="n">
        <f aca="false">(AZ60-AZ59)/AZ59</f>
        <v>0.00363497350076415</v>
      </c>
      <c r="BB60" s="7"/>
      <c r="BC60" s="7"/>
      <c r="BD60" s="7"/>
      <c r="BE60" s="7"/>
      <c r="BF60" s="7" t="n">
        <f aca="false">BF59*(1+AY60)*(1+BA60)*(1-BE60)</f>
        <v>106.358779797187</v>
      </c>
      <c r="BG60" s="7"/>
      <c r="BH60" s="0" t="n">
        <f aca="false">BH59+1</f>
        <v>29</v>
      </c>
      <c r="BI60" s="40" t="n">
        <f aca="false">T67/AG67</f>
        <v>0.0183709929747622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142187643.954611</v>
      </c>
      <c r="E61" s="9"/>
      <c r="F61" s="67" t="n">
        <f aca="false">'Central pensions'!I61</f>
        <v>25844287.3958861</v>
      </c>
      <c r="G61" s="9" t="n">
        <f aca="false">'Central pensions'!K61</f>
        <v>1606959.74074121</v>
      </c>
      <c r="H61" s="9" t="n">
        <f aca="false">'Central pensions'!V61</f>
        <v>8841018.36378265</v>
      </c>
      <c r="I61" s="67" t="n">
        <f aca="false">'Central pensions'!M61</f>
        <v>49699.7857961201</v>
      </c>
      <c r="J61" s="9" t="n">
        <f aca="false">'Central pensions'!W61</f>
        <v>273433.557642763</v>
      </c>
      <c r="K61" s="9"/>
      <c r="L61" s="67" t="n">
        <f aca="false">'Central pensions'!N61</f>
        <v>4223011.79102096</v>
      </c>
      <c r="M61" s="67"/>
      <c r="N61" s="67" t="n">
        <f aca="false">'Central pensions'!L61</f>
        <v>1128123.63547942</v>
      </c>
      <c r="O61" s="9"/>
      <c r="P61" s="9" t="n">
        <f aca="false">'Central pensions'!X61</f>
        <v>28119831.6510851</v>
      </c>
      <c r="Q61" s="67"/>
      <c r="R61" s="67" t="n">
        <f aca="false">'Central SIPA income'!G56</f>
        <v>27063536.4777785</v>
      </c>
      <c r="S61" s="67"/>
      <c r="T61" s="9" t="n">
        <f aca="false">'Central SIPA income'!J56</f>
        <v>103479777.365501</v>
      </c>
      <c r="U61" s="9"/>
      <c r="V61" s="67" t="n">
        <f aca="false">'Central SIPA income'!F56</f>
        <v>116826.551118162</v>
      </c>
      <c r="W61" s="67"/>
      <c r="X61" s="67" t="n">
        <f aca="false">'Central SIPA income'!M56</f>
        <v>293434.614379522</v>
      </c>
      <c r="Y61" s="9"/>
      <c r="Z61" s="9" t="n">
        <f aca="false">R61+V61-N61-L61-F61</f>
        <v>-4015059.79348981</v>
      </c>
      <c r="AA61" s="9"/>
      <c r="AB61" s="9" t="n">
        <f aca="false">T61-P61-D61</f>
        <v>-66827698.2401954</v>
      </c>
      <c r="AC61" s="50"/>
      <c r="AD61" s="9"/>
      <c r="AE61" s="9"/>
      <c r="AF61" s="9"/>
      <c r="AG61" s="9" t="n">
        <f aca="false">BF61/100*$AG$53</f>
        <v>5676736109.77123</v>
      </c>
      <c r="AH61" s="40" t="n">
        <f aca="false">(AG61-AG60)/AG60</f>
        <v>0.00593870805935578</v>
      </c>
      <c r="AI61" s="40" t="n">
        <f aca="false">(AG61-AG57)/AG57</f>
        <v>0.0236324902021675</v>
      </c>
      <c r="AJ61" s="40" t="n">
        <f aca="false">AB61/AG61</f>
        <v>-0.0117722044759429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12365938</v>
      </c>
      <c r="AY61" s="40" t="n">
        <f aca="false">(AW61-AW60)/AW60</f>
        <v>0.00675176744194377</v>
      </c>
      <c r="AZ61" s="39" t="n">
        <f aca="false">workers_and_wage_central!B49</f>
        <v>7046.45845478475</v>
      </c>
      <c r="BA61" s="40" t="n">
        <f aca="false">(AZ61-AZ60)/AZ60</f>
        <v>-0.000807606610568797</v>
      </c>
      <c r="BB61" s="7"/>
      <c r="BC61" s="7"/>
      <c r="BD61" s="7"/>
      <c r="BE61" s="7"/>
      <c r="BF61" s="7" t="n">
        <f aca="false">BF60*(1+AY61)*(1+BA61)*(1-BE61)</f>
        <v>106.990413539952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0.0160635000121886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140361725.475071</v>
      </c>
      <c r="E62" s="6"/>
      <c r="F62" s="8" t="n">
        <f aca="false">'Central pensions'!I62</f>
        <v>25512405.0984218</v>
      </c>
      <c r="G62" s="6" t="n">
        <f aca="false">'Central pensions'!K62</f>
        <v>1674100.01103741</v>
      </c>
      <c r="H62" s="6" t="n">
        <f aca="false">'Central pensions'!V62</f>
        <v>9210404.32136999</v>
      </c>
      <c r="I62" s="8" t="n">
        <f aca="false">'Central pensions'!M62</f>
        <v>51776.289001157</v>
      </c>
      <c r="J62" s="6" t="n">
        <f aca="false">'Central pensions'!W62</f>
        <v>284857.865609382</v>
      </c>
      <c r="K62" s="6"/>
      <c r="L62" s="8" t="n">
        <f aca="false">'Central pensions'!N62</f>
        <v>5061828.45343641</v>
      </c>
      <c r="M62" s="8"/>
      <c r="N62" s="8" t="n">
        <f aca="false">'Central pensions'!L62</f>
        <v>1114718.37432092</v>
      </c>
      <c r="O62" s="6"/>
      <c r="P62" s="6" t="n">
        <f aca="false">'Central pensions'!X62</f>
        <v>32398703.5082229</v>
      </c>
      <c r="Q62" s="8"/>
      <c r="R62" s="8" t="n">
        <f aca="false">'Central SIPA income'!G57</f>
        <v>23745810.0877316</v>
      </c>
      <c r="S62" s="8"/>
      <c r="T62" s="6" t="n">
        <f aca="false">'Central SIPA income'!J57</f>
        <v>90794162.9601698</v>
      </c>
      <c r="U62" s="6"/>
      <c r="V62" s="8" t="n">
        <f aca="false">'Central SIPA income'!F57</f>
        <v>113051.341807848</v>
      </c>
      <c r="W62" s="8"/>
      <c r="X62" s="8" t="n">
        <f aca="false">'Central SIPA income'!M57</f>
        <v>283952.377015061</v>
      </c>
      <c r="Y62" s="6"/>
      <c r="Z62" s="6" t="n">
        <f aca="false">R62+V62-N62-L62-F62</f>
        <v>-7830090.49663977</v>
      </c>
      <c r="AA62" s="6"/>
      <c r="AB62" s="6" t="n">
        <f aca="false">T62-P62-D62</f>
        <v>-81966266.0231243</v>
      </c>
      <c r="AC62" s="50"/>
      <c r="AD62" s="6"/>
      <c r="AE62" s="6"/>
      <c r="AF62" s="6"/>
      <c r="AG62" s="6" t="n">
        <f aca="false">BF62/100*$AG$53</f>
        <v>5701492649.16415</v>
      </c>
      <c r="AH62" s="61" t="n">
        <f aca="false">(AG62-AG61)/AG61</f>
        <v>0.00436105165260386</v>
      </c>
      <c r="AI62" s="61"/>
      <c r="AJ62" s="61" t="n">
        <f aca="false">AB62/AG62</f>
        <v>-0.0143762819785694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0.00554262554426991</v>
      </c>
      <c r="AV62" s="5"/>
      <c r="AW62" s="65" t="n">
        <f aca="false">workers_and_wage_central!C50</f>
        <v>12356618</v>
      </c>
      <c r="AX62" s="5"/>
      <c r="AY62" s="61" t="n">
        <f aca="false">(AW62-AW61)/AW61</f>
        <v>-0.000753683222413051</v>
      </c>
      <c r="AZ62" s="66" t="n">
        <f aca="false">workers_and_wage_central!B50</f>
        <v>7082.52640539804</v>
      </c>
      <c r="BA62" s="61" t="n">
        <f aca="false">(AZ62-AZ61)/AZ61</f>
        <v>0.00511859267243634</v>
      </c>
      <c r="BB62" s="5"/>
      <c r="BC62" s="5"/>
      <c r="BD62" s="5"/>
      <c r="BE62" s="5"/>
      <c r="BF62" s="5" t="n">
        <f aca="false">BF61*(1+AY62)*(1+BA62)*(1-BE62)</f>
        <v>107.457004259733</v>
      </c>
      <c r="BG62" s="5"/>
      <c r="BH62" s="5" t="n">
        <f aca="false">BH61+1</f>
        <v>31</v>
      </c>
      <c r="BI62" s="61" t="n">
        <f aca="false">T69/AG69</f>
        <v>0.018490649151011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143075737.590946</v>
      </c>
      <c r="E63" s="9"/>
      <c r="F63" s="67" t="n">
        <f aca="false">'Central pensions'!I63</f>
        <v>26005708.9268542</v>
      </c>
      <c r="G63" s="9" t="n">
        <f aca="false">'Central pensions'!K63</f>
        <v>1760924.28000242</v>
      </c>
      <c r="H63" s="9" t="n">
        <f aca="false">'Central pensions'!V63</f>
        <v>9688085.83191465</v>
      </c>
      <c r="I63" s="67" t="n">
        <f aca="false">'Central pensions'!M63</f>
        <v>54461.5756701778</v>
      </c>
      <c r="J63" s="9" t="n">
        <f aca="false">'Central pensions'!W63</f>
        <v>299631.520574678</v>
      </c>
      <c r="K63" s="9"/>
      <c r="L63" s="67" t="n">
        <f aca="false">'Central pensions'!N63</f>
        <v>4227014.43206287</v>
      </c>
      <c r="M63" s="67"/>
      <c r="N63" s="67" t="n">
        <f aca="false">'Central pensions'!L63</f>
        <v>1137494.96248301</v>
      </c>
      <c r="O63" s="9"/>
      <c r="P63" s="9" t="n">
        <f aca="false">'Central pensions'!X63</f>
        <v>28192159.6506645</v>
      </c>
      <c r="Q63" s="67"/>
      <c r="R63" s="67" t="n">
        <f aca="false">'Central SIPA income'!G58</f>
        <v>27510780.2221001</v>
      </c>
      <c r="S63" s="67"/>
      <c r="T63" s="9" t="n">
        <f aca="false">'Central SIPA income'!J58</f>
        <v>105189852.58529</v>
      </c>
      <c r="U63" s="9"/>
      <c r="V63" s="67" t="n">
        <f aca="false">'Central SIPA income'!F58</f>
        <v>115855.250810804</v>
      </c>
      <c r="W63" s="67"/>
      <c r="X63" s="67" t="n">
        <f aca="false">'Central SIPA income'!M58</f>
        <v>290994.988041089</v>
      </c>
      <c r="Y63" s="9"/>
      <c r="Z63" s="9" t="n">
        <f aca="false">R63+V63-N63-L63-F63</f>
        <v>-3743582.84848911</v>
      </c>
      <c r="AA63" s="9"/>
      <c r="AB63" s="9" t="n">
        <f aca="false">T63-P63-D63</f>
        <v>-66078044.6563204</v>
      </c>
      <c r="AC63" s="50"/>
      <c r="AD63" s="9"/>
      <c r="AE63" s="9"/>
      <c r="AF63" s="9"/>
      <c r="AG63" s="9" t="n">
        <f aca="false">BF63/100*$AG$53</f>
        <v>5728668260.91449</v>
      </c>
      <c r="AH63" s="40" t="n">
        <f aca="false">(AG63-AG62)/AG62</f>
        <v>0.00476640301453852</v>
      </c>
      <c r="AI63" s="40"/>
      <c r="AJ63" s="40" t="n">
        <f aca="false">AB63/AG63</f>
        <v>-0.0115346257885375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12396761</v>
      </c>
      <c r="AX63" s="7"/>
      <c r="AY63" s="40" t="n">
        <f aca="false">(AW63-AW62)/AW62</f>
        <v>0.00324870445942409</v>
      </c>
      <c r="AZ63" s="39" t="n">
        <f aca="false">workers_and_wage_central!B51</f>
        <v>7093.24073779064</v>
      </c>
      <c r="BA63" s="40" t="n">
        <f aca="false">(AZ63-AZ62)/AZ62</f>
        <v>0.00151278396709421</v>
      </c>
      <c r="BB63" s="7"/>
      <c r="BC63" s="7"/>
      <c r="BD63" s="7"/>
      <c r="BE63" s="7"/>
      <c r="BF63" s="7" t="n">
        <f aca="false">BF62*(1+AY63)*(1+BA63)*(1-BE63)</f>
        <v>107.96918764877</v>
      </c>
      <c r="BG63" s="7"/>
      <c r="BH63" s="7" t="n">
        <f aca="false">BH62+1</f>
        <v>32</v>
      </c>
      <c r="BI63" s="40" t="n">
        <f aca="false">T70/AG70</f>
        <v>0.0161272275780827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142021188.923711</v>
      </c>
      <c r="E64" s="9"/>
      <c r="F64" s="67" t="n">
        <f aca="false">'Central pensions'!I64</f>
        <v>25814032.2236543</v>
      </c>
      <c r="G64" s="9" t="n">
        <f aca="false">'Central pensions'!K64</f>
        <v>1802266.07219126</v>
      </c>
      <c r="H64" s="9" t="n">
        <f aca="false">'Central pensions'!V64</f>
        <v>9915536.17473692</v>
      </c>
      <c r="I64" s="67" t="n">
        <f aca="false">'Central pensions'!M64</f>
        <v>55740.1877997296</v>
      </c>
      <c r="J64" s="9" t="n">
        <f aca="false">'Central pensions'!W64</f>
        <v>306666.067259905</v>
      </c>
      <c r="K64" s="9"/>
      <c r="L64" s="67" t="n">
        <f aca="false">'Central pensions'!N64</f>
        <v>4107026.76289925</v>
      </c>
      <c r="M64" s="67"/>
      <c r="N64" s="67" t="n">
        <f aca="false">'Central pensions'!L64</f>
        <v>1131378.09709542</v>
      </c>
      <c r="O64" s="9"/>
      <c r="P64" s="9" t="n">
        <f aca="false">'Central pensions'!X64</f>
        <v>27535889.8763817</v>
      </c>
      <c r="Q64" s="67"/>
      <c r="R64" s="67" t="n">
        <f aca="false">'Central SIPA income'!G59</f>
        <v>23996530.2985677</v>
      </c>
      <c r="S64" s="67"/>
      <c r="T64" s="9" t="n">
        <f aca="false">'Central SIPA income'!J59</f>
        <v>91752813.4166489</v>
      </c>
      <c r="U64" s="9"/>
      <c r="V64" s="67" t="n">
        <f aca="false">'Central SIPA income'!F59</f>
        <v>120725.963481421</v>
      </c>
      <c r="W64" s="67"/>
      <c r="X64" s="67" t="n">
        <f aca="false">'Central SIPA income'!M59</f>
        <v>303228.814004251</v>
      </c>
      <c r="Y64" s="9"/>
      <c r="Z64" s="9" t="n">
        <f aca="false">R64+V64-N64-L64-F64</f>
        <v>-6935180.82159983</v>
      </c>
      <c r="AA64" s="9"/>
      <c r="AB64" s="9" t="n">
        <f aca="false">T64-P64-D64</f>
        <v>-77804265.3834436</v>
      </c>
      <c r="AC64" s="50"/>
      <c r="AD64" s="9"/>
      <c r="AE64" s="9"/>
      <c r="AF64" s="9"/>
      <c r="AG64" s="9" t="n">
        <f aca="false">BF64/100*$AG$53</f>
        <v>5760991716.78883</v>
      </c>
      <c r="AH64" s="40" t="n">
        <f aca="false">(AG64-AG63)/AG63</f>
        <v>0.00564240315587349</v>
      </c>
      <c r="AI64" s="40"/>
      <c r="AJ64" s="40" t="n">
        <f aca="false">AB64/AG64</f>
        <v>-0.0135053597033831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12415951</v>
      </c>
      <c r="AY64" s="40" t="n">
        <f aca="false">(AW64-AW63)/AW63</f>
        <v>0.00154798499382218</v>
      </c>
      <c r="AZ64" s="39" t="n">
        <f aca="false">workers_and_wage_central!B52</f>
        <v>7122.23854332743</v>
      </c>
      <c r="BA64" s="40" t="n">
        <f aca="false">(AZ64-AZ63)/AZ63</f>
        <v>0.00408808986029416</v>
      </c>
      <c r="BB64" s="7"/>
      <c r="BC64" s="7"/>
      <c r="BD64" s="7"/>
      <c r="BE64" s="7"/>
      <c r="BF64" s="7" t="n">
        <f aca="false">BF63*(1+AY64)*(1+BA64)*(1-BE64)</f>
        <v>108.578393333896</v>
      </c>
      <c r="BG64" s="7"/>
      <c r="BH64" s="0" t="n">
        <f aca="false">BH63+1</f>
        <v>33</v>
      </c>
      <c r="BI64" s="40" t="n">
        <f aca="false">T71/AG71</f>
        <v>0.0186114239686411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144973271.587504</v>
      </c>
      <c r="E65" s="9"/>
      <c r="F65" s="67" t="n">
        <f aca="false">'Central pensions'!I65</f>
        <v>26350608.1922654</v>
      </c>
      <c r="G65" s="9" t="n">
        <f aca="false">'Central pensions'!K65</f>
        <v>1912755.57270712</v>
      </c>
      <c r="H65" s="9" t="n">
        <f aca="false">'Central pensions'!V65</f>
        <v>10523416.8069022</v>
      </c>
      <c r="I65" s="67" t="n">
        <f aca="false">'Central pensions'!M65</f>
        <v>59157.3888466114</v>
      </c>
      <c r="J65" s="9" t="n">
        <f aca="false">'Central pensions'!W65</f>
        <v>325466.499182539</v>
      </c>
      <c r="K65" s="9"/>
      <c r="L65" s="67" t="n">
        <f aca="false">'Central pensions'!N65</f>
        <v>4208314.59220382</v>
      </c>
      <c r="M65" s="67"/>
      <c r="N65" s="67" t="n">
        <f aca="false">'Central pensions'!L65</f>
        <v>1156773.05660921</v>
      </c>
      <c r="O65" s="9"/>
      <c r="P65" s="9" t="n">
        <f aca="false">'Central pensions'!X65</f>
        <v>28201188.4786656</v>
      </c>
      <c r="Q65" s="67"/>
      <c r="R65" s="67" t="n">
        <f aca="false">'Central SIPA income'!G60</f>
        <v>27776197.7046761</v>
      </c>
      <c r="S65" s="67"/>
      <c r="T65" s="9" t="n">
        <f aca="false">'Central SIPA income'!J60</f>
        <v>106204699.334104</v>
      </c>
      <c r="U65" s="9"/>
      <c r="V65" s="67" t="n">
        <f aca="false">'Central SIPA income'!F60</f>
        <v>123995.327009722</v>
      </c>
      <c r="W65" s="67"/>
      <c r="X65" s="67" t="n">
        <f aca="false">'Central SIPA income'!M60</f>
        <v>311440.512603682</v>
      </c>
      <c r="Y65" s="9"/>
      <c r="Z65" s="9" t="n">
        <f aca="false">R65+V65-N65-L65-F65</f>
        <v>-3815502.80939269</v>
      </c>
      <c r="AA65" s="9"/>
      <c r="AB65" s="9" t="n">
        <f aca="false">T65-P65-D65</f>
        <v>-66969760.7320658</v>
      </c>
      <c r="AC65" s="50"/>
      <c r="AD65" s="9"/>
      <c r="AE65" s="9"/>
      <c r="AF65" s="9"/>
      <c r="AG65" s="9" t="n">
        <f aca="false">BF65/100*$AG$53</f>
        <v>5803626767.61149</v>
      </c>
      <c r="AH65" s="40" t="n">
        <f aca="false">(AG65-AG64)/AG64</f>
        <v>0.00740064435406377</v>
      </c>
      <c r="AI65" s="40" t="n">
        <f aca="false">(AG65-AG61)/AG61</f>
        <v>0.0223527490773867</v>
      </c>
      <c r="AJ65" s="40" t="n">
        <f aca="false">AB65/AG65</f>
        <v>-0.011539294895014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12485007</v>
      </c>
      <c r="AY65" s="40" t="n">
        <f aca="false">(AW65-AW64)/AW64</f>
        <v>0.0055618776201678</v>
      </c>
      <c r="AZ65" s="39" t="n">
        <f aca="false">workers_and_wage_central!B53</f>
        <v>7135.26224241131</v>
      </c>
      <c r="BA65" s="40" t="n">
        <f aca="false">(AZ65-AZ64)/AZ64</f>
        <v>0.00182859630503069</v>
      </c>
      <c r="BB65" s="7"/>
      <c r="BC65" s="7"/>
      <c r="BD65" s="7"/>
      <c r="BE65" s="7"/>
      <c r="BF65" s="7" t="n">
        <f aca="false">BF64*(1+AY65)*(1+BA65)*(1-BE65)</f>
        <v>109.381943407496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0.0161569683329567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143944494.119816</v>
      </c>
      <c r="E66" s="6"/>
      <c r="F66" s="8" t="n">
        <f aca="false">'Central pensions'!I66</f>
        <v>26163615.7096429</v>
      </c>
      <c r="G66" s="6" t="n">
        <f aca="false">'Central pensions'!K66</f>
        <v>1981442.14148486</v>
      </c>
      <c r="H66" s="6" t="n">
        <f aca="false">'Central pensions'!V66</f>
        <v>10901310.0425032</v>
      </c>
      <c r="I66" s="8" t="n">
        <f aca="false">'Central pensions'!M66</f>
        <v>61281.715716027</v>
      </c>
      <c r="J66" s="6" t="n">
        <f aca="false">'Central pensions'!W66</f>
        <v>337153.918840306</v>
      </c>
      <c r="K66" s="6"/>
      <c r="L66" s="8" t="n">
        <f aca="false">'Central pensions'!N66</f>
        <v>4973381.60532638</v>
      </c>
      <c r="M66" s="8"/>
      <c r="N66" s="8" t="n">
        <f aca="false">'Central pensions'!L66</f>
        <v>1150689.77953404</v>
      </c>
      <c r="O66" s="6"/>
      <c r="P66" s="6" t="n">
        <f aca="false">'Central pensions'!X66</f>
        <v>32137656.4511235</v>
      </c>
      <c r="Q66" s="8"/>
      <c r="R66" s="8" t="n">
        <f aca="false">'Central SIPA income'!G61</f>
        <v>24535329.725183</v>
      </c>
      <c r="S66" s="8"/>
      <c r="T66" s="6" t="n">
        <f aca="false">'Central SIPA income'!J61</f>
        <v>93812959.7229747</v>
      </c>
      <c r="U66" s="6"/>
      <c r="V66" s="8" t="n">
        <f aca="false">'Central SIPA income'!F61</f>
        <v>120170.945752772</v>
      </c>
      <c r="W66" s="8"/>
      <c r="X66" s="8" t="n">
        <f aca="false">'Central SIPA income'!M61</f>
        <v>301834.769485934</v>
      </c>
      <c r="Y66" s="6"/>
      <c r="Z66" s="6" t="n">
        <f aca="false">R66+V66-N66-L66-F66</f>
        <v>-7632186.42356748</v>
      </c>
      <c r="AA66" s="6"/>
      <c r="AB66" s="6" t="n">
        <f aca="false">T66-P66-D66</f>
        <v>-82269190.847965</v>
      </c>
      <c r="AC66" s="50"/>
      <c r="AD66" s="6"/>
      <c r="AE66" s="6"/>
      <c r="AF66" s="6"/>
      <c r="AG66" s="6" t="n">
        <f aca="false">BF66/100*$AG$53</f>
        <v>5862241169.25447</v>
      </c>
      <c r="AH66" s="61" t="n">
        <f aca="false">(AG66-AG65)/AG65</f>
        <v>0.0100996159798022</v>
      </c>
      <c r="AI66" s="61"/>
      <c r="AJ66" s="61" t="n">
        <f aca="false">AB66/AG66</f>
        <v>-0.0140337438315298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0.00905577655355898</v>
      </c>
      <c r="AV66" s="5"/>
      <c r="AW66" s="65" t="n">
        <f aca="false">workers_and_wage_central!C54</f>
        <v>12508141</v>
      </c>
      <c r="AX66" s="5"/>
      <c r="AY66" s="61" t="n">
        <f aca="false">(AW66-AW65)/AW65</f>
        <v>0.00185294249334422</v>
      </c>
      <c r="AZ66" s="66" t="n">
        <f aca="false">workers_and_wage_central!B54</f>
        <v>7193.99559084763</v>
      </c>
      <c r="BA66" s="61" t="n">
        <f aca="false">(AZ66-AZ65)/AZ65</f>
        <v>0.00823142113645382</v>
      </c>
      <c r="BB66" s="5"/>
      <c r="BC66" s="5"/>
      <c r="BD66" s="5"/>
      <c r="BE66" s="5"/>
      <c r="BF66" s="5" t="n">
        <f aca="false">BF65*(1+AY66)*(1+BA66)*(1-BE66)</f>
        <v>110.486659031036</v>
      </c>
      <c r="BG66" s="5"/>
      <c r="BH66" s="5" t="n">
        <f aca="false">BH65+1</f>
        <v>35</v>
      </c>
      <c r="BI66" s="61" t="n">
        <f aca="false">T73/AG73</f>
        <v>0.0185107658434591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147313155.518425</v>
      </c>
      <c r="E67" s="9"/>
      <c r="F67" s="67" t="n">
        <f aca="false">'Central pensions'!I67</f>
        <v>26775909.7944429</v>
      </c>
      <c r="G67" s="9" t="n">
        <f aca="false">'Central pensions'!K67</f>
        <v>2115381.66255099</v>
      </c>
      <c r="H67" s="9" t="n">
        <f aca="false">'Central pensions'!V67</f>
        <v>11638205.7688614</v>
      </c>
      <c r="I67" s="67" t="n">
        <f aca="false">'Central pensions'!M67</f>
        <v>65424.1751304432</v>
      </c>
      <c r="J67" s="9" t="n">
        <f aca="false">'Central pensions'!W67</f>
        <v>359944.508315302</v>
      </c>
      <c r="K67" s="9"/>
      <c r="L67" s="67" t="n">
        <f aca="false">'Central pensions'!N67</f>
        <v>4138564.28628561</v>
      </c>
      <c r="M67" s="67"/>
      <c r="N67" s="67" t="n">
        <f aca="false">'Central pensions'!L67</f>
        <v>1179645.57315303</v>
      </c>
      <c r="O67" s="9"/>
      <c r="P67" s="9" t="n">
        <f aca="false">'Central pensions'!X67</f>
        <v>27965091.6472177</v>
      </c>
      <c r="Q67" s="67"/>
      <c r="R67" s="67" t="n">
        <f aca="false">'Central SIPA income'!G62</f>
        <v>28402651.6073681</v>
      </c>
      <c r="S67" s="67"/>
      <c r="T67" s="9" t="n">
        <f aca="false">'Central SIPA income'!J62</f>
        <v>108600000.126871</v>
      </c>
      <c r="U67" s="9"/>
      <c r="V67" s="67" t="n">
        <f aca="false">'Central SIPA income'!F62</f>
        <v>122240.334500009</v>
      </c>
      <c r="W67" s="67"/>
      <c r="X67" s="67" t="n">
        <f aca="false">'Central SIPA income'!M62</f>
        <v>307032.477397664</v>
      </c>
      <c r="Y67" s="9"/>
      <c r="Z67" s="9" t="n">
        <f aca="false">R67+V67-N67-L67-F67</f>
        <v>-3569227.71201348</v>
      </c>
      <c r="AA67" s="9"/>
      <c r="AB67" s="9" t="n">
        <f aca="false">T67-P67-D67</f>
        <v>-66678247.0387713</v>
      </c>
      <c r="AC67" s="50"/>
      <c r="AD67" s="9"/>
      <c r="AE67" s="9"/>
      <c r="AF67" s="9"/>
      <c r="AG67" s="9" t="n">
        <f aca="false">BF67/100*$AG$53</f>
        <v>5911493204.3175</v>
      </c>
      <c r="AH67" s="40" t="n">
        <f aca="false">(AG67-AG66)/AG66</f>
        <v>0.00840157094207296</v>
      </c>
      <c r="AI67" s="40"/>
      <c r="AJ67" s="40" t="n">
        <f aca="false">AB67/AG67</f>
        <v>-0.011279425474104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12579592</v>
      </c>
      <c r="AX67" s="7"/>
      <c r="AY67" s="40" t="n">
        <f aca="false">(AW67-AW66)/AW66</f>
        <v>0.00571235965440428</v>
      </c>
      <c r="AZ67" s="39" t="n">
        <f aca="false">workers_and_wage_central!B55</f>
        <v>7213.2318803897</v>
      </c>
      <c r="BA67" s="40" t="n">
        <f aca="false">(AZ67-AZ66)/AZ66</f>
        <v>0.00267393679897963</v>
      </c>
      <c r="BB67" s="7"/>
      <c r="BC67" s="7"/>
      <c r="BD67" s="7"/>
      <c r="BE67" s="7"/>
      <c r="BF67" s="7" t="n">
        <f aca="false">BF66*(1+AY67)*(1+BA67)*(1-BE67)</f>
        <v>111.414920535038</v>
      </c>
      <c r="BG67" s="7"/>
      <c r="BH67" s="7" t="n">
        <f aca="false">BH66+1</f>
        <v>36</v>
      </c>
      <c r="BI67" s="40" t="n">
        <f aca="false">T74/AG74</f>
        <v>0.0161412676115371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145348222.107645</v>
      </c>
      <c r="E68" s="9"/>
      <c r="F68" s="67" t="n">
        <f aca="false">'Central pensions'!I68</f>
        <v>26418759.8876748</v>
      </c>
      <c r="G68" s="9" t="n">
        <f aca="false">'Central pensions'!K68</f>
        <v>2116454.21544958</v>
      </c>
      <c r="H68" s="9" t="n">
        <f aca="false">'Central pensions'!V68</f>
        <v>11644106.6384552</v>
      </c>
      <c r="I68" s="67" t="n">
        <f aca="false">'Central pensions'!M68</f>
        <v>65457.3468695749</v>
      </c>
      <c r="J68" s="9" t="n">
        <f aca="false">'Central pensions'!W68</f>
        <v>360127.009436759</v>
      </c>
      <c r="K68" s="9"/>
      <c r="L68" s="67" t="n">
        <f aca="false">'Central pensions'!N68</f>
        <v>4126389.94953283</v>
      </c>
      <c r="M68" s="67"/>
      <c r="N68" s="67" t="n">
        <f aca="false">'Central pensions'!L68</f>
        <v>1166118.43244841</v>
      </c>
      <c r="O68" s="9"/>
      <c r="P68" s="9" t="n">
        <f aca="false">'Central pensions'!X68</f>
        <v>27827496.6189282</v>
      </c>
      <c r="Q68" s="67"/>
      <c r="R68" s="67" t="n">
        <f aca="false">'Central SIPA income'!G63</f>
        <v>25071919.0774381</v>
      </c>
      <c r="S68" s="67"/>
      <c r="T68" s="9" t="n">
        <f aca="false">'Central SIPA income'!J63</f>
        <v>95864655.6184331</v>
      </c>
      <c r="U68" s="9"/>
      <c r="V68" s="67" t="n">
        <f aca="false">'Central SIPA income'!F63</f>
        <v>121765.840949816</v>
      </c>
      <c r="W68" s="67"/>
      <c r="X68" s="67" t="n">
        <f aca="false">'Central SIPA income'!M63</f>
        <v>305840.686399866</v>
      </c>
      <c r="Y68" s="9"/>
      <c r="Z68" s="9" t="n">
        <f aca="false">R68+V68-N68-L68-F68</f>
        <v>-6517583.35126816</v>
      </c>
      <c r="AA68" s="9"/>
      <c r="AB68" s="9" t="n">
        <f aca="false">T68-P68-D68</f>
        <v>-77311063.10814</v>
      </c>
      <c r="AC68" s="50"/>
      <c r="AD68" s="9"/>
      <c r="AE68" s="9"/>
      <c r="AF68" s="9"/>
      <c r="AG68" s="9" t="n">
        <f aca="false">BF68/100*$AG$53</f>
        <v>5967856042.93544</v>
      </c>
      <c r="AH68" s="40" t="n">
        <f aca="false">(AG68-AG67)/AG67</f>
        <v>0.00953445037825214</v>
      </c>
      <c r="AI68" s="40"/>
      <c r="AJ68" s="40" t="n">
        <f aca="false">AB68/AG68</f>
        <v>-0.0129545790903684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12670953</v>
      </c>
      <c r="AY68" s="40" t="n">
        <f aca="false">(AW68-AW67)/AW67</f>
        <v>0.00726263618088727</v>
      </c>
      <c r="AZ68" s="39" t="n">
        <f aca="false">workers_and_wage_central!B56</f>
        <v>7229.50084739605</v>
      </c>
      <c r="BA68" s="40" t="n">
        <f aca="false">(AZ68-AZ67)/AZ67</f>
        <v>0.00225543380222933</v>
      </c>
      <c r="BB68" s="7"/>
      <c r="BC68" s="7"/>
      <c r="BD68" s="7"/>
      <c r="BE68" s="7"/>
      <c r="BF68" s="7" t="n">
        <f aca="false">BF67*(1+AY68)*(1+BA68)*(1-BE68)</f>
        <v>112.477200566276</v>
      </c>
      <c r="BG68" s="7"/>
      <c r="BH68" s="0" t="n">
        <f aca="false">BH67+1</f>
        <v>37</v>
      </c>
      <c r="BI68" s="40" t="n">
        <f aca="false">T75/AG75</f>
        <v>0.0185919905527045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148449352.762015</v>
      </c>
      <c r="E69" s="9"/>
      <c r="F69" s="67" t="n">
        <f aca="false">'Central pensions'!I69</f>
        <v>26982427.092888</v>
      </c>
      <c r="G69" s="9" t="n">
        <f aca="false">'Central pensions'!K69</f>
        <v>2266168.42400422</v>
      </c>
      <c r="H69" s="9" t="n">
        <f aca="false">'Central pensions'!V69</f>
        <v>12467790.0410899</v>
      </c>
      <c r="I69" s="67" t="n">
        <f aca="false">'Central pensions'!M69</f>
        <v>70087.6832166254</v>
      </c>
      <c r="J69" s="9" t="n">
        <f aca="false">'Central pensions'!W69</f>
        <v>385601.753848141</v>
      </c>
      <c r="K69" s="9"/>
      <c r="L69" s="67" t="n">
        <f aca="false">'Central pensions'!N69</f>
        <v>4218993.14807063</v>
      </c>
      <c r="M69" s="67"/>
      <c r="N69" s="67" t="n">
        <f aca="false">'Central pensions'!L69</f>
        <v>1193371.84118016</v>
      </c>
      <c r="O69" s="9"/>
      <c r="P69" s="9" t="n">
        <f aca="false">'Central pensions'!X69</f>
        <v>28457955.2701444</v>
      </c>
      <c r="Q69" s="67"/>
      <c r="R69" s="67" t="n">
        <f aca="false">'Central SIPA income'!G64</f>
        <v>29096506.811855</v>
      </c>
      <c r="S69" s="67"/>
      <c r="T69" s="9" t="n">
        <f aca="false">'Central SIPA income'!J64</f>
        <v>111253015.638837</v>
      </c>
      <c r="U69" s="9"/>
      <c r="V69" s="67" t="n">
        <f aca="false">'Central SIPA income'!F64</f>
        <v>122234.368223804</v>
      </c>
      <c r="W69" s="67"/>
      <c r="X69" s="67" t="n">
        <f aca="false">'Central SIPA income'!M64</f>
        <v>307017.491831961</v>
      </c>
      <c r="Y69" s="9"/>
      <c r="Z69" s="9" t="n">
        <f aca="false">R69+V69-N69-L69-F69</f>
        <v>-3176050.90205993</v>
      </c>
      <c r="AA69" s="9"/>
      <c r="AB69" s="9" t="n">
        <f aca="false">T69-P69-D69</f>
        <v>-65654292.3933227</v>
      </c>
      <c r="AC69" s="50"/>
      <c r="AD69" s="9"/>
      <c r="AE69" s="9"/>
      <c r="AF69" s="9"/>
      <c r="AG69" s="9" t="n">
        <f aca="false">BF69/100*$AG$53</f>
        <v>6016717678.77085</v>
      </c>
      <c r="AH69" s="40" t="n">
        <f aca="false">(AG69-AG68)/AG68</f>
        <v>0.00818746891410862</v>
      </c>
      <c r="AI69" s="40" t="n">
        <f aca="false">(AG69-AG65)/AG65</f>
        <v>0.0367168530458509</v>
      </c>
      <c r="AJ69" s="40" t="n">
        <f aca="false">AB69/AG69</f>
        <v>-0.0109119782410557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12681633</v>
      </c>
      <c r="AY69" s="40" t="n">
        <f aca="false">(AW69-AW68)/AW68</f>
        <v>0.000842872671061127</v>
      </c>
      <c r="AZ69" s="39" t="n">
        <f aca="false">workers_and_wage_central!B57</f>
        <v>7282.55389519483</v>
      </c>
      <c r="BA69" s="40" t="n">
        <f aca="false">(AZ69-AZ68)/AZ68</f>
        <v>0.00733841089705337</v>
      </c>
      <c r="BB69" s="7"/>
      <c r="BC69" s="7"/>
      <c r="BD69" s="7"/>
      <c r="BE69" s="7"/>
      <c r="BF69" s="7" t="n">
        <f aca="false">BF68*(1+AY69)*(1+BA69)*(1-BE69)</f>
        <v>113.398104149459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0.0161894933337475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146898791.969633</v>
      </c>
      <c r="E70" s="6"/>
      <c r="F70" s="8" t="n">
        <f aca="false">'Central pensions'!I70</f>
        <v>26700594.3145354</v>
      </c>
      <c r="G70" s="6" t="n">
        <f aca="false">'Central pensions'!K70</f>
        <v>2333637.3136858</v>
      </c>
      <c r="H70" s="6" t="n">
        <f aca="false">'Central pensions'!V70</f>
        <v>12838983.9655772</v>
      </c>
      <c r="I70" s="8" t="n">
        <f aca="false">'Central pensions'!M70</f>
        <v>72174.3499078085</v>
      </c>
      <c r="J70" s="6" t="n">
        <f aca="false">'Central pensions'!W70</f>
        <v>397081.978316823</v>
      </c>
      <c r="K70" s="6"/>
      <c r="L70" s="8" t="n">
        <f aca="false">'Central pensions'!N70</f>
        <v>4998350.81511766</v>
      </c>
      <c r="M70" s="8"/>
      <c r="N70" s="8" t="n">
        <f aca="false">'Central pensions'!L70</f>
        <v>1182572.08399643</v>
      </c>
      <c r="O70" s="6"/>
      <c r="P70" s="6" t="n">
        <f aca="false">'Central pensions'!X70</f>
        <v>32442628.8317805</v>
      </c>
      <c r="Q70" s="8"/>
      <c r="R70" s="8" t="n">
        <f aca="false">'Central SIPA income'!G65</f>
        <v>25485124.9034538</v>
      </c>
      <c r="S70" s="8"/>
      <c r="T70" s="6" t="n">
        <f aca="false">'Central SIPA income'!J65</f>
        <v>97444583.9074558</v>
      </c>
      <c r="U70" s="6"/>
      <c r="V70" s="8" t="n">
        <f aca="false">'Central SIPA income'!F65</f>
        <v>121051.998500685</v>
      </c>
      <c r="W70" s="8"/>
      <c r="X70" s="8" t="n">
        <f aca="false">'Central SIPA income'!M65</f>
        <v>304047.719974137</v>
      </c>
      <c r="Y70" s="6"/>
      <c r="Z70" s="6" t="n">
        <f aca="false">R70+V70-N70-L70-F70</f>
        <v>-7275340.31169495</v>
      </c>
      <c r="AA70" s="6"/>
      <c r="AB70" s="6" t="n">
        <f aca="false">T70-P70-D70</f>
        <v>-81896836.8939573</v>
      </c>
      <c r="AC70" s="50"/>
      <c r="AD70" s="6"/>
      <c r="AE70" s="6"/>
      <c r="AF70" s="6"/>
      <c r="AG70" s="6" t="n">
        <f aca="false">BF70/100*$AG$53</f>
        <v>6042240269.48596</v>
      </c>
      <c r="AH70" s="61" t="n">
        <f aca="false">(AG70-AG69)/AG69</f>
        <v>0.00424194587111189</v>
      </c>
      <c r="AI70" s="61"/>
      <c r="AJ70" s="61" t="n">
        <f aca="false">AB70/AG70</f>
        <v>-0.0135540516830398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0.00695666322960518</v>
      </c>
      <c r="AV70" s="5"/>
      <c r="AW70" s="65" t="n">
        <f aca="false">workers_and_wage_central!C58</f>
        <v>12730359</v>
      </c>
      <c r="AX70" s="5"/>
      <c r="AY70" s="61" t="n">
        <f aca="false">(AW70-AW69)/AW69</f>
        <v>0.00384224965349494</v>
      </c>
      <c r="AZ70" s="66" t="n">
        <f aca="false">workers_and_wage_central!B58</f>
        <v>7285.45356319297</v>
      </c>
      <c r="BA70" s="61" t="n">
        <f aca="false">(AZ70-AZ69)/AZ69</f>
        <v>0.00039816636304666</v>
      </c>
      <c r="BB70" s="5"/>
      <c r="BC70" s="5"/>
      <c r="BD70" s="5"/>
      <c r="BE70" s="5"/>
      <c r="BF70" s="5" t="n">
        <f aca="false">BF69*(1+AY70)*(1+BA70)*(1-BE70)</f>
        <v>113.879132769147</v>
      </c>
      <c r="BG70" s="5"/>
      <c r="BH70" s="5" t="n">
        <f aca="false">BH69+1</f>
        <v>39</v>
      </c>
      <c r="BI70" s="61" t="n">
        <f aca="false">T77/AG77</f>
        <v>0.0186524588304947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150128993.41725</v>
      </c>
      <c r="E71" s="9"/>
      <c r="F71" s="67" t="n">
        <f aca="false">'Central pensions'!I71</f>
        <v>27287721.6642612</v>
      </c>
      <c r="G71" s="9" t="n">
        <f aca="false">'Central pensions'!K71</f>
        <v>2475123.39818119</v>
      </c>
      <c r="H71" s="9" t="n">
        <f aca="false">'Central pensions'!V71</f>
        <v>13617398.657327</v>
      </c>
      <c r="I71" s="67" t="n">
        <f aca="false">'Central pensions'!M71</f>
        <v>76550.2081911713</v>
      </c>
      <c r="J71" s="9" t="n">
        <f aca="false">'Central pensions'!W71</f>
        <v>421156.659504963</v>
      </c>
      <c r="K71" s="9"/>
      <c r="L71" s="67" t="n">
        <f aca="false">'Central pensions'!N71</f>
        <v>4135329.25371671</v>
      </c>
      <c r="M71" s="67"/>
      <c r="N71" s="67" t="n">
        <f aca="false">'Central pensions'!L71</f>
        <v>1209383.00301726</v>
      </c>
      <c r="O71" s="9"/>
      <c r="P71" s="9" t="n">
        <f aca="false">'Central pensions'!X71</f>
        <v>28111911.6129917</v>
      </c>
      <c r="Q71" s="67"/>
      <c r="R71" s="67" t="n">
        <f aca="false">'Central SIPA income'!G66</f>
        <v>29655151.8576987</v>
      </c>
      <c r="S71" s="67"/>
      <c r="T71" s="9" t="n">
        <f aca="false">'Central SIPA income'!J66</f>
        <v>113389043.390336</v>
      </c>
      <c r="U71" s="9"/>
      <c r="V71" s="67" t="n">
        <f aca="false">'Central SIPA income'!F66</f>
        <v>123557.613945956</v>
      </c>
      <c r="W71" s="67"/>
      <c r="X71" s="67" t="n">
        <f aca="false">'Central SIPA income'!M66</f>
        <v>310341.10358368</v>
      </c>
      <c r="Y71" s="9"/>
      <c r="Z71" s="9" t="n">
        <f aca="false">R71+V71-N71-L71-F71</f>
        <v>-2853724.44935045</v>
      </c>
      <c r="AA71" s="9"/>
      <c r="AB71" s="9" t="n">
        <f aca="false">T71-P71-D71</f>
        <v>-64851861.639905</v>
      </c>
      <c r="AC71" s="50"/>
      <c r="AD71" s="9"/>
      <c r="AE71" s="9"/>
      <c r="AF71" s="9"/>
      <c r="AG71" s="9" t="n">
        <f aca="false">BF71/100*$AG$53</f>
        <v>6092443199.47732</v>
      </c>
      <c r="AH71" s="40" t="n">
        <f aca="false">(AG71-AG70)/AG70</f>
        <v>0.00830866164738506</v>
      </c>
      <c r="AI71" s="40"/>
      <c r="AJ71" s="40" t="n">
        <f aca="false">AB71/AG71</f>
        <v>-0.0106446395176025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12728283</v>
      </c>
      <c r="AX71" s="7"/>
      <c r="AY71" s="40" t="n">
        <f aca="false">(AW71-AW70)/AW70</f>
        <v>-0.000163074741254351</v>
      </c>
      <c r="AZ71" s="39" t="n">
        <f aca="false">workers_and_wage_central!B59</f>
        <v>7347.18407193876</v>
      </c>
      <c r="BA71" s="40" t="n">
        <f aca="false">(AZ71-AZ70)/AZ70</f>
        <v>0.0084731181401878</v>
      </c>
      <c r="BB71" s="7"/>
      <c r="BC71" s="7"/>
      <c r="BD71" s="7"/>
      <c r="BE71" s="7"/>
      <c r="BF71" s="7" t="n">
        <f aca="false">BF70*(1+AY71)*(1+BA71)*(1-BE71)</f>
        <v>114.825315952024</v>
      </c>
      <c r="BG71" s="7"/>
      <c r="BH71" s="7" t="n">
        <f aca="false">BH70+1</f>
        <v>40</v>
      </c>
      <c r="BI71" s="40" t="n">
        <f aca="false">T78/AG78</f>
        <v>0.0162784590688107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148189181.220817</v>
      </c>
      <c r="E72" s="9"/>
      <c r="F72" s="67" t="n">
        <f aca="false">'Central pensions'!I72</f>
        <v>26935137.8355662</v>
      </c>
      <c r="G72" s="9" t="n">
        <f aca="false">'Central pensions'!K72</f>
        <v>2551011.09545008</v>
      </c>
      <c r="H72" s="9" t="n">
        <f aca="false">'Central pensions'!V72</f>
        <v>14034910.37721</v>
      </c>
      <c r="I72" s="67" t="n">
        <f aca="false">'Central pensions'!M72</f>
        <v>78897.2503747451</v>
      </c>
      <c r="J72" s="9" t="n">
        <f aca="false">'Central pensions'!W72</f>
        <v>434069.393109588</v>
      </c>
      <c r="K72" s="9"/>
      <c r="L72" s="67" t="n">
        <f aca="false">'Central pensions'!N72</f>
        <v>4001960.86394334</v>
      </c>
      <c r="M72" s="67"/>
      <c r="N72" s="67" t="n">
        <f aca="false">'Central pensions'!L72</f>
        <v>1195069.86608483</v>
      </c>
      <c r="O72" s="9"/>
      <c r="P72" s="9" t="n">
        <f aca="false">'Central pensions'!X72</f>
        <v>27341115.7481069</v>
      </c>
      <c r="Q72" s="67"/>
      <c r="R72" s="67" t="n">
        <f aca="false">'Central SIPA income'!G67</f>
        <v>25842063.3410828</v>
      </c>
      <c r="S72" s="67"/>
      <c r="T72" s="9" t="n">
        <f aca="false">'Central SIPA income'!J67</f>
        <v>98809368.9601914</v>
      </c>
      <c r="U72" s="9"/>
      <c r="V72" s="67" t="n">
        <f aca="false">'Central SIPA income'!F67</f>
        <v>122635.118087928</v>
      </c>
      <c r="W72" s="67"/>
      <c r="X72" s="67" t="n">
        <f aca="false">'Central SIPA income'!M67</f>
        <v>308024.059951249</v>
      </c>
      <c r="Y72" s="9"/>
      <c r="Z72" s="9" t="n">
        <f aca="false">R72+V72-N72-L72-F72</f>
        <v>-6167470.10642358</v>
      </c>
      <c r="AA72" s="9"/>
      <c r="AB72" s="9" t="n">
        <f aca="false">T72-P72-D72</f>
        <v>-76720928.0087329</v>
      </c>
      <c r="AC72" s="50"/>
      <c r="AD72" s="9"/>
      <c r="AE72" s="9"/>
      <c r="AF72" s="9"/>
      <c r="AG72" s="9" t="n">
        <f aca="false">BF72/100*$AG$53</f>
        <v>6115588452.23717</v>
      </c>
      <c r="AH72" s="40" t="n">
        <f aca="false">(AG72-AG71)/AG71</f>
        <v>0.00379901001979523</v>
      </c>
      <c r="AI72" s="40"/>
      <c r="AJ72" s="40" t="n">
        <f aca="false">AB72/AG72</f>
        <v>-0.0125451424025545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12753509</v>
      </c>
      <c r="AY72" s="40" t="n">
        <f aca="false">(AW72-AW71)/AW71</f>
        <v>0.00198188553790012</v>
      </c>
      <c r="AZ72" s="39" t="n">
        <f aca="false">workers_and_wage_central!B60</f>
        <v>7360.50841267067</v>
      </c>
      <c r="BA72" s="40" t="n">
        <f aca="false">(AZ72-AZ71)/AZ71</f>
        <v>0.00181353027247535</v>
      </c>
      <c r="BB72" s="7"/>
      <c r="BC72" s="7"/>
      <c r="BD72" s="7"/>
      <c r="BE72" s="7"/>
      <c r="BF72" s="7" t="n">
        <f aca="false">BF71*(1+AY72)*(1+BA72)*(1-BE72)</f>
        <v>115.261538477852</v>
      </c>
      <c r="BG72" s="7"/>
      <c r="BH72" s="0" t="n">
        <f aca="false">BH71+1</f>
        <v>41</v>
      </c>
      <c r="BI72" s="40" t="n">
        <f aca="false">T79/AG79</f>
        <v>0.0187208870823273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151204174.585192</v>
      </c>
      <c r="E73" s="9"/>
      <c r="F73" s="67" t="n">
        <f aca="false">'Central pensions'!I73</f>
        <v>27483148.5686962</v>
      </c>
      <c r="G73" s="9" t="n">
        <f aca="false">'Central pensions'!K73</f>
        <v>2651762.8095422</v>
      </c>
      <c r="H73" s="9" t="n">
        <f aca="false">'Central pensions'!V73</f>
        <v>14589216.5815833</v>
      </c>
      <c r="I73" s="67" t="n">
        <f aca="false">'Central pensions'!M73</f>
        <v>82013.2827693471</v>
      </c>
      <c r="J73" s="9" t="n">
        <f aca="false">'Central pensions'!W73</f>
        <v>451212.883966497</v>
      </c>
      <c r="K73" s="9"/>
      <c r="L73" s="67" t="n">
        <f aca="false">'Central pensions'!N73</f>
        <v>4183548.24011849</v>
      </c>
      <c r="M73" s="67"/>
      <c r="N73" s="67" t="n">
        <f aca="false">'Central pensions'!L73</f>
        <v>1220110.25654649</v>
      </c>
      <c r="O73" s="9"/>
      <c r="P73" s="9" t="n">
        <f aca="false">'Central pensions'!X73</f>
        <v>28421138.3465203</v>
      </c>
      <c r="Q73" s="67"/>
      <c r="R73" s="67" t="n">
        <f aca="false">'Central SIPA income'!G68</f>
        <v>29946614.1533796</v>
      </c>
      <c r="S73" s="67"/>
      <c r="T73" s="9" t="n">
        <f aca="false">'Central SIPA income'!J68</f>
        <v>114503474.739405</v>
      </c>
      <c r="U73" s="9"/>
      <c r="V73" s="67" t="n">
        <f aca="false">'Central SIPA income'!F68</f>
        <v>127568.849962304</v>
      </c>
      <c r="W73" s="67"/>
      <c r="X73" s="67" t="n">
        <f aca="false">'Central SIPA income'!M68</f>
        <v>320416.171985314</v>
      </c>
      <c r="Y73" s="9"/>
      <c r="Z73" s="9" t="n">
        <f aca="false">R73+V73-N73-L73-F73</f>
        <v>-2812624.06201923</v>
      </c>
      <c r="AA73" s="9"/>
      <c r="AB73" s="9" t="n">
        <f aca="false">T73-P73-D73</f>
        <v>-65121838.1923078</v>
      </c>
      <c r="AC73" s="50"/>
      <c r="AD73" s="9"/>
      <c r="AE73" s="9"/>
      <c r="AF73" s="9"/>
      <c r="AG73" s="9" t="n">
        <f aca="false">BF73/100*$AG$53</f>
        <v>6185777277.2738</v>
      </c>
      <c r="AH73" s="40" t="n">
        <f aca="false">(AG73-AG72)/AG72</f>
        <v>0.0114770353801286</v>
      </c>
      <c r="AI73" s="40" t="n">
        <f aca="false">(AG73-AG69)/AG69</f>
        <v>0.0280983099970693</v>
      </c>
      <c r="AJ73" s="40" t="n">
        <f aca="false">AB73/AG73</f>
        <v>-0.0105276726389037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12828201</v>
      </c>
      <c r="AY73" s="40" t="n">
        <f aca="false">(AW73-AW72)/AW72</f>
        <v>0.00585658425457652</v>
      </c>
      <c r="AZ73" s="39" t="n">
        <f aca="false">workers_and_wage_central!B61</f>
        <v>7401.63691790712</v>
      </c>
      <c r="BA73" s="40" t="n">
        <f aca="false">(AZ73-AZ72)/AZ72</f>
        <v>0.00558772613664133</v>
      </c>
      <c r="BB73" s="7"/>
      <c r="BC73" s="7"/>
      <c r="BD73" s="7"/>
      <c r="BE73" s="7"/>
      <c r="BF73" s="7" t="n">
        <f aca="false">BF72*(1+AY73)*(1+BA73)*(1-BE73)</f>
        <v>116.58439923293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0.0162838490808587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149799453.551639</v>
      </c>
      <c r="E74" s="6"/>
      <c r="F74" s="8" t="n">
        <f aca="false">'Central pensions'!I74</f>
        <v>27227823.8928488</v>
      </c>
      <c r="G74" s="6" t="n">
        <f aca="false">'Central pensions'!K74</f>
        <v>2681451.03459425</v>
      </c>
      <c r="H74" s="6" t="n">
        <f aca="false">'Central pensions'!V74</f>
        <v>14752552.4363771</v>
      </c>
      <c r="I74" s="8" t="n">
        <f aca="false">'Central pensions'!M74</f>
        <v>82931.4752967297</v>
      </c>
      <c r="J74" s="6" t="n">
        <f aca="false">'Central pensions'!W74</f>
        <v>456264.508341563</v>
      </c>
      <c r="K74" s="6"/>
      <c r="L74" s="8" t="n">
        <f aca="false">'Central pensions'!N74</f>
        <v>4935862.13550715</v>
      </c>
      <c r="M74" s="8"/>
      <c r="N74" s="8" t="n">
        <f aca="false">'Central pensions'!L74</f>
        <v>1209828.77791741</v>
      </c>
      <c r="O74" s="6"/>
      <c r="P74" s="6" t="n">
        <f aca="false">'Central pensions'!X74</f>
        <v>32268333.0641513</v>
      </c>
      <c r="Q74" s="8"/>
      <c r="R74" s="8" t="n">
        <f aca="false">'Central SIPA income'!G69</f>
        <v>26278616.1486492</v>
      </c>
      <c r="S74" s="8"/>
      <c r="T74" s="6" t="n">
        <f aca="false">'Central SIPA income'!J69</f>
        <v>100478566.456696</v>
      </c>
      <c r="U74" s="6"/>
      <c r="V74" s="8" t="n">
        <f aca="false">'Central SIPA income'!F69</f>
        <v>126568.152513939</v>
      </c>
      <c r="W74" s="8"/>
      <c r="X74" s="8" t="n">
        <f aca="false">'Central SIPA income'!M69</f>
        <v>317902.7085041</v>
      </c>
      <c r="Y74" s="6"/>
      <c r="Z74" s="6" t="n">
        <f aca="false">R74+V74-N74-L74-F74</f>
        <v>-6968330.50511022</v>
      </c>
      <c r="AA74" s="6"/>
      <c r="AB74" s="6" t="n">
        <f aca="false">T74-P74-D74</f>
        <v>-81589220.1590944</v>
      </c>
      <c r="AC74" s="50"/>
      <c r="AD74" s="6"/>
      <c r="AE74" s="6"/>
      <c r="AF74" s="6"/>
      <c r="AG74" s="6" t="n">
        <f aca="false">BF74/100*$AG$53</f>
        <v>6224948924.38794</v>
      </c>
      <c r="AH74" s="61" t="n">
        <f aca="false">(AG74-AG73)/AG73</f>
        <v>0.00633253435393659</v>
      </c>
      <c r="AI74" s="61"/>
      <c r="AJ74" s="61" t="n">
        <f aca="false">AB74/AG74</f>
        <v>-0.013106809573882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0.0068674696202068</v>
      </c>
      <c r="AV74" s="5"/>
      <c r="AW74" s="65" t="n">
        <f aca="false">workers_and_wage_central!C62</f>
        <v>12840359</v>
      </c>
      <c r="AX74" s="5"/>
      <c r="AY74" s="61" t="n">
        <f aca="false">(AW74-AW73)/AW73</f>
        <v>0.000947755651786248</v>
      </c>
      <c r="AZ74" s="66" t="n">
        <f aca="false">workers_and_wage_central!B62</f>
        <v>7441.4553565934</v>
      </c>
      <c r="BA74" s="61" t="n">
        <f aca="false">(AZ74-AZ73)/AZ73</f>
        <v>0.00537968007994979</v>
      </c>
      <c r="BB74" s="5"/>
      <c r="BC74" s="5"/>
      <c r="BD74" s="5"/>
      <c r="BE74" s="5"/>
      <c r="BF74" s="5" t="n">
        <f aca="false">BF73*(1+AY74)*(1+BA74)*(1-BE74)</f>
        <v>117.322673946206</v>
      </c>
      <c r="BG74" s="5"/>
      <c r="BH74" s="5" t="n">
        <f aca="false">BH73+1</f>
        <v>43</v>
      </c>
      <c r="BI74" s="61" t="n">
        <f aca="false">T81/AG81</f>
        <v>0.0187573266458224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152854996.284136</v>
      </c>
      <c r="E75" s="9"/>
      <c r="F75" s="67" t="n">
        <f aca="false">'Central pensions'!I75</f>
        <v>27783204.9536271</v>
      </c>
      <c r="G75" s="9" t="n">
        <f aca="false">'Central pensions'!K75</f>
        <v>2784797.35438107</v>
      </c>
      <c r="H75" s="9" t="n">
        <f aca="false">'Central pensions'!V75</f>
        <v>15321133.3957503</v>
      </c>
      <c r="I75" s="67" t="n">
        <f aca="false">'Central pensions'!M75</f>
        <v>86127.7532282812</v>
      </c>
      <c r="J75" s="9" t="n">
        <f aca="false">'Central pensions'!W75</f>
        <v>473849.486466507</v>
      </c>
      <c r="K75" s="9"/>
      <c r="L75" s="67" t="n">
        <f aca="false">'Central pensions'!N75</f>
        <v>4190462.70603712</v>
      </c>
      <c r="M75" s="67"/>
      <c r="N75" s="67" t="n">
        <f aca="false">'Central pensions'!L75</f>
        <v>1236183.2110956</v>
      </c>
      <c r="O75" s="9"/>
      <c r="P75" s="9" t="n">
        <f aca="false">'Central pensions'!X75</f>
        <v>28545446.196683</v>
      </c>
      <c r="Q75" s="67"/>
      <c r="R75" s="67" t="n">
        <f aca="false">'Central SIPA income'!G70</f>
        <v>30510970.6639512</v>
      </c>
      <c r="S75" s="67"/>
      <c r="T75" s="9" t="n">
        <f aca="false">'Central SIPA income'!J70</f>
        <v>116661340.771313</v>
      </c>
      <c r="U75" s="9"/>
      <c r="V75" s="67" t="n">
        <f aca="false">'Central SIPA income'!F70</f>
        <v>123906.58477746</v>
      </c>
      <c r="W75" s="67"/>
      <c r="X75" s="67" t="n">
        <f aca="false">'Central SIPA income'!M70</f>
        <v>311217.617701336</v>
      </c>
      <c r="Y75" s="9"/>
      <c r="Z75" s="9" t="n">
        <f aca="false">R75+V75-N75-L75-F75</f>
        <v>-2574973.62203122</v>
      </c>
      <c r="AA75" s="9"/>
      <c r="AB75" s="9" t="n">
        <f aca="false">T75-P75-D75</f>
        <v>-64739101.7095059</v>
      </c>
      <c r="AC75" s="50"/>
      <c r="AD75" s="9"/>
      <c r="AE75" s="9"/>
      <c r="AF75" s="9"/>
      <c r="AG75" s="9" t="n">
        <f aca="false">BF75/100*$AG$53</f>
        <v>6274817128.40818</v>
      </c>
      <c r="AH75" s="40" t="n">
        <f aca="false">(AG75-AG74)/AG74</f>
        <v>0.00801102219889218</v>
      </c>
      <c r="AI75" s="40"/>
      <c r="AJ75" s="40" t="n">
        <f aca="false">AB75/AG75</f>
        <v>-0.0103172889957877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12907476</v>
      </c>
      <c r="AX75" s="7"/>
      <c r="AY75" s="40" t="n">
        <f aca="false">(AW75-AW74)/AW74</f>
        <v>0.00522703454007789</v>
      </c>
      <c r="AZ75" s="39" t="n">
        <f aca="false">workers_and_wage_central!B63</f>
        <v>7462.06455149618</v>
      </c>
      <c r="BA75" s="40" t="n">
        <f aca="false">(AZ75-AZ74)/AZ74</f>
        <v>0.00276951132744654</v>
      </c>
      <c r="BB75" s="7"/>
      <c r="BC75" s="7"/>
      <c r="BD75" s="7"/>
      <c r="BE75" s="7"/>
      <c r="BF75" s="7" t="n">
        <f aca="false">BF74*(1+AY75)*(1+BA75)*(1-BE75)</f>
        <v>118.262548491622</v>
      </c>
      <c r="BG75" s="7"/>
      <c r="BH75" s="7" t="n">
        <f aca="false">BH74+1</f>
        <v>44</v>
      </c>
      <c r="BI75" s="40" t="n">
        <f aca="false">T82/AG82</f>
        <v>0.0163357771729057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151294188.294221</v>
      </c>
      <c r="E76" s="9"/>
      <c r="F76" s="67" t="n">
        <f aca="false">'Central pensions'!I76</f>
        <v>27499509.6258247</v>
      </c>
      <c r="G76" s="9" t="n">
        <f aca="false">'Central pensions'!K76</f>
        <v>2816646.20968139</v>
      </c>
      <c r="H76" s="9" t="n">
        <f aca="false">'Central pensions'!V76</f>
        <v>15496356.4006811</v>
      </c>
      <c r="I76" s="67" t="n">
        <f aca="false">'Central pensions'!M76</f>
        <v>87112.7693715892</v>
      </c>
      <c r="J76" s="9" t="n">
        <f aca="false">'Central pensions'!W76</f>
        <v>479268.75466024</v>
      </c>
      <c r="K76" s="9"/>
      <c r="L76" s="67" t="n">
        <f aca="false">'Central pensions'!N76</f>
        <v>4102827.10131179</v>
      </c>
      <c r="M76" s="67"/>
      <c r="N76" s="67" t="n">
        <f aca="false">'Central pensions'!L76</f>
        <v>1225374.52022891</v>
      </c>
      <c r="O76" s="9"/>
      <c r="P76" s="9" t="n">
        <f aca="false">'Central pensions'!X76</f>
        <v>28031238.399092</v>
      </c>
      <c r="Q76" s="67"/>
      <c r="R76" s="67" t="n">
        <f aca="false">'Central SIPA income'!G71</f>
        <v>26563851.5795278</v>
      </c>
      <c r="S76" s="67"/>
      <c r="T76" s="9" t="n">
        <f aca="false">'Central SIPA income'!J71</f>
        <v>101569188.8485</v>
      </c>
      <c r="U76" s="9"/>
      <c r="V76" s="67" t="n">
        <f aca="false">'Central SIPA income'!F71</f>
        <v>125529.22693238</v>
      </c>
      <c r="W76" s="67"/>
      <c r="X76" s="67" t="n">
        <f aca="false">'Central SIPA income'!M71</f>
        <v>315293.226973779</v>
      </c>
      <c r="Y76" s="9"/>
      <c r="Z76" s="9" t="n">
        <f aca="false">R76+V76-N76-L76-F76</f>
        <v>-6138330.44090516</v>
      </c>
      <c r="AA76" s="9"/>
      <c r="AB76" s="9" t="n">
        <f aca="false">T76-P76-D76</f>
        <v>-77756237.8448135</v>
      </c>
      <c r="AC76" s="50"/>
      <c r="AD76" s="9"/>
      <c r="AE76" s="9"/>
      <c r="AF76" s="9"/>
      <c r="AG76" s="9" t="n">
        <f aca="false">BF76/100*$AG$53</f>
        <v>6273771930.63699</v>
      </c>
      <c r="AH76" s="40" t="n">
        <f aca="false">(AG76-AG75)/AG75</f>
        <v>-0.000166570236199222</v>
      </c>
      <c r="AI76" s="40"/>
      <c r="AJ76" s="40" t="n">
        <f aca="false">AB76/AG76</f>
        <v>-0.0123938579062944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12923270</v>
      </c>
      <c r="AY76" s="40" t="n">
        <f aca="false">(AW76-AW75)/AW75</f>
        <v>0.00122363194787269</v>
      </c>
      <c r="AZ76" s="39" t="n">
        <f aca="false">workers_and_wage_central!B64</f>
        <v>7451.7034512323</v>
      </c>
      <c r="BA76" s="40" t="n">
        <f aca="false">(AZ76-AZ75)/AZ75</f>
        <v>-0.00138850316723683</v>
      </c>
      <c r="BB76" s="7"/>
      <c r="BC76" s="7"/>
      <c r="BD76" s="7"/>
      <c r="BE76" s="7"/>
      <c r="BF76" s="7" t="n">
        <f aca="false">BF75*(1+AY76)*(1+BA76)*(1-BE76)</f>
        <v>118.242849470986</v>
      </c>
      <c r="BG76" s="7"/>
      <c r="BH76" s="0" t="n">
        <f aca="false">BH75+1</f>
        <v>45</v>
      </c>
      <c r="BI76" s="40" t="n">
        <f aca="false">T83/AG83</f>
        <v>0.0188496377108557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154370688.653287</v>
      </c>
      <c r="E77" s="9"/>
      <c r="F77" s="67" t="n">
        <f aca="false">'Central pensions'!I77</f>
        <v>28058699.9833119</v>
      </c>
      <c r="G77" s="9" t="n">
        <f aca="false">'Central pensions'!K77</f>
        <v>2889872.55935198</v>
      </c>
      <c r="H77" s="9" t="n">
        <f aca="false">'Central pensions'!V77</f>
        <v>15899226.1713027</v>
      </c>
      <c r="I77" s="67" t="n">
        <f aca="false">'Central pensions'!M77</f>
        <v>89377.5018356284</v>
      </c>
      <c r="J77" s="9" t="n">
        <f aca="false">'Central pensions'!W77</f>
        <v>491728.644473279</v>
      </c>
      <c r="K77" s="9"/>
      <c r="L77" s="67" t="n">
        <f aca="false">'Central pensions'!N77</f>
        <v>4169794.02954938</v>
      </c>
      <c r="M77" s="67"/>
      <c r="N77" s="67" t="n">
        <f aca="false">'Central pensions'!L77</f>
        <v>1251519.84429255</v>
      </c>
      <c r="O77" s="9"/>
      <c r="P77" s="9" t="n">
        <f aca="false">'Central pensions'!X77</f>
        <v>28522573.9669446</v>
      </c>
      <c r="Q77" s="67"/>
      <c r="R77" s="67" t="n">
        <f aca="false">'Central SIPA income'!G72</f>
        <v>31011935.6477483</v>
      </c>
      <c r="S77" s="67"/>
      <c r="T77" s="9" t="n">
        <f aca="false">'Central SIPA income'!J72</f>
        <v>118576823.806348</v>
      </c>
      <c r="U77" s="9"/>
      <c r="V77" s="67" t="n">
        <f aca="false">'Central SIPA income'!F72</f>
        <v>131151.311368127</v>
      </c>
      <c r="W77" s="67"/>
      <c r="X77" s="67" t="n">
        <f aca="false">'Central SIPA income'!M72</f>
        <v>329414.282184457</v>
      </c>
      <c r="Y77" s="9"/>
      <c r="Z77" s="9" t="n">
        <f aca="false">R77+V77-N77-L77-F77</f>
        <v>-2336926.89803746</v>
      </c>
      <c r="AA77" s="9"/>
      <c r="AB77" s="9" t="n">
        <f aca="false">T77-P77-D77</f>
        <v>-64316438.8138834</v>
      </c>
      <c r="AC77" s="50"/>
      <c r="AD77" s="9"/>
      <c r="AE77" s="9"/>
      <c r="AF77" s="9"/>
      <c r="AG77" s="9" t="n">
        <f aca="false">BF77/100*$AG$53</f>
        <v>6357168504.37372</v>
      </c>
      <c r="AH77" s="40" t="n">
        <f aca="false">(AG77-AG76)/AG76</f>
        <v>0.0132928921641977</v>
      </c>
      <c r="AI77" s="40" t="n">
        <f aca="false">(AG77-AG73)/AG73</f>
        <v>0.0277073065222704</v>
      </c>
      <c r="AJ77" s="40" t="n">
        <f aca="false">AB77/AG77</f>
        <v>-0.0101171518058132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13044185</v>
      </c>
      <c r="AY77" s="40" t="n">
        <f aca="false">(AW77-AW76)/AW76</f>
        <v>0.0093563780683991</v>
      </c>
      <c r="AZ77" s="39" t="n">
        <f aca="false">workers_and_wage_central!B65</f>
        <v>7480.7652735092</v>
      </c>
      <c r="BA77" s="40" t="n">
        <f aca="false">(AZ77-AZ76)/AZ76</f>
        <v>0.00390002399680832</v>
      </c>
      <c r="BB77" s="7"/>
      <c r="BC77" s="7"/>
      <c r="BD77" s="7"/>
      <c r="BE77" s="7"/>
      <c r="BF77" s="7" t="n">
        <f aca="false">BF76*(1+AY77)*(1+BA77)*(1-BE77)</f>
        <v>119.814638918192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0.0163726738874876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153096850.132189</v>
      </c>
      <c r="E78" s="6"/>
      <c r="F78" s="8" t="n">
        <f aca="false">'Central pensions'!I78</f>
        <v>27827164.7533891</v>
      </c>
      <c r="G78" s="6" t="n">
        <f aca="false">'Central pensions'!K78</f>
        <v>2931732.95731996</v>
      </c>
      <c r="H78" s="6" t="n">
        <f aca="false">'Central pensions'!V78</f>
        <v>16129529.7301083</v>
      </c>
      <c r="I78" s="8" t="n">
        <f aca="false">'Central pensions'!M78</f>
        <v>90672.1533191735</v>
      </c>
      <c r="J78" s="6" t="n">
        <f aca="false">'Central pensions'!W78</f>
        <v>498851.434951802</v>
      </c>
      <c r="K78" s="6"/>
      <c r="L78" s="8" t="n">
        <f aca="false">'Central pensions'!N78</f>
        <v>4963236.64218477</v>
      </c>
      <c r="M78" s="8"/>
      <c r="N78" s="8" t="n">
        <f aca="false">'Central pensions'!L78</f>
        <v>1242354.62492006</v>
      </c>
      <c r="O78" s="6"/>
      <c r="P78" s="6" t="n">
        <f aca="false">'Central pensions'!X78</f>
        <v>32589327.1229666</v>
      </c>
      <c r="Q78" s="8"/>
      <c r="R78" s="8" t="n">
        <f aca="false">'Central SIPA income'!G73</f>
        <v>27245391.0261846</v>
      </c>
      <c r="S78" s="8"/>
      <c r="T78" s="6" t="n">
        <f aca="false">'Central SIPA income'!J73</f>
        <v>104175113.992974</v>
      </c>
      <c r="U78" s="6"/>
      <c r="V78" s="8" t="n">
        <f aca="false">'Central SIPA income'!F73</f>
        <v>126112.056808841</v>
      </c>
      <c r="W78" s="8"/>
      <c r="X78" s="8" t="n">
        <f aca="false">'Central SIPA income'!M73</f>
        <v>316757.127588933</v>
      </c>
      <c r="Y78" s="6"/>
      <c r="Z78" s="6" t="n">
        <f aca="false">R78+V78-N78-L78-F78</f>
        <v>-6661252.93750058</v>
      </c>
      <c r="AA78" s="6"/>
      <c r="AB78" s="6" t="n">
        <f aca="false">T78-P78-D78</f>
        <v>-81511063.2621816</v>
      </c>
      <c r="AC78" s="50"/>
      <c r="AD78" s="6"/>
      <c r="AE78" s="6"/>
      <c r="AF78" s="6"/>
      <c r="AG78" s="6" t="n">
        <f aca="false">BF78/100*$AG$53</f>
        <v>6399568506.6145</v>
      </c>
      <c r="AH78" s="61" t="n">
        <f aca="false">(AG78-AG77)/AG77</f>
        <v>0.00666963636587686</v>
      </c>
      <c r="AI78" s="61"/>
      <c r="AJ78" s="61" t="n">
        <f aca="false">AB78/AG78</f>
        <v>-0.0127369623714369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0.00439559887604552</v>
      </c>
      <c r="AV78" s="5"/>
      <c r="AW78" s="65" t="n">
        <f aca="false">workers_and_wage_central!C66</f>
        <v>13043534</v>
      </c>
      <c r="AX78" s="5"/>
      <c r="AY78" s="61" t="n">
        <f aca="false">(AW78-AW77)/AW77</f>
        <v>-4.99072958563529E-005</v>
      </c>
      <c r="AZ78" s="66" t="n">
        <f aca="false">workers_and_wage_central!B66</f>
        <v>7531.03511121939</v>
      </c>
      <c r="BA78" s="61" t="n">
        <f aca="false">(AZ78-AZ77)/AZ77</f>
        <v>0.00671987903272423</v>
      </c>
      <c r="BB78" s="5"/>
      <c r="BC78" s="5"/>
      <c r="BD78" s="5"/>
      <c r="BE78" s="5"/>
      <c r="BF78" s="5" t="n">
        <f aca="false">BF77*(1+AY78)*(1+BA78)*(1-BE78)</f>
        <v>120.613758991085</v>
      </c>
      <c r="BG78" s="5"/>
      <c r="BH78" s="5" t="n">
        <f aca="false">BH77+1</f>
        <v>47</v>
      </c>
      <c r="BI78" s="61" t="n">
        <f aca="false">T85/AG85</f>
        <v>0.0189010249767447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155662586.61999</v>
      </c>
      <c r="E79" s="9"/>
      <c r="F79" s="67" t="n">
        <f aca="false">'Central pensions'!I79</f>
        <v>28293517.7312472</v>
      </c>
      <c r="G79" s="9" t="n">
        <f aca="false">'Central pensions'!K79</f>
        <v>3064057.83531849</v>
      </c>
      <c r="H79" s="9" t="n">
        <f aca="false">'Central pensions'!V79</f>
        <v>16857542.1667054</v>
      </c>
      <c r="I79" s="67" t="n">
        <f aca="false">'Central pensions'!M79</f>
        <v>94764.6753191296</v>
      </c>
      <c r="J79" s="9" t="n">
        <f aca="false">'Central pensions'!W79</f>
        <v>521367.283506357</v>
      </c>
      <c r="K79" s="9"/>
      <c r="L79" s="67" t="n">
        <f aca="false">'Central pensions'!N79</f>
        <v>4198577.80387638</v>
      </c>
      <c r="M79" s="67"/>
      <c r="N79" s="67" t="n">
        <f aca="false">'Central pensions'!L79</f>
        <v>1264625.41671901</v>
      </c>
      <c r="O79" s="9"/>
      <c r="P79" s="9" t="n">
        <f aca="false">'Central pensions'!X79</f>
        <v>28744036.1014811</v>
      </c>
      <c r="Q79" s="67"/>
      <c r="R79" s="67" t="n">
        <f aca="false">'Central SIPA income'!G74</f>
        <v>31440218.5736241</v>
      </c>
      <c r="S79" s="67"/>
      <c r="T79" s="9" t="n">
        <f aca="false">'Central SIPA income'!J74</f>
        <v>120214400.693444</v>
      </c>
      <c r="U79" s="9"/>
      <c r="V79" s="67" t="n">
        <f aca="false">'Central SIPA income'!F74</f>
        <v>125760.245251662</v>
      </c>
      <c r="W79" s="67"/>
      <c r="X79" s="67" t="n">
        <f aca="false">'Central SIPA income'!M74</f>
        <v>315873.478387388</v>
      </c>
      <c r="Y79" s="9"/>
      <c r="Z79" s="9" t="n">
        <f aca="false">R79+V79-N79-L79-F79</f>
        <v>-2190742.13296684</v>
      </c>
      <c r="AA79" s="9"/>
      <c r="AB79" s="9" t="n">
        <f aca="false">T79-P79-D79</f>
        <v>-64192222.0280278</v>
      </c>
      <c r="AC79" s="50"/>
      <c r="AD79" s="9"/>
      <c r="AE79" s="9"/>
      <c r="AF79" s="9"/>
      <c r="AG79" s="9" t="n">
        <f aca="false">BF79/100*$AG$53</f>
        <v>6421405148.41989</v>
      </c>
      <c r="AH79" s="40" t="n">
        <f aca="false">(AG79-AG78)/AG78</f>
        <v>0.00341220533584716</v>
      </c>
      <c r="AI79" s="40"/>
      <c r="AJ79" s="40" t="n">
        <f aca="false">AB79/AG79</f>
        <v>-0.00999660051722847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13062298</v>
      </c>
      <c r="AX79" s="7"/>
      <c r="AY79" s="40" t="n">
        <f aca="false">(AW79-AW78)/AW78</f>
        <v>0.00143856718585623</v>
      </c>
      <c r="AZ79" s="39" t="n">
        <f aca="false">workers_and_wage_central!B67</f>
        <v>7545.87729794103</v>
      </c>
      <c r="BA79" s="40" t="n">
        <f aca="false">(AZ79-AZ78)/AZ78</f>
        <v>0.00197080301744045</v>
      </c>
      <c r="BB79" s="7"/>
      <c r="BC79" s="7"/>
      <c r="BD79" s="7"/>
      <c r="BE79" s="7"/>
      <c r="BF79" s="7" t="n">
        <f aca="false">BF78*(1+AY79)*(1+BA79)*(1-BE79)</f>
        <v>121.025317903091</v>
      </c>
      <c r="BG79" s="7"/>
      <c r="BH79" s="7" t="n">
        <f aca="false">BH78+1</f>
        <v>48</v>
      </c>
      <c r="BI79" s="40" t="n">
        <f aca="false">T86/AG86</f>
        <v>0.0164710463197021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153994765.698878</v>
      </c>
      <c r="E80" s="9"/>
      <c r="F80" s="67" t="n">
        <f aca="false">'Central pensions'!I80</f>
        <v>27990371.5364635</v>
      </c>
      <c r="G80" s="9" t="n">
        <f aca="false">'Central pensions'!K80</f>
        <v>3105485.84197034</v>
      </c>
      <c r="H80" s="9" t="n">
        <f aca="false">'Central pensions'!V80</f>
        <v>17085466.8360658</v>
      </c>
      <c r="I80" s="67" t="n">
        <f aca="false">'Central pensions'!M80</f>
        <v>96045.9538753717</v>
      </c>
      <c r="J80" s="9" t="n">
        <f aca="false">'Central pensions'!W80</f>
        <v>528416.50008451</v>
      </c>
      <c r="K80" s="9"/>
      <c r="L80" s="67" t="n">
        <f aca="false">'Central pensions'!N80</f>
        <v>4080748.8090067</v>
      </c>
      <c r="M80" s="67"/>
      <c r="N80" s="67" t="n">
        <f aca="false">'Central pensions'!L80</f>
        <v>1253310.3441142</v>
      </c>
      <c r="O80" s="9"/>
      <c r="P80" s="9" t="n">
        <f aca="false">'Central pensions'!X80</f>
        <v>28070368.6959814</v>
      </c>
      <c r="Q80" s="67"/>
      <c r="R80" s="67" t="n">
        <f aca="false">'Central SIPA income'!G75</f>
        <v>27463773.9646818</v>
      </c>
      <c r="S80" s="67"/>
      <c r="T80" s="9" t="n">
        <f aca="false">'Central SIPA income'!J75</f>
        <v>105010120.085939</v>
      </c>
      <c r="U80" s="9"/>
      <c r="V80" s="67" t="n">
        <f aca="false">'Central SIPA income'!F75</f>
        <v>125022.752544001</v>
      </c>
      <c r="W80" s="67"/>
      <c r="X80" s="67" t="n">
        <f aca="false">'Central SIPA income'!M75</f>
        <v>314021.109330789</v>
      </c>
      <c r="Y80" s="9"/>
      <c r="Z80" s="9" t="n">
        <f aca="false">R80+V80-N80-L80-F80</f>
        <v>-5735633.9723586</v>
      </c>
      <c r="AA80" s="9"/>
      <c r="AB80" s="9" t="n">
        <f aca="false">T80-P80-D80</f>
        <v>-77055014.3089207</v>
      </c>
      <c r="AC80" s="50"/>
      <c r="AD80" s="9"/>
      <c r="AE80" s="9"/>
      <c r="AF80" s="9"/>
      <c r="AG80" s="9" t="n">
        <f aca="false">BF80/100*$AG$53</f>
        <v>6448728403.49374</v>
      </c>
      <c r="AH80" s="40" t="n">
        <f aca="false">(AG80-AG79)/AG79</f>
        <v>0.00425502743438946</v>
      </c>
      <c r="AI80" s="40"/>
      <c r="AJ80" s="40" t="n">
        <f aca="false">AB80/AG80</f>
        <v>-0.0119488695270799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13102796</v>
      </c>
      <c r="AY80" s="40" t="n">
        <f aca="false">(AW80-AW79)/AW79</f>
        <v>0.00310037330338046</v>
      </c>
      <c r="AZ80" s="39" t="n">
        <f aca="false">workers_and_wage_central!B68</f>
        <v>7554.56324665169</v>
      </c>
      <c r="BA80" s="40" t="n">
        <f aca="false">(AZ80-AZ79)/AZ79</f>
        <v>0.00115108533676088</v>
      </c>
      <c r="BB80" s="7"/>
      <c r="BC80" s="7"/>
      <c r="BD80" s="7"/>
      <c r="BE80" s="7"/>
      <c r="BF80" s="7" t="n">
        <f aca="false">BF79*(1+AY80)*(1+BA80)*(1-BE80)</f>
        <v>121.540283951024</v>
      </c>
      <c r="BG80" s="7"/>
      <c r="BH80" s="0" t="n">
        <f aca="false">BH79+1</f>
        <v>49</v>
      </c>
      <c r="BI80" s="40" t="n">
        <f aca="false">T87/AG87</f>
        <v>0.0188493996488774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157172237.799531</v>
      </c>
      <c r="E81" s="9"/>
      <c r="F81" s="67" t="n">
        <f aca="false">'Central pensions'!I81</f>
        <v>28567914.7032094</v>
      </c>
      <c r="G81" s="9" t="n">
        <f aca="false">'Central pensions'!K81</f>
        <v>3253281.49227771</v>
      </c>
      <c r="H81" s="9" t="n">
        <f aca="false">'Central pensions'!V81</f>
        <v>17898594.8972902</v>
      </c>
      <c r="I81" s="67" t="n">
        <f aca="false">'Central pensions'!M81</f>
        <v>100616.953369413</v>
      </c>
      <c r="J81" s="9" t="n">
        <f aca="false">'Central pensions'!W81</f>
        <v>553564.790637838</v>
      </c>
      <c r="K81" s="9"/>
      <c r="L81" s="67" t="n">
        <f aca="false">'Central pensions'!N81</f>
        <v>4206147.01323083</v>
      </c>
      <c r="M81" s="67"/>
      <c r="N81" s="67" t="n">
        <f aca="false">'Central pensions'!L81</f>
        <v>1279683.69026806</v>
      </c>
      <c r="O81" s="9"/>
      <c r="P81" s="9" t="n">
        <f aca="false">'Central pensions'!X81</f>
        <v>28866158.9429618</v>
      </c>
      <c r="Q81" s="67"/>
      <c r="R81" s="67" t="n">
        <f aca="false">'Central SIPA income'!G76</f>
        <v>31738128.9718809</v>
      </c>
      <c r="S81" s="67"/>
      <c r="T81" s="9" t="n">
        <f aca="false">'Central SIPA income'!J76</f>
        <v>121353486.921579</v>
      </c>
      <c r="U81" s="9"/>
      <c r="V81" s="67" t="n">
        <f aca="false">'Central SIPA income'!F76</f>
        <v>126934.777813578</v>
      </c>
      <c r="W81" s="67"/>
      <c r="X81" s="67" t="n">
        <f aca="false">'Central SIPA income'!M76</f>
        <v>318823.565555786</v>
      </c>
      <c r="Y81" s="9"/>
      <c r="Z81" s="9" t="n">
        <f aca="false">R81+V81-N81-L81-F81</f>
        <v>-2188681.65701381</v>
      </c>
      <c r="AA81" s="9"/>
      <c r="AB81" s="9" t="n">
        <f aca="false">T81-P81-D81</f>
        <v>-64684909.8209134</v>
      </c>
      <c r="AC81" s="50"/>
      <c r="AD81" s="9"/>
      <c r="AE81" s="9"/>
      <c r="AF81" s="9"/>
      <c r="AG81" s="9" t="n">
        <f aca="false">BF81/100*$AG$53</f>
        <v>6469657921.5678</v>
      </c>
      <c r="AH81" s="40" t="n">
        <f aca="false">(AG81-AG80)/AG80</f>
        <v>0.0032455263680686</v>
      </c>
      <c r="AI81" s="40" t="n">
        <f aca="false">(AG81-AG77)/AG77</f>
        <v>0.0176948931142352</v>
      </c>
      <c r="AJ81" s="40" t="n">
        <f aca="false">AB81/AG81</f>
        <v>-0.0099981962887519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13086441</v>
      </c>
      <c r="AY81" s="40" t="n">
        <f aca="false">(AW81-AW80)/AW80</f>
        <v>-0.00124820687126625</v>
      </c>
      <c r="AZ81" s="39" t="n">
        <f aca="false">workers_and_wage_central!B69</f>
        <v>7588.55386594639</v>
      </c>
      <c r="BA81" s="40" t="n">
        <f aca="false">(AZ81-AZ80)/AZ80</f>
        <v>0.00449934935811987</v>
      </c>
      <c r="BB81" s="7"/>
      <c r="BC81" s="7"/>
      <c r="BD81" s="7"/>
      <c r="BE81" s="7"/>
      <c r="BF81" s="7" t="n">
        <f aca="false">BF80*(1+AY81)*(1+BA81)*(1-BE81)</f>
        <v>121.93474614737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0.0164084521049473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154850401.480303</v>
      </c>
      <c r="E82" s="6"/>
      <c r="F82" s="8" t="n">
        <f aca="false">'Central pensions'!I82</f>
        <v>28145893.4680907</v>
      </c>
      <c r="G82" s="6" t="n">
        <f aca="false">'Central pensions'!K82</f>
        <v>3326473.92772692</v>
      </c>
      <c r="H82" s="6" t="n">
        <f aca="false">'Central pensions'!V82</f>
        <v>18301278.081872</v>
      </c>
      <c r="I82" s="8" t="n">
        <f aca="false">'Central pensions'!M82</f>
        <v>102880.636940008</v>
      </c>
      <c r="J82" s="6" t="n">
        <f aca="false">'Central pensions'!W82</f>
        <v>566018.909748618</v>
      </c>
      <c r="K82" s="6"/>
      <c r="L82" s="8" t="n">
        <f aca="false">'Central pensions'!N82</f>
        <v>4942762.09896411</v>
      </c>
      <c r="M82" s="8"/>
      <c r="N82" s="8" t="n">
        <f aca="false">'Central pensions'!L82</f>
        <v>1261683.6561719</v>
      </c>
      <c r="O82" s="6"/>
      <c r="P82" s="6" t="n">
        <f aca="false">'Central pensions'!X82</f>
        <v>32589427.2478242</v>
      </c>
      <c r="Q82" s="8"/>
      <c r="R82" s="8" t="n">
        <f aca="false">'Central SIPA income'!G77</f>
        <v>27820979.9266507</v>
      </c>
      <c r="S82" s="8"/>
      <c r="T82" s="6" t="n">
        <f aca="false">'Central SIPA income'!J77</f>
        <v>106375928.041175</v>
      </c>
      <c r="U82" s="6"/>
      <c r="V82" s="8" t="n">
        <f aca="false">'Central SIPA income'!F77</f>
        <v>124740.995237149</v>
      </c>
      <c r="W82" s="8"/>
      <c r="X82" s="8" t="n">
        <f aca="false">'Central SIPA income'!M77</f>
        <v>313313.416208863</v>
      </c>
      <c r="Y82" s="6"/>
      <c r="Z82" s="6" t="n">
        <f aca="false">R82+V82-N82-L82-F82</f>
        <v>-6404618.30133883</v>
      </c>
      <c r="AA82" s="6"/>
      <c r="AB82" s="6" t="n">
        <f aca="false">T82-P82-D82</f>
        <v>-81063900.6869519</v>
      </c>
      <c r="AC82" s="50"/>
      <c r="AD82" s="6"/>
      <c r="AE82" s="6"/>
      <c r="AF82" s="6"/>
      <c r="AG82" s="6" t="n">
        <f aca="false">BF82/100*$AG$53</f>
        <v>6511837601.3116</v>
      </c>
      <c r="AH82" s="61" t="n">
        <f aca="false">(AG82-AG81)/AG81</f>
        <v>0.00651961514119534</v>
      </c>
      <c r="AI82" s="61"/>
      <c r="AJ82" s="61" t="n">
        <f aca="false">AB82/AG82</f>
        <v>-0.0124486981479121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0.00647504265792022</v>
      </c>
      <c r="AV82" s="5"/>
      <c r="AW82" s="65" t="n">
        <f aca="false">workers_and_wage_central!C70</f>
        <v>13147118</v>
      </c>
      <c r="AX82" s="5"/>
      <c r="AY82" s="61" t="n">
        <f aca="false">(AW82-AW81)/AW81</f>
        <v>0.00463663115128093</v>
      </c>
      <c r="AZ82" s="66" t="n">
        <f aca="false">workers_and_wage_central!B70</f>
        <v>7602.77704375328</v>
      </c>
      <c r="BA82" s="61" t="n">
        <f aca="false">(AZ82-AZ81)/AZ81</f>
        <v>0.00187429358190594</v>
      </c>
      <c r="BB82" s="5"/>
      <c r="BC82" s="5"/>
      <c r="BD82" s="5"/>
      <c r="BE82" s="5"/>
      <c r="BF82" s="5" t="n">
        <f aca="false">BF81*(1+AY82)*(1+BA82)*(1-BE82)</f>
        <v>122.72971376459</v>
      </c>
      <c r="BG82" s="5"/>
      <c r="BH82" s="5" t="n">
        <f aca="false">BH81+1</f>
        <v>51</v>
      </c>
      <c r="BI82" s="61" t="n">
        <f aca="false">T89/AG89</f>
        <v>0.0189528690422983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158273280.165635</v>
      </c>
      <c r="E83" s="9"/>
      <c r="F83" s="67" t="n">
        <f aca="false">'Central pensions'!I83</f>
        <v>28768042.186535</v>
      </c>
      <c r="G83" s="9" t="n">
        <f aca="false">'Central pensions'!K83</f>
        <v>3477646.07169412</v>
      </c>
      <c r="H83" s="9" t="n">
        <f aca="false">'Central pensions'!V83</f>
        <v>19132982.6149862</v>
      </c>
      <c r="I83" s="67" t="n">
        <f aca="false">'Central pensions'!M83</f>
        <v>107556.064073015</v>
      </c>
      <c r="J83" s="9" t="n">
        <f aca="false">'Central pensions'!W83</f>
        <v>591741.7303604</v>
      </c>
      <c r="K83" s="9"/>
      <c r="L83" s="67" t="n">
        <f aca="false">'Central pensions'!N83</f>
        <v>4225353.63024979</v>
      </c>
      <c r="M83" s="67"/>
      <c r="N83" s="67" t="n">
        <f aca="false">'Central pensions'!L83</f>
        <v>1292336.14911918</v>
      </c>
      <c r="O83" s="9"/>
      <c r="P83" s="9" t="n">
        <f aca="false">'Central pensions'!X83</f>
        <v>29035432.2654976</v>
      </c>
      <c r="Q83" s="67"/>
      <c r="R83" s="67" t="n">
        <f aca="false">'Central SIPA income'!G78</f>
        <v>32409602.2985186</v>
      </c>
      <c r="S83" s="67"/>
      <c r="T83" s="9" t="n">
        <f aca="false">'Central SIPA income'!J78</f>
        <v>123920923.383714</v>
      </c>
      <c r="U83" s="9"/>
      <c r="V83" s="67" t="n">
        <f aca="false">'Central SIPA income'!F78</f>
        <v>123688.843283759</v>
      </c>
      <c r="W83" s="67"/>
      <c r="X83" s="67" t="n">
        <f aca="false">'Central SIPA income'!M78</f>
        <v>310670.713845773</v>
      </c>
      <c r="Y83" s="9"/>
      <c r="Z83" s="9" t="n">
        <f aca="false">R83+V83-N83-L83-F83</f>
        <v>-1752440.82410163</v>
      </c>
      <c r="AA83" s="9"/>
      <c r="AB83" s="9" t="n">
        <f aca="false">T83-P83-D83</f>
        <v>-63387789.0474193</v>
      </c>
      <c r="AC83" s="50"/>
      <c r="AD83" s="9"/>
      <c r="AE83" s="9"/>
      <c r="AF83" s="9"/>
      <c r="AG83" s="9" t="n">
        <f aca="false">BF83/100*$AG$53</f>
        <v>6574180643.92539</v>
      </c>
      <c r="AH83" s="40" t="n">
        <f aca="false">(AG83-AG82)/AG82</f>
        <v>0.009573801809989</v>
      </c>
      <c r="AI83" s="40"/>
      <c r="AJ83" s="40" t="n">
        <f aca="false">AB83/AG83</f>
        <v>-0.00964192991958476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13193858</v>
      </c>
      <c r="AX83" s="7"/>
      <c r="AY83" s="40" t="n">
        <f aca="false">(AW83-AW82)/AW82</f>
        <v>0.0035551517830752</v>
      </c>
      <c r="AZ83" s="39" t="n">
        <f aca="false">workers_and_wage_central!B71</f>
        <v>7648.37339605908</v>
      </c>
      <c r="BA83" s="40" t="n">
        <f aca="false">(AZ83-AZ82)/AZ82</f>
        <v>0.00599732861340006</v>
      </c>
      <c r="BB83" s="7"/>
      <c r="BC83" s="7"/>
      <c r="BD83" s="7"/>
      <c r="BE83" s="7"/>
      <c r="BF83" s="7" t="n">
        <f aca="false">BF82*(1+AY83)*(1+BA83)*(1-BE83)</f>
        <v>123.904703720369</v>
      </c>
      <c r="BG83" s="7"/>
      <c r="BH83" s="7" t="n">
        <f aca="false">BH82+1</f>
        <v>52</v>
      </c>
      <c r="BI83" s="40" t="n">
        <f aca="false">T90/AG90</f>
        <v>0.0164536629977382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157020084.225367</v>
      </c>
      <c r="E84" s="9"/>
      <c r="F84" s="67" t="n">
        <f aca="false">'Central pensions'!I84</f>
        <v>28540258.990029</v>
      </c>
      <c r="G84" s="9" t="n">
        <f aca="false">'Central pensions'!K84</f>
        <v>3552686.28321702</v>
      </c>
      <c r="H84" s="9" t="n">
        <f aca="false">'Central pensions'!V84</f>
        <v>19545831.7183434</v>
      </c>
      <c r="I84" s="67" t="n">
        <f aca="false">'Central pensions'!M84</f>
        <v>109876.895357227</v>
      </c>
      <c r="J84" s="9" t="n">
        <f aca="false">'Central pensions'!W84</f>
        <v>604510.259330207</v>
      </c>
      <c r="K84" s="9"/>
      <c r="L84" s="67" t="n">
        <f aca="false">'Central pensions'!N84</f>
        <v>4156564.49938613</v>
      </c>
      <c r="M84" s="67"/>
      <c r="N84" s="67" t="n">
        <f aca="false">'Central pensions'!L84</f>
        <v>1284862.57739368</v>
      </c>
      <c r="O84" s="9"/>
      <c r="P84" s="9" t="n">
        <f aca="false">'Central pensions'!X84</f>
        <v>28637367.7518627</v>
      </c>
      <c r="Q84" s="67"/>
      <c r="R84" s="67" t="n">
        <f aca="false">'Central SIPA income'!G79</f>
        <v>28258008.6992308</v>
      </c>
      <c r="S84" s="67"/>
      <c r="T84" s="9" t="n">
        <f aca="false">'Central SIPA income'!J79</f>
        <v>108046945.431162</v>
      </c>
      <c r="U84" s="9"/>
      <c r="V84" s="67" t="n">
        <f aca="false">'Central SIPA income'!F79</f>
        <v>127039.314463745</v>
      </c>
      <c r="W84" s="67"/>
      <c r="X84" s="67" t="n">
        <f aca="false">'Central SIPA income'!M79</f>
        <v>319086.131482252</v>
      </c>
      <c r="Y84" s="9"/>
      <c r="Z84" s="9" t="n">
        <f aca="false">R84+V84-N84-L84-F84</f>
        <v>-5596638.05311424</v>
      </c>
      <c r="AA84" s="9"/>
      <c r="AB84" s="9" t="n">
        <f aca="false">T84-P84-D84</f>
        <v>-77610506.5460682</v>
      </c>
      <c r="AC84" s="50"/>
      <c r="AD84" s="9"/>
      <c r="AE84" s="9"/>
      <c r="AF84" s="9"/>
      <c r="AG84" s="9" t="n">
        <f aca="false">BF84/100*$AG$53</f>
        <v>6599224181.31921</v>
      </c>
      <c r="AH84" s="40" t="n">
        <f aca="false">(AG84-AG83)/AG83</f>
        <v>0.00380937773849528</v>
      </c>
      <c r="AI84" s="40"/>
      <c r="AJ84" s="40" t="n">
        <f aca="false">AB84/AG84</f>
        <v>-0.0117605500909887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13199759</v>
      </c>
      <c r="AY84" s="40" t="n">
        <f aca="false">(AW84-AW83)/AW83</f>
        <v>0.000447253562983625</v>
      </c>
      <c r="AZ84" s="39" t="n">
        <f aca="false">workers_and_wage_central!B72</f>
        <v>7674.07668127142</v>
      </c>
      <c r="BA84" s="40" t="n">
        <f aca="false">(AZ84-AZ83)/AZ83</f>
        <v>0.00336062112573964</v>
      </c>
      <c r="BB84" s="7"/>
      <c r="BC84" s="7"/>
      <c r="BD84" s="7"/>
      <c r="BE84" s="7"/>
      <c r="BF84" s="7" t="n">
        <f aca="false">BF83*(1+AY84)*(1+BA84)*(1-BE84)</f>
        <v>124.376703540416</v>
      </c>
      <c r="BG84" s="7"/>
      <c r="BH84" s="0" t="n">
        <f aca="false">BH83+1</f>
        <v>53</v>
      </c>
      <c r="BI84" s="40" t="n">
        <f aca="false">T91/AG91</f>
        <v>0.0189024276619116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159453416.954295</v>
      </c>
      <c r="E85" s="9"/>
      <c r="F85" s="67" t="n">
        <f aca="false">'Central pensions'!I85</f>
        <v>28982546.0174187</v>
      </c>
      <c r="G85" s="9" t="n">
        <f aca="false">'Central pensions'!K85</f>
        <v>3700565.90359989</v>
      </c>
      <c r="H85" s="9" t="n">
        <f aca="false">'Central pensions'!V85</f>
        <v>20359421.758148</v>
      </c>
      <c r="I85" s="67" t="n">
        <f aca="false">'Central pensions'!M85</f>
        <v>114450.491863914</v>
      </c>
      <c r="J85" s="9" t="n">
        <f aca="false">'Central pensions'!W85</f>
        <v>629672.837880866</v>
      </c>
      <c r="K85" s="9"/>
      <c r="L85" s="67" t="n">
        <f aca="false">'Central pensions'!N85</f>
        <v>4201105.24165205</v>
      </c>
      <c r="M85" s="67"/>
      <c r="N85" s="67" t="n">
        <f aca="false">'Central pensions'!L85</f>
        <v>1306453.2309409</v>
      </c>
      <c r="O85" s="9"/>
      <c r="P85" s="9" t="n">
        <f aca="false">'Central pensions'!X85</f>
        <v>28987275.2807625</v>
      </c>
      <c r="Q85" s="67"/>
      <c r="R85" s="67" t="n">
        <f aca="false">'Central SIPA income'!G80</f>
        <v>32817398.2060316</v>
      </c>
      <c r="S85" s="67"/>
      <c r="T85" s="9" t="n">
        <f aca="false">'Central SIPA income'!J80</f>
        <v>125480166.380454</v>
      </c>
      <c r="U85" s="9"/>
      <c r="V85" s="67" t="n">
        <f aca="false">'Central SIPA income'!F80</f>
        <v>124139.272296047</v>
      </c>
      <c r="W85" s="67"/>
      <c r="X85" s="67" t="n">
        <f aca="false">'Central SIPA income'!M80</f>
        <v>311802.061662352</v>
      </c>
      <c r="Y85" s="9"/>
      <c r="Z85" s="9" t="n">
        <f aca="false">R85+V85-N85-L85-F85</f>
        <v>-1548567.011684</v>
      </c>
      <c r="AA85" s="9"/>
      <c r="AB85" s="9" t="n">
        <f aca="false">T85-P85-D85</f>
        <v>-62960525.8546036</v>
      </c>
      <c r="AC85" s="50"/>
      <c r="AD85" s="9"/>
      <c r="AE85" s="9"/>
      <c r="AF85" s="9"/>
      <c r="AG85" s="9" t="n">
        <f aca="false">BF85/100*$AG$53</f>
        <v>6638802209.66013</v>
      </c>
      <c r="AH85" s="40" t="n">
        <f aca="false">(AG85-AG84)/AG84</f>
        <v>0.00599737594200124</v>
      </c>
      <c r="AI85" s="40" t="n">
        <f aca="false">(AG85-AG81)/AG81</f>
        <v>0.0261442397948829</v>
      </c>
      <c r="AJ85" s="40" t="n">
        <f aca="false">AB85/AG85</f>
        <v>-0.00948371767470188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13251426</v>
      </c>
      <c r="AY85" s="40" t="n">
        <f aca="false">(AW85-AW84)/AW84</f>
        <v>0.00391423813116588</v>
      </c>
      <c r="AZ85" s="39" t="n">
        <f aca="false">workers_and_wage_central!B73</f>
        <v>7690.00051090827</v>
      </c>
      <c r="BA85" s="40" t="n">
        <f aca="false">(AZ85-AZ84)/AZ84</f>
        <v>0.00207501570523925</v>
      </c>
      <c r="BB85" s="7"/>
      <c r="BC85" s="7"/>
      <c r="BD85" s="7"/>
      <c r="BE85" s="7"/>
      <c r="BF85" s="7" t="n">
        <f aca="false">BF84*(1+AY85)*(1+BA85)*(1-BE85)</f>
        <v>125.122637389975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0.0164528238217717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157674635.656705</v>
      </c>
      <c r="E86" s="6"/>
      <c r="F86" s="8" t="n">
        <f aca="false">'Central pensions'!I86</f>
        <v>28659231.4607472</v>
      </c>
      <c r="G86" s="6" t="n">
        <f aca="false">'Central pensions'!K86</f>
        <v>3733355.75738587</v>
      </c>
      <c r="H86" s="6" t="n">
        <f aca="false">'Central pensions'!V86</f>
        <v>20539821.8591076</v>
      </c>
      <c r="I86" s="8" t="n">
        <f aca="false">'Central pensions'!M86</f>
        <v>115464.611053172</v>
      </c>
      <c r="J86" s="6" t="n">
        <f aca="false">'Central pensions'!W86</f>
        <v>635252.222446627</v>
      </c>
      <c r="K86" s="6"/>
      <c r="L86" s="8" t="n">
        <f aca="false">'Central pensions'!N86</f>
        <v>4908488.65101102</v>
      </c>
      <c r="M86" s="8"/>
      <c r="N86" s="8" t="n">
        <f aca="false">'Central pensions'!L86</f>
        <v>1292503.61507811</v>
      </c>
      <c r="O86" s="6"/>
      <c r="P86" s="6" t="n">
        <f aca="false">'Central pensions'!X86</f>
        <v>32581144.4840104</v>
      </c>
      <c r="Q86" s="8"/>
      <c r="R86" s="8" t="n">
        <f aca="false">'Central SIPA income'!G81</f>
        <v>28907616.4938899</v>
      </c>
      <c r="S86" s="8"/>
      <c r="T86" s="6" t="n">
        <f aca="false">'Central SIPA income'!J81</f>
        <v>110530777.136652</v>
      </c>
      <c r="U86" s="6"/>
      <c r="V86" s="8" t="n">
        <f aca="false">'Central SIPA income'!F81</f>
        <v>126872.523090449</v>
      </c>
      <c r="W86" s="8"/>
      <c r="X86" s="8" t="n">
        <f aca="false">'Central SIPA income'!M81</f>
        <v>318667.19963982</v>
      </c>
      <c r="Y86" s="6"/>
      <c r="Z86" s="6" t="n">
        <f aca="false">R86+V86-N86-L86-F86</f>
        <v>-5825734.70985601</v>
      </c>
      <c r="AA86" s="6"/>
      <c r="AB86" s="6" t="n">
        <f aca="false">T86-P86-D86</f>
        <v>-79725003.0040628</v>
      </c>
      <c r="AC86" s="50"/>
      <c r="AD86" s="6"/>
      <c r="AE86" s="6"/>
      <c r="AF86" s="6"/>
      <c r="AG86" s="6" t="n">
        <f aca="false">BF86/100*$AG$53</f>
        <v>6710610546.00033</v>
      </c>
      <c r="AH86" s="61" t="n">
        <f aca="false">(AG86-AG85)/AG85</f>
        <v>0.0108164596673347</v>
      </c>
      <c r="AI86" s="61"/>
      <c r="AJ86" s="61" t="n">
        <f aca="false">AB86/AG86</f>
        <v>-0.0118804395602395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0.00531398845250236</v>
      </c>
      <c r="AV86" s="5"/>
      <c r="AW86" s="65" t="n">
        <f aca="false">workers_and_wage_central!C74</f>
        <v>13316241</v>
      </c>
      <c r="AX86" s="5"/>
      <c r="AY86" s="61" t="n">
        <f aca="false">(AW86-AW85)/AW85</f>
        <v>0.00489117171238778</v>
      </c>
      <c r="AZ86" s="66" t="n">
        <f aca="false">workers_and_wage_central!B74</f>
        <v>7735.34419456624</v>
      </c>
      <c r="BA86" s="61" t="n">
        <f aca="false">(AZ86-AZ85)/AZ85</f>
        <v>0.00589644741813149</v>
      </c>
      <c r="BB86" s="5"/>
      <c r="BC86" s="5"/>
      <c r="BD86" s="5"/>
      <c r="BE86" s="5"/>
      <c r="BF86" s="5" t="n">
        <f aca="false">BF85*(1+AY86)*(1+BA86)*(1-BE86)</f>
        <v>126.476021350774</v>
      </c>
      <c r="BG86" s="5"/>
      <c r="BH86" s="5" t="n">
        <f aca="false">BH85+1</f>
        <v>55</v>
      </c>
      <c r="BI86" s="61" t="n">
        <f aca="false">T93/AG93</f>
        <v>0.0190163758562861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160262033.711042</v>
      </c>
      <c r="E87" s="9"/>
      <c r="F87" s="67" t="n">
        <f aca="false">'Central pensions'!I87</f>
        <v>29129521.6847359</v>
      </c>
      <c r="G87" s="9" t="n">
        <f aca="false">'Central pensions'!K87</f>
        <v>3894208.58174277</v>
      </c>
      <c r="H87" s="9" t="n">
        <f aca="false">'Central pensions'!V87</f>
        <v>21424786.6394633</v>
      </c>
      <c r="I87" s="67" t="n">
        <f aca="false">'Central pensions'!M87</f>
        <v>120439.440672457</v>
      </c>
      <c r="J87" s="9" t="n">
        <f aca="false">'Central pensions'!W87</f>
        <v>662622.267199897</v>
      </c>
      <c r="K87" s="9"/>
      <c r="L87" s="67" t="n">
        <f aca="false">'Central pensions'!N87</f>
        <v>4134511.38047606</v>
      </c>
      <c r="M87" s="67"/>
      <c r="N87" s="67" t="n">
        <f aca="false">'Central pensions'!L87</f>
        <v>1315159.8410048</v>
      </c>
      <c r="O87" s="9"/>
      <c r="P87" s="9" t="n">
        <f aca="false">'Central pensions'!X87</f>
        <v>28689620.6182527</v>
      </c>
      <c r="Q87" s="67"/>
      <c r="R87" s="67" t="n">
        <f aca="false">'Central SIPA income'!G82</f>
        <v>33185820.1754528</v>
      </c>
      <c r="S87" s="67"/>
      <c r="T87" s="9" t="n">
        <f aca="false">'Central SIPA income'!J82</f>
        <v>126888859.712294</v>
      </c>
      <c r="U87" s="9"/>
      <c r="V87" s="67" t="n">
        <f aca="false">'Central SIPA income'!F82</f>
        <v>127117.678444962</v>
      </c>
      <c r="W87" s="67"/>
      <c r="X87" s="67" t="n">
        <f aca="false">'Central SIPA income'!M82</f>
        <v>319282.959210108</v>
      </c>
      <c r="Y87" s="9"/>
      <c r="Z87" s="9" t="n">
        <f aca="false">R87+V87-N87-L87-F87</f>
        <v>-1266255.05231895</v>
      </c>
      <c r="AA87" s="9"/>
      <c r="AB87" s="9" t="n">
        <f aca="false">T87-P87-D87</f>
        <v>-62062794.6169999</v>
      </c>
      <c r="AC87" s="50"/>
      <c r="AD87" s="9"/>
      <c r="AE87" s="9"/>
      <c r="AF87" s="9"/>
      <c r="AG87" s="9" t="n">
        <f aca="false">BF87/100*$AG$53</f>
        <v>6731718891.6333</v>
      </c>
      <c r="AH87" s="40" t="n">
        <f aca="false">(AG87-AG86)/AG86</f>
        <v>0.00314551790605039</v>
      </c>
      <c r="AI87" s="40"/>
      <c r="AJ87" s="40" t="n">
        <f aca="false">AB87/AG87</f>
        <v>-0.0092194572613744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13319728</v>
      </c>
      <c r="AX87" s="7"/>
      <c r="AY87" s="40" t="n">
        <f aca="false">(AW87-AW86)/AW86</f>
        <v>0.000261860685759592</v>
      </c>
      <c r="AZ87" s="39" t="n">
        <f aca="false">workers_and_wage_central!B75</f>
        <v>7757.64443614779</v>
      </c>
      <c r="BA87" s="40" t="n">
        <f aca="false">(AZ87-AZ86)/AZ86</f>
        <v>0.00288290230151719</v>
      </c>
      <c r="BB87" s="7"/>
      <c r="BC87" s="7"/>
      <c r="BD87" s="7"/>
      <c r="BE87" s="7"/>
      <c r="BF87" s="7" t="n">
        <f aca="false">BF86*(1+AY87)*(1+BA87)*(1-BE87)</f>
        <v>126.873853940619</v>
      </c>
      <c r="BG87" s="7"/>
      <c r="BH87" s="7" t="n">
        <f aca="false">BH86+1</f>
        <v>56</v>
      </c>
      <c r="BI87" s="40" t="n">
        <f aca="false">T94/AG94</f>
        <v>0.0165600261174568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158388811.085493</v>
      </c>
      <c r="E88" s="9"/>
      <c r="F88" s="67" t="n">
        <f aca="false">'Central pensions'!I88</f>
        <v>28789041.2987847</v>
      </c>
      <c r="G88" s="9" t="n">
        <f aca="false">'Central pensions'!K88</f>
        <v>3900989.49380002</v>
      </c>
      <c r="H88" s="9" t="n">
        <f aca="false">'Central pensions'!V88</f>
        <v>21462093.2169099</v>
      </c>
      <c r="I88" s="67" t="n">
        <f aca="false">'Central pensions'!M88</f>
        <v>120649.159602062</v>
      </c>
      <c r="J88" s="9" t="n">
        <f aca="false">'Central pensions'!W88</f>
        <v>663776.078873497</v>
      </c>
      <c r="K88" s="9"/>
      <c r="L88" s="67" t="n">
        <f aca="false">'Central pensions'!N88</f>
        <v>4016648.56255589</v>
      </c>
      <c r="M88" s="67"/>
      <c r="N88" s="67" t="n">
        <f aca="false">'Central pensions'!L88</f>
        <v>1299765.67332363</v>
      </c>
      <c r="O88" s="9"/>
      <c r="P88" s="9" t="n">
        <f aca="false">'Central pensions'!X88</f>
        <v>27993335.7272006</v>
      </c>
      <c r="Q88" s="67"/>
      <c r="R88" s="67" t="n">
        <f aca="false">'Central SIPA income'!G83</f>
        <v>28859380.7204716</v>
      </c>
      <c r="S88" s="67"/>
      <c r="T88" s="9" t="n">
        <f aca="false">'Central SIPA income'!J83</f>
        <v>110346343.476311</v>
      </c>
      <c r="U88" s="9"/>
      <c r="V88" s="67" t="n">
        <f aca="false">'Central SIPA income'!F83</f>
        <v>127009.449674006</v>
      </c>
      <c r="W88" s="67"/>
      <c r="X88" s="67" t="n">
        <f aca="false">'Central SIPA income'!M83</f>
        <v>319011.119740687</v>
      </c>
      <c r="Y88" s="9"/>
      <c r="Z88" s="9" t="n">
        <f aca="false">R88+V88-N88-L88-F88</f>
        <v>-5119065.36451862</v>
      </c>
      <c r="AA88" s="9"/>
      <c r="AB88" s="9" t="n">
        <f aca="false">T88-P88-D88</f>
        <v>-76035803.3363825</v>
      </c>
      <c r="AC88" s="50"/>
      <c r="AD88" s="9"/>
      <c r="AE88" s="9"/>
      <c r="AF88" s="9"/>
      <c r="AG88" s="9" t="n">
        <f aca="false">BF88/100*$AG$53</f>
        <v>6724969715.03123</v>
      </c>
      <c r="AH88" s="40" t="n">
        <f aca="false">(AG88-AG87)/AG87</f>
        <v>-0.00100259335107754</v>
      </c>
      <c r="AI88" s="40"/>
      <c r="AJ88" s="40" t="n">
        <f aca="false">AB88/AG88</f>
        <v>-0.0113064900748076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13306982</v>
      </c>
      <c r="AY88" s="40" t="n">
        <f aca="false">(AW88-AW87)/AW87</f>
        <v>-0.000956926447747281</v>
      </c>
      <c r="AZ88" s="39" t="n">
        <f aca="false">workers_and_wage_central!B76</f>
        <v>7757.2898292165</v>
      </c>
      <c r="BA88" s="40" t="n">
        <f aca="false">(AZ88-AZ87)/AZ87</f>
        <v>-4.57106450553124E-005</v>
      </c>
      <c r="BB88" s="7"/>
      <c r="BC88" s="7"/>
      <c r="BD88" s="7"/>
      <c r="BE88" s="7"/>
      <c r="BF88" s="7" t="n">
        <f aca="false">BF87*(1+AY88)*(1+BA88)*(1-BE88)</f>
        <v>126.746651058232</v>
      </c>
      <c r="BG88" s="7"/>
      <c r="BH88" s="0" t="n">
        <f aca="false">BH87+1</f>
        <v>57</v>
      </c>
      <c r="BI88" s="40" t="n">
        <f aca="false">T95/AG95</f>
        <v>0.0190961677249366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161132995.104833</v>
      </c>
      <c r="E89" s="9"/>
      <c r="F89" s="67" t="n">
        <f aca="false">'Central pensions'!I89</f>
        <v>29287829.2278235</v>
      </c>
      <c r="G89" s="9" t="n">
        <f aca="false">'Central pensions'!K89</f>
        <v>4029251.32732913</v>
      </c>
      <c r="H89" s="9" t="n">
        <f aca="false">'Central pensions'!V89</f>
        <v>22167751.981628</v>
      </c>
      <c r="I89" s="67" t="n">
        <f aca="false">'Central pensions'!M89</f>
        <v>124616.02043286</v>
      </c>
      <c r="J89" s="9" t="n">
        <f aca="false">'Central pensions'!W89</f>
        <v>685600.576751385</v>
      </c>
      <c r="K89" s="9"/>
      <c r="L89" s="67" t="n">
        <f aca="false">'Central pensions'!N89</f>
        <v>4115221.00804802</v>
      </c>
      <c r="M89" s="67"/>
      <c r="N89" s="67" t="n">
        <f aca="false">'Central pensions'!L89</f>
        <v>1323331.87232445</v>
      </c>
      <c r="O89" s="9"/>
      <c r="P89" s="9" t="n">
        <f aca="false">'Central pensions'!X89</f>
        <v>28634482.8892027</v>
      </c>
      <c r="Q89" s="67"/>
      <c r="R89" s="67" t="n">
        <f aca="false">'Central SIPA income'!G84</f>
        <v>33611093.752786</v>
      </c>
      <c r="S89" s="67"/>
      <c r="T89" s="9" t="n">
        <f aca="false">'Central SIPA income'!J84</f>
        <v>128514930.094412</v>
      </c>
      <c r="U89" s="9"/>
      <c r="V89" s="67" t="n">
        <f aca="false">'Central SIPA income'!F84</f>
        <v>121515.223398087</v>
      </c>
      <c r="W89" s="67"/>
      <c r="X89" s="67" t="n">
        <f aca="false">'Central SIPA income'!M84</f>
        <v>305211.207364968</v>
      </c>
      <c r="Y89" s="9"/>
      <c r="Z89" s="9" t="n">
        <f aca="false">R89+V89-N89-L89-F89</f>
        <v>-993773.132011909</v>
      </c>
      <c r="AA89" s="9"/>
      <c r="AB89" s="9" t="n">
        <f aca="false">T89-P89-D89</f>
        <v>-61252547.8996243</v>
      </c>
      <c r="AC89" s="50"/>
      <c r="AD89" s="9"/>
      <c r="AE89" s="9"/>
      <c r="AF89" s="9"/>
      <c r="AG89" s="9" t="n">
        <f aca="false">BF89/100*$AG$53</f>
        <v>6780763894.24717</v>
      </c>
      <c r="AH89" s="40" t="n">
        <f aca="false">(AG89-AG88)/AG88</f>
        <v>0.00829656958770188</v>
      </c>
      <c r="AI89" s="40" t="n">
        <f aca="false">(AG89-AG85)/AG85</f>
        <v>0.0213836291704062</v>
      </c>
      <c r="AJ89" s="40" t="n">
        <f aca="false">AB89/AG89</f>
        <v>-0.00903328133156077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13332162</v>
      </c>
      <c r="AY89" s="40" t="n">
        <f aca="false">(AW89-AW88)/AW88</f>
        <v>0.00189223972798641</v>
      </c>
      <c r="AZ89" s="39" t="n">
        <f aca="false">workers_and_wage_central!B77</f>
        <v>7806.87624271862</v>
      </c>
      <c r="BA89" s="40" t="n">
        <f aca="false">(AZ89-AZ88)/AZ88</f>
        <v>0.00639223422017332</v>
      </c>
      <c r="BB89" s="7"/>
      <c r="BC89" s="7"/>
      <c r="BD89" s="7"/>
      <c r="BE89" s="7"/>
      <c r="BF89" s="7" t="n">
        <f aca="false">BF88*(1+AY89)*(1+BA89)*(1-BE89)</f>
        <v>127.798213468745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0.0165801660466365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159593193.055314</v>
      </c>
      <c r="E90" s="6"/>
      <c r="F90" s="8" t="n">
        <f aca="false">'Central pensions'!I90</f>
        <v>29007951.9783401</v>
      </c>
      <c r="G90" s="6" t="n">
        <f aca="false">'Central pensions'!K90</f>
        <v>3969260.21121917</v>
      </c>
      <c r="H90" s="6" t="n">
        <f aca="false">'Central pensions'!V90</f>
        <v>21837698.5610318</v>
      </c>
      <c r="I90" s="8" t="n">
        <f aca="false">'Central pensions'!M90</f>
        <v>122760.625089252</v>
      </c>
      <c r="J90" s="6" t="n">
        <f aca="false">'Central pensions'!W90</f>
        <v>675392.739000983</v>
      </c>
      <c r="K90" s="6"/>
      <c r="L90" s="8" t="n">
        <f aca="false">'Central pensions'!N90</f>
        <v>4793957.54989002</v>
      </c>
      <c r="M90" s="8"/>
      <c r="N90" s="8" t="n">
        <f aca="false">'Central pensions'!L90</f>
        <v>1309424.03999656</v>
      </c>
      <c r="O90" s="6"/>
      <c r="P90" s="6" t="n">
        <f aca="false">'Central pensions'!X90</f>
        <v>32079933.2414045</v>
      </c>
      <c r="Q90" s="8"/>
      <c r="R90" s="8" t="n">
        <f aca="false">'Central SIPA income'!G85</f>
        <v>29323994.7009946</v>
      </c>
      <c r="S90" s="8"/>
      <c r="T90" s="6" t="n">
        <f aca="false">'Central SIPA income'!J85</f>
        <v>112122835.299724</v>
      </c>
      <c r="U90" s="6"/>
      <c r="V90" s="8" t="n">
        <f aca="false">'Central SIPA income'!F85</f>
        <v>123811.063816714</v>
      </c>
      <c r="W90" s="8"/>
      <c r="X90" s="8" t="n">
        <f aca="false">'Central SIPA income'!M85</f>
        <v>310977.696587399</v>
      </c>
      <c r="Y90" s="6"/>
      <c r="Z90" s="6" t="n">
        <f aca="false">R90+V90-N90-L90-F90</f>
        <v>-5663527.80341536</v>
      </c>
      <c r="AA90" s="6"/>
      <c r="AB90" s="6" t="n">
        <f aca="false">T90-P90-D90</f>
        <v>-79550290.9969944</v>
      </c>
      <c r="AC90" s="50"/>
      <c r="AD90" s="6"/>
      <c r="AE90" s="6"/>
      <c r="AF90" s="6"/>
      <c r="AG90" s="6" t="n">
        <f aca="false">BF90/100*$AG$53</f>
        <v>6814460422.28636</v>
      </c>
      <c r="AH90" s="61" t="n">
        <f aca="false">(AG90-AG89)/AG89</f>
        <v>0.00496942948681279</v>
      </c>
      <c r="AI90" s="61"/>
      <c r="AJ90" s="61" t="n">
        <f aca="false">AB90/AG90</f>
        <v>-0.0116737475995647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0.00593896168376122</v>
      </c>
      <c r="AV90" s="5"/>
      <c r="AW90" s="65" t="n">
        <f aca="false">workers_and_wage_central!C78</f>
        <v>13342884</v>
      </c>
      <c r="AX90" s="5"/>
      <c r="AY90" s="61" t="n">
        <f aca="false">(AW90-AW89)/AW89</f>
        <v>0.000804220650784171</v>
      </c>
      <c r="AZ90" s="66" t="n">
        <f aca="false">workers_and_wage_central!B78</f>
        <v>7839.36738258093</v>
      </c>
      <c r="BA90" s="61" t="n">
        <f aca="false">(AZ90-AZ89)/AZ89</f>
        <v>0.00416186178083879</v>
      </c>
      <c r="BB90" s="5"/>
      <c r="BC90" s="5"/>
      <c r="BD90" s="5"/>
      <c r="BE90" s="5"/>
      <c r="BF90" s="5" t="n">
        <f aca="false">BF89*(1+AY90)*(1+BA90)*(1-BE90)</f>
        <v>128.433297679119</v>
      </c>
      <c r="BG90" s="5"/>
      <c r="BH90" s="5" t="n">
        <f aca="false">BH89+1</f>
        <v>59</v>
      </c>
      <c r="BI90" s="61" t="n">
        <f aca="false">T97/AG97</f>
        <v>0.0190594200075132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162505918.693167</v>
      </c>
      <c r="E91" s="9"/>
      <c r="F91" s="67" t="n">
        <f aca="false">'Central pensions'!I91</f>
        <v>29537374.3416086</v>
      </c>
      <c r="G91" s="9" t="n">
        <f aca="false">'Central pensions'!K91</f>
        <v>4132362.28634042</v>
      </c>
      <c r="H91" s="9" t="n">
        <f aca="false">'Central pensions'!V91</f>
        <v>22735038.0554568</v>
      </c>
      <c r="I91" s="67" t="n">
        <f aca="false">'Central pensions'!M91</f>
        <v>127805.019165167</v>
      </c>
      <c r="J91" s="9" t="n">
        <f aca="false">'Central pensions'!W91</f>
        <v>703145.506869796</v>
      </c>
      <c r="K91" s="9"/>
      <c r="L91" s="67" t="n">
        <f aca="false">'Central pensions'!N91</f>
        <v>4167683.59510303</v>
      </c>
      <c r="M91" s="67"/>
      <c r="N91" s="67" t="n">
        <f aca="false">'Central pensions'!L91</f>
        <v>1335502.31917012</v>
      </c>
      <c r="O91" s="9"/>
      <c r="P91" s="9" t="n">
        <f aca="false">'Central pensions'!X91</f>
        <v>28973669.7105103</v>
      </c>
      <c r="Q91" s="67"/>
      <c r="R91" s="67" t="n">
        <f aca="false">'Central SIPA income'!G86</f>
        <v>33822962.5404506</v>
      </c>
      <c r="S91" s="67"/>
      <c r="T91" s="9" t="n">
        <f aca="false">'Central SIPA income'!J86</f>
        <v>129325028.767075</v>
      </c>
      <c r="U91" s="9"/>
      <c r="V91" s="67" t="n">
        <f aca="false">'Central SIPA income'!F86</f>
        <v>131298.740514841</v>
      </c>
      <c r="W91" s="67"/>
      <c r="X91" s="67" t="n">
        <f aca="false">'Central SIPA income'!M86</f>
        <v>329784.581696</v>
      </c>
      <c r="Y91" s="9"/>
      <c r="Z91" s="9" t="n">
        <f aca="false">R91+V91-N91-L91-F91</f>
        <v>-1086298.97491635</v>
      </c>
      <c r="AA91" s="9"/>
      <c r="AB91" s="9" t="n">
        <f aca="false">T91-P91-D91</f>
        <v>-62154559.6366022</v>
      </c>
      <c r="AC91" s="50"/>
      <c r="AD91" s="9"/>
      <c r="AE91" s="9"/>
      <c r="AF91" s="9"/>
      <c r="AG91" s="9" t="n">
        <f aca="false">BF91/100*$AG$53</f>
        <v>6841715311.92606</v>
      </c>
      <c r="AH91" s="40" t="n">
        <f aca="false">(AG91-AG90)/AG90</f>
        <v>0.00399956679630379</v>
      </c>
      <c r="AI91" s="40"/>
      <c r="AJ91" s="40" t="n">
        <f aca="false">AB91/AG91</f>
        <v>-0.00908464570694108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13393377</v>
      </c>
      <c r="AX91" s="7"/>
      <c r="AY91" s="40" t="n">
        <f aca="false">(AW91-AW90)/AW90</f>
        <v>0.00378426433145938</v>
      </c>
      <c r="AZ91" s="39" t="n">
        <f aca="false">workers_and_wage_central!B79</f>
        <v>7841.04885456676</v>
      </c>
      <c r="BA91" s="40" t="n">
        <f aca="false">(AZ91-AZ90)/AZ90</f>
        <v>0.000214490775054719</v>
      </c>
      <c r="BB91" s="7"/>
      <c r="BC91" s="7"/>
      <c r="BD91" s="7"/>
      <c r="BE91" s="7"/>
      <c r="BF91" s="7" t="n">
        <f aca="false">BF90*(1+AY91)*(1+BA91)*(1-BE91)</f>
        <v>128.946975232056</v>
      </c>
      <c r="BG91" s="7"/>
      <c r="BH91" s="7" t="n">
        <f aca="false">BH90+1</f>
        <v>60</v>
      </c>
      <c r="BI91" s="40" t="n">
        <f aca="false">T98/AG98</f>
        <v>0.016568286657505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160964547.810377</v>
      </c>
      <c r="E92" s="9"/>
      <c r="F92" s="67" t="n">
        <f aca="false">'Central pensions'!I92</f>
        <v>29257211.9381075</v>
      </c>
      <c r="G92" s="9" t="n">
        <f aca="false">'Central pensions'!K92</f>
        <v>4128700.84775537</v>
      </c>
      <c r="H92" s="9" t="n">
        <f aca="false">'Central pensions'!V92</f>
        <v>22714893.9006609</v>
      </c>
      <c r="I92" s="67" t="n">
        <f aca="false">'Central pensions'!M92</f>
        <v>127691.778796558</v>
      </c>
      <c r="J92" s="9" t="n">
        <f aca="false">'Central pensions'!W92</f>
        <v>702522.491773021</v>
      </c>
      <c r="K92" s="9"/>
      <c r="L92" s="67" t="n">
        <f aca="false">'Central pensions'!N92</f>
        <v>3982795.49188216</v>
      </c>
      <c r="M92" s="67"/>
      <c r="N92" s="67" t="n">
        <f aca="false">'Central pensions'!L92</f>
        <v>1322431.30356543</v>
      </c>
      <c r="O92" s="9"/>
      <c r="P92" s="9" t="n">
        <f aca="false">'Central pensions'!X92</f>
        <v>27942371.5926922</v>
      </c>
      <c r="Q92" s="67"/>
      <c r="R92" s="67" t="n">
        <f aca="false">'Central SIPA income'!G87</f>
        <v>29671229.1295987</v>
      </c>
      <c r="S92" s="67"/>
      <c r="T92" s="9" t="n">
        <f aca="false">'Central SIPA income'!J87</f>
        <v>113450516.23289</v>
      </c>
      <c r="U92" s="9"/>
      <c r="V92" s="67" t="n">
        <f aca="false">'Central SIPA income'!F87</f>
        <v>130512.422205157</v>
      </c>
      <c r="W92" s="67"/>
      <c r="X92" s="67" t="n">
        <f aca="false">'Central SIPA income'!M87</f>
        <v>327809.576803934</v>
      </c>
      <c r="Y92" s="9"/>
      <c r="Z92" s="9" t="n">
        <f aca="false">R92+V92-N92-L92-F92</f>
        <v>-4760697.18175118</v>
      </c>
      <c r="AA92" s="9"/>
      <c r="AB92" s="9" t="n">
        <f aca="false">T92-P92-D92</f>
        <v>-75456403.1701783</v>
      </c>
      <c r="AC92" s="50"/>
      <c r="AD92" s="9"/>
      <c r="AE92" s="9"/>
      <c r="AF92" s="9"/>
      <c r="AG92" s="9" t="n">
        <f aca="false">BF92/100*$AG$53</f>
        <v>6895504228.4452</v>
      </c>
      <c r="AH92" s="40" t="n">
        <f aca="false">(AG92-AG91)/AG91</f>
        <v>0.0078619051022734</v>
      </c>
      <c r="AI92" s="40"/>
      <c r="AJ92" s="40" t="n">
        <f aca="false">AB92/AG92</f>
        <v>-0.010942840533533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13498832</v>
      </c>
      <c r="AY92" s="40" t="n">
        <f aca="false">(AW92-AW91)/AW91</f>
        <v>0.00787366770904754</v>
      </c>
      <c r="AZ92" s="39" t="n">
        <f aca="false">workers_and_wage_central!B80</f>
        <v>7840.95734391683</v>
      </c>
      <c r="BA92" s="40" t="n">
        <f aca="false">(AZ92-AZ91)/AZ91</f>
        <v>-1.16707154390213E-005</v>
      </c>
      <c r="BB92" s="7"/>
      <c r="BC92" s="7"/>
      <c r="BD92" s="7"/>
      <c r="BE92" s="7"/>
      <c r="BF92" s="7" t="n">
        <f aca="false">BF91*(1+AY92)*(1+BA92)*(1-BE92)</f>
        <v>129.960744114555</v>
      </c>
      <c r="BG92" s="7"/>
      <c r="BH92" s="0" t="n">
        <f aca="false">BH91+1</f>
        <v>61</v>
      </c>
      <c r="BI92" s="40" t="n">
        <f aca="false">T99/AG99</f>
        <v>0.0190460978876151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163882570.441072</v>
      </c>
      <c r="E93" s="9"/>
      <c r="F93" s="67" t="n">
        <f aca="false">'Central pensions'!I93</f>
        <v>29787597.0925268</v>
      </c>
      <c r="G93" s="9" t="n">
        <f aca="false">'Central pensions'!K93</f>
        <v>4248514.9572794</v>
      </c>
      <c r="H93" s="9" t="n">
        <f aca="false">'Central pensions'!V93</f>
        <v>23374075.7803847</v>
      </c>
      <c r="I93" s="67" t="n">
        <f aca="false">'Central pensions'!M93</f>
        <v>131397.369812765</v>
      </c>
      <c r="J93" s="9" t="n">
        <f aca="false">'Central pensions'!W93</f>
        <v>722909.560218085</v>
      </c>
      <c r="K93" s="9"/>
      <c r="L93" s="67" t="n">
        <f aca="false">'Central pensions'!N93</f>
        <v>4067340.41464001</v>
      </c>
      <c r="M93" s="67"/>
      <c r="N93" s="67" t="n">
        <f aca="false">'Central pensions'!L93</f>
        <v>1346040.19419581</v>
      </c>
      <c r="O93" s="9"/>
      <c r="P93" s="9" t="n">
        <f aca="false">'Central pensions'!X93</f>
        <v>28510964.7492918</v>
      </c>
      <c r="Q93" s="67"/>
      <c r="R93" s="67" t="n">
        <f aca="false">'Central SIPA income'!G88</f>
        <v>34531857.7126001</v>
      </c>
      <c r="S93" s="67"/>
      <c r="T93" s="9" t="n">
        <f aca="false">'Central SIPA income'!J88</f>
        <v>132035550.898939</v>
      </c>
      <c r="U93" s="9"/>
      <c r="V93" s="67" t="n">
        <f aca="false">'Central SIPA income'!F88</f>
        <v>129416.25155819</v>
      </c>
      <c r="W93" s="67"/>
      <c r="X93" s="67" t="n">
        <f aca="false">'Central SIPA income'!M88</f>
        <v>325056.31217352</v>
      </c>
      <c r="Y93" s="9"/>
      <c r="Z93" s="9" t="n">
        <f aca="false">R93+V93-N93-L93-F93</f>
        <v>-539703.737204324</v>
      </c>
      <c r="AA93" s="9"/>
      <c r="AB93" s="9" t="n">
        <f aca="false">T93-P93-D93</f>
        <v>-60357984.2914249</v>
      </c>
      <c r="AC93" s="50"/>
      <c r="AD93" s="9"/>
      <c r="AE93" s="9"/>
      <c r="AF93" s="9"/>
      <c r="AG93" s="9" t="n">
        <f aca="false">BF93/100*$AG$53</f>
        <v>6943255218.38549</v>
      </c>
      <c r="AH93" s="40" t="n">
        <f aca="false">(AG93-AG92)/AG92</f>
        <v>0.00692494534965488</v>
      </c>
      <c r="AI93" s="40" t="n">
        <f aca="false">(AG93-AG89)/AG89</f>
        <v>0.0239635720506622</v>
      </c>
      <c r="AJ93" s="40" t="n">
        <f aca="false">AB93/AG93</f>
        <v>-0.00869303840820933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13473031</v>
      </c>
      <c r="AY93" s="40" t="n">
        <f aca="false">(AW93-AW92)/AW92</f>
        <v>-0.00191135055240335</v>
      </c>
      <c r="AZ93" s="39" t="n">
        <f aca="false">workers_and_wage_central!B81</f>
        <v>7910.37504472388</v>
      </c>
      <c r="BA93" s="40" t="n">
        <f aca="false">(AZ93-AZ92)/AZ92</f>
        <v>0.00885321750422551</v>
      </c>
      <c r="BB93" s="7"/>
      <c r="BC93" s="7"/>
      <c r="BD93" s="7"/>
      <c r="BE93" s="7"/>
      <c r="BF93" s="7" t="n">
        <f aca="false">BF92*(1+AY93)*(1+BA93)*(1-BE93)</f>
        <v>130.860715165149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0.0165469220582801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162284652.089452</v>
      </c>
      <c r="E94" s="6"/>
      <c r="F94" s="8" t="n">
        <f aca="false">'Central pensions'!I94</f>
        <v>29497156.5172009</v>
      </c>
      <c r="G94" s="6" t="n">
        <f aca="false">'Central pensions'!K94</f>
        <v>4332767.73137188</v>
      </c>
      <c r="H94" s="6" t="n">
        <f aca="false">'Central pensions'!V94</f>
        <v>23837609.6848543</v>
      </c>
      <c r="I94" s="8" t="n">
        <f aca="false">'Central pensions'!M94</f>
        <v>134003.125712533</v>
      </c>
      <c r="J94" s="6" t="n">
        <f aca="false">'Central pensions'!W94</f>
        <v>737245.660356325</v>
      </c>
      <c r="K94" s="6"/>
      <c r="L94" s="8" t="n">
        <f aca="false">'Central pensions'!N94</f>
        <v>4778956.53133413</v>
      </c>
      <c r="M94" s="8"/>
      <c r="N94" s="8" t="n">
        <f aca="false">'Central pensions'!L94</f>
        <v>1334498.18279818</v>
      </c>
      <c r="O94" s="6"/>
      <c r="P94" s="6" t="n">
        <f aca="false">'Central pensions'!X94</f>
        <v>32140043.4204324</v>
      </c>
      <c r="Q94" s="8"/>
      <c r="R94" s="8" t="n">
        <f aca="false">'Central SIPA income'!G89</f>
        <v>30148222.9692071</v>
      </c>
      <c r="S94" s="8"/>
      <c r="T94" s="6" t="n">
        <f aca="false">'Central SIPA income'!J89</f>
        <v>115274343.5205</v>
      </c>
      <c r="U94" s="6"/>
      <c r="V94" s="8" t="n">
        <f aca="false">'Central SIPA income'!F89</f>
        <v>126411.777129344</v>
      </c>
      <c r="W94" s="8"/>
      <c r="X94" s="8" t="n">
        <f aca="false">'Central SIPA income'!M89</f>
        <v>317509.93862227</v>
      </c>
      <c r="Y94" s="6"/>
      <c r="Z94" s="6" t="n">
        <f aca="false">R94+V94-N94-L94-F94</f>
        <v>-5335976.48499672</v>
      </c>
      <c r="AA94" s="6"/>
      <c r="AB94" s="6" t="n">
        <f aca="false">T94-P94-D94</f>
        <v>-79150351.9893846</v>
      </c>
      <c r="AC94" s="50"/>
      <c r="AD94" s="6"/>
      <c r="AE94" s="6"/>
      <c r="AF94" s="6"/>
      <c r="AG94" s="6" t="n">
        <f aca="false">BF94/100*$AG$53</f>
        <v>6961000103.67637</v>
      </c>
      <c r="AH94" s="61" t="n">
        <f aca="false">(AG94-AG93)/AG93</f>
        <v>0.00255570114200723</v>
      </c>
      <c r="AI94" s="61"/>
      <c r="AJ94" s="61" t="n">
        <f aca="false">AB94/AG94</f>
        <v>-0.0113705431418658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0.00391143425841759</v>
      </c>
      <c r="AV94" s="5"/>
      <c r="AW94" s="65" t="n">
        <f aca="false">workers_and_wage_central!C82</f>
        <v>13469485</v>
      </c>
      <c r="AX94" s="5"/>
      <c r="AY94" s="61" t="n">
        <f aca="false">(AW94-AW93)/AW93</f>
        <v>-0.000263192447193211</v>
      </c>
      <c r="AZ94" s="66" t="n">
        <f aca="false">workers_and_wage_central!B82</f>
        <v>7932.67942056889</v>
      </c>
      <c r="BA94" s="61" t="n">
        <f aca="false">(AZ94-AZ93)/AZ93</f>
        <v>0.00281963569601956</v>
      </c>
      <c r="BB94" s="5"/>
      <c r="BC94" s="5"/>
      <c r="BD94" s="5"/>
      <c r="BE94" s="5"/>
      <c r="BF94" s="5" t="n">
        <f aca="false">BF93*(1+AY94)*(1+BA94)*(1-BE94)</f>
        <v>131.195156044341</v>
      </c>
      <c r="BG94" s="5"/>
      <c r="BH94" s="5" t="n">
        <f aca="false">BH93+1</f>
        <v>63</v>
      </c>
      <c r="BI94" s="61" t="n">
        <f aca="false">T101/AG101</f>
        <v>0.019081269025871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164841904.270198</v>
      </c>
      <c r="E95" s="9"/>
      <c r="F95" s="67" t="n">
        <f aca="false">'Central pensions'!I95</f>
        <v>29961967.3718209</v>
      </c>
      <c r="G95" s="9" t="n">
        <f aca="false">'Central pensions'!K95</f>
        <v>4523134.59188151</v>
      </c>
      <c r="H95" s="9" t="n">
        <f aca="false">'Central pensions'!V95</f>
        <v>24884951.9840739</v>
      </c>
      <c r="I95" s="67" t="n">
        <f aca="false">'Central pensions'!M95</f>
        <v>139890.760573654</v>
      </c>
      <c r="J95" s="9" t="n">
        <f aca="false">'Central pensions'!W95</f>
        <v>769637.690229083</v>
      </c>
      <c r="K95" s="9"/>
      <c r="L95" s="67" t="n">
        <f aca="false">'Central pensions'!N95</f>
        <v>4119836.13332385</v>
      </c>
      <c r="M95" s="67"/>
      <c r="N95" s="67" t="n">
        <f aca="false">'Central pensions'!L95</f>
        <v>1356634.85174572</v>
      </c>
      <c r="O95" s="9"/>
      <c r="P95" s="9" t="n">
        <f aca="false">'Central pensions'!X95</f>
        <v>28841653.9630067</v>
      </c>
      <c r="Q95" s="67"/>
      <c r="R95" s="67" t="n">
        <f aca="false">'Central SIPA income'!G90</f>
        <v>34961062.256003</v>
      </c>
      <c r="S95" s="67"/>
      <c r="T95" s="9" t="n">
        <f aca="false">'Central SIPA income'!J90</f>
        <v>133676651.670527</v>
      </c>
      <c r="U95" s="9"/>
      <c r="V95" s="67" t="n">
        <f aca="false">'Central SIPA income'!F90</f>
        <v>127261.719970631</v>
      </c>
      <c r="W95" s="67"/>
      <c r="X95" s="67" t="n">
        <f aca="false">'Central SIPA income'!M90</f>
        <v>319644.749994264</v>
      </c>
      <c r="Y95" s="9"/>
      <c r="Z95" s="9" t="n">
        <f aca="false">R95+V95-N95-L95-F95</f>
        <v>-350114.380916823</v>
      </c>
      <c r="AA95" s="9"/>
      <c r="AB95" s="9" t="n">
        <f aca="false">T95-P95-D95</f>
        <v>-60006906.5626776</v>
      </c>
      <c r="AC95" s="50"/>
      <c r="AD95" s="9"/>
      <c r="AE95" s="9"/>
      <c r="AF95" s="9"/>
      <c r="AG95" s="9" t="n">
        <f aca="false">BF95/100*$AG$53</f>
        <v>7000182109.62645</v>
      </c>
      <c r="AH95" s="40" t="n">
        <f aca="false">(AG95-AG94)/AG94</f>
        <v>0.00562878973804131</v>
      </c>
      <c r="AI95" s="40"/>
      <c r="AJ95" s="40" t="n">
        <f aca="false">AB95/AG95</f>
        <v>-0.00857219221199372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13549293</v>
      </c>
      <c r="AX95" s="7"/>
      <c r="AY95" s="40" t="n">
        <f aca="false">(AW95-AW94)/AW94</f>
        <v>0.00592509661653731</v>
      </c>
      <c r="AZ95" s="39" t="n">
        <f aca="false">workers_and_wage_central!B83</f>
        <v>7930.3427580429</v>
      </c>
      <c r="BA95" s="40" t="n">
        <f aca="false">(AZ95-AZ94)/AZ94</f>
        <v>-0.000294561572718003</v>
      </c>
      <c r="BB95" s="7"/>
      <c r="BC95" s="7"/>
      <c r="BD95" s="7"/>
      <c r="BE95" s="7"/>
      <c r="BF95" s="7" t="n">
        <f aca="false">BF94*(1+AY95)*(1+BA95)*(1-BE95)</f>
        <v>131.933625992364</v>
      </c>
      <c r="BG95" s="7"/>
      <c r="BH95" s="7" t="n">
        <f aca="false">BH94+1</f>
        <v>64</v>
      </c>
      <c r="BI95" s="40" t="n">
        <f aca="false">T102/AG102</f>
        <v>0.0165748601704966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163366489.417637</v>
      </c>
      <c r="E96" s="9"/>
      <c r="F96" s="67" t="n">
        <f aca="false">'Central pensions'!I96</f>
        <v>29693793.2575504</v>
      </c>
      <c r="G96" s="9" t="n">
        <f aca="false">'Central pensions'!K96</f>
        <v>4489301.84487672</v>
      </c>
      <c r="H96" s="9" t="n">
        <f aca="false">'Central pensions'!V96</f>
        <v>24698814.1923278</v>
      </c>
      <c r="I96" s="67" t="n">
        <f aca="false">'Central pensions'!M96</f>
        <v>138844.38695495</v>
      </c>
      <c r="J96" s="9" t="n">
        <f aca="false">'Central pensions'!W96</f>
        <v>763880.851309107</v>
      </c>
      <c r="K96" s="9"/>
      <c r="L96" s="67" t="n">
        <f aca="false">'Central pensions'!N96</f>
        <v>4024150.02722927</v>
      </c>
      <c r="M96" s="67"/>
      <c r="N96" s="67" t="n">
        <f aca="false">'Central pensions'!L96</f>
        <v>1344092.87666423</v>
      </c>
      <c r="O96" s="9"/>
      <c r="P96" s="9" t="n">
        <f aca="false">'Central pensions'!X96</f>
        <v>28276136.0571918</v>
      </c>
      <c r="Q96" s="67"/>
      <c r="R96" s="67" t="n">
        <f aca="false">'Central SIPA income'!G91</f>
        <v>30353147.8974555</v>
      </c>
      <c r="S96" s="67"/>
      <c r="T96" s="9" t="n">
        <f aca="false">'Central SIPA income'!J91</f>
        <v>116057891.74485</v>
      </c>
      <c r="U96" s="9"/>
      <c r="V96" s="67" t="n">
        <f aca="false">'Central SIPA income'!F91</f>
        <v>130512.941324616</v>
      </c>
      <c r="W96" s="67"/>
      <c r="X96" s="67" t="n">
        <f aca="false">'Central SIPA income'!M91</f>
        <v>327810.880682349</v>
      </c>
      <c r="Y96" s="9"/>
      <c r="Z96" s="9" t="n">
        <f aca="false">R96+V96-N96-L96-F96</f>
        <v>-4578375.32266369</v>
      </c>
      <c r="AA96" s="9"/>
      <c r="AB96" s="9" t="n">
        <f aca="false">T96-P96-D96</f>
        <v>-75584733.729979</v>
      </c>
      <c r="AC96" s="50"/>
      <c r="AD96" s="9"/>
      <c r="AE96" s="9"/>
      <c r="AF96" s="9"/>
      <c r="AG96" s="9" t="n">
        <f aca="false">BF96/100*$AG$53</f>
        <v>6999802741.3238</v>
      </c>
      <c r="AH96" s="40" t="n">
        <f aca="false">(AG96-AG95)/AG95</f>
        <v>-5.4194061913005E-005</v>
      </c>
      <c r="AI96" s="40"/>
      <c r="AJ96" s="40" t="n">
        <f aca="false">AB96/AG96</f>
        <v>-0.0107981233933579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13507355</v>
      </c>
      <c r="AY96" s="40" t="n">
        <f aca="false">(AW96-AW95)/AW95</f>
        <v>-0.00309521685006</v>
      </c>
      <c r="AZ96" s="39" t="n">
        <f aca="false">workers_and_wage_central!B84</f>
        <v>7954.5339881911</v>
      </c>
      <c r="BA96" s="40" t="n">
        <f aca="false">(AZ96-AZ95)/AZ95</f>
        <v>0.00305046463769399</v>
      </c>
      <c r="BB96" s="7"/>
      <c r="BC96" s="7"/>
      <c r="BD96" s="7"/>
      <c r="BE96" s="7"/>
      <c r="BF96" s="7" t="n">
        <f aca="false">BF95*(1+AY96)*(1+BA96)*(1-BE96)</f>
        <v>131.926475973268</v>
      </c>
      <c r="BG96" s="7"/>
      <c r="BH96" s="0" t="n">
        <f aca="false">BH95+1</f>
        <v>65</v>
      </c>
      <c r="BI96" s="40" t="n">
        <f aca="false">T103/AG103</f>
        <v>0.0191748600724809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166090959.563352</v>
      </c>
      <c r="E97" s="9"/>
      <c r="F97" s="67" t="n">
        <f aca="false">'Central pensions'!I97</f>
        <v>30188997.9567001</v>
      </c>
      <c r="G97" s="9" t="n">
        <f aca="false">'Central pensions'!K97</f>
        <v>4604229.19971076</v>
      </c>
      <c r="H97" s="9" t="n">
        <f aca="false">'Central pensions'!V97</f>
        <v>25331110.5895729</v>
      </c>
      <c r="I97" s="67" t="n">
        <f aca="false">'Central pensions'!M97</f>
        <v>142398.841228168</v>
      </c>
      <c r="J97" s="9" t="n">
        <f aca="false">'Central pensions'!W97</f>
        <v>783436.409986796</v>
      </c>
      <c r="K97" s="9"/>
      <c r="L97" s="67" t="n">
        <f aca="false">'Central pensions'!N97</f>
        <v>4071675.10625539</v>
      </c>
      <c r="M97" s="67"/>
      <c r="N97" s="67" t="n">
        <f aca="false">'Central pensions'!L97</f>
        <v>1366253.40782824</v>
      </c>
      <c r="O97" s="9"/>
      <c r="P97" s="9" t="n">
        <f aca="false">'Central pensions'!X97</f>
        <v>28644664.6222337</v>
      </c>
      <c r="Q97" s="67"/>
      <c r="R97" s="67" t="n">
        <f aca="false">'Central SIPA income'!G92</f>
        <v>35154121.8294957</v>
      </c>
      <c r="S97" s="67"/>
      <c r="T97" s="9" t="n">
        <f aca="false">'Central SIPA income'!J92</f>
        <v>134414831.682578</v>
      </c>
      <c r="U97" s="9"/>
      <c r="V97" s="67" t="n">
        <f aca="false">'Central SIPA income'!F92</f>
        <v>132236.146344193</v>
      </c>
      <c r="W97" s="67"/>
      <c r="X97" s="67" t="n">
        <f aca="false">'Central SIPA income'!M92</f>
        <v>332139.074877734</v>
      </c>
      <c r="Y97" s="9"/>
      <c r="Z97" s="9" t="n">
        <f aca="false">R97+V97-N97-L97-F97</f>
        <v>-340568.494943794</v>
      </c>
      <c r="AA97" s="9"/>
      <c r="AB97" s="9" t="n">
        <f aca="false">T97-P97-D97</f>
        <v>-60320792.5030073</v>
      </c>
      <c r="AC97" s="50"/>
      <c r="AD97" s="9"/>
      <c r="AE97" s="9"/>
      <c r="AF97" s="9"/>
      <c r="AG97" s="9" t="n">
        <f aca="false">BF97/100*$AG$53</f>
        <v>7052409340.34675</v>
      </c>
      <c r="AH97" s="40" t="n">
        <f aca="false">(AG97-AG96)/AG96</f>
        <v>0.00751544021553484</v>
      </c>
      <c r="AI97" s="40" t="n">
        <f aca="false">(AG97-AG93)/AG93</f>
        <v>0.0157208857413482</v>
      </c>
      <c r="AJ97" s="40" t="n">
        <f aca="false">AB97/AG97</f>
        <v>-0.00855321771496058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13571952</v>
      </c>
      <c r="AY97" s="40" t="n">
        <f aca="false">(AW97-AW96)/AW96</f>
        <v>0.00478235746376696</v>
      </c>
      <c r="AZ97" s="39" t="n">
        <f aca="false">workers_and_wage_central!B85</f>
        <v>7976.17091232694</v>
      </c>
      <c r="BA97" s="40" t="n">
        <f aca="false">(AZ97-AZ96)/AZ96</f>
        <v>0.00272007438373682</v>
      </c>
      <c r="BB97" s="7"/>
      <c r="BC97" s="7"/>
      <c r="BD97" s="7"/>
      <c r="BE97" s="7"/>
      <c r="BF97" s="7" t="n">
        <f aca="false">BF96*(1+AY97)*(1+BA97)*(1-BE97)</f>
        <v>132.917961516292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0.0167421082221788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163766391.165155</v>
      </c>
      <c r="E98" s="6"/>
      <c r="F98" s="8" t="n">
        <f aca="false">'Central pensions'!I98</f>
        <v>29766480.1338886</v>
      </c>
      <c r="G98" s="6" t="n">
        <f aca="false">'Central pensions'!K98</f>
        <v>4595993.21006179</v>
      </c>
      <c r="H98" s="6" t="n">
        <f aca="false">'Central pensions'!V98</f>
        <v>25285798.6045341</v>
      </c>
      <c r="I98" s="8" t="n">
        <f aca="false">'Central pensions'!M98</f>
        <v>142144.119898818</v>
      </c>
      <c r="J98" s="6" t="n">
        <f aca="false">'Central pensions'!W98</f>
        <v>782035.008387649</v>
      </c>
      <c r="K98" s="6"/>
      <c r="L98" s="8" t="n">
        <f aca="false">'Central pensions'!N98</f>
        <v>4811453.22355986</v>
      </c>
      <c r="M98" s="8"/>
      <c r="N98" s="8" t="n">
        <f aca="false">'Central pensions'!L98</f>
        <v>1346352.16260116</v>
      </c>
      <c r="O98" s="6"/>
      <c r="P98" s="6" t="n">
        <f aca="false">'Central pensions'!X98</f>
        <v>32373886.010261</v>
      </c>
      <c r="Q98" s="8"/>
      <c r="R98" s="8" t="n">
        <f aca="false">'Central SIPA income'!G93</f>
        <v>30715931.2251198</v>
      </c>
      <c r="S98" s="8"/>
      <c r="T98" s="6" t="n">
        <f aca="false">'Central SIPA income'!J93</f>
        <v>117445025.241222</v>
      </c>
      <c r="U98" s="6"/>
      <c r="V98" s="8" t="n">
        <f aca="false">'Central SIPA income'!F93</f>
        <v>135590.30893373</v>
      </c>
      <c r="W98" s="8"/>
      <c r="X98" s="8" t="n">
        <f aca="false">'Central SIPA income'!M93</f>
        <v>340563.764270742</v>
      </c>
      <c r="Y98" s="6"/>
      <c r="Z98" s="6" t="n">
        <f aca="false">R98+V98-N98-L98-F98</f>
        <v>-5072763.9859961</v>
      </c>
      <c r="AA98" s="6"/>
      <c r="AB98" s="6" t="n">
        <f aca="false">T98-P98-D98</f>
        <v>-78695251.9341937</v>
      </c>
      <c r="AC98" s="50"/>
      <c r="AD98" s="6"/>
      <c r="AE98" s="6"/>
      <c r="AF98" s="6"/>
      <c r="AG98" s="6" t="n">
        <f aca="false">BF98/100*$AG$53</f>
        <v>7088543774.56237</v>
      </c>
      <c r="AH98" s="61" t="n">
        <f aca="false">(AG98-AG97)/AG97</f>
        <v>0.00512370063502913</v>
      </c>
      <c r="AI98" s="61"/>
      <c r="AJ98" s="61" t="n">
        <f aca="false">AB98/AG98</f>
        <v>-0.0111017515637832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0.00581010825737867</v>
      </c>
      <c r="AV98" s="5"/>
      <c r="AW98" s="65" t="n">
        <f aca="false">workers_and_wage_central!C86</f>
        <v>13648607</v>
      </c>
      <c r="AX98" s="5"/>
      <c r="AY98" s="61" t="n">
        <f aca="false">(AW98-AW97)/AW97</f>
        <v>0.00564804532170465</v>
      </c>
      <c r="AZ98" s="66" t="n">
        <f aca="false">workers_and_wage_central!B86</f>
        <v>7972.01213843249</v>
      </c>
      <c r="BA98" s="61" t="n">
        <f aca="false">(AZ98-AZ97)/AZ97</f>
        <v>-0.000521399796991671</v>
      </c>
      <c r="BB98" s="5"/>
      <c r="BC98" s="5"/>
      <c r="BD98" s="5"/>
      <c r="BE98" s="5"/>
      <c r="BF98" s="5" t="n">
        <f aca="false">BF97*(1+AY98)*(1+BA98)*(1-BE98)</f>
        <v>133.598993360119</v>
      </c>
      <c r="BG98" s="5"/>
      <c r="BH98" s="5" t="n">
        <f aca="false">BH97+1</f>
        <v>67</v>
      </c>
      <c r="BI98" s="61" t="n">
        <f aca="false">T105/AG105</f>
        <v>0.0193144845356561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166085861.542672</v>
      </c>
      <c r="E99" s="9"/>
      <c r="F99" s="67" t="n">
        <f aca="false">'Central pensions'!I99</f>
        <v>30188071.3310952</v>
      </c>
      <c r="G99" s="9" t="n">
        <f aca="false">'Central pensions'!K99</f>
        <v>4815902.93118154</v>
      </c>
      <c r="H99" s="9" t="n">
        <f aca="false">'Central pensions'!V99</f>
        <v>26495677.0062776</v>
      </c>
      <c r="I99" s="67" t="n">
        <f aca="false">'Central pensions'!M99</f>
        <v>148945.451479843</v>
      </c>
      <c r="J99" s="9" t="n">
        <f aca="false">'Central pensions'!W99</f>
        <v>819453.928029211</v>
      </c>
      <c r="K99" s="9"/>
      <c r="L99" s="67" t="n">
        <f aca="false">'Central pensions'!N99</f>
        <v>4139644.84578802</v>
      </c>
      <c r="M99" s="67"/>
      <c r="N99" s="67" t="n">
        <f aca="false">'Central pensions'!L99</f>
        <v>1366278.01940721</v>
      </c>
      <c r="O99" s="9"/>
      <c r="P99" s="9" t="n">
        <f aca="false">'Central pensions'!X99</f>
        <v>28997495.329429</v>
      </c>
      <c r="Q99" s="67"/>
      <c r="R99" s="67" t="n">
        <f aca="false">'Central SIPA income'!G94</f>
        <v>35474493.3615192</v>
      </c>
      <c r="S99" s="67"/>
      <c r="T99" s="9" t="n">
        <f aca="false">'Central SIPA income'!J94</f>
        <v>135639800.002415</v>
      </c>
      <c r="U99" s="9"/>
      <c r="V99" s="67" t="n">
        <f aca="false">'Central SIPA income'!F94</f>
        <v>135758.689372507</v>
      </c>
      <c r="W99" s="67"/>
      <c r="X99" s="67" t="n">
        <f aca="false">'Central SIPA income'!M94</f>
        <v>340986.687387522</v>
      </c>
      <c r="Y99" s="9"/>
      <c r="Z99" s="9" t="n">
        <f aca="false">R99+V99-N99-L99-F99</f>
        <v>-83742.1453986727</v>
      </c>
      <c r="AA99" s="9"/>
      <c r="AB99" s="9" t="n">
        <f aca="false">T99-P99-D99</f>
        <v>-59443556.8696859</v>
      </c>
      <c r="AC99" s="50"/>
      <c r="AD99" s="9"/>
      <c r="AE99" s="9"/>
      <c r="AF99" s="9"/>
      <c r="AG99" s="9" t="n">
        <f aca="false">BF99/100*$AG$53</f>
        <v>7121658242.16496</v>
      </c>
      <c r="AH99" s="40" t="n">
        <f aca="false">(AG99-AG98)/AG98</f>
        <v>0.00467154731010148</v>
      </c>
      <c r="AI99" s="40"/>
      <c r="AJ99" s="40" t="n">
        <f aca="false">AB99/AG99</f>
        <v>-0.00834687018786445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13672485</v>
      </c>
      <c r="AX99" s="7"/>
      <c r="AY99" s="40" t="n">
        <f aca="false">(AW99-AW98)/AW98</f>
        <v>0.00174948256624284</v>
      </c>
      <c r="AZ99" s="39" t="n">
        <f aca="false">workers_and_wage_central!B87</f>
        <v>7995.26619147942</v>
      </c>
      <c r="BA99" s="40" t="n">
        <f aca="false">(AZ99-AZ98)/AZ98</f>
        <v>0.00291696157044512</v>
      </c>
      <c r="BB99" s="7"/>
      <c r="BC99" s="7"/>
      <c r="BD99" s="7"/>
      <c r="BE99" s="7"/>
      <c r="BF99" s="7" t="n">
        <f aca="false">BF98*(1+AY99)*(1+BA99)*(1-BE99)</f>
        <v>134.223107378183</v>
      </c>
      <c r="BG99" s="7"/>
      <c r="BH99" s="7" t="n">
        <f aca="false">BH98+1</f>
        <v>68</v>
      </c>
      <c r="BI99" s="40" t="n">
        <f aca="false">T106/AG106</f>
        <v>0.016833526407668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164287922.800305</v>
      </c>
      <c r="E100" s="9"/>
      <c r="F100" s="67" t="n">
        <f aca="false">'Central pensions'!I100</f>
        <v>29861274.6820646</v>
      </c>
      <c r="G100" s="9" t="n">
        <f aca="false">'Central pensions'!K100</f>
        <v>4865000.87301105</v>
      </c>
      <c r="H100" s="9" t="n">
        <f aca="false">'Central pensions'!V100</f>
        <v>26765799.3959887</v>
      </c>
      <c r="I100" s="67" t="n">
        <f aca="false">'Central pensions'!M100</f>
        <v>150463.944526114</v>
      </c>
      <c r="J100" s="9" t="n">
        <f aca="false">'Central pensions'!W100</f>
        <v>827808.228741917</v>
      </c>
      <c r="K100" s="9"/>
      <c r="L100" s="67" t="n">
        <f aca="false">'Central pensions'!N100</f>
        <v>3998728.52124376</v>
      </c>
      <c r="M100" s="67"/>
      <c r="N100" s="67" t="n">
        <f aca="false">'Central pensions'!L100</f>
        <v>1352987.46507384</v>
      </c>
      <c r="O100" s="9"/>
      <c r="P100" s="9" t="n">
        <f aca="false">'Central pensions'!X100</f>
        <v>28193159.1428861</v>
      </c>
      <c r="Q100" s="67"/>
      <c r="R100" s="67" t="n">
        <f aca="false">'Central SIPA income'!G95</f>
        <v>30896519.9429052</v>
      </c>
      <c r="S100" s="67"/>
      <c r="T100" s="9" t="n">
        <f aca="false">'Central SIPA income'!J95</f>
        <v>118135521.855606</v>
      </c>
      <c r="U100" s="9"/>
      <c r="V100" s="67" t="n">
        <f aca="false">'Central SIPA income'!F95</f>
        <v>136714.547449506</v>
      </c>
      <c r="W100" s="67"/>
      <c r="X100" s="67" t="n">
        <f aca="false">'Central SIPA income'!M95</f>
        <v>343387.527295412</v>
      </c>
      <c r="Y100" s="9"/>
      <c r="Z100" s="9" t="n">
        <f aca="false">R100+V100-N100-L100-F100</f>
        <v>-4179756.17802743</v>
      </c>
      <c r="AA100" s="9"/>
      <c r="AB100" s="9" t="n">
        <f aca="false">T100-P100-D100</f>
        <v>-74345560.0875856</v>
      </c>
      <c r="AC100" s="50"/>
      <c r="AD100" s="9"/>
      <c r="AE100" s="9"/>
      <c r="AF100" s="9"/>
      <c r="AG100" s="9" t="n">
        <f aca="false">BF100/100*$AG$53</f>
        <v>7139425775.95516</v>
      </c>
      <c r="AH100" s="40" t="n">
        <f aca="false">(AG100-AG99)/AG99</f>
        <v>0.00249485908843517</v>
      </c>
      <c r="AI100" s="40"/>
      <c r="AJ100" s="40" t="n">
        <f aca="false">AB100/AG100</f>
        <v>-0.0104133809105452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13676855</v>
      </c>
      <c r="AY100" s="40" t="n">
        <f aca="false">(AW100-AW99)/AW99</f>
        <v>0.000319620025181962</v>
      </c>
      <c r="AZ100" s="39" t="n">
        <f aca="false">workers_and_wage_central!B88</f>
        <v>8012.6522498878</v>
      </c>
      <c r="BA100" s="40" t="n">
        <f aca="false">(AZ100-AZ99)/AZ99</f>
        <v>0.00217454403543365</v>
      </c>
      <c r="BB100" s="7"/>
      <c r="BC100" s="7"/>
      <c r="BD100" s="7"/>
      <c r="BE100" s="7"/>
      <c r="BF100" s="7" t="n">
        <f aca="false">BF99*(1+AY100)*(1+BA100)*(1-BE100)</f>
        <v>134.557975117504</v>
      </c>
      <c r="BG100" s="7"/>
      <c r="BH100" s="0" t="n">
        <f aca="false">BH99+1</f>
        <v>69</v>
      </c>
      <c r="BI100" s="40" t="n">
        <f aca="false">T107/AG107</f>
        <v>0.01940294624414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166907058.776775</v>
      </c>
      <c r="E101" s="9"/>
      <c r="F101" s="67" t="n">
        <f aca="false">'Central pensions'!I101</f>
        <v>30337333.6490898</v>
      </c>
      <c r="G101" s="9" t="n">
        <f aca="false">'Central pensions'!K101</f>
        <v>5004273.24700421</v>
      </c>
      <c r="H101" s="9" t="n">
        <f aca="false">'Central pensions'!V101</f>
        <v>27532034.9057055</v>
      </c>
      <c r="I101" s="67" t="n">
        <f aca="false">'Central pensions'!M101</f>
        <v>154771.337536211</v>
      </c>
      <c r="J101" s="9" t="n">
        <f aca="false">'Central pensions'!W101</f>
        <v>851506.234197068</v>
      </c>
      <c r="K101" s="9"/>
      <c r="L101" s="67" t="n">
        <f aca="false">'Central pensions'!N101</f>
        <v>4116548.14038065</v>
      </c>
      <c r="M101" s="67"/>
      <c r="N101" s="67" t="n">
        <f aca="false">'Central pensions'!L101</f>
        <v>1372724.00189961</v>
      </c>
      <c r="O101" s="9"/>
      <c r="P101" s="9" t="n">
        <f aca="false">'Central pensions'!X101</f>
        <v>28913110.3090739</v>
      </c>
      <c r="Q101" s="67"/>
      <c r="R101" s="67" t="n">
        <f aca="false">'Central SIPA income'!G96</f>
        <v>36018814.5409935</v>
      </c>
      <c r="S101" s="67"/>
      <c r="T101" s="9" t="n">
        <f aca="false">'Central SIPA income'!J96</f>
        <v>137721059.209377</v>
      </c>
      <c r="U101" s="9"/>
      <c r="V101" s="67" t="n">
        <f aca="false">'Central SIPA income'!F96</f>
        <v>135511.467720525</v>
      </c>
      <c r="W101" s="67"/>
      <c r="X101" s="67" t="n">
        <f aca="false">'Central SIPA income'!M96</f>
        <v>340365.737873723</v>
      </c>
      <c r="Y101" s="9"/>
      <c r="Z101" s="9" t="n">
        <f aca="false">R101+V101-N101-L101-F101</f>
        <v>327720.21734396</v>
      </c>
      <c r="AA101" s="9"/>
      <c r="AB101" s="9" t="n">
        <f aca="false">T101-P101-D101</f>
        <v>-58099109.8764717</v>
      </c>
      <c r="AC101" s="50"/>
      <c r="AD101" s="9"/>
      <c r="AE101" s="9"/>
      <c r="AF101" s="9"/>
      <c r="AG101" s="9" t="n">
        <f aca="false">BF101/100*$AG$53</f>
        <v>7217604815.62575</v>
      </c>
      <c r="AH101" s="40" t="n">
        <f aca="false">(AG101-AG100)/AG100</f>
        <v>0.0109503259959489</v>
      </c>
      <c r="AI101" s="40" t="n">
        <f aca="false">(AG101-AG97)/AG97</f>
        <v>0.0234239771554263</v>
      </c>
      <c r="AJ101" s="40" t="n">
        <f aca="false">AB101/AG101</f>
        <v>-0.00804963853807708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13714412</v>
      </c>
      <c r="AY101" s="40" t="n">
        <f aca="false">(AW101-AW100)/AW100</f>
        <v>0.00274602604180566</v>
      </c>
      <c r="AZ101" s="39" t="n">
        <f aca="false">workers_and_wage_central!B89</f>
        <v>8078.21042791002</v>
      </c>
      <c r="BA101" s="40" t="n">
        <f aca="false">(AZ101-AZ100)/AZ100</f>
        <v>0.00818183242922284</v>
      </c>
      <c r="BB101" s="7"/>
      <c r="BC101" s="7"/>
      <c r="BD101" s="7"/>
      <c r="BE101" s="7"/>
      <c r="BF101" s="7" t="n">
        <f aca="false">BF100*(1+AY101)*(1+BA101)*(1-BE101)</f>
        <v>136.031428810395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0.0168652733300003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164667977.660684</v>
      </c>
      <c r="E102" s="6"/>
      <c r="F102" s="8" t="n">
        <f aca="false">'Central pensions'!I102</f>
        <v>29930354.1517333</v>
      </c>
      <c r="G102" s="6" t="n">
        <f aca="false">'Central pensions'!K102</f>
        <v>5013018.54191676</v>
      </c>
      <c r="H102" s="6" t="n">
        <f aca="false">'Central pensions'!V102</f>
        <v>27580148.9380352</v>
      </c>
      <c r="I102" s="8" t="n">
        <f aca="false">'Central pensions'!M102</f>
        <v>155041.810574745</v>
      </c>
      <c r="J102" s="6" t="n">
        <f aca="false">'Central pensions'!W102</f>
        <v>852994.297052632</v>
      </c>
      <c r="K102" s="6"/>
      <c r="L102" s="8" t="n">
        <f aca="false">'Central pensions'!N102</f>
        <v>4826401.80708526</v>
      </c>
      <c r="M102" s="8"/>
      <c r="N102" s="8" t="n">
        <f aca="false">'Central pensions'!L102</f>
        <v>1355354.22191919</v>
      </c>
      <c r="O102" s="6"/>
      <c r="P102" s="6" t="n">
        <f aca="false">'Central pensions'!X102</f>
        <v>32500980.9555678</v>
      </c>
      <c r="Q102" s="8"/>
      <c r="R102" s="8" t="n">
        <f aca="false">'Central SIPA income'!G97</f>
        <v>31412955.9287237</v>
      </c>
      <c r="S102" s="8"/>
      <c r="T102" s="6" t="n">
        <f aca="false">'Central SIPA income'!J97</f>
        <v>120110159.607768</v>
      </c>
      <c r="U102" s="6"/>
      <c r="V102" s="8" t="n">
        <f aca="false">'Central SIPA income'!F97</f>
        <v>135238.056071534</v>
      </c>
      <c r="W102" s="8"/>
      <c r="X102" s="8" t="n">
        <f aca="false">'Central SIPA income'!M97</f>
        <v>339679.006638224</v>
      </c>
      <c r="Y102" s="6"/>
      <c r="Z102" s="6" t="n">
        <f aca="false">R102+V102-N102-L102-F102</f>
        <v>-4563916.19594245</v>
      </c>
      <c r="AA102" s="6"/>
      <c r="AB102" s="6" t="n">
        <f aca="false">T102-P102-D102</f>
        <v>-77058799.008484</v>
      </c>
      <c r="AC102" s="50"/>
      <c r="AD102" s="6"/>
      <c r="AE102" s="6"/>
      <c r="AF102" s="6"/>
      <c r="AG102" s="6" t="n">
        <f aca="false">BF102/100*$AG$53</f>
        <v>7246526267.62819</v>
      </c>
      <c r="AH102" s="61" t="n">
        <f aca="false">(AG102-AG101)/AG101</f>
        <v>0.00400707059214823</v>
      </c>
      <c r="AI102" s="61"/>
      <c r="AJ102" s="61" t="n">
        <f aca="false">AB102/AG102</f>
        <v>-0.0106338949398034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0.00596823050550608</v>
      </c>
      <c r="AV102" s="5"/>
      <c r="AW102" s="65" t="n">
        <f aca="false">workers_and_wage_central!C90</f>
        <v>13781517</v>
      </c>
      <c r="AX102" s="5"/>
      <c r="AY102" s="61" t="n">
        <f aca="false">(AW102-AW101)/AW101</f>
        <v>0.00489302786003512</v>
      </c>
      <c r="AZ102" s="66" t="n">
        <f aca="false">workers_and_wage_central!B90</f>
        <v>8071.08832730657</v>
      </c>
      <c r="BA102" s="61" t="n">
        <f aca="false">(AZ102-AZ101)/AZ101</f>
        <v>-0.000881643362352194</v>
      </c>
      <c r="BB102" s="5"/>
      <c r="BC102" s="5"/>
      <c r="BD102" s="5"/>
      <c r="BE102" s="5"/>
      <c r="BF102" s="5" t="n">
        <f aca="false">BF101*(1+AY102)*(1+BA102)*(1-BE102)</f>
        <v>136.576516348389</v>
      </c>
      <c r="BG102" s="5"/>
      <c r="BH102" s="5" t="n">
        <f aca="false">BH101+1</f>
        <v>71</v>
      </c>
      <c r="BI102" s="61" t="n">
        <f aca="false">T109/AG109</f>
        <v>0.0193190689744456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167548548.534244</v>
      </c>
      <c r="E103" s="9"/>
      <c r="F103" s="67" t="n">
        <f aca="false">'Central pensions'!I103</f>
        <v>30453932.0059685</v>
      </c>
      <c r="G103" s="9" t="n">
        <f aca="false">'Central pensions'!K103</f>
        <v>5218005.04985356</v>
      </c>
      <c r="H103" s="9" t="n">
        <f aca="false">'Central pensions'!V103</f>
        <v>28707924.2239057</v>
      </c>
      <c r="I103" s="67" t="n">
        <f aca="false">'Central pensions'!M103</f>
        <v>161381.599480008</v>
      </c>
      <c r="J103" s="9" t="n">
        <f aca="false">'Central pensions'!W103</f>
        <v>887873.945069254</v>
      </c>
      <c r="K103" s="9"/>
      <c r="L103" s="67" t="n">
        <f aca="false">'Central pensions'!N103</f>
        <v>4157910.2647806</v>
      </c>
      <c r="M103" s="67"/>
      <c r="N103" s="67" t="n">
        <f aca="false">'Central pensions'!L103</f>
        <v>1380538.18801475</v>
      </c>
      <c r="O103" s="9"/>
      <c r="P103" s="9" t="n">
        <f aca="false">'Central pensions'!X103</f>
        <v>29170729.9156604</v>
      </c>
      <c r="Q103" s="67"/>
      <c r="R103" s="67" t="n">
        <f aca="false">'Central SIPA income'!G98</f>
        <v>36692125.4822565</v>
      </c>
      <c r="S103" s="67"/>
      <c r="T103" s="9" t="n">
        <f aca="false">'Central SIPA income'!J98</f>
        <v>140295521.9503</v>
      </c>
      <c r="U103" s="9"/>
      <c r="V103" s="67" t="n">
        <f aca="false">'Central SIPA income'!F98</f>
        <v>132814.380018377</v>
      </c>
      <c r="W103" s="67"/>
      <c r="X103" s="67" t="n">
        <f aca="false">'Central SIPA income'!M98</f>
        <v>333591.431157889</v>
      </c>
      <c r="Y103" s="9"/>
      <c r="Z103" s="9" t="n">
        <f aca="false">R103+V103-N103-L103-F103</f>
        <v>832559.403511062</v>
      </c>
      <c r="AA103" s="9"/>
      <c r="AB103" s="9" t="n">
        <f aca="false">T103-P103-D103</f>
        <v>-56423756.4996047</v>
      </c>
      <c r="AC103" s="50"/>
      <c r="AD103" s="9"/>
      <c r="AE103" s="9"/>
      <c r="AF103" s="9"/>
      <c r="AG103" s="9" t="n">
        <f aca="false">BF103/100*$AG$53</f>
        <v>7316638630.99826</v>
      </c>
      <c r="AH103" s="40" t="n">
        <f aca="false">(AG103-AG102)/AG102</f>
        <v>0.00967530659252289</v>
      </c>
      <c r="AI103" s="40"/>
      <c r="AJ103" s="40" t="n">
        <f aca="false">AB103/AG103</f>
        <v>-0.0077117046973668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13808563</v>
      </c>
      <c r="AX103" s="7"/>
      <c r="AY103" s="40" t="n">
        <f aca="false">(AW103-AW102)/AW102</f>
        <v>0.00196248352050068</v>
      </c>
      <c r="AZ103" s="39" t="n">
        <f aca="false">workers_and_wage_central!B91</f>
        <v>8133.21727653474</v>
      </c>
      <c r="BA103" s="40" t="n">
        <f aca="false">(AZ103-AZ102)/AZ102</f>
        <v>0.00769771643038211</v>
      </c>
      <c r="BB103" s="7"/>
      <c r="BC103" s="7"/>
      <c r="BD103" s="7"/>
      <c r="BE103" s="7"/>
      <c r="BF103" s="7" t="n">
        <f aca="false">BF102*(1+AY103)*(1+BA103)*(1-BE103)</f>
        <v>137.897936017399</v>
      </c>
      <c r="BG103" s="7"/>
      <c r="BH103" s="7" t="n">
        <f aca="false">BH102+1</f>
        <v>72</v>
      </c>
      <c r="BI103" s="40" t="n">
        <f aca="false">T110/AG110</f>
        <v>0.016791432706913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165583433.451405</v>
      </c>
      <c r="E104" s="9"/>
      <c r="F104" s="67" t="n">
        <f aca="false">'Central pensions'!I104</f>
        <v>30096749.0781531</v>
      </c>
      <c r="G104" s="9" t="n">
        <f aca="false">'Central pensions'!K104</f>
        <v>5287303.65290418</v>
      </c>
      <c r="H104" s="9" t="n">
        <f aca="false">'Central pensions'!V104</f>
        <v>29089184.6914968</v>
      </c>
      <c r="I104" s="67" t="n">
        <f aca="false">'Central pensions'!M104</f>
        <v>163524.855244459</v>
      </c>
      <c r="J104" s="9" t="n">
        <f aca="false">'Central pensions'!W104</f>
        <v>899665.505922579</v>
      </c>
      <c r="K104" s="9"/>
      <c r="L104" s="67" t="n">
        <f aca="false">'Central pensions'!N104</f>
        <v>4081147.8448245</v>
      </c>
      <c r="M104" s="67"/>
      <c r="N104" s="67" t="n">
        <f aca="false">'Central pensions'!L104</f>
        <v>1365721.95052124</v>
      </c>
      <c r="O104" s="9"/>
      <c r="P104" s="9" t="n">
        <f aca="false">'Central pensions'!X104</f>
        <v>28690894.7864025</v>
      </c>
      <c r="Q104" s="67"/>
      <c r="R104" s="67" t="n">
        <f aca="false">'Central SIPA income'!G99</f>
        <v>32273512.4656414</v>
      </c>
      <c r="S104" s="67"/>
      <c r="T104" s="9" t="n">
        <f aca="false">'Central SIPA income'!J99</f>
        <v>123400572.11257</v>
      </c>
      <c r="U104" s="9"/>
      <c r="V104" s="67" t="n">
        <f aca="false">'Central SIPA income'!F99</f>
        <v>129614.14507972</v>
      </c>
      <c r="W104" s="67"/>
      <c r="X104" s="67" t="n">
        <f aca="false">'Central SIPA income'!M99</f>
        <v>325553.363645316</v>
      </c>
      <c r="Y104" s="9"/>
      <c r="Z104" s="9" t="n">
        <f aca="false">R104+V104-N104-L104-F104</f>
        <v>-3140492.2627777</v>
      </c>
      <c r="AA104" s="9"/>
      <c r="AB104" s="9" t="n">
        <f aca="false">T104-P104-D104</f>
        <v>-70873756.1252375</v>
      </c>
      <c r="AC104" s="50"/>
      <c r="AD104" s="9"/>
      <c r="AE104" s="9"/>
      <c r="AF104" s="9"/>
      <c r="AG104" s="9" t="n">
        <f aca="false">BF104/100*$AG$53</f>
        <v>7370671033.47818</v>
      </c>
      <c r="AH104" s="40" t="n">
        <f aca="false">(AG104-AG103)/AG103</f>
        <v>0.00738486690472804</v>
      </c>
      <c r="AI104" s="40"/>
      <c r="AJ104" s="40" t="n">
        <f aca="false">AB104/AG104</f>
        <v>-0.00961564500753367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13886822</v>
      </c>
      <c r="AY104" s="40" t="n">
        <f aca="false">(AW104-AW103)/AW103</f>
        <v>0.00566742535048723</v>
      </c>
      <c r="AZ104" s="39" t="n">
        <f aca="false">workers_and_wage_central!B92</f>
        <v>8147.10688354426</v>
      </c>
      <c r="BA104" s="40" t="n">
        <f aca="false">(AZ104-AZ103)/AZ103</f>
        <v>0.00170776293528886</v>
      </c>
      <c r="BB104" s="7"/>
      <c r="BC104" s="7"/>
      <c r="BD104" s="7"/>
      <c r="BE104" s="7"/>
      <c r="BF104" s="7" t="n">
        <f aca="false">BF103*(1+AY104)*(1+BA104)*(1-BE104)</f>
        <v>138.916293921324</v>
      </c>
      <c r="BG104" s="7"/>
      <c r="BH104" s="0" t="n">
        <f aca="false">BH103+1</f>
        <v>73</v>
      </c>
      <c r="BI104" s="40" t="n">
        <f aca="false">T111/AG111</f>
        <v>0.0194276609163552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168319486.196518</v>
      </c>
      <c r="E105" s="9"/>
      <c r="F105" s="67" t="n">
        <f aca="false">'Central pensions'!I105</f>
        <v>30594059.0518494</v>
      </c>
      <c r="G105" s="9" t="n">
        <f aca="false">'Central pensions'!K105</f>
        <v>5531537.18141863</v>
      </c>
      <c r="H105" s="9" t="n">
        <f aca="false">'Central pensions'!V105</f>
        <v>30432885.5048425</v>
      </c>
      <c r="I105" s="67" t="n">
        <f aca="false">'Central pensions'!M105</f>
        <v>171078.469528412</v>
      </c>
      <c r="J105" s="9" t="n">
        <f aca="false">'Central pensions'!W105</f>
        <v>941223.263036371</v>
      </c>
      <c r="K105" s="9"/>
      <c r="L105" s="67" t="n">
        <f aca="false">'Central pensions'!N105</f>
        <v>4189417.01006857</v>
      </c>
      <c r="M105" s="67"/>
      <c r="N105" s="67" t="n">
        <f aca="false">'Central pensions'!L105</f>
        <v>1388630.97137277</v>
      </c>
      <c r="O105" s="9"/>
      <c r="P105" s="9" t="n">
        <f aca="false">'Central pensions'!X105</f>
        <v>29378742.6730151</v>
      </c>
      <c r="Q105" s="67"/>
      <c r="R105" s="67" t="n">
        <f aca="false">'Central SIPA income'!G100</f>
        <v>37336705.627055</v>
      </c>
      <c r="S105" s="67"/>
      <c r="T105" s="9" t="n">
        <f aca="false">'Central SIPA income'!J100</f>
        <v>142760130.000794</v>
      </c>
      <c r="U105" s="9"/>
      <c r="V105" s="67" t="n">
        <f aca="false">'Central SIPA income'!F100</f>
        <v>129637.608830252</v>
      </c>
      <c r="W105" s="67"/>
      <c r="X105" s="67" t="n">
        <f aca="false">'Central SIPA income'!M100</f>
        <v>325612.297821866</v>
      </c>
      <c r="Y105" s="9"/>
      <c r="Z105" s="9" t="n">
        <f aca="false">R105+V105-N105-L105-F105</f>
        <v>1294236.20259449</v>
      </c>
      <c r="AA105" s="9"/>
      <c r="AB105" s="9" t="n">
        <f aca="false">T105-P105-D105</f>
        <v>-54938098.8687398</v>
      </c>
      <c r="AC105" s="50"/>
      <c r="AD105" s="9"/>
      <c r="AE105" s="9"/>
      <c r="AF105" s="9"/>
      <c r="AG105" s="9" t="n">
        <f aca="false">BF105/100*$AG$53</f>
        <v>7391350762.54545</v>
      </c>
      <c r="AH105" s="40" t="n">
        <f aca="false">(AG105-AG104)/AG104</f>
        <v>0.00280567793262518</v>
      </c>
      <c r="AI105" s="40" t="n">
        <f aca="false">(AG105-AG101)/AG101</f>
        <v>0.0240725214746513</v>
      </c>
      <c r="AJ105" s="40" t="n">
        <f aca="false">AB105/AG105</f>
        <v>-0.00743275493663895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13841342</v>
      </c>
      <c r="AY105" s="40" t="n">
        <f aca="false">(AW105-AW104)/AW104</f>
        <v>-0.00327504737945082</v>
      </c>
      <c r="AZ105" s="39" t="n">
        <f aca="false">workers_and_wage_central!B93</f>
        <v>8196.80998259551</v>
      </c>
      <c r="BA105" s="40" t="n">
        <f aca="false">(AZ105-AZ104)/AZ104</f>
        <v>0.00610070541134604</v>
      </c>
      <c r="BB105" s="7"/>
      <c r="BC105" s="7"/>
      <c r="BD105" s="7"/>
      <c r="BE105" s="7"/>
      <c r="BF105" s="7" t="n">
        <f aca="false">BF104*(1+AY105)*(1+BA105)*(1-BE105)</f>
        <v>139.306048301661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0.016908537786428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166445821.452354</v>
      </c>
      <c r="E106" s="6"/>
      <c r="F106" s="8" t="n">
        <f aca="false">'Central pensions'!I106</f>
        <v>30253498.3056063</v>
      </c>
      <c r="G106" s="6" t="n">
        <f aca="false">'Central pensions'!K106</f>
        <v>5574526.97876714</v>
      </c>
      <c r="H106" s="6" t="n">
        <f aca="false">'Central pensions'!V106</f>
        <v>30669402.6858131</v>
      </c>
      <c r="I106" s="8" t="n">
        <f aca="false">'Central pensions'!M106</f>
        <v>172408.050889705</v>
      </c>
      <c r="J106" s="6" t="n">
        <f aca="false">'Central pensions'!W106</f>
        <v>948538.227396282</v>
      </c>
      <c r="K106" s="6"/>
      <c r="L106" s="8" t="n">
        <f aca="false">'Central pensions'!N106</f>
        <v>4901730.27398116</v>
      </c>
      <c r="M106" s="8"/>
      <c r="N106" s="8" t="n">
        <f aca="false">'Central pensions'!L106</f>
        <v>1373847.53999039</v>
      </c>
      <c r="O106" s="6"/>
      <c r="P106" s="6" t="n">
        <f aca="false">'Central pensions'!X106</f>
        <v>32993605.5080039</v>
      </c>
      <c r="Q106" s="8"/>
      <c r="R106" s="8" t="n">
        <f aca="false">'Central SIPA income'!G101</f>
        <v>32677987.3723214</v>
      </c>
      <c r="S106" s="8"/>
      <c r="T106" s="6" t="n">
        <f aca="false">'Central SIPA income'!J101</f>
        <v>124947116.974789</v>
      </c>
      <c r="U106" s="6"/>
      <c r="V106" s="8" t="n">
        <f aca="false">'Central SIPA income'!F101</f>
        <v>125580.605003688</v>
      </c>
      <c r="W106" s="8"/>
      <c r="X106" s="8" t="n">
        <f aca="false">'Central SIPA income'!M101</f>
        <v>315422.273876196</v>
      </c>
      <c r="Y106" s="6"/>
      <c r="Z106" s="6" t="n">
        <f aca="false">R106+V106-N106-L106-F106</f>
        <v>-3725508.14225274</v>
      </c>
      <c r="AA106" s="6"/>
      <c r="AB106" s="6" t="n">
        <f aca="false">T106-P106-D106</f>
        <v>-74492309.9855687</v>
      </c>
      <c r="AC106" s="50"/>
      <c r="AD106" s="6"/>
      <c r="AE106" s="6"/>
      <c r="AF106" s="6"/>
      <c r="AG106" s="6" t="n">
        <f aca="false">BF106/100*$AG$53</f>
        <v>7422515873.90943</v>
      </c>
      <c r="AH106" s="61" t="n">
        <f aca="false">(AG106-AG105)/AG105</f>
        <v>0.00421642976570773</v>
      </c>
      <c r="AI106" s="61"/>
      <c r="AJ106" s="61" t="n">
        <f aca="false">AB106/AG106</f>
        <v>-0.0100359920074288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0.00561907569269669</v>
      </c>
      <c r="AV106" s="5"/>
      <c r="AW106" s="65" t="n">
        <f aca="false">workers_and_wage_central!C94</f>
        <v>13867524</v>
      </c>
      <c r="AX106" s="5"/>
      <c r="AY106" s="61" t="n">
        <f aca="false">(AW106-AW105)/AW105</f>
        <v>0.00189157958816421</v>
      </c>
      <c r="AZ106" s="66" t="n">
        <f aca="false">workers_and_wage_central!B94</f>
        <v>8215.83035918273</v>
      </c>
      <c r="BA106" s="61" t="n">
        <f aca="false">(AZ106-AZ105)/AZ105</f>
        <v>0.00232046084118137</v>
      </c>
      <c r="BB106" s="5"/>
      <c r="BC106" s="5"/>
      <c r="BD106" s="5"/>
      <c r="BE106" s="5"/>
      <c r="BF106" s="5" t="n">
        <f aca="false">BF105*(1+AY106)*(1+BA106)*(1-BE106)</f>
        <v>139.893422470263</v>
      </c>
      <c r="BG106" s="5"/>
      <c r="BH106" s="5" t="n">
        <f aca="false">BH105+1</f>
        <v>75</v>
      </c>
      <c r="BI106" s="61" t="n">
        <f aca="false">T113/AG113</f>
        <v>0.0194083163970506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168972355.798114</v>
      </c>
      <c r="E107" s="9"/>
      <c r="F107" s="67" t="n">
        <f aca="false">'Central pensions'!I107</f>
        <v>30712725.8301037</v>
      </c>
      <c r="G107" s="9" t="n">
        <f aca="false">'Central pensions'!K107</f>
        <v>5740956.90966847</v>
      </c>
      <c r="H107" s="9" t="n">
        <f aca="false">'Central pensions'!V107</f>
        <v>31585051.060864</v>
      </c>
      <c r="I107" s="67" t="n">
        <f aca="false">'Central pensions'!M107</f>
        <v>177555.368340264</v>
      </c>
      <c r="J107" s="9" t="n">
        <f aca="false">'Central pensions'!W107</f>
        <v>976857.249305082</v>
      </c>
      <c r="K107" s="9"/>
      <c r="L107" s="67" t="n">
        <f aca="false">'Central pensions'!N107</f>
        <v>4316133.32157033</v>
      </c>
      <c r="M107" s="67"/>
      <c r="N107" s="67" t="n">
        <f aca="false">'Central pensions'!L107</f>
        <v>1395748.10842582</v>
      </c>
      <c r="O107" s="9"/>
      <c r="P107" s="9" t="n">
        <f aca="false">'Central pensions'!X107</f>
        <v>30075430.6039527</v>
      </c>
      <c r="Q107" s="67"/>
      <c r="R107" s="67" t="n">
        <f aca="false">'Central SIPA income'!G102</f>
        <v>37989096.4092657</v>
      </c>
      <c r="S107" s="67"/>
      <c r="T107" s="9" t="n">
        <f aca="false">'Central SIPA income'!J102</f>
        <v>145254602.700394</v>
      </c>
      <c r="U107" s="9"/>
      <c r="V107" s="67" t="n">
        <f aca="false">'Central SIPA income'!F102</f>
        <v>127667.73414809</v>
      </c>
      <c r="W107" s="67"/>
      <c r="X107" s="67" t="n">
        <f aca="false">'Central SIPA income'!M102</f>
        <v>320664.540550905</v>
      </c>
      <c r="Y107" s="9"/>
      <c r="Z107" s="9" t="n">
        <f aca="false">R107+V107-N107-L107-F107</f>
        <v>1692156.88331392</v>
      </c>
      <c r="AA107" s="9"/>
      <c r="AB107" s="9" t="n">
        <f aca="false">T107-P107-D107</f>
        <v>-53793183.7016717</v>
      </c>
      <c r="AC107" s="50"/>
      <c r="AD107" s="9"/>
      <c r="AE107" s="9"/>
      <c r="AF107" s="9"/>
      <c r="AG107" s="9" t="n">
        <f aca="false">BF107/100*$AG$53</f>
        <v>7486213736.44551</v>
      </c>
      <c r="AH107" s="40" t="n">
        <f aca="false">(AG107-AG106)/AG106</f>
        <v>0.00858170782227385</v>
      </c>
      <c r="AI107" s="40"/>
      <c r="AJ107" s="40" t="n">
        <f aca="false">AB107/AG107</f>
        <v>-0.00718563289741351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13946738</v>
      </c>
      <c r="AX107" s="7"/>
      <c r="AY107" s="40" t="n">
        <f aca="false">(AW107-AW106)/AW106</f>
        <v>0.00571219490948781</v>
      </c>
      <c r="AZ107" s="39" t="n">
        <f aca="false">workers_and_wage_central!B95</f>
        <v>8239.27188790662</v>
      </c>
      <c r="BA107" s="40" t="n">
        <f aca="false">(AZ107-AZ106)/AZ106</f>
        <v>0.00285321479376552</v>
      </c>
      <c r="BB107" s="7"/>
      <c r="BC107" s="7"/>
      <c r="BD107" s="7"/>
      <c r="BE107" s="7"/>
      <c r="BF107" s="7" t="n">
        <f aca="false">BF106*(1+AY107)*(1+BA107)*(1-BE107)</f>
        <v>141.093946948161</v>
      </c>
      <c r="BG107" s="7"/>
      <c r="BH107" s="7" t="n">
        <f aca="false">BH106+1</f>
        <v>76</v>
      </c>
      <c r="BI107" s="40" t="n">
        <f aca="false">T114/AG114</f>
        <v>0.0168889387538369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166824237.478007</v>
      </c>
      <c r="E108" s="9"/>
      <c r="F108" s="67" t="n">
        <f aca="false">'Central pensions'!I108</f>
        <v>30322279.8976645</v>
      </c>
      <c r="G108" s="9" t="n">
        <f aca="false">'Central pensions'!K108</f>
        <v>5782367.71480614</v>
      </c>
      <c r="H108" s="9" t="n">
        <f aca="false">'Central pensions'!V108</f>
        <v>31812881.0925686</v>
      </c>
      <c r="I108" s="67" t="n">
        <f aca="false">'Central pensions'!M108</f>
        <v>178836.114890912</v>
      </c>
      <c r="J108" s="9" t="n">
        <f aca="false">'Central pensions'!W108</f>
        <v>983903.53894542</v>
      </c>
      <c r="K108" s="9"/>
      <c r="L108" s="67" t="n">
        <f aca="false">'Central pensions'!N108</f>
        <v>4105870.59451579</v>
      </c>
      <c r="M108" s="67"/>
      <c r="N108" s="67" t="n">
        <f aca="false">'Central pensions'!L108</f>
        <v>1379728.14518426</v>
      </c>
      <c r="O108" s="9"/>
      <c r="P108" s="9" t="n">
        <f aca="false">'Central pensions'!X108</f>
        <v>28896239.202618</v>
      </c>
      <c r="Q108" s="67"/>
      <c r="R108" s="67" t="n">
        <f aca="false">'Central SIPA income'!G103</f>
        <v>33232004.3916016</v>
      </c>
      <c r="S108" s="67"/>
      <c r="T108" s="9" t="n">
        <f aca="false">'Central SIPA income'!J103</f>
        <v>127065449.065604</v>
      </c>
      <c r="U108" s="9"/>
      <c r="V108" s="67" t="n">
        <f aca="false">'Central SIPA income'!F103</f>
        <v>134716.162458324</v>
      </c>
      <c r="W108" s="67"/>
      <c r="X108" s="67" t="n">
        <f aca="false">'Central SIPA income'!M103</f>
        <v>338368.160347943</v>
      </c>
      <c r="Y108" s="9"/>
      <c r="Z108" s="9" t="n">
        <f aca="false">R108+V108-N108-L108-F108</f>
        <v>-2441158.08330457</v>
      </c>
      <c r="AA108" s="9"/>
      <c r="AB108" s="9" t="n">
        <f aca="false">T108-P108-D108</f>
        <v>-68655027.6150215</v>
      </c>
      <c r="AC108" s="50"/>
      <c r="AD108" s="9"/>
      <c r="AE108" s="9"/>
      <c r="AF108" s="9"/>
      <c r="AG108" s="9" t="n">
        <f aca="false">BF108/100*$AG$53</f>
        <v>7534147035.70664</v>
      </c>
      <c r="AH108" s="40" t="n">
        <f aca="false">(AG108-AG107)/AG107</f>
        <v>0.00640287613320176</v>
      </c>
      <c r="AI108" s="40"/>
      <c r="AJ108" s="40" t="n">
        <f aca="false">AB108/AG108</f>
        <v>-0.00911251496548238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13993485</v>
      </c>
      <c r="AY108" s="40" t="n">
        <f aca="false">(AW108-AW107)/AW107</f>
        <v>0.00335182320052187</v>
      </c>
      <c r="AZ108" s="39" t="n">
        <f aca="false">workers_and_wage_central!B96</f>
        <v>8264.32636438781</v>
      </c>
      <c r="BA108" s="40" t="n">
        <f aca="false">(AZ108-AZ107)/AZ107</f>
        <v>0.00304086050588678</v>
      </c>
      <c r="BB108" s="7"/>
      <c r="BC108" s="7"/>
      <c r="BD108" s="7"/>
      <c r="BE108" s="7"/>
      <c r="BF108" s="7" t="n">
        <f aca="false">BF107*(1+AY108)*(1+BA108)*(1-BE108)</f>
        <v>141.997354013614</v>
      </c>
      <c r="BG108" s="7"/>
      <c r="BH108" s="0" t="n">
        <f aca="false">BH107+1</f>
        <v>77</v>
      </c>
      <c r="BI108" s="40" t="n">
        <f aca="false">T115/AG115</f>
        <v>0.0194472147448148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169684754.528375</v>
      </c>
      <c r="E109" s="9"/>
      <c r="F109" s="67" t="n">
        <f aca="false">'Central pensions'!I109</f>
        <v>30842212.7321527</v>
      </c>
      <c r="G109" s="9" t="n">
        <f aca="false">'Central pensions'!K109</f>
        <v>5945977.28040863</v>
      </c>
      <c r="H109" s="9" t="n">
        <f aca="false">'Central pensions'!V109</f>
        <v>32713012.6498874</v>
      </c>
      <c r="I109" s="67" t="n">
        <f aca="false">'Central pensions'!M109</f>
        <v>183896.204548719</v>
      </c>
      <c r="J109" s="9" t="n">
        <f aca="false">'Central pensions'!W109</f>
        <v>1011742.65927486</v>
      </c>
      <c r="K109" s="9"/>
      <c r="L109" s="67" t="n">
        <f aca="false">'Central pensions'!N109</f>
        <v>4191296.12103485</v>
      </c>
      <c r="M109" s="67"/>
      <c r="N109" s="67" t="n">
        <f aca="false">'Central pensions'!L109</f>
        <v>1403829.17857811</v>
      </c>
      <c r="O109" s="9"/>
      <c r="P109" s="9" t="n">
        <f aca="false">'Central pensions'!X109</f>
        <v>29472109.4405998</v>
      </c>
      <c r="Q109" s="67"/>
      <c r="R109" s="67" t="n">
        <f aca="false">'Central SIPA income'!G104</f>
        <v>38191741.4118442</v>
      </c>
      <c r="S109" s="67"/>
      <c r="T109" s="9" t="n">
        <f aca="false">'Central SIPA income'!J104</f>
        <v>146029433.43134</v>
      </c>
      <c r="U109" s="9"/>
      <c r="V109" s="67" t="n">
        <f aca="false">'Central SIPA income'!F104</f>
        <v>135103.839254344</v>
      </c>
      <c r="W109" s="67"/>
      <c r="X109" s="67" t="n">
        <f aca="false">'Central SIPA income'!M104</f>
        <v>339341.892689225</v>
      </c>
      <c r="Y109" s="9"/>
      <c r="Z109" s="9" t="n">
        <f aca="false">R109+V109-N109-L109-F109</f>
        <v>1889507.2193329</v>
      </c>
      <c r="AA109" s="9"/>
      <c r="AB109" s="9" t="n">
        <f aca="false">T109-P109-D109</f>
        <v>-53127430.5376339</v>
      </c>
      <c r="AC109" s="50"/>
      <c r="AD109" s="9"/>
      <c r="AE109" s="9"/>
      <c r="AF109" s="9"/>
      <c r="AG109" s="9" t="n">
        <f aca="false">BF109/100*$AG$53</f>
        <v>7558823544.9908</v>
      </c>
      <c r="AH109" s="40" t="n">
        <f aca="false">(AG109-AG108)/AG108</f>
        <v>0.00327528904960342</v>
      </c>
      <c r="AI109" s="40" t="n">
        <f aca="false">(AG109-AG105)/AG105</f>
        <v>0.0226579400471687</v>
      </c>
      <c r="AJ109" s="40" t="n">
        <f aca="false">AB109/AG109</f>
        <v>-0.00702853165197133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14065436</v>
      </c>
      <c r="AY109" s="40" t="n">
        <f aca="false">(AW109-AW108)/AW108</f>
        <v>0.00514174989289659</v>
      </c>
      <c r="AZ109" s="39" t="n">
        <f aca="false">workers_and_wage_central!B97</f>
        <v>8248.98022882338</v>
      </c>
      <c r="BA109" s="40" t="n">
        <f aca="false">(AZ109-AZ108)/AZ108</f>
        <v>-0.00185691306076209</v>
      </c>
      <c r="BB109" s="7"/>
      <c r="BC109" s="7"/>
      <c r="BD109" s="7"/>
      <c r="BE109" s="7"/>
      <c r="BF109" s="7" t="n">
        <f aca="false">BF108*(1+AY109)*(1+BA109)*(1-BE109)</f>
        <v>142.462436392288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0.0168957428391747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167123930.388394</v>
      </c>
      <c r="E110" s="6"/>
      <c r="F110" s="8" t="n">
        <f aca="false">'Central pensions'!I110</f>
        <v>30376752.6316596</v>
      </c>
      <c r="G110" s="6" t="n">
        <f aca="false">'Central pensions'!K110</f>
        <v>5978754.37349905</v>
      </c>
      <c r="H110" s="6" t="n">
        <f aca="false">'Central pensions'!V110</f>
        <v>32893342.545265</v>
      </c>
      <c r="I110" s="8" t="n">
        <f aca="false">'Central pensions'!M110</f>
        <v>184909.929077291</v>
      </c>
      <c r="J110" s="6" t="n">
        <f aca="false">'Central pensions'!W110</f>
        <v>1017319.87253397</v>
      </c>
      <c r="K110" s="6"/>
      <c r="L110" s="8" t="n">
        <f aca="false">'Central pensions'!N110</f>
        <v>5027451.77759549</v>
      </c>
      <c r="M110" s="8"/>
      <c r="N110" s="8" t="n">
        <f aca="false">'Central pensions'!L110</f>
        <v>1383228.44463632</v>
      </c>
      <c r="O110" s="6"/>
      <c r="P110" s="6" t="n">
        <f aca="false">'Central pensions'!X110</f>
        <v>33697585.9574611</v>
      </c>
      <c r="Q110" s="8"/>
      <c r="R110" s="8" t="n">
        <f aca="false">'Central SIPA income'!G105</f>
        <v>33225167.4216762</v>
      </c>
      <c r="S110" s="8"/>
      <c r="T110" s="6" t="n">
        <f aca="false">'Central SIPA income'!J105</f>
        <v>127039307.318522</v>
      </c>
      <c r="U110" s="6"/>
      <c r="V110" s="8" t="n">
        <f aca="false">'Central SIPA income'!F105</f>
        <v>136504.180730456</v>
      </c>
      <c r="W110" s="8"/>
      <c r="X110" s="8" t="n">
        <f aca="false">'Central SIPA income'!M105</f>
        <v>342859.146747568</v>
      </c>
      <c r="Y110" s="6"/>
      <c r="Z110" s="6" t="n">
        <f aca="false">R110+V110-N110-L110-F110</f>
        <v>-3425761.25148479</v>
      </c>
      <c r="AA110" s="6"/>
      <c r="AB110" s="6" t="n">
        <f aca="false">T110-P110-D110</f>
        <v>-73782209.0273327</v>
      </c>
      <c r="AC110" s="50"/>
      <c r="AD110" s="6"/>
      <c r="AE110" s="6"/>
      <c r="AF110" s="6"/>
      <c r="AG110" s="6" t="n">
        <f aca="false">BF110/100*$AG$53</f>
        <v>7565721730.5954</v>
      </c>
      <c r="AH110" s="61" t="n">
        <f aca="false">(AG110-AG109)/AG109</f>
        <v>0.00091260042830039</v>
      </c>
      <c r="AI110" s="61"/>
      <c r="AJ110" s="61" t="n">
        <f aca="false">AB110/AG110</f>
        <v>-0.00975217059979369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0.00500484862942026</v>
      </c>
      <c r="AV110" s="5"/>
      <c r="AW110" s="65" t="n">
        <f aca="false">workers_and_wage_central!C98</f>
        <v>13996043</v>
      </c>
      <c r="AX110" s="5"/>
      <c r="AY110" s="61" t="n">
        <f aca="false">(AW110-AW109)/AW109</f>
        <v>-0.00493358328885077</v>
      </c>
      <c r="AZ110" s="66" t="n">
        <f aca="false">workers_and_wage_central!B98</f>
        <v>8297.44438466962</v>
      </c>
      <c r="BA110" s="61" t="n">
        <f aca="false">(AZ110-AZ109)/AZ109</f>
        <v>0.00587516935449751</v>
      </c>
      <c r="BB110" s="5"/>
      <c r="BC110" s="5"/>
      <c r="BD110" s="5"/>
      <c r="BE110" s="5"/>
      <c r="BF110" s="5" t="n">
        <f aca="false">BF109*(1+AY110)*(1+BA110)*(1-BE110)</f>
        <v>142.592447672756</v>
      </c>
      <c r="BG110" s="5"/>
      <c r="BH110" s="5" t="n">
        <f aca="false">BH109+1</f>
        <v>79</v>
      </c>
      <c r="BI110" s="61" t="n">
        <f aca="false">T117/AG117</f>
        <v>0.0194495729783738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171442388.395362</v>
      </c>
      <c r="E111" s="9"/>
      <c r="F111" s="67" t="n">
        <f aca="false">'Central pensions'!I111</f>
        <v>31161683.4929853</v>
      </c>
      <c r="G111" s="9" t="n">
        <f aca="false">'Central pensions'!K111</f>
        <v>6123684.22846767</v>
      </c>
      <c r="H111" s="9" t="n">
        <f aca="false">'Central pensions'!V111</f>
        <v>33690703.846082</v>
      </c>
      <c r="I111" s="67" t="n">
        <f aca="false">'Central pensions'!M111</f>
        <v>189392.295725806</v>
      </c>
      <c r="J111" s="9" t="n">
        <f aca="false">'Central pensions'!W111</f>
        <v>1041980.53132213</v>
      </c>
      <c r="K111" s="9"/>
      <c r="L111" s="67" t="n">
        <f aca="false">'Central pensions'!N111</f>
        <v>4266219.38717658</v>
      </c>
      <c r="M111" s="67"/>
      <c r="N111" s="67" t="n">
        <f aca="false">'Central pensions'!L111</f>
        <v>1418371.80684282</v>
      </c>
      <c r="O111" s="9"/>
      <c r="P111" s="9" t="n">
        <f aca="false">'Central pensions'!X111</f>
        <v>29940895.8747229</v>
      </c>
      <c r="Q111" s="67"/>
      <c r="R111" s="67" t="n">
        <f aca="false">'Central SIPA income'!G106</f>
        <v>38718158.0398439</v>
      </c>
      <c r="S111" s="67"/>
      <c r="T111" s="9" t="n">
        <f aca="false">'Central SIPA income'!J106</f>
        <v>148042233.033921</v>
      </c>
      <c r="U111" s="9"/>
      <c r="V111" s="67" t="n">
        <f aca="false">'Central SIPA income'!F106</f>
        <v>133091.817084857</v>
      </c>
      <c r="W111" s="67"/>
      <c r="X111" s="67" t="n">
        <f aca="false">'Central SIPA income'!M106</f>
        <v>334288.273081561</v>
      </c>
      <c r="Y111" s="9"/>
      <c r="Z111" s="9" t="n">
        <f aca="false">R111+V111-N111-L111-F111</f>
        <v>2004975.16992404</v>
      </c>
      <c r="AA111" s="9"/>
      <c r="AB111" s="9" t="n">
        <f aca="false">T111-P111-D111</f>
        <v>-53341051.2361639</v>
      </c>
      <c r="AC111" s="50"/>
      <c r="AD111" s="9"/>
      <c r="AE111" s="9"/>
      <c r="AF111" s="9"/>
      <c r="AG111" s="9" t="n">
        <f aca="false">BF111/100*$AG$53</f>
        <v>7620177934.50842</v>
      </c>
      <c r="AH111" s="40" t="n">
        <f aca="false">(AG111-AG110)/AG110</f>
        <v>0.00719775400842486</v>
      </c>
      <c r="AI111" s="40"/>
      <c r="AJ111" s="40" t="n">
        <f aca="false">AB111/AG111</f>
        <v>-0.00699997450119974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14035682</v>
      </c>
      <c r="AX111" s="7"/>
      <c r="AY111" s="40" t="n">
        <f aca="false">(AW111-AW110)/AW110</f>
        <v>0.00283215763198212</v>
      </c>
      <c r="AZ111" s="39" t="n">
        <f aca="false">workers_and_wage_central!B99</f>
        <v>8333.56537746365</v>
      </c>
      <c r="BA111" s="40" t="n">
        <f aca="false">(AZ111-AZ110)/AZ110</f>
        <v>0.00435326723741227</v>
      </c>
      <c r="BB111" s="7"/>
      <c r="BC111" s="7"/>
      <c r="BD111" s="7"/>
      <c r="BE111" s="7"/>
      <c r="BF111" s="7" t="n">
        <f aca="false">BF110*(1+AY111)*(1+BA111)*(1-BE111)</f>
        <v>143.618793034564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169999284.288241</v>
      </c>
      <c r="E112" s="9"/>
      <c r="F112" s="67" t="n">
        <f aca="false">'Central pensions'!I112</f>
        <v>30899382.239168</v>
      </c>
      <c r="G112" s="9" t="n">
        <f aca="false">'Central pensions'!K112</f>
        <v>6048293.36438366</v>
      </c>
      <c r="H112" s="9" t="n">
        <f aca="false">'Central pensions'!V112</f>
        <v>33275925.5557928</v>
      </c>
      <c r="I112" s="67" t="n">
        <f aca="false">'Central pensions'!M112</f>
        <v>187060.61951702</v>
      </c>
      <c r="J112" s="9" t="n">
        <f aca="false">'Central pensions'!W112</f>
        <v>1029152.33677709</v>
      </c>
      <c r="K112" s="9"/>
      <c r="L112" s="67" t="n">
        <f aca="false">'Central pensions'!N112</f>
        <v>4212211.20470597</v>
      </c>
      <c r="M112" s="67"/>
      <c r="N112" s="67" t="n">
        <f aca="false">'Central pensions'!L112</f>
        <v>1405476.388312</v>
      </c>
      <c r="O112" s="9"/>
      <c r="P112" s="9" t="n">
        <f aca="false">'Central pensions'!X112</f>
        <v>29589700.3711458</v>
      </c>
      <c r="Q112" s="67"/>
      <c r="R112" s="67" t="n">
        <f aca="false">'Central SIPA income'!G107</f>
        <v>33885683.5981736</v>
      </c>
      <c r="S112" s="67"/>
      <c r="T112" s="9" t="n">
        <f aca="false">'Central SIPA income'!J107</f>
        <v>129564848.16742</v>
      </c>
      <c r="U112" s="9"/>
      <c r="V112" s="67" t="n">
        <f aca="false">'Central SIPA income'!F107</f>
        <v>133227.918211647</v>
      </c>
      <c r="W112" s="67"/>
      <c r="X112" s="67" t="n">
        <f aca="false">'Central SIPA income'!M107</f>
        <v>334630.119873013</v>
      </c>
      <c r="Y112" s="9"/>
      <c r="Z112" s="9" t="n">
        <f aca="false">R112+V112-N112-L112-F112</f>
        <v>-2498158.31580073</v>
      </c>
      <c r="AA112" s="9"/>
      <c r="AB112" s="9" t="n">
        <f aca="false">T112-P112-D112</f>
        <v>-70024136.4919671</v>
      </c>
      <c r="AC112" s="50"/>
      <c r="AD112" s="9"/>
      <c r="AE112" s="9"/>
      <c r="AF112" s="9"/>
      <c r="AG112" s="9" t="n">
        <f aca="false">BF112/100*$AG$53</f>
        <v>7662687915.65277</v>
      </c>
      <c r="AH112" s="40" t="n">
        <f aca="false">(AG112-AG111)/AG111</f>
        <v>0.00557860741700459</v>
      </c>
      <c r="AI112" s="40"/>
      <c r="AJ112" s="40" t="n">
        <f aca="false">AB112/AG112</f>
        <v>-0.00913832551485322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14062447</v>
      </c>
      <c r="AY112" s="40" t="n">
        <f aca="false">(AW112-AW111)/AW111</f>
        <v>0.00190692550600676</v>
      </c>
      <c r="AZ112" s="39" t="n">
        <f aca="false">workers_and_wage_central!B100</f>
        <v>8364.10534127825</v>
      </c>
      <c r="BA112" s="40" t="n">
        <f aca="false">(AZ112-AZ111)/AZ111</f>
        <v>0.00366469361327502</v>
      </c>
      <c r="BB112" s="7"/>
      <c r="BC112" s="7"/>
      <c r="BD112" s="7"/>
      <c r="BE112" s="7"/>
      <c r="BF112" s="7" t="n">
        <f aca="false">BF111*(1+AY112)*(1+BA112)*(1-BE112)</f>
        <v>144.419985898608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172569475.00884</v>
      </c>
      <c r="E113" s="9"/>
      <c r="F113" s="67" t="n">
        <f aca="false">'Central pensions'!I113</f>
        <v>31366544.8265627</v>
      </c>
      <c r="G113" s="9" t="n">
        <f aca="false">'Central pensions'!K113</f>
        <v>6272950.15428336</v>
      </c>
      <c r="H113" s="9" t="n">
        <f aca="false">'Central pensions'!V113</f>
        <v>34511920.9293518</v>
      </c>
      <c r="I113" s="67" t="n">
        <f aca="false">'Central pensions'!M113</f>
        <v>194008.767658249</v>
      </c>
      <c r="J113" s="9" t="n">
        <f aca="false">'Central pensions'!W113</f>
        <v>1067378.99781501</v>
      </c>
      <c r="K113" s="9"/>
      <c r="L113" s="67" t="n">
        <f aca="false">'Central pensions'!N113</f>
        <v>4313345.05802522</v>
      </c>
      <c r="M113" s="67"/>
      <c r="N113" s="67" t="n">
        <f aca="false">'Central pensions'!L113</f>
        <v>1427861.08082493</v>
      </c>
      <c r="O113" s="9"/>
      <c r="P113" s="9" t="n">
        <f aca="false">'Central pensions'!X113</f>
        <v>30237638.3904435</v>
      </c>
      <c r="Q113" s="67"/>
      <c r="R113" s="67" t="n">
        <f aca="false">'Central SIPA income'!G108</f>
        <v>39141608.5213902</v>
      </c>
      <c r="S113" s="67"/>
      <c r="T113" s="9" t="n">
        <f aca="false">'Central SIPA income'!J108</f>
        <v>149661332.651287</v>
      </c>
      <c r="U113" s="9"/>
      <c r="V113" s="67" t="n">
        <f aca="false">'Central SIPA income'!F108</f>
        <v>137253.70033532</v>
      </c>
      <c r="W113" s="67"/>
      <c r="X113" s="67" t="n">
        <f aca="false">'Central SIPA income'!M108</f>
        <v>344741.723902488</v>
      </c>
      <c r="Y113" s="9"/>
      <c r="Z113" s="9" t="n">
        <f aca="false">R113+V113-N113-L113-F113</f>
        <v>2171111.25631263</v>
      </c>
      <c r="AA113" s="9"/>
      <c r="AB113" s="9" t="n">
        <f aca="false">T113-P113-D113</f>
        <v>-53145780.7479969</v>
      </c>
      <c r="AC113" s="50"/>
      <c r="AD113" s="9"/>
      <c r="AE113" s="9"/>
      <c r="AF113" s="9"/>
      <c r="AG113" s="9" t="n">
        <f aca="false">BF113/100*$AG$53</f>
        <v>7711196045.52768</v>
      </c>
      <c r="AH113" s="40" t="n">
        <f aca="false">(AG113-AG112)/AG112</f>
        <v>0.00633043266395118</v>
      </c>
      <c r="AI113" s="40" t="n">
        <f aca="false">(AG113-AG109)/AG109</f>
        <v>0.0201582296014646</v>
      </c>
      <c r="AJ113" s="40" t="n">
        <f aca="false">AB113/AG113</f>
        <v>-0.00689202821899727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14086980</v>
      </c>
      <c r="AY113" s="40" t="n">
        <f aca="false">(AW113-AW112)/AW112</f>
        <v>0.00174457546399997</v>
      </c>
      <c r="AZ113" s="39" t="n">
        <f aca="false">workers_and_wage_central!B101</f>
        <v>8402.39513454485</v>
      </c>
      <c r="BA113" s="40" t="n">
        <f aca="false">(AZ113-AZ112)/AZ112</f>
        <v>0.00457787075894797</v>
      </c>
      <c r="BB113" s="7"/>
      <c r="BC113" s="7"/>
      <c r="BD113" s="7"/>
      <c r="BE113" s="7"/>
      <c r="BF113" s="7" t="n">
        <f aca="false">BF112*(1+AY113)*(1+BA113)*(1-BE113)</f>
        <v>145.334226894668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170541945.174773</v>
      </c>
      <c r="E114" s="6"/>
      <c r="F114" s="8" t="n">
        <f aca="false">'Central pensions'!I114</f>
        <v>30998017.2788942</v>
      </c>
      <c r="G114" s="6" t="n">
        <f aca="false">'Central pensions'!K114</f>
        <v>6257773.19237718</v>
      </c>
      <c r="H114" s="6" t="n">
        <f aca="false">'Central pensions'!V114</f>
        <v>34428421.7628717</v>
      </c>
      <c r="I114" s="8" t="n">
        <f aca="false">'Central pensions'!M114</f>
        <v>193539.377083831</v>
      </c>
      <c r="J114" s="6" t="n">
        <f aca="false">'Central pensions'!W114</f>
        <v>1064796.54936717</v>
      </c>
      <c r="K114" s="6"/>
      <c r="L114" s="8" t="n">
        <f aca="false">'Central pensions'!N114</f>
        <v>4938868.52288986</v>
      </c>
      <c r="M114" s="8"/>
      <c r="N114" s="8" t="n">
        <f aca="false">'Central pensions'!L114</f>
        <v>1411448.96161499</v>
      </c>
      <c r="O114" s="6"/>
      <c r="P114" s="6" t="n">
        <f aca="false">'Central pensions'!X114</f>
        <v>33393187.9857045</v>
      </c>
      <c r="Q114" s="8"/>
      <c r="R114" s="8" t="n">
        <f aca="false">'Central SIPA income'!G109</f>
        <v>34117156.1692466</v>
      </c>
      <c r="S114" s="8"/>
      <c r="T114" s="6" t="n">
        <f aca="false">'Central SIPA income'!J109</f>
        <v>130449903.605039</v>
      </c>
      <c r="U114" s="6"/>
      <c r="V114" s="8" t="n">
        <f aca="false">'Central SIPA income'!F109</f>
        <v>133953.654299206</v>
      </c>
      <c r="W114" s="8"/>
      <c r="X114" s="8" t="n">
        <f aca="false">'Central SIPA income'!M109</f>
        <v>336452.959689441</v>
      </c>
      <c r="Y114" s="6"/>
      <c r="Z114" s="6" t="n">
        <f aca="false">R114+V114-N114-L114-F114</f>
        <v>-3097224.93985322</v>
      </c>
      <c r="AA114" s="6"/>
      <c r="AB114" s="6" t="n">
        <f aca="false">T114-P114-D114</f>
        <v>-73485229.5554389</v>
      </c>
      <c r="AC114" s="50"/>
      <c r="AD114" s="6"/>
      <c r="AE114" s="6"/>
      <c r="AF114" s="6"/>
      <c r="AG114" s="6" t="n">
        <f aca="false">BF114/100*$AG$53</f>
        <v>7723984645.0034</v>
      </c>
      <c r="AH114" s="61" t="n">
        <f aca="false">(AG114-AG113)/AG113</f>
        <v>0.00165844564192377</v>
      </c>
      <c r="AI114" s="61"/>
      <c r="AJ114" s="61" t="n">
        <f aca="false">AB114/AG114</f>
        <v>-0.00951390155895456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0.00247482048671471</v>
      </c>
      <c r="AV114" s="5"/>
      <c r="AW114" s="65" t="n">
        <f aca="false">workers_and_wage_central!C102</f>
        <v>14097830</v>
      </c>
      <c r="AX114" s="5"/>
      <c r="AY114" s="61" t="n">
        <f aca="false">(AW114-AW113)/AW113</f>
        <v>0.00077021476569144</v>
      </c>
      <c r="AZ114" s="66" t="n">
        <f aca="false">workers_and_wage_central!B102</f>
        <v>8409.85265744341</v>
      </c>
      <c r="BA114" s="61" t="n">
        <f aca="false">(AZ114-AZ113)/AZ113</f>
        <v>0.000887547274216576</v>
      </c>
      <c r="BB114" s="5"/>
      <c r="BC114" s="5"/>
      <c r="BD114" s="5"/>
      <c r="BE114" s="5"/>
      <c r="BF114" s="5" t="n">
        <f aca="false">BF113*(1+AY114)*(1+BA114)*(1-BE114)</f>
        <v>145.575255809883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173363708.865051</v>
      </c>
      <c r="E115" s="9"/>
      <c r="F115" s="67" t="n">
        <f aca="false">'Central pensions'!I115</f>
        <v>31510906.2314539</v>
      </c>
      <c r="G115" s="9" t="n">
        <f aca="false">'Central pensions'!K115</f>
        <v>6372230.33086347</v>
      </c>
      <c r="H115" s="9" t="n">
        <f aca="false">'Central pensions'!V115</f>
        <v>35058131.1685078</v>
      </c>
      <c r="I115" s="67" t="n">
        <f aca="false">'Central pensions'!M115</f>
        <v>197079.288583407</v>
      </c>
      <c r="J115" s="9" t="n">
        <f aca="false">'Central pensions'!W115</f>
        <v>1084272.09799509</v>
      </c>
      <c r="K115" s="9"/>
      <c r="L115" s="67" t="n">
        <f aca="false">'Central pensions'!N115</f>
        <v>4186591.46885261</v>
      </c>
      <c r="M115" s="67"/>
      <c r="N115" s="67" t="n">
        <f aca="false">'Central pensions'!L115</f>
        <v>1434866.06458866</v>
      </c>
      <c r="O115" s="9"/>
      <c r="P115" s="9" t="n">
        <f aca="false">'Central pensions'!X115</f>
        <v>29618452.7675294</v>
      </c>
      <c r="Q115" s="67"/>
      <c r="R115" s="67" t="n">
        <f aca="false">'Central SIPA income'!G110</f>
        <v>39629357.1151065</v>
      </c>
      <c r="S115" s="67"/>
      <c r="T115" s="9" t="n">
        <f aca="false">'Central SIPA income'!J110</f>
        <v>151526281.673361</v>
      </c>
      <c r="U115" s="9"/>
      <c r="V115" s="67" t="n">
        <f aca="false">'Central SIPA income'!F110</f>
        <v>134307.063170262</v>
      </c>
      <c r="W115" s="67"/>
      <c r="X115" s="67" t="n">
        <f aca="false">'Central SIPA income'!M110</f>
        <v>337340.62088293</v>
      </c>
      <c r="Y115" s="9"/>
      <c r="Z115" s="9" t="n">
        <f aca="false">R115+V115-N115-L115-F115</f>
        <v>2631300.41338155</v>
      </c>
      <c r="AA115" s="9"/>
      <c r="AB115" s="9" t="n">
        <f aca="false">T115-P115-D115</f>
        <v>-51455879.9592196</v>
      </c>
      <c r="AC115" s="50"/>
      <c r="AD115" s="9"/>
      <c r="AE115" s="9"/>
      <c r="AF115" s="9"/>
      <c r="AG115" s="9" t="n">
        <f aca="false">BF115/100*$AG$53</f>
        <v>7791670100.92084</v>
      </c>
      <c r="AH115" s="40" t="n">
        <f aca="false">(AG115-AG114)/AG114</f>
        <v>0.00876302310637357</v>
      </c>
      <c r="AI115" s="40"/>
      <c r="AJ115" s="40" t="n">
        <f aca="false">AB115/AG115</f>
        <v>-0.00660396029256147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14201342</v>
      </c>
      <c r="AX115" s="7"/>
      <c r="AY115" s="40" t="n">
        <f aca="false">(AW115-AW114)/AW114</f>
        <v>0.00734240659732739</v>
      </c>
      <c r="AZ115" s="39" t="n">
        <f aca="false">workers_and_wage_central!B103</f>
        <v>8421.71275133558</v>
      </c>
      <c r="BA115" s="40" t="n">
        <f aca="false">(AZ115-AZ114)/AZ114</f>
        <v>0.00141026179354912</v>
      </c>
      <c r="BB115" s="7"/>
      <c r="BC115" s="7"/>
      <c r="BD115" s="7"/>
      <c r="BE115" s="7"/>
      <c r="BF115" s="7" t="n">
        <f aca="false">BF114*(1+AY115)*(1+BA115)*(1-BE115)</f>
        <v>146.850935140262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172079795.399593</v>
      </c>
      <c r="E116" s="9"/>
      <c r="F116" s="67" t="n">
        <f aca="false">'Central pensions'!I116</f>
        <v>31277539.7611343</v>
      </c>
      <c r="G116" s="9" t="n">
        <f aca="false">'Central pensions'!K116</f>
        <v>6373794.613482</v>
      </c>
      <c r="H116" s="9" t="n">
        <f aca="false">'Central pensions'!V116</f>
        <v>35066737.389937</v>
      </c>
      <c r="I116" s="67" t="n">
        <f aca="false">'Central pensions'!M116</f>
        <v>197127.668458207</v>
      </c>
      <c r="J116" s="9" t="n">
        <f aca="false">'Central pensions'!W116</f>
        <v>1084538.26979187</v>
      </c>
      <c r="K116" s="9"/>
      <c r="L116" s="67" t="n">
        <f aca="false">'Central pensions'!N116</f>
        <v>4083226.44445386</v>
      </c>
      <c r="M116" s="67"/>
      <c r="N116" s="67" t="n">
        <f aca="false">'Central pensions'!L116</f>
        <v>1424915.70543107</v>
      </c>
      <c r="O116" s="9"/>
      <c r="P116" s="9" t="n">
        <f aca="false">'Central pensions'!X116</f>
        <v>29027347.2242931</v>
      </c>
      <c r="Q116" s="67"/>
      <c r="R116" s="67" t="n">
        <f aca="false">'Central SIPA income'!G111</f>
        <v>34414360.8066825</v>
      </c>
      <c r="S116" s="67"/>
      <c r="T116" s="9" t="n">
        <f aca="false">'Central SIPA income'!J111</f>
        <v>131586291.295506</v>
      </c>
      <c r="U116" s="9"/>
      <c r="V116" s="67" t="n">
        <f aca="false">'Central SIPA income'!F111</f>
        <v>138943.609975535</v>
      </c>
      <c r="W116" s="67"/>
      <c r="X116" s="67" t="n">
        <f aca="false">'Central SIPA income'!M111</f>
        <v>348986.289704239</v>
      </c>
      <c r="Y116" s="9"/>
      <c r="Z116" s="9" t="n">
        <f aca="false">R116+V116-N116-L116-F116</f>
        <v>-2232377.49436119</v>
      </c>
      <c r="AA116" s="9"/>
      <c r="AB116" s="9" t="n">
        <f aca="false">T116-P116-D116</f>
        <v>-69520851.3283798</v>
      </c>
      <c r="AC116" s="50"/>
      <c r="AD116" s="9"/>
      <c r="AE116" s="9"/>
      <c r="AF116" s="9"/>
      <c r="AG116" s="9" t="n">
        <f aca="false">BF116/100*$AG$53</f>
        <v>7788132936.68321</v>
      </c>
      <c r="AH116" s="40" t="n">
        <f aca="false">(AG116-AG115)/AG115</f>
        <v>-0.000453967402599721</v>
      </c>
      <c r="AI116" s="40"/>
      <c r="AJ116" s="40" t="n">
        <f aca="false">AB116/AG116</f>
        <v>-0.0089265106147491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14177294</v>
      </c>
      <c r="AY116" s="40" t="n">
        <f aca="false">(AW116-AW115)/AW115</f>
        <v>-0.00169336109221227</v>
      </c>
      <c r="AZ116" s="39" t="n">
        <f aca="false">workers_and_wage_central!B104</f>
        <v>8432.16827395051</v>
      </c>
      <c r="BA116" s="40" t="n">
        <f aca="false">(AZ116-AZ115)/AZ115</f>
        <v>0.00124149599061918</v>
      </c>
      <c r="BB116" s="7"/>
      <c r="BC116" s="7"/>
      <c r="BD116" s="7"/>
      <c r="BE116" s="7"/>
      <c r="BF116" s="7" t="n">
        <f aca="false">BF115*(1+AY116)*(1+BA116)*(1-BE116)</f>
        <v>146.784269602667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175618128.391472</v>
      </c>
      <c r="E117" s="9"/>
      <c r="F117" s="67" t="n">
        <f aca="false">'Central pensions'!I117</f>
        <v>31920673.6664522</v>
      </c>
      <c r="G117" s="9" t="n">
        <f aca="false">'Central pensions'!K117</f>
        <v>6569254.17558735</v>
      </c>
      <c r="H117" s="9" t="n">
        <f aca="false">'Central pensions'!V117</f>
        <v>36142098.2307464</v>
      </c>
      <c r="I117" s="67" t="n">
        <f aca="false">'Central pensions'!M117</f>
        <v>203172.809554247</v>
      </c>
      <c r="J117" s="9" t="n">
        <f aca="false">'Central pensions'!W117</f>
        <v>1117796.85249731</v>
      </c>
      <c r="K117" s="9"/>
      <c r="L117" s="67" t="n">
        <f aca="false">'Central pensions'!N117</f>
        <v>4260489.45307856</v>
      </c>
      <c r="M117" s="67"/>
      <c r="N117" s="67" t="n">
        <f aca="false">'Central pensions'!L117</f>
        <v>1453976.68658954</v>
      </c>
      <c r="O117" s="9"/>
      <c r="P117" s="9" t="n">
        <f aca="false">'Central pensions'!X117</f>
        <v>30107050.7626778</v>
      </c>
      <c r="Q117" s="67"/>
      <c r="R117" s="67" t="n">
        <f aca="false">'Central SIPA income'!G112</f>
        <v>39613467.4927747</v>
      </c>
      <c r="S117" s="67"/>
      <c r="T117" s="9" t="n">
        <f aca="false">'Central SIPA income'!J112</f>
        <v>151465526.325195</v>
      </c>
      <c r="U117" s="9"/>
      <c r="V117" s="67" t="n">
        <f aca="false">'Central SIPA income'!F112</f>
        <v>136347.563096673</v>
      </c>
      <c r="W117" s="67"/>
      <c r="X117" s="67" t="n">
        <f aca="false">'Central SIPA income'!M112</f>
        <v>342465.768405621</v>
      </c>
      <c r="Y117" s="9"/>
      <c r="Z117" s="9" t="n">
        <f aca="false">R117+V117-N117-L117-F117</f>
        <v>2114675.24975108</v>
      </c>
      <c r="AA117" s="9"/>
      <c r="AB117" s="9" t="n">
        <f aca="false">T117-P117-D117</f>
        <v>-54259652.8289556</v>
      </c>
      <c r="AC117" s="50"/>
      <c r="AD117" s="9"/>
      <c r="AE117" s="9"/>
      <c r="AF117" s="9"/>
      <c r="AG117" s="9" t="n">
        <f aca="false">BF117/100*$AG$53</f>
        <v>7787601634.9362</v>
      </c>
      <c r="AH117" s="40" t="n">
        <f aca="false">(AG117-AG116)/AG116</f>
        <v>-6.8219398838764E-005</v>
      </c>
      <c r="AI117" s="40" t="n">
        <f aca="false">(AG117-AG113)/AG113</f>
        <v>0.0099083966945481</v>
      </c>
      <c r="AJ117" s="40" t="n">
        <f aca="false">AB117/AG117</f>
        <v>-0.00696744073111543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14149051</v>
      </c>
      <c r="AY117" s="40" t="n">
        <f aca="false">(AW117-AW116)/AW116</f>
        <v>-0.00199212910446803</v>
      </c>
      <c r="AZ117" s="39" t="n">
        <f aca="false">workers_and_wage_central!B105</f>
        <v>8448.4233866153</v>
      </c>
      <c r="BA117" s="40" t="n">
        <f aca="false">(AZ117-AZ116)/AZ116</f>
        <v>0.00192775003257531</v>
      </c>
      <c r="BB117" s="7"/>
      <c r="BC117" s="7"/>
      <c r="BD117" s="7"/>
      <c r="BE117" s="7"/>
      <c r="BF117" s="7" t="n">
        <f aca="false">BF116*(1+AY117)*(1+BA117)*(1-BE117)</f>
        <v>146.774256068036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0.020293626269346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105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0.0178041097589996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4428376308.28263</v>
      </c>
      <c r="AH149" s="32" t="n">
        <f aca="false">AVERAGE(AJ138:AJ158)</f>
        <v>-0.00288575954554684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4527012476.27306</v>
      </c>
      <c r="AJ150" s="32" t="n">
        <f aca="false">(AG150-AG146)/AG146</f>
        <v>-0.101378703598756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4649879863.95668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4663141423.02314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4694078886.77959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4739225282.5719</v>
      </c>
      <c r="AJ154" s="32" t="n">
        <f aca="false">(AG154-AG150)/AG150</f>
        <v>0.046877009376733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4789376259.87539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4849667079.94405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4928782831.11857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5022083930.9282</v>
      </c>
      <c r="AJ158" s="32" t="n">
        <f aca="false">(AG158-AG154)/AG154</f>
        <v>0.0596845753242607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5028845072.86917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5043653763.14183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5076646316.05212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5126411803.36842</v>
      </c>
      <c r="AJ162" s="32" t="n">
        <f aca="false">(AG162-AG158)/AG158</f>
        <v>0.0207738209625925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5204854650.41959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5220181644.85177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5254328937.11395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5305836216.48632</v>
      </c>
      <c r="AJ166" s="32" t="n">
        <f aca="false">(AG166-AG162)/AG162</f>
        <v>0.035000000000002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5330519857.27974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5404225716.66934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5483061215.4588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5545677930.41629</v>
      </c>
      <c r="AJ170" s="32" t="n">
        <f aca="false">(AG170-AG166)/AG166</f>
        <v>0.0452033768371397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5566328879.6494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5614242010.54977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5643222657.89207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5676736109.77123</v>
      </c>
      <c r="AJ174" s="32" t="n">
        <f aca="false">(AG174-AG170)/AG170</f>
        <v>0.0236324902021675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5701492649.16415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5728668260.91449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5760991716.78883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5803626767.61149</v>
      </c>
      <c r="AJ178" s="32" t="n">
        <f aca="false">(AG178-AG174)/AG174</f>
        <v>0.0223527490773867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5862241169.25447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5911493204.3175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5967856042.93544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6016717678.77085</v>
      </c>
      <c r="AJ182" s="32" t="n">
        <f aca="false">(AG182-AG178)/AG178</f>
        <v>0.0367168530458509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6042240269.48596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6092443199.47732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6115588452.23717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6185777277.2738</v>
      </c>
      <c r="AJ186" s="32" t="n">
        <f aca="false">(AG186-AG182)/AG182</f>
        <v>0.0280983099970693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6224948924.38794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6274817128.40818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6273771930.63699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6357168504.37372</v>
      </c>
      <c r="AJ190" s="32" t="n">
        <f aca="false">(AG190-AG186)/AG186</f>
        <v>0.0277073065222704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6399568506.6145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6421405148.41989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6448728403.49374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6469657921.5678</v>
      </c>
      <c r="AJ194" s="32" t="n">
        <f aca="false">(AG194-AG190)/AG190</f>
        <v>0.0176948931142352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6511837601.3116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6574180643.92539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6599224181.31921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6638802209.66013</v>
      </c>
      <c r="AJ198" s="32" t="n">
        <f aca="false">(AG198-AG194)/AG194</f>
        <v>0.0261442397948829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6710610546.00033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6731718891.6333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6724969715.03123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6780763894.24717</v>
      </c>
      <c r="AJ202" s="32" t="n">
        <f aca="false">(AG202-AG198)/AG198</f>
        <v>0.0213836291704062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6814460422.28636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6841715311.92606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6895504228.4452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6943255218.38549</v>
      </c>
      <c r="AJ206" s="32" t="n">
        <f aca="false">(AG206-AG202)/AG202</f>
        <v>0.0239635720506622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6961000103.67637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7000182109.62645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6999802741.3238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7052409340.34675</v>
      </c>
      <c r="AJ210" s="32" t="n">
        <f aca="false">(AG210-AG206)/AG206</f>
        <v>0.0157208857413482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7088543774.56237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7121658242.16496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7139425775.95516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7217604815.62575</v>
      </c>
      <c r="AJ214" s="32" t="n">
        <f aca="false">(AG214-AG210)/AG210</f>
        <v>0.0234239771554263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7246526267.62819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7316638630.99826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7370671033.47818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7391350762.54545</v>
      </c>
      <c r="AJ218" s="32" t="n">
        <f aca="false">(AG218-AG214)/AG214</f>
        <v>0.0240725214746513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7422515873.90943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7486213736.44551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7534147035.70664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7558823544.9908</v>
      </c>
      <c r="AJ222" s="32" t="n">
        <f aca="false">(AG222-AG218)/AG218</f>
        <v>0.0226579400471687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7565721730.5954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7620177934.50842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7662687915.65277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7711196045.52768</v>
      </c>
      <c r="AJ226" s="32" t="n">
        <f aca="false">(AG226-AG222)/AG222</f>
        <v>0.0201582296014646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7723984645.0034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7791670100.92084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7788132936.68321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7787601634.9362</v>
      </c>
      <c r="AJ230" s="32" t="n">
        <f aca="false">(AG230-AG226)/AG226</f>
        <v>0.0099083966945481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24" activeCellId="0" sqref="G24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5"/>
  <sheetViews>
    <sheetView showFormulas="false" showGridLines="true" showRowColHeaders="true" showZeros="true" rightToLeft="false" tabSelected="false" showOutlineSymbols="true" defaultGridColor="true" view="normal" topLeftCell="A3" colorId="64" zoomScale="85" zoomScaleNormal="85" zoomScalePageLayoutView="100" workbookViewId="0">
      <selection pane="topLeft" activeCell="I32" activeCellId="0" sqref="I32"/>
    </sheetView>
  </sheetViews>
  <sheetFormatPr defaultColWidth="11.859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112.707884677208</v>
      </c>
      <c r="E18" s="30" t="n">
        <f aca="false">(D18/D17)^(1/3)-1</f>
        <v>0.0277556056881969</v>
      </c>
      <c r="F18" s="29" t="n">
        <v>64369.1731790338</v>
      </c>
      <c r="G18" s="30" t="n">
        <f aca="false">(F18/F17)^(1/3)-1</f>
        <v>0.0331961085424703</v>
      </c>
      <c r="H18" s="32" t="n">
        <f aca="false">(F18*100/D18)/(F16*100/D16)-1</f>
        <v>-0.0106107521840827</v>
      </c>
      <c r="I18" s="29" t="s">
        <v>36</v>
      </c>
      <c r="J18" s="13" t="n">
        <f aca="false">B18*100/$B$16</f>
        <v>92.379268813603</v>
      </c>
      <c r="K18" s="13" t="n">
        <f aca="false">D18*100/$D$16</f>
        <v>114.394639987039</v>
      </c>
      <c r="L18" s="13" t="n">
        <f aca="false">100*F18*100/D18/($F$16*100/$D$16)</f>
        <v>98.9389247815917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122.471933995498</v>
      </c>
      <c r="E19" s="28" t="n">
        <f aca="false">(D19/D18)^(1/3)-1</f>
        <v>0.0280812193728415</v>
      </c>
      <c r="F19" s="27" t="n">
        <v>69945.5690389829</v>
      </c>
      <c r="G19" s="28" t="n">
        <f aca="false">(F19/F18)^(1/3)-1</f>
        <v>0.0280812193728399</v>
      </c>
      <c r="I19" s="27" t="s">
        <v>37</v>
      </c>
      <c r="J19" s="13" t="n">
        <f aca="false">B19*100/$B$16</f>
        <v>94.4368936501574</v>
      </c>
      <c r="K19" s="13" t="n">
        <f aca="false">D19*100/$D$16</f>
        <v>124.304815391186</v>
      </c>
      <c r="L19" s="13" t="n">
        <f aca="false">100*F19*100/D19/($F$16*100/$D$16)</f>
        <v>98.9389247815913</v>
      </c>
    </row>
    <row r="20" customFormat="false" ht="12.8" hidden="false" customHeight="false" outlineLevel="0" collapsed="false">
      <c r="A20" s="29" t="s">
        <v>38</v>
      </c>
      <c r="B20" s="29" t="n">
        <v>129.8992745246</v>
      </c>
      <c r="C20" s="30" t="n">
        <f aca="false">(B20/B19)^(1/3)-1</f>
        <v>0.00548712345193425</v>
      </c>
      <c r="D20" s="29" t="n">
        <v>132.269688715138</v>
      </c>
      <c r="E20" s="30" t="n">
        <f aca="false">(D20/D19)^(1/3)-1</f>
        <v>0.0259855680060186</v>
      </c>
      <c r="F20" s="29" t="n">
        <v>76109.1912494218</v>
      </c>
      <c r="G20" s="30" t="n">
        <f aca="false">(F20/F19)^(1/3)-1</f>
        <v>0.0285505319260333</v>
      </c>
      <c r="I20" s="29" t="s">
        <v>38</v>
      </c>
      <c r="J20" s="13" t="n">
        <f aca="false">B20*100/$B$16</f>
        <v>96.0000000000003</v>
      </c>
      <c r="K20" s="13" t="n">
        <f aca="false">D20*100/$D$16</f>
        <v>134.249200622481</v>
      </c>
      <c r="L20" s="13" t="n">
        <f aca="false">100*F20*100/D20/($F$16*100/$D$16)</f>
        <v>99.6828233682135</v>
      </c>
    </row>
    <row r="21" customFormat="false" ht="12.8" hidden="false" customHeight="false" outlineLevel="0" collapsed="false">
      <c r="A21" s="27" t="s">
        <v>18</v>
      </c>
      <c r="B21" s="27" t="n">
        <v>131.059370079559</v>
      </c>
      <c r="C21" s="28" t="n">
        <f aca="false">(B21/B20)^(1/3)-1</f>
        <v>0.00296809224369876</v>
      </c>
      <c r="D21" s="27" t="n">
        <v>142.067443434778</v>
      </c>
      <c r="E21" s="28" t="n">
        <f aca="false">(D21/D20)^(1/3)-1</f>
        <v>0.0241056085619495</v>
      </c>
      <c r="F21" s="27" t="n">
        <v>82361.5449699889</v>
      </c>
      <c r="G21" s="28" t="n">
        <f aca="false">(F21/F20)^(1/3)-1</f>
        <v>0.026665872583354</v>
      </c>
      <c r="I21" s="27" t="s">
        <v>39</v>
      </c>
      <c r="J21" s="13" t="n">
        <f aca="false">B21*100/$B$16</f>
        <v>96.8573502329684</v>
      </c>
      <c r="K21" s="13" t="n">
        <f aca="false">D21*100/$D$16</f>
        <v>144.193585853776</v>
      </c>
      <c r="L21" s="13" t="n">
        <f aca="false">100*F21*100/D21/($F$16*100/$D$16)</f>
        <v>100.432315153957</v>
      </c>
    </row>
    <row r="22" customFormat="false" ht="12.8" hidden="false" customHeight="false" outlineLevel="0" collapsed="false">
      <c r="A22" s="29" t="s">
        <v>20</v>
      </c>
      <c r="B22" s="29" t="n">
        <v>132.1875</v>
      </c>
      <c r="C22" s="30" t="n">
        <f aca="false">(B22/B21)^(1/3)-1</f>
        <v>0.00286106572277545</v>
      </c>
      <c r="D22" s="29" t="n">
        <v>151.865198154417</v>
      </c>
      <c r="E22" s="30" t="n">
        <f aca="false">(D22/D21)^(1/3)-1</f>
        <v>0.0224793960467025</v>
      </c>
      <c r="F22" s="29" t="n">
        <v>88703.6160626575</v>
      </c>
      <c r="G22" s="30" t="n">
        <f aca="false">(F22/F21)^(1/3)-1</f>
        <v>0.0250355945368215</v>
      </c>
      <c r="I22" s="29" t="s">
        <v>40</v>
      </c>
      <c r="J22" s="13" t="n">
        <f aca="false">B22*100/$B$16</f>
        <v>97.6910767703851</v>
      </c>
      <c r="K22" s="13" t="n">
        <f aca="false">D22*100/$D$16</f>
        <v>154.13797108507</v>
      </c>
      <c r="L22" s="13" t="n">
        <f aca="false">100*F22*100/D22/($F$16*100/$D$16)</f>
        <v>101.187442192777</v>
      </c>
    </row>
    <row r="23" customFormat="false" ht="12.8" hidden="false" customHeight="false" outlineLevel="0" collapsed="false">
      <c r="A23" s="27" t="s">
        <v>24</v>
      </c>
      <c r="B23" s="27" t="n">
        <v>133.49948725792</v>
      </c>
      <c r="C23" s="28" t="n">
        <f aca="false">(B23/B22)^(1/3)-1</f>
        <v>0.00329751415322255</v>
      </c>
      <c r="D23" s="27" t="n">
        <v>161.662952874057</v>
      </c>
      <c r="E23" s="28" t="n">
        <f aca="false">(D23/D22)^(1/3)-1</f>
        <v>0.0210587906798481</v>
      </c>
      <c r="F23" s="27" t="n">
        <v>95136.4001981756</v>
      </c>
      <c r="G23" s="28" t="n">
        <f aca="false">(F23/F22)^(1/3)-1</f>
        <v>0.0236114376565468</v>
      </c>
      <c r="I23" s="27" t="s">
        <v>41</v>
      </c>
      <c r="J23" s="13" t="n">
        <f aca="false">B23*100/$B$16</f>
        <v>98.6606801590204</v>
      </c>
      <c r="K23" s="13" t="n">
        <f aca="false">D23*100/$D$16</f>
        <v>164.082356316365</v>
      </c>
      <c r="L23" s="13" t="n">
        <f aca="false">100*F23*100/D23/($F$16*100/$D$16)</f>
        <v>101.948246854817</v>
      </c>
    </row>
    <row r="24" customFormat="false" ht="12.8" hidden="false" customHeight="false" outlineLevel="0" collapsed="false">
      <c r="A24" s="29" t="s">
        <v>42</v>
      </c>
      <c r="B24" s="29" t="n">
        <v>135.095245505584</v>
      </c>
      <c r="C24" s="30" t="n">
        <f aca="false">(B24/B23)^(1/3)-1</f>
        <v>0.0039686593110162</v>
      </c>
      <c r="D24" s="29" t="n">
        <v>172.575202193056</v>
      </c>
      <c r="E24" s="30" t="n">
        <f aca="false">(D24/D23)^(1/3)-1</f>
        <v>0.0220119202605762</v>
      </c>
      <c r="F24" s="29" t="n">
        <v>101863.086309067</v>
      </c>
      <c r="G24" s="30" t="n">
        <f aca="false">(F24/F23)^(1/3)-1</f>
        <v>0.023033932180837</v>
      </c>
      <c r="I24" s="29" t="s">
        <v>42</v>
      </c>
      <c r="J24" s="13" t="n">
        <f aca="false">B24*100/$B$16</f>
        <v>99.8400000000003</v>
      </c>
      <c r="K24" s="13" t="n">
        <f aca="false">D24*100/$D$16</f>
        <v>175.15791536772</v>
      </c>
      <c r="L24" s="13" t="n">
        <f aca="false">100*F24*100/D24/($F$16*100/$D$16)</f>
        <v>102.25439754207</v>
      </c>
    </row>
    <row r="25" customFormat="false" ht="12.8" hidden="false" customHeight="false" outlineLevel="0" collapsed="false">
      <c r="A25" s="27" t="s">
        <v>18</v>
      </c>
      <c r="B25" s="27" t="n">
        <v>136.957041733139</v>
      </c>
      <c r="C25" s="28" t="n">
        <f aca="false">(B25/B24)^(1/3)-1</f>
        <v>0.00457284392787938</v>
      </c>
      <c r="D25" s="27" t="n">
        <v>183.487451512055</v>
      </c>
      <c r="E25" s="28" t="n">
        <f aca="false">(D25/D24)^(1/3)-1</f>
        <v>0.0206480087479353</v>
      </c>
      <c r="F25" s="27" t="n">
        <v>108629.314968709</v>
      </c>
      <c r="G25" s="28" t="n">
        <f aca="false">(F25/F24)^(1/3)-1</f>
        <v>0.0216686567566828</v>
      </c>
      <c r="I25" s="27" t="s">
        <v>43</v>
      </c>
      <c r="J25" s="13" t="n">
        <f aca="false">B25*100/$B$16</f>
        <v>101.215930993452</v>
      </c>
      <c r="K25" s="13" t="n">
        <f aca="false">D25*100/$D$16</f>
        <v>186.233474419075</v>
      </c>
      <c r="L25" s="13" t="n">
        <f aca="false">100*F25*100/D25/($F$16*100/$D$16)</f>
        <v>102.561467600144</v>
      </c>
    </row>
    <row r="26" customFormat="false" ht="12.8" hidden="false" customHeight="false" outlineLevel="0" collapsed="false">
      <c r="A26" s="29" t="s">
        <v>20</v>
      </c>
      <c r="B26" s="29" t="n">
        <v>137.3428125</v>
      </c>
      <c r="C26" s="30" t="n">
        <f aca="false">(B26/B25)^(1/3)-1</f>
        <v>0.000938029238734872</v>
      </c>
      <c r="D26" s="29" t="n">
        <v>194.399700831054</v>
      </c>
      <c r="E26" s="30" t="n">
        <f aca="false">(D26/D25)^(1/3)-1</f>
        <v>0.0194432966359974</v>
      </c>
      <c r="F26" s="29" t="n">
        <v>115435.263008372</v>
      </c>
      <c r="G26" s="30" t="n">
        <f aca="false">(F26/F25)^(1/3)-1</f>
        <v>0.020462739932632</v>
      </c>
      <c r="I26" s="29" t="s">
        <v>44</v>
      </c>
      <c r="J26" s="13" t="n">
        <f aca="false">B26*100/$B$16</f>
        <v>101.50102876443</v>
      </c>
      <c r="K26" s="13" t="n">
        <f aca="false">D26*100/$D$16</f>
        <v>197.30903347043</v>
      </c>
      <c r="L26" s="13" t="n">
        <f aca="false">100*F26*100/D26/($F$16*100/$D$16)</f>
        <v>102.869459789908</v>
      </c>
    </row>
    <row r="27" customFormat="false" ht="12.8" hidden="false" customHeight="false" outlineLevel="0" collapsed="false">
      <c r="A27" s="27" t="s">
        <v>24</v>
      </c>
      <c r="B27" s="27" t="n">
        <v>138.316357397839</v>
      </c>
      <c r="C27" s="28" t="n">
        <f aca="false">(B27/B26)^(1/3)-1</f>
        <v>0.00235724897578904</v>
      </c>
      <c r="D27" s="27" t="n">
        <v>205.311950150053</v>
      </c>
      <c r="E27" s="28" t="n">
        <f aca="false">(D27/D26)^(1/3)-1</f>
        <v>0.0183714419827634</v>
      </c>
      <c r="F27" s="27" t="n">
        <v>122281.107964781</v>
      </c>
      <c r="G27" s="28" t="n">
        <f aca="false">(F27/F26)^(1/3)-1</f>
        <v>0.0193898134247459</v>
      </c>
      <c r="I27" s="27" t="s">
        <v>45</v>
      </c>
      <c r="J27" s="13" t="n">
        <f aca="false">B27*100/$B$16</f>
        <v>102.220511690987</v>
      </c>
      <c r="K27" s="13" t="n">
        <f aca="false">D27*100/$D$16</f>
        <v>208.384592521785</v>
      </c>
      <c r="L27" s="13" t="n">
        <f aca="false">100*F27*100/D27/($F$16*100/$D$16)</f>
        <v>103.178376880526</v>
      </c>
    </row>
    <row r="28" customFormat="false" ht="12.8" hidden="false" customHeight="false" outlineLevel="0" collapsed="false">
      <c r="A28" s="29" t="s">
        <v>46</v>
      </c>
      <c r="B28" s="29" t="n">
        <v>139.553388607268</v>
      </c>
      <c r="C28" s="30" t="n">
        <f aca="false">(B28/B27)^(1/3)-1</f>
        <v>0.00297232049401597</v>
      </c>
      <c r="D28" s="29" t="n">
        <v>217.117387283681</v>
      </c>
      <c r="E28" s="30" t="n">
        <f aca="false">(D28/D27)^(1/3)-1</f>
        <v>0.0188106090128015</v>
      </c>
      <c r="F28" s="29" t="n">
        <v>129902.633506026</v>
      </c>
      <c r="G28" s="30" t="n">
        <f aca="false">(F28/F27)^(1/3)-1</f>
        <v>0.0203586804472362</v>
      </c>
      <c r="I28" s="29" t="s">
        <v>46</v>
      </c>
      <c r="J28" s="13" t="n">
        <f aca="false">B28*100/$B$16</f>
        <v>103.13472</v>
      </c>
      <c r="K28" s="13" t="n">
        <f aca="false">D28*100/$D$16</f>
        <v>220.366706591787</v>
      </c>
      <c r="L28" s="13" t="n">
        <f aca="false">100*F28*100/D28/($F$16*100/$D$16)</f>
        <v>103.649427113741</v>
      </c>
    </row>
    <row r="29" customFormat="false" ht="12.8" hidden="false" customHeight="false" outlineLevel="0" collapsed="false">
      <c r="A29" s="27" t="s">
        <v>18</v>
      </c>
      <c r="B29" s="27" t="n">
        <v>141.202710026866</v>
      </c>
      <c r="C29" s="28" t="n">
        <f aca="false">(B29/B28)^(1/3)-1</f>
        <v>0.00392410442299296</v>
      </c>
      <c r="D29" s="27" t="n">
        <v>228.922824417309</v>
      </c>
      <c r="E29" s="28" t="n">
        <f aca="false">(D29/D28)^(1/3)-1</f>
        <v>0.0178055868742393</v>
      </c>
      <c r="F29" s="27" t="n">
        <v>137588.359152071</v>
      </c>
      <c r="G29" s="28" t="n">
        <f aca="false">(F29/F28)^(1/3)-1</f>
        <v>0.019345113297891</v>
      </c>
      <c r="I29" s="27" t="s">
        <v>47</v>
      </c>
      <c r="J29" s="13" t="n">
        <f aca="false">B29*100/$B$16</f>
        <v>104.353624854249</v>
      </c>
      <c r="K29" s="13" t="n">
        <f aca="false">D29*100/$D$16</f>
        <v>232.34882066179</v>
      </c>
      <c r="L29" s="13" t="n">
        <f aca="false">100*F29*100/D29/($F$16*100/$D$16)</f>
        <v>104.120477346956</v>
      </c>
    </row>
    <row r="30" customFormat="false" ht="12.8" hidden="false" customHeight="false" outlineLevel="0" collapsed="false">
      <c r="A30" s="29" t="s">
        <v>20</v>
      </c>
      <c r="B30" s="29" t="n">
        <v>141.463096875</v>
      </c>
      <c r="C30" s="30" t="n">
        <f aca="false">(B30/B29)^(1/3)-1</f>
        <v>0.000614310577983002</v>
      </c>
      <c r="D30" s="29" t="n">
        <v>240.728261550937</v>
      </c>
      <c r="E30" s="30" t="n">
        <f aca="false">(D30/D29)^(1/3)-1</f>
        <v>0.0169025303829935</v>
      </c>
      <c r="F30" s="29" t="n">
        <v>145338.284902916</v>
      </c>
      <c r="G30" s="30" t="n">
        <f aca="false">(F30/F29)^(1/3)-1</f>
        <v>0.0184337425324317</v>
      </c>
      <c r="I30" s="29" t="s">
        <v>48</v>
      </c>
      <c r="J30" s="13" t="n">
        <f aca="false">B30*100/$B$16</f>
        <v>104.546059627363</v>
      </c>
      <c r="K30" s="13" t="n">
        <f aca="false">D30*100/$D$16</f>
        <v>244.330934731792</v>
      </c>
      <c r="L30" s="13" t="n">
        <f aca="false">100*F30*100/D30/($F$16*100/$D$16)</f>
        <v>104.591527580171</v>
      </c>
    </row>
    <row r="31" customFormat="false" ht="12.8" hidden="false" customHeight="false" outlineLevel="0" collapsed="false">
      <c r="A31" s="27" t="s">
        <v>24</v>
      </c>
      <c r="B31" s="27" t="n">
        <v>141.923605341525</v>
      </c>
      <c r="C31" s="28" t="n">
        <f aca="false">(B31/B30)^(1/3)-1</f>
        <v>0.001083933258339</v>
      </c>
      <c r="D31" s="27" t="n">
        <v>252.533698684565</v>
      </c>
      <c r="E31" s="28" t="n">
        <f aca="false">(D31/D30)^(1/3)-1</f>
        <v>0.0160866686918397</v>
      </c>
      <c r="F31" s="27" t="n">
        <v>153152.410758561</v>
      </c>
      <c r="G31" s="28" t="n">
        <f aca="false">(F31/F30)^(1/3)-1</f>
        <v>0.0176097720494344</v>
      </c>
      <c r="I31" s="27" t="s">
        <v>49</v>
      </c>
      <c r="J31" s="13" t="n">
        <f aca="false">B31*100/$B$16</f>
        <v>104.886391110723</v>
      </c>
      <c r="K31" s="13" t="n">
        <f aca="false">D31*100/$D$16</f>
        <v>256.313048801795</v>
      </c>
      <c r="L31" s="13" t="n">
        <f aca="false">100*F31*100/D31/($F$16*100/$D$16)</f>
        <v>105.062577813386</v>
      </c>
    </row>
    <row r="32" customFormat="false" ht="12.8" hidden="false" customHeight="false" outlineLevel="0" collapsed="false">
      <c r="A32" s="29" t="s">
        <v>50</v>
      </c>
      <c r="B32" s="29" t="n">
        <v>143.460883488271</v>
      </c>
      <c r="C32" s="30" t="n">
        <f aca="false">(B32/B31)^(1/3)-1</f>
        <v>0.00359761822534543</v>
      </c>
      <c r="D32" s="29" t="n">
        <v>263.89771512537</v>
      </c>
      <c r="E32" s="30" t="n">
        <f aca="false">(D32/D31)^(1/3)-1</f>
        <v>0.014780461630687</v>
      </c>
      <c r="F32" s="29" t="n">
        <v>160761.831022738</v>
      </c>
      <c r="G32" s="30" t="n">
        <f aca="false">(F32/F31)^(1/3)-1</f>
        <v>0.0162947970680791</v>
      </c>
      <c r="I32" s="29" t="s">
        <v>50</v>
      </c>
      <c r="J32" s="13" t="n">
        <f aca="false">B32*100/$B$16</f>
        <v>106.02249216</v>
      </c>
      <c r="K32" s="13" t="n">
        <f aca="false">D32*100/$D$16</f>
        <v>267.847135997875</v>
      </c>
      <c r="L32" s="13" t="n">
        <f aca="false">100*F32*100/D32/($F$16*100/$D$16)</f>
        <v>105.533628046602</v>
      </c>
    </row>
    <row r="33" customFormat="false" ht="12.8" hidden="false" customHeight="false" outlineLevel="0" collapsed="false">
      <c r="A33" s="27" t="s">
        <v>18</v>
      </c>
      <c r="B33" s="27" t="n">
        <v>144.732777777538</v>
      </c>
      <c r="C33" s="28" t="n">
        <f aca="false">(B33/B32)^(1/3)-1</f>
        <v>0.00294657303128409</v>
      </c>
      <c r="D33" s="27" t="n">
        <v>275.261731566176</v>
      </c>
      <c r="E33" s="28" t="n">
        <f aca="false">(D33/D32)^(1/3)-1</f>
        <v>0.0141528197318077</v>
      </c>
      <c r="F33" s="27" t="n">
        <v>168433.050866057</v>
      </c>
      <c r="G33" s="28" t="n">
        <f aca="false">(F33/F32)^(1/3)-1</f>
        <v>0.015659473499769</v>
      </c>
      <c r="I33" s="27" t="s">
        <v>51</v>
      </c>
      <c r="J33" s="13" t="n">
        <f aca="false">B33*100/$B$16</f>
        <v>106.962465475605</v>
      </c>
      <c r="K33" s="13" t="n">
        <f aca="false">D33*100/$D$16</f>
        <v>279.381223193957</v>
      </c>
      <c r="L33" s="13" t="n">
        <f aca="false">100*F33*100/D33/($F$16*100/$D$16)</f>
        <v>106.004678279817</v>
      </c>
    </row>
    <row r="34" customFormat="false" ht="12.8" hidden="false" customHeight="false" outlineLevel="0" collapsed="false">
      <c r="A34" s="29" t="s">
        <v>20</v>
      </c>
      <c r="B34" s="29" t="n">
        <v>145.70698978125</v>
      </c>
      <c r="C34" s="30" t="n">
        <f aca="false">(B34/B33)^(1/3)-1</f>
        <v>0.00223868731034971</v>
      </c>
      <c r="D34" s="29" t="n">
        <v>286.625748006981</v>
      </c>
      <c r="E34" s="30" t="n">
        <f aca="false">(D34/D33)^(1/3)-1</f>
        <v>0.0135763173835879</v>
      </c>
      <c r="F34" s="29" t="n">
        <v>176166.070288518</v>
      </c>
      <c r="G34" s="30" t="n">
        <f aca="false">(F34/F33)^(1/3)-1</f>
        <v>0.0150754332883432</v>
      </c>
      <c r="I34" s="29" t="s">
        <v>52</v>
      </c>
      <c r="J34" s="13" t="n">
        <f aca="false">B34*100/$B$16</f>
        <v>107.682441416184</v>
      </c>
      <c r="K34" s="13" t="n">
        <f aca="false">D34*100/$D$16</f>
        <v>290.915310390037</v>
      </c>
      <c r="L34" s="13" t="n">
        <f aca="false">100*F34*100/D34/($F$16*100/$D$16)</f>
        <v>106.475728513032</v>
      </c>
    </row>
    <row r="35" customFormat="false" ht="12.8" hidden="false" customHeight="false" outlineLevel="0" collapsed="false">
      <c r="A35" s="27" t="s">
        <v>24</v>
      </c>
      <c r="B35" s="27" t="n">
        <v>147.166433829119</v>
      </c>
      <c r="C35" s="28" t="n">
        <f aca="false">(B35/B34)^(1/3)-1</f>
        <v>0.00332767893743213</v>
      </c>
      <c r="D35" s="27" t="n">
        <v>297.989764447787</v>
      </c>
      <c r="E35" s="28" t="n">
        <f aca="false">(D35/D34)^(1/3)-1</f>
        <v>0.0130449483962691</v>
      </c>
      <c r="F35" s="27" t="n">
        <v>183960.889290121</v>
      </c>
      <c r="G35" s="28" t="n">
        <f aca="false">(F35/F34)^(1/3)-1</f>
        <v>0.014536659494109</v>
      </c>
      <c r="I35" s="27" t="s">
        <v>53</v>
      </c>
      <c r="J35" s="13" t="n">
        <f aca="false">B35*100/$B$16</f>
        <v>108.761020408316</v>
      </c>
      <c r="K35" s="13" t="n">
        <f aca="false">D35*100/$D$16</f>
        <v>302.449397586118</v>
      </c>
      <c r="L35" s="13" t="n">
        <f aca="false">100*F35*100/D35/($F$16*100/$D$16)</f>
        <v>106.946778746246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106</v>
      </c>
      <c r="C42" s="35" t="s">
        <v>107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D43*1.2</f>
        <v>-0.112816119878236</v>
      </c>
      <c r="D43" s="38" t="n">
        <v>-0.0940134332318634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0.0500000000000005</v>
      </c>
      <c r="C44" s="40" t="n">
        <f aca="false">D44*0.8</f>
        <v>0.0673168085554725</v>
      </c>
      <c r="D44" s="40" t="n">
        <v>0.0841460106943406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0.0399999999999998</v>
      </c>
      <c r="C45" s="38" t="n">
        <f aca="false">D45*0.8</f>
        <v>0.038127152817611</v>
      </c>
      <c r="D45" s="38" t="n">
        <v>0.0476589410220138</v>
      </c>
    </row>
    <row r="49" customFormat="false" ht="12.8" hidden="false" customHeight="false" outlineLevel="0" collapsed="false">
      <c r="E49" s="3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C95" colorId="64" zoomScale="85" zoomScaleNormal="85" zoomScalePageLayoutView="100" workbookViewId="0">
      <selection pane="topLeft" activeCell="AG117" activeCellId="0" sqref="AG117"/>
    </sheetView>
  </sheetViews>
  <sheetFormatPr defaultColWidth="9.1367187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/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scenario'!AM6</f>
        <v>22247411.6609202</v>
      </c>
      <c r="AN7" s="52" t="n">
        <f aca="false">AM7/AVERAGE(AG26:AG29)</f>
        <v>0.00430801881145177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-0.0377885224575695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-0.0378595109211102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0.0515756547434393</v>
      </c>
      <c r="BL8" s="51" t="n">
        <f aca="false">SUM(P30:P33)/AVERAGE(AG30:AG33)</f>
        <v>0.016659561984158</v>
      </c>
      <c r="BM8" s="51" t="n">
        <f aca="false">SUM(D30:D33)/AVERAGE(AG30:AG33)</f>
        <v>0.0727756036803915</v>
      </c>
      <c r="BN8" s="51" t="n">
        <f aca="false">(SUM(H30:H33)+SUM(J30:J33))/AVERAGE(AG30:AG33)</f>
        <v>0.000865165033393563</v>
      </c>
      <c r="BO8" s="52" t="n">
        <f aca="false">AL8-BN8</f>
        <v>-0.0387246759545038</v>
      </c>
      <c r="BP8" s="32" t="n">
        <f aca="false">BN8+BM8</f>
        <v>0.073640768713785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-0.0466026987213428</v>
      </c>
      <c r="AM9" s="4" t="n">
        <f aca="false">'Central scenario'!AM8</f>
        <v>19740259.6575456</v>
      </c>
      <c r="AN9" s="52" t="n">
        <f aca="false">AM9/AVERAGE(AG34:AG37)</f>
        <v>0.00444374530618787</v>
      </c>
      <c r="AO9" s="52" t="n">
        <f aca="false">AVERAGE(AG34:AG37)/AVERAGE(AG30:AG33)-1</f>
        <v>-0.121451087990598</v>
      </c>
      <c r="AP9" s="55" t="n">
        <f aca="false">'Central scenario'!AP9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357511890.599315</v>
      </c>
      <c r="AS9" s="53" t="n">
        <f aca="false">AQ9/AG37</f>
        <v>0.0809728654791789</v>
      </c>
      <c r="AT9" s="53" t="n">
        <f aca="false">AR9/AG37</f>
        <v>0.0789730296687062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0.0607852409357075</v>
      </c>
      <c r="BL9" s="51" t="n">
        <f aca="false">SUM(P34:P37)/AVERAGE(AG34:AG37)</f>
        <v>0.0184539653490703</v>
      </c>
      <c r="BM9" s="51" t="n">
        <f aca="false">SUM(D34:D37)/AVERAGE(AG34:AG37)</f>
        <v>0.08893397430798</v>
      </c>
      <c r="BN9" s="51" t="n">
        <f aca="false">(SUM(H34:H37)+SUM(J34:J37))/AVERAGE(AG34:AG37)</f>
        <v>0.00137005557298073</v>
      </c>
      <c r="BO9" s="52" t="n">
        <f aca="false">AL9-BN9</f>
        <v>-0.0479727542943235</v>
      </c>
      <c r="BP9" s="32" t="n">
        <f aca="false">BN9+BM9</f>
        <v>0.0903040298809607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-0.0381883994087507</v>
      </c>
      <c r="AM10" s="4" t="n">
        <f aca="false">'Central scenario'!AM9</f>
        <v>18862810.403066</v>
      </c>
      <c r="AN10" s="52" t="n">
        <f aca="false">AM10/AVERAGE(AG38:AG41)</f>
        <v>0.00404402096910065</v>
      </c>
      <c r="AO10" s="52" t="n">
        <f aca="false">AVERAGE(AG38:AG41)/AVERAGE(AG34:AG37)-1</f>
        <v>0.0500000000000005</v>
      </c>
      <c r="AP10" s="52"/>
      <c r="AQ10" s="4" t="n">
        <f aca="false">AQ9*(1+AO10)</f>
        <v>384893430.877014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356096209.871138</v>
      </c>
      <c r="AS10" s="53" t="n">
        <f aca="false">AQ10/AG41</f>
        <v>0.0813816321472208</v>
      </c>
      <c r="AT10" s="53" t="n">
        <f aca="false">AR10/AG41</f>
        <v>0.0752927653109581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0.0606960398360403</v>
      </c>
      <c r="BL10" s="51" t="n">
        <f aca="false">SUM(P38:P41)/AVERAGE(AG38:AG41)</f>
        <v>0.0169911374719346</v>
      </c>
      <c r="BM10" s="51" t="n">
        <f aca="false">SUM(D38:D41)/AVERAGE(AG38:AG41)</f>
        <v>0.0818933017728565</v>
      </c>
      <c r="BN10" s="51" t="n">
        <f aca="false">(SUM(H38:H41)+SUM(J38:J41))/AVERAGE(AG38:AG41)</f>
        <v>0.0017051224451551</v>
      </c>
      <c r="BO10" s="52" t="n">
        <f aca="false">AL10-BN10</f>
        <v>-0.0398935218539058</v>
      </c>
      <c r="BP10" s="32" t="n">
        <f aca="false">BN10+BM10</f>
        <v>0.0835984242180116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-0.0405311714121355</v>
      </c>
      <c r="AM11" s="4" t="n">
        <f aca="false">'Central scenario'!AM10</f>
        <v>17835539.214349</v>
      </c>
      <c r="AN11" s="52" t="n">
        <f aca="false">AM11/AVERAGE(AG42:AG45)</f>
        <v>0.00367671446521199</v>
      </c>
      <c r="AO11" s="52" t="n">
        <f aca="false">AVERAGE(AG42:AG45)/AVERAGE(AG38:AG41)-1</f>
        <v>0.0399999999999998</v>
      </c>
      <c r="AP11" s="52"/>
      <c r="AQ11" s="4" t="n">
        <f aca="false">AQ10*(1+AO11)</f>
        <v>400289168.112094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352179849.655503</v>
      </c>
      <c r="AS11" s="53" t="n">
        <f aca="false">AQ11/AG45</f>
        <v>0.0816894156482307</v>
      </c>
      <c r="AT11" s="53" t="n">
        <f aca="false">AR11/AG45</f>
        <v>0.0718714579690634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0.0613143652953622</v>
      </c>
      <c r="BL11" s="51" t="n">
        <f aca="false">SUM(P42:P45)/AVERAGE(AG42:AG45)</f>
        <v>0.017603607465988</v>
      </c>
      <c r="BM11" s="51" t="n">
        <f aca="false">SUM(D42:D45)/AVERAGE(AG42:AG45)</f>
        <v>0.0842419292415096</v>
      </c>
      <c r="BN11" s="51" t="n">
        <f aca="false">(SUM(H42:H45)+SUM(J42:J45))/AVERAGE(AG42:AG45)</f>
        <v>0.00209422552797737</v>
      </c>
      <c r="BO11" s="52" t="n">
        <f aca="false">AL11-BN11</f>
        <v>-0.0426253969401129</v>
      </c>
      <c r="BP11" s="32" t="n">
        <f aca="false">BN11+BM11</f>
        <v>0.086336154769487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-0.0417450547402454</v>
      </c>
      <c r="AM12" s="4" t="n">
        <f aca="false">'Central scenario'!AM11</f>
        <v>16827143.6015023</v>
      </c>
      <c r="AN12" s="52" t="n">
        <f aca="false">AM12/AVERAGE(AG46:AG49)</f>
        <v>0.00336780421612539</v>
      </c>
      <c r="AO12" s="52" t="n">
        <f aca="false">AVERAGE(AG46:AG49)/AVERAGE(AG42:AG45)-1</f>
        <v>0.0300000000000002</v>
      </c>
      <c r="AP12" s="52"/>
      <c r="AQ12" s="4" t="n">
        <f aca="false">AQ11*(1+AO12)</f>
        <v>412297843.155457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345687963.141317</v>
      </c>
      <c r="AS12" s="53" t="n">
        <f aca="false">AQ12/AG49</f>
        <v>0.0820015236699235</v>
      </c>
      <c r="AT12" s="53" t="n">
        <f aca="false">AR12/AG49</f>
        <v>0.06875354834503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0.0623331271982593</v>
      </c>
      <c r="BL12" s="51" t="n">
        <f aca="false">SUM(P46:P49)/AVERAGE(AG46:AG49)</f>
        <v>0.0179338985126084</v>
      </c>
      <c r="BM12" s="51" t="n">
        <f aca="false">SUM(D46:D49)/AVERAGE(AG46:AG49)</f>
        <v>0.0861442834258963</v>
      </c>
      <c r="BN12" s="51" t="n">
        <f aca="false">(SUM(H46:H49)+SUM(J46:J49))/AVERAGE(AG46:AG49)</f>
        <v>0.00245433416119583</v>
      </c>
      <c r="BO12" s="52" t="n">
        <f aca="false">AL12-BN12</f>
        <v>-0.0441993889014412</v>
      </c>
      <c r="BP12" s="32" t="n">
        <f aca="false">BN12+BM12</f>
        <v>0.0885986175870921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-0.0452485323379751</v>
      </c>
      <c r="AM13" s="13" t="n">
        <f aca="false">'Central scenario'!AM12</f>
        <v>15842663.6881786</v>
      </c>
      <c r="AN13" s="59" t="n">
        <f aca="false">AM13/AVERAGE(AG50:AG53)</f>
        <v>0.00307841675142275</v>
      </c>
      <c r="AO13" s="59" t="n">
        <f aca="false">'GDP evolution by scenario'!G49</f>
        <v>0.034999999999999</v>
      </c>
      <c r="AP13" s="59"/>
      <c r="AQ13" s="13" t="n">
        <f aca="false">AQ12*(1+AO13)</f>
        <v>426728267.665898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341691813.975937</v>
      </c>
      <c r="AS13" s="60" t="n">
        <f aca="false">AQ13/AG53</f>
        <v>0.0818480130640108</v>
      </c>
      <c r="AT13" s="60" t="n">
        <f aca="false">AR13/AG53</f>
        <v>0.0655377160907098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0.0624507789275861</v>
      </c>
      <c r="BL13" s="32" t="n">
        <f aca="false">SUM(P50:P53)/AVERAGE(AG50:AG53)</f>
        <v>0.0184424587565647</v>
      </c>
      <c r="BM13" s="32" t="n">
        <f aca="false">SUM(D50:D53)/AVERAGE(AG50:AG53)</f>
        <v>0.0892568525089965</v>
      </c>
      <c r="BN13" s="32" t="n">
        <f aca="false">(SUM(H50:H53)+SUM(J50:J53))/AVERAGE(AG50:AG53)</f>
        <v>0.00288819104551104</v>
      </c>
      <c r="BO13" s="59" t="n">
        <f aca="false">AL13-BN13</f>
        <v>-0.0481367233834861</v>
      </c>
      <c r="BP13" s="32" t="n">
        <f aca="false">BN13+BM13</f>
        <v>0.0921450435545075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'Low pensions'!Q14</f>
        <v>93656358.855066</v>
      </c>
      <c r="E14" s="6"/>
      <c r="F14" s="8" t="n">
        <f aca="false">'Low pensions'!I14</f>
        <v>17023151.8533019</v>
      </c>
      <c r="G14" s="80" t="n">
        <f aca="false">'Low pensions'!K14</f>
        <v>0</v>
      </c>
      <c r="H14" s="80" t="n">
        <f aca="false">'Low pensions'!V14</f>
        <v>0</v>
      </c>
      <c r="I14" s="80" t="n">
        <f aca="false">'Low pensions'!M14</f>
        <v>0</v>
      </c>
      <c r="J14" s="80" t="n">
        <f aca="false">'Low pensions'!W14</f>
        <v>0</v>
      </c>
      <c r="K14" s="6"/>
      <c r="L14" s="80" t="n">
        <f aca="false">'Low pensions'!N14</f>
        <v>2735454.99361358</v>
      </c>
      <c r="M14" s="8"/>
      <c r="N14" s="80" t="n">
        <f aca="false">'Low pensions'!L14</f>
        <v>691939.443819586</v>
      </c>
      <c r="O14" s="6"/>
      <c r="P14" s="80" t="n">
        <f aca="false">'Low pensions'!X14</f>
        <v>18001135.6304208</v>
      </c>
      <c r="Q14" s="8"/>
      <c r="R14" s="80" t="n">
        <f aca="false">'Low SIPA income'!G9</f>
        <v>17905696.1687748</v>
      </c>
      <c r="S14" s="8"/>
      <c r="T14" s="80" t="n">
        <f aca="false">'Low SIPA income'!J9</f>
        <v>68463981.218437</v>
      </c>
      <c r="U14" s="6"/>
      <c r="V14" s="80" t="n">
        <f aca="false">'Low SIPA income'!F9</f>
        <v>135449.214417351</v>
      </c>
      <c r="W14" s="8"/>
      <c r="X14" s="80" t="n">
        <f aca="false">'Low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-0.0472882972852073</v>
      </c>
      <c r="AM14" s="6" t="n">
        <f aca="false">'Central scenario'!AM13</f>
        <v>14900507.1403892</v>
      </c>
      <c r="AN14" s="63" t="n">
        <f aca="false">AM14/AVERAGE(AG54:AG57)</f>
        <v>0.00278567707687506</v>
      </c>
      <c r="AO14" s="63" t="n">
        <f aca="false">'GDP evolution by scenario'!G53</f>
        <v>0.0370872432580049</v>
      </c>
      <c r="AP14" s="63"/>
      <c r="AQ14" s="6" t="n">
        <f aca="false">AQ13*(1+AO14)</f>
        <v>442554442.73389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339212096.007016</v>
      </c>
      <c r="AS14" s="64" t="n">
        <f aca="false">AQ14/AG57</f>
        <v>0.0818267659684817</v>
      </c>
      <c r="AT14" s="64" t="n">
        <f aca="false">AR14/AG57</f>
        <v>0.0627191281194175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0.0629411527940112</v>
      </c>
      <c r="BL14" s="61" t="n">
        <f aca="false">SUM(P54:P57)/AVERAGE(AG54:AG57)</f>
        <v>0.0190072058320565</v>
      </c>
      <c r="BM14" s="61" t="n">
        <f aca="false">SUM(D54:D57)/AVERAGE(AG54:AG57)</f>
        <v>0.091222244247162</v>
      </c>
      <c r="BN14" s="61" t="n">
        <f aca="false">(SUM(H54:H57)+SUM(J54:J57))/AVERAGE(AG54:AG57)</f>
        <v>0.00406156582073829</v>
      </c>
      <c r="BO14" s="63" t="n">
        <f aca="false">AL14-BN14</f>
        <v>-0.0513498631059456</v>
      </c>
      <c r="BP14" s="32" t="n">
        <f aca="false">BN14+BM14</f>
        <v>0.0952838100679003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'Low pensions'!Q15</f>
        <v>107958694.759278</v>
      </c>
      <c r="E15" s="9"/>
      <c r="F15" s="67" t="n">
        <f aca="false">'Low pensions'!I15</f>
        <v>19622770.7038608</v>
      </c>
      <c r="G15" s="81" t="n">
        <f aca="false">'Low pensions'!K15</f>
        <v>0</v>
      </c>
      <c r="H15" s="81" t="n">
        <f aca="false">'Low pensions'!V15</f>
        <v>0</v>
      </c>
      <c r="I15" s="81" t="n">
        <f aca="false">'Low pensions'!M15</f>
        <v>0</v>
      </c>
      <c r="J15" s="81" t="n">
        <f aca="false">'Low pensions'!W15</f>
        <v>0</v>
      </c>
      <c r="K15" s="9"/>
      <c r="L15" s="81" t="n">
        <f aca="false">'Low pensions'!N15</f>
        <v>2478245.90902603</v>
      </c>
      <c r="M15" s="67"/>
      <c r="N15" s="81" t="n">
        <f aca="false">'Low pensions'!L15</f>
        <v>799976.431236576</v>
      </c>
      <c r="O15" s="9"/>
      <c r="P15" s="81" t="n">
        <f aca="false">'Low pensions'!X15</f>
        <v>17260864.096479</v>
      </c>
      <c r="Q15" s="67"/>
      <c r="R15" s="81" t="n">
        <f aca="false">'Low SIPA income'!G10</f>
        <v>22051740.3344971</v>
      </c>
      <c r="S15" s="67"/>
      <c r="T15" s="81" t="n">
        <f aca="false">'Low SIPA income'!J10</f>
        <v>84316740.4307724</v>
      </c>
      <c r="U15" s="9"/>
      <c r="V15" s="81" t="n">
        <f aca="false">'Low SIPA income'!F10</f>
        <v>151084.142402353</v>
      </c>
      <c r="W15" s="67"/>
      <c r="X15" s="81" t="n">
        <f aca="false">'Low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-0.050027582494082</v>
      </c>
      <c r="AM15" s="9" t="n">
        <f aca="false">'Central scenario'!AM14</f>
        <v>13946867.9480024</v>
      </c>
      <c r="AN15" s="69" t="n">
        <f aca="false">AM15/AVERAGE(AG58:AG61)</f>
        <v>0.00252946730066026</v>
      </c>
      <c r="AO15" s="69" t="n">
        <f aca="false">'GDP evolution by scenario'!G57</f>
        <v>0.0338661270254634</v>
      </c>
      <c r="AP15" s="69"/>
      <c r="AQ15" s="9" t="n">
        <f aca="false">AQ14*(1+AO15)</f>
        <v>457542047.707199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336537846.843367</v>
      </c>
      <c r="AS15" s="70" t="n">
        <f aca="false">AQ15/AG61</f>
        <v>0.0817803295362569</v>
      </c>
      <c r="AT15" s="70" t="n">
        <f aca="false">AR15/AG61</f>
        <v>0.0601522333394056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0.0634530455330166</v>
      </c>
      <c r="BL15" s="40" t="n">
        <f aca="false">SUM(P58:P61)/AVERAGE(AG58:AG61)</f>
        <v>0.0195929058818828</v>
      </c>
      <c r="BM15" s="40" t="n">
        <f aca="false">SUM(D58:D61)/AVERAGE(AG58:AG61)</f>
        <v>0.0938877221452159</v>
      </c>
      <c r="BN15" s="40" t="n">
        <f aca="false">(SUM(H58:H61)+SUM(J58:J61))/AVERAGE(AG58:AG61)</f>
        <v>0.00569787000965877</v>
      </c>
      <c r="BO15" s="69" t="n">
        <f aca="false">AL15-BN15</f>
        <v>-0.0557254525037408</v>
      </c>
      <c r="BP15" s="32" t="n">
        <f aca="false">BN15+BM15</f>
        <v>0.0995855921548747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'Low pensions'!Q16</f>
        <v>104676876.044302</v>
      </c>
      <c r="E16" s="9"/>
      <c r="F16" s="67" t="n">
        <f aca="false">'Low pensions'!I16</f>
        <v>19026261.3047872</v>
      </c>
      <c r="G16" s="81" t="n">
        <f aca="false">'Low pensions'!K16</f>
        <v>0</v>
      </c>
      <c r="H16" s="81" t="n">
        <f aca="false">'Low pensions'!V16</f>
        <v>0</v>
      </c>
      <c r="I16" s="81" t="n">
        <f aca="false">'Low pensions'!M16</f>
        <v>0</v>
      </c>
      <c r="J16" s="81" t="n">
        <f aca="false">'Low pensions'!W16</f>
        <v>0</v>
      </c>
      <c r="K16" s="9"/>
      <c r="L16" s="81" t="n">
        <f aca="false">'Low pensions'!N16</f>
        <v>2919136.76234831</v>
      </c>
      <c r="M16" s="67"/>
      <c r="N16" s="81" t="n">
        <f aca="false">'Low pensions'!L16</f>
        <v>777485.531692125</v>
      </c>
      <c r="O16" s="9"/>
      <c r="P16" s="81" t="n">
        <f aca="false">'Low pensions'!X16</f>
        <v>19424910.5368699</v>
      </c>
      <c r="Q16" s="67"/>
      <c r="R16" s="81" t="n">
        <f aca="false">'Low SIPA income'!G11</f>
        <v>20129419.2421135</v>
      </c>
      <c r="S16" s="67"/>
      <c r="T16" s="81" t="n">
        <f aca="false">'Low SIPA income'!J11</f>
        <v>76966579.1232066</v>
      </c>
      <c r="U16" s="9"/>
      <c r="V16" s="81" t="n">
        <f aca="false">'Low SIPA income'!F11</f>
        <v>149343.027816335</v>
      </c>
      <c r="W16" s="67"/>
      <c r="X16" s="81" t="n">
        <f aca="false">'Low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-0.0500154234176754</v>
      </c>
      <c r="AM16" s="9" t="n">
        <f aca="false">'Central scenario'!AM15</f>
        <v>13032040.9288315</v>
      </c>
      <c r="AN16" s="69" t="n">
        <f aca="false">AM16/AVERAGE(AG62:AG65)</f>
        <v>0.0022856522362793</v>
      </c>
      <c r="AO16" s="69" t="n">
        <f aca="false">'GDP evolution by scenario'!G61</f>
        <v>0.0219661378701712</v>
      </c>
      <c r="AP16" s="69"/>
      <c r="AQ16" s="9" t="n">
        <f aca="false">AQ15*(1+AO16)</f>
        <v>467592479.408536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330767553.236141</v>
      </c>
      <c r="AS16" s="70" t="n">
        <f aca="false">AQ16/AG65</f>
        <v>0.0806905859436892</v>
      </c>
      <c r="AT16" s="70" t="n">
        <f aca="false">AR16/AG65</f>
        <v>0.0570792492547035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0.0635477429947031</v>
      </c>
      <c r="BL16" s="40" t="n">
        <f aca="false">SUM(P62:P65)/AVERAGE(AG62:AG65)</f>
        <v>0.0194276865331027</v>
      </c>
      <c r="BM16" s="40" t="n">
        <f aca="false">SUM(D62:D65)/AVERAGE(AG62:AG65)</f>
        <v>0.0941354798792758</v>
      </c>
      <c r="BN16" s="40" t="n">
        <f aca="false">(SUM(H62:H65)+SUM(J62:J65))/AVERAGE(AG62:AG65)</f>
        <v>0.00684199753578112</v>
      </c>
      <c r="BO16" s="69" t="n">
        <f aca="false">AL16-BN16</f>
        <v>-0.0568574209534565</v>
      </c>
      <c r="BP16" s="32" t="n">
        <f aca="false">BN16+BM16</f>
        <v>0.100977477415057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'Low pensions'!Q17</f>
        <v>113257758.110679</v>
      </c>
      <c r="E17" s="9"/>
      <c r="F17" s="67" t="n">
        <f aca="false">'Low pensions'!I17</f>
        <v>20585938.1941831</v>
      </c>
      <c r="G17" s="81" t="n">
        <f aca="false">'Low pensions'!K17</f>
        <v>0</v>
      </c>
      <c r="H17" s="81" t="n">
        <f aca="false">'Low pensions'!V17</f>
        <v>0</v>
      </c>
      <c r="I17" s="81" t="n">
        <f aca="false">'Low pensions'!M17</f>
        <v>0</v>
      </c>
      <c r="J17" s="81" t="n">
        <f aca="false">'Low pensions'!W17</f>
        <v>0</v>
      </c>
      <c r="K17" s="9"/>
      <c r="L17" s="81" t="n">
        <f aca="false">'Low pensions'!N17</f>
        <v>2757062.56989139</v>
      </c>
      <c r="M17" s="67"/>
      <c r="N17" s="81" t="n">
        <f aca="false">'Low pensions'!L17</f>
        <v>842483.122443445</v>
      </c>
      <c r="O17" s="9"/>
      <c r="P17" s="81" t="n">
        <f aca="false">'Low pensions'!X17</f>
        <v>18941504.3486667</v>
      </c>
      <c r="Q17" s="67"/>
      <c r="R17" s="81" t="n">
        <f aca="false">'Low SIPA income'!G12</f>
        <v>23608504.5739548</v>
      </c>
      <c r="S17" s="67"/>
      <c r="T17" s="81" t="n">
        <f aca="false">'Low SIPA income'!J12</f>
        <v>90269163.4277422</v>
      </c>
      <c r="U17" s="9"/>
      <c r="V17" s="81" t="n">
        <f aca="false">'Low SIPA income'!F12</f>
        <v>146563.952510206</v>
      </c>
      <c r="W17" s="67"/>
      <c r="X17" s="81" t="n">
        <f aca="false">'Low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-0.0495396686207961</v>
      </c>
      <c r="AM17" s="9" t="n">
        <f aca="false">'Central scenario'!AM16</f>
        <v>12139889.4651339</v>
      </c>
      <c r="AN17" s="69" t="n">
        <f aca="false">AM17/AVERAGE(AG66:AG69)</f>
        <v>0.00207577116151717</v>
      </c>
      <c r="AO17" s="69" t="n">
        <f aca="false">'GDP evolution by scenario'!G65</f>
        <v>0.033204436872424</v>
      </c>
      <c r="AP17" s="69"/>
      <c r="AQ17" s="9" t="n">
        <f aca="false">AQ16*(1+AO17)</f>
        <v>483118624.373077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329426950.403255</v>
      </c>
      <c r="AS17" s="70" t="n">
        <f aca="false">AQ17/AG69</f>
        <v>0.0824998079353465</v>
      </c>
      <c r="AT17" s="70" t="n">
        <f aca="false">AR17/AG69</f>
        <v>0.0562546314008547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0.0639280351210661</v>
      </c>
      <c r="BL17" s="40" t="n">
        <f aca="false">SUM(P66:P69)/AVERAGE(AG66:AG69)</f>
        <v>0.0191460154776381</v>
      </c>
      <c r="BM17" s="40" t="n">
        <f aca="false">SUM(D66:D69)/AVERAGE(AG66:AG69)</f>
        <v>0.094321688264224</v>
      </c>
      <c r="BN17" s="40" t="n">
        <f aca="false">(SUM(H66:H69)+SUM(J66:J69))/AVERAGE(AG66:AG69)</f>
        <v>0.00778097953851225</v>
      </c>
      <c r="BO17" s="69" t="n">
        <f aca="false">AL17-BN17</f>
        <v>-0.0573206481593083</v>
      </c>
      <c r="BP17" s="32" t="n">
        <f aca="false">BN17+BM17</f>
        <v>0.102102667802736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'Low pensions'!Q18</f>
        <v>99362547.3651602</v>
      </c>
      <c r="E18" s="6"/>
      <c r="F18" s="8" t="n">
        <f aca="false">'Low pensions'!I18</f>
        <v>18060319.1604489</v>
      </c>
      <c r="G18" s="80" t="n">
        <f aca="false">'Low pensions'!K18</f>
        <v>0</v>
      </c>
      <c r="H18" s="80" t="n">
        <f aca="false">'Low pensions'!V18</f>
        <v>0</v>
      </c>
      <c r="I18" s="80" t="n">
        <f aca="false">'Low pensions'!M18</f>
        <v>0</v>
      </c>
      <c r="J18" s="80" t="n">
        <f aca="false">'Low pensions'!W18</f>
        <v>0</v>
      </c>
      <c r="K18" s="6"/>
      <c r="L18" s="80" t="n">
        <f aca="false">'Low pensions'!N18</f>
        <v>2795658.97722293</v>
      </c>
      <c r="M18" s="8"/>
      <c r="N18" s="80" t="n">
        <f aca="false">'Low pensions'!L18</f>
        <v>737462.751726605</v>
      </c>
      <c r="O18" s="6"/>
      <c r="P18" s="80" t="n">
        <f aca="false">'Low pensions'!X18</f>
        <v>18563990.1961245</v>
      </c>
      <c r="Q18" s="8"/>
      <c r="R18" s="80" t="n">
        <f aca="false">'Low SIPA income'!G13</f>
        <v>19220294.5418369</v>
      </c>
      <c r="S18" s="8"/>
      <c r="T18" s="80" t="n">
        <f aca="false">'Low SIPA income'!J13</f>
        <v>73490462.036316</v>
      </c>
      <c r="U18" s="6"/>
      <c r="V18" s="80" t="n">
        <f aca="false">'Low SIPA income'!F13</f>
        <v>140377.525227439</v>
      </c>
      <c r="W18" s="8"/>
      <c r="X18" s="80" t="n">
        <f aca="false">'Low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-0.0487468381869297</v>
      </c>
      <c r="AM18" s="6" t="n">
        <f aca="false">'Central scenario'!AM17</f>
        <v>11273018.6820578</v>
      </c>
      <c r="AN18" s="63" t="n">
        <f aca="false">AM18/AVERAGE(AG70:AG73)</f>
        <v>0.00189402439388699</v>
      </c>
      <c r="AO18" s="63" t="n">
        <f aca="false">'GDP evolution by scenario'!G69</f>
        <v>0.0285264885225849</v>
      </c>
      <c r="AP18" s="63"/>
      <c r="AQ18" s="6" t="n">
        <f aca="false">AQ17*(1+AO18)</f>
        <v>496900302.266303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327404683.68989</v>
      </c>
      <c r="AS18" s="64" t="n">
        <f aca="false">AQ18/AG73</f>
        <v>0.0826373060451903</v>
      </c>
      <c r="AT18" s="64" t="n">
        <f aca="false">AR18/AG73</f>
        <v>0.0544492344305523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0.0640375868423513</v>
      </c>
      <c r="BL18" s="61" t="n">
        <f aca="false">SUM(P70:P73)/AVERAGE(AG70:AG73)</f>
        <v>0.0189000026370858</v>
      </c>
      <c r="BM18" s="61" t="n">
        <f aca="false">SUM(D70:D73)/AVERAGE(AG70:AG73)</f>
        <v>0.0938844223921951</v>
      </c>
      <c r="BN18" s="61" t="n">
        <f aca="false">(SUM(H70:H73)+SUM(J70:J73))/AVERAGE(AG70:AG73)</f>
        <v>0.008847896988957</v>
      </c>
      <c r="BO18" s="63" t="n">
        <f aca="false">AL18-BN18</f>
        <v>-0.0575947351758867</v>
      </c>
      <c r="BP18" s="32" t="n">
        <f aca="false">BN18+BM18</f>
        <v>0.102732319381152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'Low pensions'!Q19</f>
        <v>102443922.414065</v>
      </c>
      <c r="E19" s="9"/>
      <c r="F19" s="67" t="n">
        <f aca="false">'Low pensions'!I19</f>
        <v>18620395.5505171</v>
      </c>
      <c r="G19" s="81" t="n">
        <f aca="false">'Low pensions'!K19</f>
        <v>0</v>
      </c>
      <c r="H19" s="81" t="n">
        <f aca="false">'Low pensions'!V19</f>
        <v>0</v>
      </c>
      <c r="I19" s="81" t="n">
        <f aca="false">'Low pensions'!M19</f>
        <v>0</v>
      </c>
      <c r="J19" s="81" t="n">
        <f aca="false">'Low pensions'!W19</f>
        <v>0</v>
      </c>
      <c r="K19" s="9"/>
      <c r="L19" s="81" t="n">
        <f aca="false">'Low pensions'!N19</f>
        <v>2828183.68633319</v>
      </c>
      <c r="M19" s="67"/>
      <c r="N19" s="81" t="n">
        <f aca="false">'Low pensions'!L19</f>
        <v>762331.112871721</v>
      </c>
      <c r="O19" s="9"/>
      <c r="P19" s="81" t="n">
        <f aca="false">'Low pensions'!X19</f>
        <v>18869579.4519813</v>
      </c>
      <c r="Q19" s="67"/>
      <c r="R19" s="81" t="n">
        <f aca="false">'Low SIPA income'!G14</f>
        <v>21936740.3122532</v>
      </c>
      <c r="S19" s="67"/>
      <c r="T19" s="81" t="n">
        <f aca="false">'Low SIPA income'!J14</f>
        <v>83877027.8784753</v>
      </c>
      <c r="U19" s="9"/>
      <c r="V19" s="81" t="n">
        <f aca="false">'Low SIPA income'!F14</f>
        <v>141764.810127232</v>
      </c>
      <c r="W19" s="67"/>
      <c r="X19" s="81" t="n">
        <f aca="false">'Low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-0.047737589195058</v>
      </c>
      <c r="AM19" s="9" t="n">
        <f aca="false">'Central scenario'!AM18</f>
        <v>10452476.7322336</v>
      </c>
      <c r="AN19" s="69" t="n">
        <f aca="false">AM19/AVERAGE(AG74:AG77)</f>
        <v>0.00173178402262747</v>
      </c>
      <c r="AO19" s="69" t="n">
        <f aca="false">'GDP evolution by scenario'!G73</f>
        <v>0.0284275614151224</v>
      </c>
      <c r="AP19" s="69"/>
      <c r="AQ19" s="9" t="n">
        <f aca="false">AQ18*(1+AO19)</f>
        <v>511025966.126171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326124024.527749</v>
      </c>
      <c r="AS19" s="70" t="n">
        <f aca="false">AQ19/AG77</f>
        <v>0.0845174633560676</v>
      </c>
      <c r="AT19" s="70" t="n">
        <f aca="false">AR19/AG77</f>
        <v>0.0539369369065525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0.0641555592896798</v>
      </c>
      <c r="BL19" s="40" t="n">
        <f aca="false">SUM(P74:P77)/AVERAGE(AG74:AG77)</f>
        <v>0.0185963711090382</v>
      </c>
      <c r="BM19" s="40" t="n">
        <f aca="false">SUM(D74:D77)/AVERAGE(AG74:AG77)</f>
        <v>0.0932967773756996</v>
      </c>
      <c r="BN19" s="40" t="n">
        <f aca="false">(SUM(H74:H77)+SUM(J74:J77))/AVERAGE(AG74:AG77)</f>
        <v>0.00976677284834816</v>
      </c>
      <c r="BO19" s="69" t="n">
        <f aca="false">AL19-BN19</f>
        <v>-0.0575043620434062</v>
      </c>
      <c r="BP19" s="32" t="n">
        <f aca="false">BN19+BM19</f>
        <v>0.103063550224048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'Low pensions'!Q20</f>
        <v>97787429.5558068</v>
      </c>
      <c r="E20" s="9"/>
      <c r="F20" s="67" t="n">
        <f aca="false">'Low pensions'!I20</f>
        <v>17774022.853575</v>
      </c>
      <c r="G20" s="81" t="n">
        <f aca="false">'Low pensions'!K20</f>
        <v>0</v>
      </c>
      <c r="H20" s="81" t="n">
        <f aca="false">'Low pensions'!V20</f>
        <v>0</v>
      </c>
      <c r="I20" s="81" t="n">
        <f aca="false">'Low pensions'!M20</f>
        <v>0</v>
      </c>
      <c r="J20" s="81" t="n">
        <f aca="false">'Low pensions'!W20</f>
        <v>0</v>
      </c>
      <c r="K20" s="9"/>
      <c r="L20" s="81" t="n">
        <f aca="false">'Low pensions'!N20</f>
        <v>2477813.00409058</v>
      </c>
      <c r="M20" s="67"/>
      <c r="N20" s="81" t="n">
        <f aca="false">'Low pensions'!L20</f>
        <v>730280.338931318</v>
      </c>
      <c r="O20" s="9"/>
      <c r="P20" s="81" t="n">
        <f aca="false">'Low pensions'!X20</f>
        <v>16875170.4145192</v>
      </c>
      <c r="Q20" s="67"/>
      <c r="R20" s="81" t="n">
        <f aca="false">'Low SIPA income'!G15</f>
        <v>19124450.2470086</v>
      </c>
      <c r="S20" s="67"/>
      <c r="T20" s="81" t="n">
        <f aca="false">'Low SIPA income'!J15</f>
        <v>73123993.0680518</v>
      </c>
      <c r="U20" s="9"/>
      <c r="V20" s="81" t="n">
        <f aca="false">'Low SIPA income'!F15</f>
        <v>144189.0349691</v>
      </c>
      <c r="W20" s="67"/>
      <c r="X20" s="81" t="n">
        <f aca="false">'Low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-0.0477488473947123</v>
      </c>
      <c r="AM20" s="9" t="n">
        <f aca="false">'Central scenario'!AM19</f>
        <v>9649081.86791266</v>
      </c>
      <c r="AN20" s="69" t="n">
        <f aca="false">AM20/AVERAGE(AG78:AG81)</f>
        <v>0.00158911637804647</v>
      </c>
      <c r="AO20" s="69" t="n">
        <f aca="false">'GDP evolution by scenario'!G77</f>
        <v>0.024219513788218</v>
      </c>
      <c r="AP20" s="69"/>
      <c r="AQ20" s="9" t="n">
        <f aca="false">AQ19*(1+AO20)</f>
        <v>523402766.558901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324266860.07422</v>
      </c>
      <c r="AS20" s="70" t="n">
        <f aca="false">AQ20/AG81</f>
        <v>0.0855424309338526</v>
      </c>
      <c r="AT20" s="70" t="n">
        <f aca="false">AR20/AG81</f>
        <v>0.0529966160943375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0.0640911827437114</v>
      </c>
      <c r="BL20" s="40" t="n">
        <f aca="false">SUM(P78:P81)/AVERAGE(AG78:AG81)</f>
        <v>0.0182873201253121</v>
      </c>
      <c r="BM20" s="40" t="n">
        <f aca="false">SUM(D78:D81)/AVERAGE(AG78:AG81)</f>
        <v>0.0935527100131117</v>
      </c>
      <c r="BN20" s="40" t="n">
        <f aca="false">(SUM(H78:H81)+SUM(J78:J81))/AVERAGE(AG78:AG81)</f>
        <v>0.0106372733059465</v>
      </c>
      <c r="BO20" s="69" t="n">
        <f aca="false">AL20-BN20</f>
        <v>-0.0583861207006589</v>
      </c>
      <c r="BP20" s="32" t="n">
        <f aca="false">BN20+BM20</f>
        <v>0.104189983319058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'Low pensions'!Q21</f>
        <v>106830565.352356</v>
      </c>
      <c r="E21" s="9"/>
      <c r="F21" s="67" t="n">
        <f aca="false">'Low pensions'!I21</f>
        <v>19417719.8302311</v>
      </c>
      <c r="G21" s="81" t="n">
        <f aca="false">'Low pensions'!K21</f>
        <v>36324.8440125154</v>
      </c>
      <c r="H21" s="81" t="n">
        <f aca="false">'Low pensions'!V21</f>
        <v>199848.574195181</v>
      </c>
      <c r="I21" s="82" t="n">
        <f aca="false">'Low pensions'!M21</f>
        <v>1123.44878389224</v>
      </c>
      <c r="J21" s="81" t="n">
        <f aca="false">'Low pensions'!W21</f>
        <v>6180.88373799533</v>
      </c>
      <c r="K21" s="9"/>
      <c r="L21" s="81" t="n">
        <f aca="false">'Low pensions'!N21</f>
        <v>3910348.4398605</v>
      </c>
      <c r="M21" s="67"/>
      <c r="N21" s="81" t="n">
        <f aca="false">'Low pensions'!L21</f>
        <v>800602.401472312</v>
      </c>
      <c r="O21" s="9"/>
      <c r="P21" s="81" t="n">
        <f aca="false">'Low pensions'!X21</f>
        <v>24695494.840454</v>
      </c>
      <c r="Q21" s="67"/>
      <c r="R21" s="81" t="n">
        <f aca="false">'Low SIPA income'!G16</f>
        <v>22458949.1850295</v>
      </c>
      <c r="S21" s="67"/>
      <c r="T21" s="81" t="n">
        <f aca="false">'Low SIPA income'!J16</f>
        <v>85873738.7642665</v>
      </c>
      <c r="U21" s="9"/>
      <c r="V21" s="81" t="n">
        <f aca="false">'Low SIPA income'!F16</f>
        <v>151268.17202623</v>
      </c>
      <c r="W21" s="67"/>
      <c r="X21" s="81" t="n">
        <f aca="false">'Low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-0.0468092650599224</v>
      </c>
      <c r="AM21" s="9" t="n">
        <f aca="false">'Central scenario'!AM20</f>
        <v>8873587.4679367</v>
      </c>
      <c r="AN21" s="69" t="n">
        <f aca="false">AM21/AVERAGE(AG82:AG85)</f>
        <v>0.00144059556361175</v>
      </c>
      <c r="AO21" s="69" t="n">
        <f aca="false">'GDP evolution by scenario'!G81</f>
        <v>0.0227155864237707</v>
      </c>
      <c r="AP21" s="69"/>
      <c r="AQ21" s="9" t="n">
        <f aca="false">AQ20*(1+AO21)</f>
        <v>535292167.33711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322667173.487019</v>
      </c>
      <c r="AS21" s="70" t="n">
        <f aca="false">AQ21/AG85</f>
        <v>0.0866365592435647</v>
      </c>
      <c r="AT21" s="70" t="n">
        <f aca="false">AR21/AG85</f>
        <v>0.0522233938725964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0.0641120172325702</v>
      </c>
      <c r="BL21" s="40" t="n">
        <f aca="false">SUM(P82:P85)/AVERAGE(AG82:AG85)</f>
        <v>0.0178953284997473</v>
      </c>
      <c r="BM21" s="40" t="n">
        <f aca="false">SUM(D82:D85)/AVERAGE(AG82:AG85)</f>
        <v>0.0930259537927453</v>
      </c>
      <c r="BN21" s="40" t="n">
        <f aca="false">(SUM(H82:H85)+SUM(J82:J85))/AVERAGE(AG82:AG85)</f>
        <v>0.0117355565171539</v>
      </c>
      <c r="BO21" s="69" t="n">
        <f aca="false">AL21-BN21</f>
        <v>-0.0585448215770763</v>
      </c>
      <c r="BP21" s="32" t="n">
        <f aca="false">BN21+BM21</f>
        <v>0.104761510309899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'Low pensions'!Q22</f>
        <v>102028419.063455</v>
      </c>
      <c r="E22" s="6"/>
      <c r="F22" s="8" t="n">
        <f aca="false">'Low pensions'!I22</f>
        <v>18544872.8981371</v>
      </c>
      <c r="G22" s="80" t="n">
        <f aca="false">'Low pensions'!K22</f>
        <v>66682.1496075563</v>
      </c>
      <c r="H22" s="80" t="n">
        <f aca="false">'Low pensions'!V22</f>
        <v>366865.512725902</v>
      </c>
      <c r="I22" s="80" t="n">
        <f aca="false">'Low pensions'!M22</f>
        <v>2062.33452394504</v>
      </c>
      <c r="J22" s="80" t="n">
        <f aca="false">'Low pensions'!W22</f>
        <v>11346.3560636877</v>
      </c>
      <c r="K22" s="6"/>
      <c r="L22" s="80" t="n">
        <f aca="false">'Low pensions'!N22</f>
        <v>4299591.36744104</v>
      </c>
      <c r="M22" s="8"/>
      <c r="N22" s="80" t="n">
        <f aca="false">'Low pensions'!L22</f>
        <v>765085.873759933</v>
      </c>
      <c r="O22" s="6"/>
      <c r="P22" s="80" t="n">
        <f aca="false">'Low pensions'!X22</f>
        <v>26519876.7856488</v>
      </c>
      <c r="Q22" s="8"/>
      <c r="R22" s="80" t="n">
        <f aca="false">'Low SIPA income'!G17</f>
        <v>19424356.1338637</v>
      </c>
      <c r="S22" s="8"/>
      <c r="T22" s="80" t="n">
        <f aca="false">'Low SIPA income'!J17</f>
        <v>74270709.2197953</v>
      </c>
      <c r="U22" s="6"/>
      <c r="V22" s="80" t="n">
        <f aca="false">'Low SIPA income'!F17</f>
        <v>123378.287154311</v>
      </c>
      <c r="W22" s="8"/>
      <c r="X22" s="80" t="n">
        <f aca="false">'Low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-0.0456844289971522</v>
      </c>
      <c r="AM22" s="6" t="n">
        <f aca="false">'Central scenario'!AM21</f>
        <v>8126011.66426731</v>
      </c>
      <c r="AN22" s="63" t="n">
        <f aca="false">AM22/AVERAGE(AG86:AG89)</f>
        <v>0.00130323557632419</v>
      </c>
      <c r="AO22" s="63" t="n">
        <f aca="false">'GDP evolution by scenario'!G85</f>
        <v>0.0237052633559653</v>
      </c>
      <c r="AP22" s="63"/>
      <c r="AQ22" s="6" t="n">
        <f aca="false">AQ21*(1+AO22)</f>
        <v>547981409.136222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322102157.213805</v>
      </c>
      <c r="AS22" s="64" t="n">
        <f aca="false">AQ22/AG89</f>
        <v>0.0875279145087338</v>
      </c>
      <c r="AT22" s="64" t="n">
        <f aca="false">AR22/AG89</f>
        <v>0.051448698093844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0.0642922065277828</v>
      </c>
      <c r="BL22" s="61" t="n">
        <f aca="false">SUM(P86:P89)/AVERAGE(AG86:AG89)</f>
        <v>0.017467701995302</v>
      </c>
      <c r="BM22" s="61" t="n">
        <f aca="false">SUM(D86:D89)/AVERAGE(AG86:AG89)</f>
        <v>0.0925089335296329</v>
      </c>
      <c r="BN22" s="61" t="n">
        <f aca="false">(SUM(H86:H89)+SUM(J86:J89))/AVERAGE(AG86:AG89)</f>
        <v>0.0130369131521151</v>
      </c>
      <c r="BO22" s="63" t="n">
        <f aca="false">AL22-BN22</f>
        <v>-0.0587213421492673</v>
      </c>
      <c r="BP22" s="32" t="n">
        <f aca="false">BN22+BM22</f>
        <v>0.105545846681748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'Low pensions'!Q23</f>
        <v>108864344.754538</v>
      </c>
      <c r="E23" s="9"/>
      <c r="F23" s="67" t="n">
        <f aca="false">'Low pensions'!I23</f>
        <v>19787383.310882</v>
      </c>
      <c r="G23" s="81" t="n">
        <f aca="false">'Low pensions'!K23</f>
        <v>102244.218065323</v>
      </c>
      <c r="H23" s="81" t="n">
        <f aca="false">'Low pensions'!V23</f>
        <v>562517.520874031</v>
      </c>
      <c r="I23" s="81" t="n">
        <f aca="false">'Low pensions'!M23</f>
        <v>3162.19231129867</v>
      </c>
      <c r="J23" s="81" t="n">
        <f aca="false">'Low pensions'!W23</f>
        <v>17397.4490991969</v>
      </c>
      <c r="K23" s="9"/>
      <c r="L23" s="81" t="n">
        <f aca="false">'Low pensions'!N23</f>
        <v>3939404.98436416</v>
      </c>
      <c r="M23" s="67"/>
      <c r="N23" s="81" t="n">
        <f aca="false">'Low pensions'!L23</f>
        <v>818579.510877658</v>
      </c>
      <c r="O23" s="9"/>
      <c r="P23" s="81" t="n">
        <f aca="false">'Low pensions'!X23</f>
        <v>24945174.139856</v>
      </c>
      <c r="Q23" s="67"/>
      <c r="R23" s="81" t="n">
        <f aca="false">'Low SIPA income'!G18</f>
        <v>23247350.7851997</v>
      </c>
      <c r="S23" s="67"/>
      <c r="T23" s="81" t="n">
        <f aca="false">'Low SIPA income'!J18</f>
        <v>88888260.6146242</v>
      </c>
      <c r="U23" s="9"/>
      <c r="V23" s="81" t="n">
        <f aca="false">'Low SIPA income'!F18</f>
        <v>131002.673091904</v>
      </c>
      <c r="W23" s="67"/>
      <c r="X23" s="81" t="n">
        <f aca="false">'Low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-0.0445481136430654</v>
      </c>
      <c r="AM23" s="9" t="n">
        <f aca="false">'Central scenario'!AM22</f>
        <v>7406781.38079157</v>
      </c>
      <c r="AN23" s="69" t="n">
        <f aca="false">AM23/AVERAGE(AG90:AG93)</f>
        <v>0.00117446299694454</v>
      </c>
      <c r="AO23" s="69" t="n">
        <f aca="false">'GDP evolution by scenario'!G89</f>
        <v>0.0202935599927561</v>
      </c>
      <c r="AP23" s="69"/>
      <c r="AQ23" s="9" t="n">
        <f aca="false">AQ22*(1+AO23)</f>
        <v>559101902.737443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321163333.11773</v>
      </c>
      <c r="AS23" s="70" t="n">
        <f aca="false">AQ23/AG93</f>
        <v>0.0885028442739564</v>
      </c>
      <c r="AT23" s="70" t="n">
        <f aca="false">AR23/AG93</f>
        <v>0.0508384398590953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0.064537237130189</v>
      </c>
      <c r="BL23" s="40" t="n">
        <f aca="false">SUM(P90:P93)/AVERAGE(AG90:AG93)</f>
        <v>0.0171916208204942</v>
      </c>
      <c r="BM23" s="40" t="n">
        <f aca="false">SUM(D90:D93)/AVERAGE(AG90:AG93)</f>
        <v>0.0918937299527601</v>
      </c>
      <c r="BN23" s="40" t="n">
        <f aca="false">(SUM(H90:H93)+SUM(J90:J93))/AVERAGE(AG90:AG93)</f>
        <v>0.0140134685471308</v>
      </c>
      <c r="BO23" s="69" t="n">
        <f aca="false">AL23-BN23</f>
        <v>-0.0585615821901962</v>
      </c>
      <c r="BP23" s="32" t="n">
        <f aca="false">BN23+BM23</f>
        <v>0.105907198499891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'Low pensions'!Q24</f>
        <v>104310962.345675</v>
      </c>
      <c r="E24" s="9"/>
      <c r="F24" s="67" t="n">
        <f aca="false">'Low pensions'!I24</f>
        <v>18959752.158659</v>
      </c>
      <c r="G24" s="81" t="n">
        <f aca="false">'Low pensions'!K24</f>
        <v>148476.22300635</v>
      </c>
      <c r="H24" s="81" t="n">
        <f aca="false">'Low pensions'!V24</f>
        <v>816872.371412834</v>
      </c>
      <c r="I24" s="81" t="n">
        <f aca="false">'Low pensions'!M24</f>
        <v>4592.04813421701</v>
      </c>
      <c r="J24" s="81" t="n">
        <f aca="false">'Low pensions'!W24</f>
        <v>25264.0939612217</v>
      </c>
      <c r="K24" s="9"/>
      <c r="L24" s="81" t="n">
        <f aca="false">'Low pensions'!N24</f>
        <v>3599614.55233288</v>
      </c>
      <c r="M24" s="67"/>
      <c r="N24" s="81" t="n">
        <f aca="false">'Low pensions'!L24</f>
        <v>785544.065131642</v>
      </c>
      <c r="O24" s="9"/>
      <c r="P24" s="81" t="n">
        <f aca="false">'Low pensions'!X24</f>
        <v>23000248.6972876</v>
      </c>
      <c r="Q24" s="67"/>
      <c r="R24" s="81" t="n">
        <f aca="false">'Low SIPA income'!G19</f>
        <v>20580119.0171851</v>
      </c>
      <c r="S24" s="67"/>
      <c r="T24" s="81" t="n">
        <f aca="false">'Low SIPA income'!J19</f>
        <v>78689868.7761087</v>
      </c>
      <c r="U24" s="9"/>
      <c r="V24" s="81" t="n">
        <f aca="false">'Low SIPA income'!F19</f>
        <v>137459.026655012</v>
      </c>
      <c r="W24" s="67"/>
      <c r="X24" s="81" t="n">
        <f aca="false">'Low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-0.0425314513905753</v>
      </c>
      <c r="AM24" s="9" t="n">
        <f aca="false">'Central scenario'!AM23</f>
        <v>6738583.40306814</v>
      </c>
      <c r="AN24" s="69" t="n">
        <f aca="false">AM24/AVERAGE(AG94:AG97)</f>
        <v>0.00105260237827516</v>
      </c>
      <c r="AO24" s="69" t="n">
        <f aca="false">'GDP evolution by scenario'!G93</f>
        <v>0.0188565315945066</v>
      </c>
      <c r="AP24" s="69"/>
      <c r="AQ24" s="9" t="n">
        <f aca="false">AQ23*(1+AO24)</f>
        <v>569644625.43096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320422733.96192</v>
      </c>
      <c r="AS24" s="70" t="n">
        <f aca="false">AQ24/AG97</f>
        <v>0.0886402336728621</v>
      </c>
      <c r="AT24" s="70" t="n">
        <f aca="false">AR24/AG97</f>
        <v>0.0498597629899419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0.0647541358574952</v>
      </c>
      <c r="BL24" s="40" t="n">
        <f aca="false">SUM(P94:P97)/AVERAGE(AG94:AG97)</f>
        <v>0.0166921425406171</v>
      </c>
      <c r="BM24" s="40" t="n">
        <f aca="false">SUM(D94:D97)/AVERAGE(AG94:AG97)</f>
        <v>0.0905934447074533</v>
      </c>
      <c r="BN24" s="40" t="n">
        <f aca="false">(SUM(H94:H97)+SUM(J94:J97))/AVERAGE(AG94:AG97)</f>
        <v>0.0148396605941238</v>
      </c>
      <c r="BO24" s="69" t="n">
        <f aca="false">AL24-BN24</f>
        <v>-0.0573711119846991</v>
      </c>
      <c r="BP24" s="32" t="n">
        <f aca="false">BN24+BM24</f>
        <v>0.105433105301577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'Low pensions'!Q25</f>
        <v>113373996.039969</v>
      </c>
      <c r="E25" s="9"/>
      <c r="F25" s="67" t="n">
        <f aca="false">'Low pensions'!I25</f>
        <v>20607065.8137661</v>
      </c>
      <c r="G25" s="81" t="n">
        <f aca="false">'Low pensions'!K25</f>
        <v>189845.474762486</v>
      </c>
      <c r="H25" s="81" t="n">
        <f aca="false">'Low pensions'!V25</f>
        <v>1044473.78867251</v>
      </c>
      <c r="I25" s="81" t="n">
        <f aca="false">'Low pensions'!M25</f>
        <v>5871.50952873667</v>
      </c>
      <c r="J25" s="81" t="n">
        <f aca="false">'Low pensions'!W25</f>
        <v>32303.3130517272</v>
      </c>
      <c r="K25" s="9"/>
      <c r="L25" s="81" t="n">
        <f aca="false">'Low pensions'!N25</f>
        <v>4012507.36812272</v>
      </c>
      <c r="M25" s="67"/>
      <c r="N25" s="81" t="n">
        <f aca="false">'Low pensions'!L25</f>
        <v>856510.300309789</v>
      </c>
      <c r="O25" s="9"/>
      <c r="P25" s="81" t="n">
        <f aca="false">'Low pensions'!X25</f>
        <v>25533186.7687566</v>
      </c>
      <c r="Q25" s="67"/>
      <c r="R25" s="81" t="n">
        <f aca="false">'Low SIPA income'!G20</f>
        <v>24342194.7243126</v>
      </c>
      <c r="S25" s="67"/>
      <c r="T25" s="81" t="n">
        <f aca="false">'Low SIPA income'!J20</f>
        <v>93074491.3078076</v>
      </c>
      <c r="U25" s="9"/>
      <c r="V25" s="81" t="n">
        <f aca="false">'Low SIPA income'!F20</f>
        <v>143698.094559182</v>
      </c>
      <c r="W25" s="67"/>
      <c r="X25" s="81" t="n">
        <f aca="false">'Low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-0.0414703549750735</v>
      </c>
      <c r="AM25" s="9" t="n">
        <f aca="false">'Central scenario'!AM24</f>
        <v>6098422.29766839</v>
      </c>
      <c r="AN25" s="69" t="n">
        <f aca="false">AM25/AVERAGE(AG98:AG101)</f>
        <v>0.000945153559540113</v>
      </c>
      <c r="AO25" s="69" t="n">
        <f aca="false">'GDP evolution by scenario'!G97</f>
        <v>0.0197704822023035</v>
      </c>
      <c r="AP25" s="69"/>
      <c r="AQ25" s="9" t="n">
        <f aca="false">AQ24*(1+AO25)</f>
        <v>580906774.359681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320604158.282892</v>
      </c>
      <c r="AS25" s="70" t="n">
        <f aca="false">AQ25/AG101</f>
        <v>0.0895552117011166</v>
      </c>
      <c r="AT25" s="70" t="n">
        <f aca="false">AR25/AG101</f>
        <v>0.0494257848842113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0.064756893026948</v>
      </c>
      <c r="BL25" s="40" t="n">
        <f aca="false">SUM(P98:P101)/AVERAGE(AG98:AG101)</f>
        <v>0.0165877848950301</v>
      </c>
      <c r="BM25" s="40" t="n">
        <f aca="false">SUM(D98:D101)/AVERAGE(AG98:AG101)</f>
        <v>0.0896394631069913</v>
      </c>
      <c r="BN25" s="40" t="n">
        <f aca="false">(SUM(H98:H101)+SUM(J98:J101))/AVERAGE(AG98:AG101)</f>
        <v>0.015927137130516</v>
      </c>
      <c r="BO25" s="69" t="n">
        <f aca="false">AL25-BN25</f>
        <v>-0.0573974921055894</v>
      </c>
      <c r="BP25" s="32" t="n">
        <f aca="false">BN25+BM25</f>
        <v>0.105566600237507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'Low pensions'!Q26</f>
        <v>105508838.342917</v>
      </c>
      <c r="E26" s="6"/>
      <c r="F26" s="8" t="n">
        <f aca="false">'Low pensions'!I26</f>
        <v>19177480.3006855</v>
      </c>
      <c r="G26" s="80" t="n">
        <f aca="false">'Low pensions'!K26</f>
        <v>193632.468036018</v>
      </c>
      <c r="H26" s="80" t="n">
        <f aca="false">'Low pensions'!V26</f>
        <v>1065308.70831983</v>
      </c>
      <c r="I26" s="80" t="n">
        <f aca="false">'Low pensions'!M26</f>
        <v>5988.63303204181</v>
      </c>
      <c r="J26" s="80" t="n">
        <f aca="false">'Low pensions'!W26</f>
        <v>32947.6920098918</v>
      </c>
      <c r="K26" s="6"/>
      <c r="L26" s="80" t="n">
        <f aca="false">'Low pensions'!N26</f>
        <v>4266228.99960084</v>
      </c>
      <c r="M26" s="8"/>
      <c r="N26" s="80" t="n">
        <f aca="false">'Low pensions'!L26</f>
        <v>797289.861036606</v>
      </c>
      <c r="O26" s="6"/>
      <c r="P26" s="80" t="n">
        <f aca="false">'Low pensions'!X26</f>
        <v>26523936.1366118</v>
      </c>
      <c r="Q26" s="8"/>
      <c r="R26" s="80" t="n">
        <f aca="false">'Low SIPA income'!G21</f>
        <v>19334664.0730578</v>
      </c>
      <c r="S26" s="8"/>
      <c r="T26" s="80" t="n">
        <f aca="false">'Low SIPA income'!J21</f>
        <v>73927763.8515407</v>
      </c>
      <c r="U26" s="6"/>
      <c r="V26" s="80" t="n">
        <f aca="false">'Low SIPA income'!F21</f>
        <v>129450.461885458</v>
      </c>
      <c r="W26" s="8"/>
      <c r="X26" s="80" t="n">
        <f aca="false">'Low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-0.0411521202712746</v>
      </c>
      <c r="AM26" s="6" t="n">
        <f aca="false">'Central scenario'!AM25</f>
        <v>5493111.4769607</v>
      </c>
      <c r="AN26" s="63" t="n">
        <f aca="false">AM26/AVERAGE(AG102:AG105)</f>
        <v>0.00084592551464469</v>
      </c>
      <c r="AO26" s="63" t="n">
        <f aca="false">'GDP evolution by scenario'!G101</f>
        <v>0.0265322895197555</v>
      </c>
      <c r="AP26" s="63"/>
      <c r="AQ26" s="6" t="n">
        <f aca="false">AQ25*(1+AO26)</f>
        <v>596319561.080979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323550925.275933</v>
      </c>
      <c r="AS26" s="64" t="n">
        <f aca="false">AQ26/AG105</f>
        <v>0.0915126421236552</v>
      </c>
      <c r="AT26" s="64" t="n">
        <f aca="false">AR26/AG105</f>
        <v>0.0496529075448744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0.0136291192490751</v>
      </c>
      <c r="BJ26" s="5" t="n">
        <f aca="false">BJ25+1</f>
        <v>2037</v>
      </c>
      <c r="BK26" s="61" t="n">
        <f aca="false">SUM(T102:T105)/AVERAGE(AG102:AG105)</f>
        <v>0.064848833620109</v>
      </c>
      <c r="BL26" s="61" t="n">
        <f aca="false">SUM(P102:P105)/AVERAGE(AG102:AG105)</f>
        <v>0.0165617742502162</v>
      </c>
      <c r="BM26" s="61" t="n">
        <f aca="false">SUM(D102:D105)/AVERAGE(AG102:AG105)</f>
        <v>0.0894391796411674</v>
      </c>
      <c r="BN26" s="61" t="n">
        <f aca="false">(SUM(H102:H105)+SUM(J102:J105))/AVERAGE(AG102:AG105)</f>
        <v>0.017424960088097</v>
      </c>
      <c r="BO26" s="63" t="n">
        <f aca="false">AL26-BN26</f>
        <v>-0.0585770803593717</v>
      </c>
      <c r="BP26" s="32" t="n">
        <f aca="false">BN26+BM26</f>
        <v>0.106864139729264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'Low pensions'!Q27</f>
        <v>106211690.286711</v>
      </c>
      <c r="E27" s="9"/>
      <c r="F27" s="67" t="n">
        <f aca="false">'Low pensions'!I27</f>
        <v>19305231.9612867</v>
      </c>
      <c r="G27" s="81" t="n">
        <f aca="false">'Low pensions'!K27</f>
        <v>211229.041623464</v>
      </c>
      <c r="H27" s="81" t="n">
        <f aca="false">'Low pensions'!V27</f>
        <v>1162119.8643694</v>
      </c>
      <c r="I27" s="81" t="n">
        <f aca="false">'Low pensions'!M27</f>
        <v>6532.85695742682</v>
      </c>
      <c r="J27" s="81" t="n">
        <f aca="false">'Low pensions'!W27</f>
        <v>35941.8514753426</v>
      </c>
      <c r="K27" s="9"/>
      <c r="L27" s="81" t="n">
        <f aca="false">'Low pensions'!N27</f>
        <v>3669736.53404985</v>
      </c>
      <c r="M27" s="67"/>
      <c r="N27" s="81" t="n">
        <f aca="false">'Low pensions'!L27</f>
        <v>790986.917545874</v>
      </c>
      <c r="O27" s="9"/>
      <c r="P27" s="81" t="n">
        <f aca="false">'Low pensions'!X27</f>
        <v>23394056.9618448</v>
      </c>
      <c r="Q27" s="67"/>
      <c r="R27" s="81" t="n">
        <f aca="false">'Low SIPA income'!G22</f>
        <v>22041038.7281914</v>
      </c>
      <c r="S27" s="67"/>
      <c r="T27" s="81" t="n">
        <f aca="false">'Low SIPA income'!J22</f>
        <v>84275821.9115361</v>
      </c>
      <c r="U27" s="9"/>
      <c r="V27" s="81" t="n">
        <f aca="false">'Low SIPA income'!F22</f>
        <v>124241.716375217</v>
      </c>
      <c r="W27" s="67"/>
      <c r="X27" s="81" t="n">
        <f aca="false">'Low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-0.0397621864437705</v>
      </c>
      <c r="AM27" s="9" t="n">
        <f aca="false">'Central scenario'!AM26</f>
        <v>4920541.96276278</v>
      </c>
      <c r="AN27" s="69" t="n">
        <f aca="false">AM27/AVERAGE(AG106:AG109)</f>
        <v>0.000746574583820941</v>
      </c>
      <c r="AO27" s="69" t="n">
        <f aca="false">'GDP evolution by scenario'!G105</f>
        <v>0.0230693670750173</v>
      </c>
      <c r="AP27" s="69"/>
      <c r="AQ27" s="9" t="n">
        <f aca="false">AQ26*(1+AO27)</f>
        <v>610076275.92957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326042685.467725</v>
      </c>
      <c r="AS27" s="70" t="n">
        <f aca="false">AQ27/AG109</f>
        <v>0.092497738166624</v>
      </c>
      <c r="AT27" s="70" t="n">
        <f aca="false">AR27/AG109</f>
        <v>0.0494335087945924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0.0131139818424882</v>
      </c>
      <c r="BJ27" s="7" t="n">
        <f aca="false">BJ26+1</f>
        <v>2038</v>
      </c>
      <c r="BK27" s="40" t="n">
        <f aca="false">SUM(T106:T109)/AVERAGE(AG106:AG109)</f>
        <v>0.0651117844995339</v>
      </c>
      <c r="BL27" s="40" t="n">
        <f aca="false">SUM(P106:P109)/AVERAGE(AG106:AG109)</f>
        <v>0.0164030712052582</v>
      </c>
      <c r="BM27" s="40" t="n">
        <f aca="false">SUM(D106:D109)/AVERAGE(AG106:AG109)</f>
        <v>0.0884708997380462</v>
      </c>
      <c r="BN27" s="40" t="n">
        <f aca="false">(SUM(H106:H109)+SUM(J106:J109))/AVERAGE(AG106:AG109)</f>
        <v>0.0181469124084471</v>
      </c>
      <c r="BO27" s="69" t="n">
        <f aca="false">AL27-BN27</f>
        <v>-0.0579090988522176</v>
      </c>
      <c r="BP27" s="32" t="n">
        <f aca="false">BN27+BM27</f>
        <v>0.106617812146493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'Low pensions'!Q28</f>
        <v>99388176.5088936</v>
      </c>
      <c r="E28" s="9"/>
      <c r="F28" s="67" t="n">
        <f aca="false">'Low pensions'!I28</f>
        <v>18064977.5607004</v>
      </c>
      <c r="G28" s="81" t="n">
        <f aca="false">'Low pensions'!K28</f>
        <v>227995.709527446</v>
      </c>
      <c r="H28" s="81" t="n">
        <f aca="false">'Low pensions'!V28</f>
        <v>1254365.1242103</v>
      </c>
      <c r="I28" s="81" t="n">
        <f aca="false">'Low pensions'!M28</f>
        <v>7051.41369672515</v>
      </c>
      <c r="J28" s="81" t="n">
        <f aca="false">'Low pensions'!W28</f>
        <v>38794.7976559888</v>
      </c>
      <c r="K28" s="9"/>
      <c r="L28" s="81" t="n">
        <f aca="false">'Low pensions'!N28</f>
        <v>3308279.04526512</v>
      </c>
      <c r="M28" s="67"/>
      <c r="N28" s="81" t="n">
        <f aca="false">'Low pensions'!L28</f>
        <v>750970.232147779</v>
      </c>
      <c r="O28" s="9"/>
      <c r="P28" s="81" t="n">
        <f aca="false">'Low pensions'!X28</f>
        <v>21298292.3380149</v>
      </c>
      <c r="Q28" s="67"/>
      <c r="R28" s="81" t="n">
        <f aca="false">'Low SIPA income'!G23</f>
        <v>18066228.260474</v>
      </c>
      <c r="S28" s="67"/>
      <c r="T28" s="81" t="n">
        <f aca="false">'Low SIPA income'!J23</f>
        <v>69077789.5846383</v>
      </c>
      <c r="U28" s="9"/>
      <c r="V28" s="81" t="n">
        <f aca="false">'Low SIPA income'!F23</f>
        <v>112485.920454584</v>
      </c>
      <c r="W28" s="67"/>
      <c r="X28" s="81" t="n">
        <f aca="false">'Low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-0.0391714847784075</v>
      </c>
      <c r="AM28" s="9" t="n">
        <f aca="false">'Central scenario'!AM27</f>
        <v>4379286.21321994</v>
      </c>
      <c r="AN28" s="69" t="n">
        <f aca="false">AM28/AVERAGE(AG110:AG113)</f>
        <v>0.000658400815317375</v>
      </c>
      <c r="AO28" s="69" t="n">
        <f aca="false">'GDP evolution by scenario'!G109</f>
        <v>0.0186017269580721</v>
      </c>
      <c r="AP28" s="69"/>
      <c r="AQ28" s="9" t="n">
        <f aca="false">AQ27*(1+AO28)</f>
        <v>621424748.238009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327691143.633532</v>
      </c>
      <c r="AS28" s="70" t="n">
        <f aca="false">AQ28/AG113</f>
        <v>0.0928388225984605</v>
      </c>
      <c r="AT28" s="70" t="n">
        <f aca="false">AR28/AG113</f>
        <v>0.0489559838695516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0.0180578145443686</v>
      </c>
      <c r="BJ28" s="7" t="n">
        <f aca="false">BJ27+1</f>
        <v>2039</v>
      </c>
      <c r="BK28" s="40" t="n">
        <f aca="false">SUM(T110:T113)/AVERAGE(AG110:AG113)</f>
        <v>0.0653652936635597</v>
      </c>
      <c r="BL28" s="40" t="n">
        <f aca="false">SUM(P110:P113)/AVERAGE(AG110:AG113)</f>
        <v>0.0164713410044478</v>
      </c>
      <c r="BM28" s="40" t="n">
        <f aca="false">SUM(D110:D113)/AVERAGE(AG110:AG113)</f>
        <v>0.0880654374375195</v>
      </c>
      <c r="BN28" s="40" t="n">
        <f aca="false">(SUM(H110:H113)+SUM(J110:J113))/AVERAGE(AG110:AG113)</f>
        <v>0.0192701915020965</v>
      </c>
      <c r="BO28" s="69" t="n">
        <f aca="false">AL28-BN28</f>
        <v>-0.0584416762805041</v>
      </c>
      <c r="BP28" s="32" t="n">
        <f aca="false">BN28+BM28</f>
        <v>0.107335628939616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'Low pensions'!Q29</f>
        <v>91125826.8952763</v>
      </c>
      <c r="E29" s="9"/>
      <c r="F29" s="67" t="n">
        <f aca="false">'Low pensions'!I29</f>
        <v>16563197.7151339</v>
      </c>
      <c r="G29" s="81" t="n">
        <f aca="false">'Low pensions'!K29</f>
        <v>233179.582375956</v>
      </c>
      <c r="H29" s="81" t="n">
        <f aca="false">'Low pensions'!V29</f>
        <v>1282885.26313305</v>
      </c>
      <c r="I29" s="81" t="n">
        <f aca="false">'Low pensions'!M29</f>
        <v>7211.73966111208</v>
      </c>
      <c r="J29" s="81" t="n">
        <f aca="false">'Low pensions'!W29</f>
        <v>39676.8638082386</v>
      </c>
      <c r="K29" s="9"/>
      <c r="L29" s="81" t="n">
        <f aca="false">'Low pensions'!N29</f>
        <v>3051396.7057971</v>
      </c>
      <c r="M29" s="67"/>
      <c r="N29" s="81" t="n">
        <f aca="false">'Low pensions'!L29</f>
        <v>686850.352897843</v>
      </c>
      <c r="O29" s="9"/>
      <c r="P29" s="81" t="n">
        <f aca="false">'Low pensions'!X29</f>
        <v>19612560.0001379</v>
      </c>
      <c r="Q29" s="67"/>
      <c r="R29" s="81" t="n">
        <f aca="false">'Low SIPA income'!G24</f>
        <v>19758169.3249393</v>
      </c>
      <c r="S29" s="67"/>
      <c r="T29" s="81" t="n">
        <f aca="false">'Low SIPA income'!J24</f>
        <v>75547072.8880299</v>
      </c>
      <c r="U29" s="9"/>
      <c r="V29" s="81" t="n">
        <f aca="false">'Low SIPA income'!F24</f>
        <v>112102.826524005</v>
      </c>
      <c r="W29" s="67"/>
      <c r="X29" s="81" t="n">
        <f aca="false">'Low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-0.0382684851626041</v>
      </c>
      <c r="AM29" s="9" t="n">
        <f aca="false">'Central scenario'!AM28</f>
        <v>3887732.69163583</v>
      </c>
      <c r="AN29" s="69" t="n">
        <f aca="false">AM29/AVERAGE(AG114:AG117)</f>
        <v>0.00057827594066805</v>
      </c>
      <c r="AO29" s="69" t="n">
        <f aca="false">'GDP evolution by scenario'!G113</f>
        <v>0.0173955973563293</v>
      </c>
      <c r="AP29" s="69"/>
      <c r="AQ29" s="9" t="n">
        <f aca="false">AQ28*(1+AO29)</f>
        <v>632234802.945616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329472893.830002</v>
      </c>
      <c r="AS29" s="70" t="n">
        <f aca="false">AQ29/AG117</f>
        <v>0.0942593929104499</v>
      </c>
      <c r="AT29" s="70" t="n">
        <f aca="false">AR29/AG117</f>
        <v>0.049120856378317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0.0139640382283783</v>
      </c>
      <c r="BJ29" s="7" t="n">
        <f aca="false">BJ28+1</f>
        <v>2040</v>
      </c>
      <c r="BK29" s="40" t="n">
        <f aca="false">SUM(T114:T117)/AVERAGE(AG114:AG117)</f>
        <v>0.0654909729992792</v>
      </c>
      <c r="BL29" s="40" t="n">
        <f aca="false">SUM(P114:P117)/AVERAGE(AG114:AG117)</f>
        <v>0.0160474588503788</v>
      </c>
      <c r="BM29" s="40" t="n">
        <f aca="false">SUM(D114:D117)/AVERAGE(AG114:AG117)</f>
        <v>0.0877119993115044</v>
      </c>
      <c r="BN29" s="40" t="n">
        <f aca="false">(SUM(H114:H117)+SUM(J114:J117))/AVERAGE(AG114:AG117)</f>
        <v>0.0202109339904882</v>
      </c>
      <c r="BO29" s="69" t="n">
        <f aca="false">AL29-BN29</f>
        <v>-0.0584794191530923</v>
      </c>
      <c r="BP29" s="32" t="n">
        <f aca="false">BN29+BM29</f>
        <v>0.107922933301993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'Low pensions'!Q30</f>
        <v>90613526.7491123</v>
      </c>
      <c r="E30" s="6"/>
      <c r="F30" s="8" t="n">
        <f aca="false">'Low pensions'!I30</f>
        <v>16470081.0993565</v>
      </c>
      <c r="G30" s="80" t="n">
        <f aca="false">'Low pensions'!K30</f>
        <v>189879.95484708</v>
      </c>
      <c r="H30" s="80" t="n">
        <f aca="false">'Low pensions'!V30</f>
        <v>1044663.48792468</v>
      </c>
      <c r="I30" s="80" t="n">
        <f aca="false">'Low pensions'!M30</f>
        <v>5872.57592310553</v>
      </c>
      <c r="J30" s="80" t="n">
        <f aca="false">'Low pensions'!W30</f>
        <v>32309.1800389074</v>
      </c>
      <c r="K30" s="6"/>
      <c r="L30" s="80" t="n">
        <f aca="false">'Low pensions'!N30</f>
        <v>3574517.52676076</v>
      </c>
      <c r="M30" s="8"/>
      <c r="N30" s="80" t="n">
        <f aca="false">'Low pensions'!L30</f>
        <v>683471.593930826</v>
      </c>
      <c r="O30" s="6"/>
      <c r="P30" s="80" t="n">
        <f aca="false">'Low pensions'!X30</f>
        <v>22308447.4919886</v>
      </c>
      <c r="Q30" s="8"/>
      <c r="R30" s="80" t="n">
        <f aca="false">'Low SIPA income'!G25</f>
        <v>15760588.8300529</v>
      </c>
      <c r="S30" s="8"/>
      <c r="T30" s="80" t="n">
        <f aca="false">'Low SIPA income'!J25</f>
        <v>60261977.3887342</v>
      </c>
      <c r="U30" s="6"/>
      <c r="V30" s="80" t="n">
        <f aca="false">'Low SIPA income'!F25</f>
        <v>110988.074669527</v>
      </c>
      <c r="W30" s="8"/>
      <c r="X30" s="80" t="n">
        <f aca="false">'Low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-0.432604126604128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0.0160657355653819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'Low pensions'!Q31</f>
        <v>91487854.0194997</v>
      </c>
      <c r="E31" s="9"/>
      <c r="F31" s="67" t="n">
        <f aca="false">'Low pensions'!I31</f>
        <v>16629000.430358</v>
      </c>
      <c r="G31" s="81" t="n">
        <f aca="false">'Low pensions'!K31</f>
        <v>194832.254670393</v>
      </c>
      <c r="H31" s="81" t="n">
        <f aca="false">'Low pensions'!V31</f>
        <v>1071909.58038787</v>
      </c>
      <c r="I31" s="81" t="n">
        <f aca="false">'Low pensions'!M31</f>
        <v>6025.73983516681</v>
      </c>
      <c r="J31" s="81" t="n">
        <f aca="false">'Low pensions'!W31</f>
        <v>33151.8426924086</v>
      </c>
      <c r="K31" s="9"/>
      <c r="L31" s="81" t="n">
        <f aca="false">'Low pensions'!N31</f>
        <v>3250287.77850783</v>
      </c>
      <c r="M31" s="67"/>
      <c r="N31" s="81" t="n">
        <f aca="false">'Low pensions'!L31</f>
        <v>691128.159056459</v>
      </c>
      <c r="O31" s="9"/>
      <c r="P31" s="81" t="n">
        <f aca="false">'Low pensions'!X31</f>
        <v>20668141.9492501</v>
      </c>
      <c r="Q31" s="67"/>
      <c r="R31" s="81" t="n">
        <f aca="false">'Low SIPA income'!G26</f>
        <v>18703119.7272112</v>
      </c>
      <c r="S31" s="67"/>
      <c r="T31" s="81" t="n">
        <f aca="false">'Low SIPA income'!J26</f>
        <v>71512999.3081739</v>
      </c>
      <c r="U31" s="9"/>
      <c r="V31" s="81" t="n">
        <f aca="false">'Low SIPA income'!F26</f>
        <v>107486.273713936</v>
      </c>
      <c r="W31" s="67"/>
      <c r="X31" s="81" t="n">
        <f aca="false">'Low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0.0138919849215989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'Low pensions'!Q32</f>
        <v>93551779.3424859</v>
      </c>
      <c r="E32" s="9"/>
      <c r="F32" s="67" t="n">
        <f aca="false">'Low pensions'!I32</f>
        <v>17004143.2889593</v>
      </c>
      <c r="G32" s="81" t="n">
        <f aca="false">'Low pensions'!K32</f>
        <v>186101.284892964</v>
      </c>
      <c r="H32" s="81" t="n">
        <f aca="false">'Low pensions'!V32</f>
        <v>1023874.36072501</v>
      </c>
      <c r="I32" s="81" t="n">
        <f aca="false">'Low pensions'!M32</f>
        <v>5755.70984205039</v>
      </c>
      <c r="J32" s="81" t="n">
        <f aca="false">'Low pensions'!W32</f>
        <v>31666.2173420105</v>
      </c>
      <c r="K32" s="9"/>
      <c r="L32" s="81" t="n">
        <f aca="false">'Low pensions'!N32</f>
        <v>3177620.63583764</v>
      </c>
      <c r="M32" s="67"/>
      <c r="N32" s="81" t="n">
        <f aca="false">'Low pensions'!L32</f>
        <v>708198.933659263</v>
      </c>
      <c r="O32" s="9"/>
      <c r="P32" s="81" t="n">
        <f aca="false">'Low pensions'!X32</f>
        <v>20384990.1656612</v>
      </c>
      <c r="Q32" s="67"/>
      <c r="R32" s="81" t="n">
        <f aca="false">'Low SIPA income'!G27</f>
        <v>15783642.2468858</v>
      </c>
      <c r="S32" s="67"/>
      <c r="T32" s="81" t="n">
        <f aca="false">'Low SIPA income'!J27</f>
        <v>60350124.1260734</v>
      </c>
      <c r="U32" s="9"/>
      <c r="V32" s="81" t="n">
        <f aca="false">'Low SIPA income'!F27</f>
        <v>109352.321436835</v>
      </c>
      <c r="W32" s="67"/>
      <c r="X32" s="81" t="n">
        <f aca="false">'Low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0.0162129066611978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'Low pensions'!Q33</f>
        <v>92326295.8551381</v>
      </c>
      <c r="E33" s="9"/>
      <c r="F33" s="67" t="n">
        <f aca="false">'Low pensions'!I33</f>
        <v>16781397.15881</v>
      </c>
      <c r="G33" s="81" t="n">
        <f aca="false">'Low pensions'!K33</f>
        <v>200464.877487003</v>
      </c>
      <c r="H33" s="81" t="n">
        <f aca="false">'Low pensions'!V33</f>
        <v>1102898.60923246</v>
      </c>
      <c r="I33" s="81" t="n">
        <f aca="false">'Low pensions'!M33</f>
        <v>6199.94466454655</v>
      </c>
      <c r="J33" s="81" t="n">
        <f aca="false">'Low pensions'!W33</f>
        <v>34110.2662649217</v>
      </c>
      <c r="K33" s="9"/>
      <c r="L33" s="81" t="n">
        <f aca="false">'Low pensions'!N33</f>
        <v>3280777.27976349</v>
      </c>
      <c r="M33" s="67"/>
      <c r="N33" s="81" t="n">
        <f aca="false">'Low pensions'!L33</f>
        <v>699992.023556802</v>
      </c>
      <c r="O33" s="9"/>
      <c r="P33" s="81" t="n">
        <f aca="false">'Low pensions'!X33</f>
        <v>20875118.4834248</v>
      </c>
      <c r="Q33" s="67"/>
      <c r="R33" s="81" t="n">
        <f aca="false">'Low SIPA income'!G28</f>
        <v>17956919.5548655</v>
      </c>
      <c r="S33" s="67"/>
      <c r="T33" s="81" t="n">
        <f aca="false">'Low SIPA income'!J28</f>
        <v>68659838.274773</v>
      </c>
      <c r="U33" s="9"/>
      <c r="V33" s="81" t="n">
        <f aca="false">'Low SIPA income'!F28</f>
        <v>109843.876246888</v>
      </c>
      <c r="W33" s="67"/>
      <c r="X33" s="81" t="n">
        <f aca="false">'Low SIPA income'!M28</f>
        <v>275896.148263909</v>
      </c>
      <c r="Y33" s="9"/>
      <c r="Z33" s="9" t="n">
        <f aca="false">R33+V33-N33-L33-F33</f>
        <v>-2695403.03101786</v>
      </c>
      <c r="AA33" s="9"/>
      <c r="AB33" s="9" t="n">
        <f aca="false">T33-P33-D33</f>
        <v>-44541576.0637899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-0.00884159454739334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11655382</v>
      </c>
      <c r="AX33" s="7"/>
      <c r="AY33" s="40" t="n">
        <f aca="false">(AW33-AW32)/AW32</f>
        <v>0.00902491478325851</v>
      </c>
      <c r="AZ33" s="39" t="n">
        <f aca="false">workers_and_wage_low!B21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0.0141003010348947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'Low pensions'!Q34</f>
        <v>105836492.070185</v>
      </c>
      <c r="E34" s="6"/>
      <c r="F34" s="8" t="n">
        <f aca="false">'Low pensions'!I34</f>
        <v>19237035.2441274</v>
      </c>
      <c r="G34" s="80" t="n">
        <f aca="false">'Low pensions'!K34</f>
        <v>233133.974652747</v>
      </c>
      <c r="H34" s="80" t="n">
        <f aca="false">'Low pensions'!V34</f>
        <v>1282634.3428964</v>
      </c>
      <c r="I34" s="80" t="n">
        <f aca="false">'Low pensions'!M34</f>
        <v>7210.32911297155</v>
      </c>
      <c r="J34" s="80" t="n">
        <f aca="false">'Low pensions'!W34</f>
        <v>39669.1033885484</v>
      </c>
      <c r="K34" s="6"/>
      <c r="L34" s="80" t="n">
        <f aca="false">'Low pensions'!N34</f>
        <v>3813388.74692218</v>
      </c>
      <c r="M34" s="8"/>
      <c r="N34" s="80" t="n">
        <f aca="false">'Low pensions'!L34</f>
        <v>716576.589945611</v>
      </c>
      <c r="O34" s="6"/>
      <c r="P34" s="80" t="n">
        <f aca="false">'Low pensions'!X34</f>
        <v>23730085.3094726</v>
      </c>
      <c r="Q34" s="8"/>
      <c r="R34" s="80" t="n">
        <f aca="false">'Low SIPA income'!G29</f>
        <v>16441204.7223238</v>
      </c>
      <c r="S34" s="8"/>
      <c r="T34" s="80" t="n">
        <f aca="false">'Low SIPA income'!J29</f>
        <v>62864371.2429685</v>
      </c>
      <c r="U34" s="6"/>
      <c r="V34" s="80" t="n">
        <f aca="false">'Low SIPA income'!F29</f>
        <v>111198.450878821</v>
      </c>
      <c r="W34" s="8"/>
      <c r="X34" s="80" t="n">
        <f aca="false">'Low SIPA income'!M29</f>
        <v>279298.449204622</v>
      </c>
      <c r="Y34" s="6"/>
      <c r="Z34" s="6" t="n">
        <f aca="false">R34+V34-N34-L34-F34</f>
        <v>-7214597.40779254</v>
      </c>
      <c r="AA34" s="6"/>
      <c r="AB34" s="6" t="n">
        <f aca="false">T34-P34-D34</f>
        <v>-66702206.1366895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-0.0139145831388283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workers_and_wage_low!C22</f>
        <v>11431158</v>
      </c>
      <c r="AX34" s="5"/>
      <c r="AY34" s="61" t="n">
        <f aca="false">(AW34-AW33)/AW33</f>
        <v>-0.0192378079071111</v>
      </c>
      <c r="AZ34" s="66" t="n">
        <f aca="false">workers_and_wage_low!B22</f>
        <v>5989.32191199784</v>
      </c>
      <c r="BA34" s="61" t="n">
        <f aca="false">(AZ34-AZ33)/AZ33</f>
        <v>0.0547128760098161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0.016464710596603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'Low pensions'!Q35</f>
        <v>97536783.2606335</v>
      </c>
      <c r="E35" s="9"/>
      <c r="F35" s="67" t="n">
        <f aca="false">'Low pensions'!I35</f>
        <v>17728464.9224706</v>
      </c>
      <c r="G35" s="81" t="n">
        <f aca="false">'Low pensions'!K35</f>
        <v>265124.468687724</v>
      </c>
      <c r="H35" s="81" t="n">
        <f aca="false">'Low pensions'!V35</f>
        <v>1458636.60235516</v>
      </c>
      <c r="I35" s="81" t="n">
        <f aca="false">'Low pensions'!M35</f>
        <v>8199.72583570279</v>
      </c>
      <c r="J35" s="81" t="n">
        <f aca="false">'Low pensions'!W35</f>
        <v>45112.4722377883</v>
      </c>
      <c r="K35" s="9"/>
      <c r="L35" s="81" t="n">
        <f aca="false">'Low pensions'!N35</f>
        <v>3033806.44798729</v>
      </c>
      <c r="M35" s="67"/>
      <c r="N35" s="81" t="n">
        <f aca="false">'Low pensions'!L35</f>
        <v>731231.319889166</v>
      </c>
      <c r="O35" s="9"/>
      <c r="P35" s="81" t="n">
        <f aca="false">'Low pensions'!X35</f>
        <v>19765455.0546262</v>
      </c>
      <c r="Q35" s="67"/>
      <c r="R35" s="81" t="n">
        <f aca="false">'Low SIPA income'!G30</f>
        <v>18985185.5936912</v>
      </c>
      <c r="S35" s="67"/>
      <c r="T35" s="81" t="n">
        <f aca="false">'Low SIPA income'!J30</f>
        <v>72591502.5957886</v>
      </c>
      <c r="U35" s="9"/>
      <c r="V35" s="81" t="n">
        <f aca="false">'Low SIPA income'!F30</f>
        <v>92598.769380318</v>
      </c>
      <c r="W35" s="67"/>
      <c r="X35" s="81" t="n">
        <f aca="false">'Low SIPA income'!M30</f>
        <v>232581.411717356</v>
      </c>
      <c r="Y35" s="9"/>
      <c r="Z35" s="9" t="n">
        <f aca="false">R35+V35-N35-L35-F35</f>
        <v>-2415718.32727556</v>
      </c>
      <c r="AA35" s="9"/>
      <c r="AB35" s="9" t="n">
        <f aca="false">T35-P35-D35</f>
        <v>-44710735.7194712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-0.0111222132741929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9950328</v>
      </c>
      <c r="AX35" s="7"/>
      <c r="AY35" s="40" t="n">
        <f aca="false">(AW35-AW34)/AW34</f>
        <v>-0.129543306111244</v>
      </c>
      <c r="AZ35" s="39" t="n">
        <f aca="false">workers_and_wage_low!B23</f>
        <v>6367.86106940948</v>
      </c>
      <c r="BA35" s="40" t="n">
        <f aca="false">(AZ35-AZ34)/AZ34</f>
        <v>0.0632023395926261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0.0141120392147491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'Low pensions'!Q36</f>
        <v>97069809.4903489</v>
      </c>
      <c r="E36" s="9"/>
      <c r="F36" s="67" t="n">
        <f aca="false">'Low pensions'!I36</f>
        <v>17643586.9120478</v>
      </c>
      <c r="G36" s="81" t="n">
        <f aca="false">'Low pensions'!K36</f>
        <v>282736.660424604</v>
      </c>
      <c r="H36" s="81" t="n">
        <f aca="false">'Low pensions'!V36</f>
        <v>1555533.68485481</v>
      </c>
      <c r="I36" s="81" t="n">
        <f aca="false">'Low pensions'!M36</f>
        <v>8744.43279663729</v>
      </c>
      <c r="J36" s="81" t="n">
        <f aca="false">'Low pensions'!W36</f>
        <v>48109.2892223139</v>
      </c>
      <c r="K36" s="9"/>
      <c r="L36" s="81" t="n">
        <f aca="false">'Low pensions'!N36</f>
        <v>2994679.94402809</v>
      </c>
      <c r="M36" s="67"/>
      <c r="N36" s="81" t="n">
        <f aca="false">'Low pensions'!L36</f>
        <v>730278.096081369</v>
      </c>
      <c r="O36" s="9"/>
      <c r="P36" s="81" t="n">
        <f aca="false">'Low pensions'!X36</f>
        <v>19557183.0834383</v>
      </c>
      <c r="Q36" s="67"/>
      <c r="R36" s="81" t="n">
        <f aca="false">'Low SIPA income'!G31</f>
        <v>16172777.3862674</v>
      </c>
      <c r="S36" s="67"/>
      <c r="T36" s="81" t="n">
        <f aca="false">'Low SIPA income'!J31</f>
        <v>61838016.0585032</v>
      </c>
      <c r="U36" s="9"/>
      <c r="V36" s="81" t="n">
        <f aca="false">'Low SIPA income'!F31</f>
        <v>90774.8361162301</v>
      </c>
      <c r="W36" s="67"/>
      <c r="X36" s="81" t="n">
        <f aca="false">'Low SIPA income'!M31</f>
        <v>228000.217212519</v>
      </c>
      <c r="Y36" s="9"/>
      <c r="Z36" s="9" t="n">
        <f aca="false">R36+V36-N36-L36-F36</f>
        <v>-5104992.72977364</v>
      </c>
      <c r="AA36" s="9"/>
      <c r="AB36" s="9" t="n">
        <f aca="false">T36-P36-D36</f>
        <v>-54788976.5152841</v>
      </c>
      <c r="AC36" s="50"/>
      <c r="AD36" s="9"/>
      <c r="AE36" s="9"/>
      <c r="AF36" s="9"/>
      <c r="AG36" s="9" t="n">
        <f aca="false">AG35*'Pessimist macro hypothesis'!B18/'Pessimist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-0.0123722494885562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10050179</v>
      </c>
      <c r="AX36" s="7"/>
      <c r="AY36" s="40" t="n">
        <f aca="false">(AW36-AW35)/AW35</f>
        <v>0.0100349455816934</v>
      </c>
      <c r="AZ36" s="39" t="n">
        <f aca="false">workers_and_wage_low!B24</f>
        <v>6212.80861261949</v>
      </c>
      <c r="BA36" s="40" t="n">
        <f aca="false">(AZ36-AZ35)/AZ35</f>
        <v>-0.0243492210492551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0.0163306955273079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'Low pensions'!Q37</f>
        <v>94624504.3974106</v>
      </c>
      <c r="E37" s="9"/>
      <c r="F37" s="67" t="n">
        <f aca="false">'Low pensions'!I37</f>
        <v>17199123.7657797</v>
      </c>
      <c r="G37" s="81" t="n">
        <f aca="false">'Low pensions'!K37</f>
        <v>292045.913598093</v>
      </c>
      <c r="H37" s="81" t="n">
        <f aca="false">'Low pensions'!V37</f>
        <v>1606750.44914161</v>
      </c>
      <c r="I37" s="81" t="n">
        <f aca="false">'Low pensions'!M37</f>
        <v>9032.34784323996</v>
      </c>
      <c r="J37" s="81" t="n">
        <f aca="false">'Low pensions'!W37</f>
        <v>49693.3128600495</v>
      </c>
      <c r="K37" s="9"/>
      <c r="L37" s="81" t="n">
        <f aca="false">'Low pensions'!N37</f>
        <v>2889578.91712135</v>
      </c>
      <c r="M37" s="67"/>
      <c r="N37" s="81" t="n">
        <f aca="false">'Low pensions'!L37</f>
        <v>714414.641620863</v>
      </c>
      <c r="O37" s="9"/>
      <c r="P37" s="81" t="n">
        <f aca="false">'Low pensions'!X37</f>
        <v>18924537.3092241</v>
      </c>
      <c r="Q37" s="67"/>
      <c r="R37" s="81" t="n">
        <f aca="false">'Low SIPA income'!G32</f>
        <v>19021351.309568</v>
      </c>
      <c r="S37" s="67"/>
      <c r="T37" s="81" t="n">
        <f aca="false">'Low SIPA income'!J32</f>
        <v>72729785.3449875</v>
      </c>
      <c r="U37" s="9"/>
      <c r="V37" s="81" t="n">
        <f aca="false">'Low SIPA income'!F32</f>
        <v>94669.1285092297</v>
      </c>
      <c r="W37" s="67"/>
      <c r="X37" s="81" t="n">
        <f aca="false">'Low SIPA income'!M32</f>
        <v>237781.556948083</v>
      </c>
      <c r="Y37" s="9"/>
      <c r="Z37" s="9" t="n">
        <f aca="false">R37+V37-N37-L37-F37</f>
        <v>-1687096.88644465</v>
      </c>
      <c r="AA37" s="9"/>
      <c r="AB37" s="9" t="n">
        <f aca="false">T37-P37-D37</f>
        <v>-40819256.3616472</v>
      </c>
      <c r="AC37" s="50"/>
      <c r="AD37" s="9"/>
      <c r="AE37" s="9"/>
      <c r="AF37" s="9"/>
      <c r="AG37" s="9" t="n">
        <f aca="false">AG36*'Pessimist macro hypothesis'!B19/'Pessimist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-0.00901681993932836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10343274</v>
      </c>
      <c r="AX37" s="7"/>
      <c r="AY37" s="40" t="n">
        <f aca="false">(AW37-AW36)/AW36</f>
        <v>0.0291631621685544</v>
      </c>
      <c r="AZ37" s="39" t="n">
        <f aca="false">workers_and_wage_low!B25</f>
        <v>6136.54892445843</v>
      </c>
      <c r="BA37" s="40" t="n">
        <f aca="false">(AZ37-AZ36)/AZ36</f>
        <v>-0.0122745915601127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0.0141881386272853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'Low pensions'!Q38</f>
        <v>88328020.4639613</v>
      </c>
      <c r="E38" s="6"/>
      <c r="F38" s="8" t="n">
        <f aca="false">'Low pensions'!I38</f>
        <v>16054663.2779781</v>
      </c>
      <c r="G38" s="80" t="n">
        <f aca="false">'Low pensions'!K38</f>
        <v>297182.050767843</v>
      </c>
      <c r="H38" s="80" t="n">
        <f aca="false">'Low pensions'!V38</f>
        <v>1635007.96044411</v>
      </c>
      <c r="I38" s="80" t="n">
        <f aca="false">'Low pensions'!M38</f>
        <v>9191.19744642818</v>
      </c>
      <c r="J38" s="80" t="n">
        <f aca="false">'Low pensions'!W38</f>
        <v>50567.256508581</v>
      </c>
      <c r="K38" s="6"/>
      <c r="L38" s="80" t="n">
        <f aca="false">'Low pensions'!N38</f>
        <v>3153547.84553024</v>
      </c>
      <c r="M38" s="8"/>
      <c r="N38" s="80" t="n">
        <f aca="false">'Low pensions'!L38</f>
        <v>669806.107409971</v>
      </c>
      <c r="O38" s="6"/>
      <c r="P38" s="80" t="n">
        <f aca="false">'Low pensions'!X38</f>
        <v>20048850.3400104</v>
      </c>
      <c r="Q38" s="8"/>
      <c r="R38" s="80" t="n">
        <f aca="false">'Low SIPA income'!G33</f>
        <v>16719935.409795</v>
      </c>
      <c r="S38" s="8"/>
      <c r="T38" s="80" t="n">
        <f aca="false">'Low SIPA income'!J33</f>
        <v>63930122.1845771</v>
      </c>
      <c r="U38" s="6"/>
      <c r="V38" s="80" t="n">
        <f aca="false">'Low SIPA income'!F33</f>
        <v>99285.5143060623</v>
      </c>
      <c r="W38" s="8"/>
      <c r="X38" s="80" t="n">
        <f aca="false">'Low SIPA income'!M33</f>
        <v>249376.58712877</v>
      </c>
      <c r="Y38" s="6"/>
      <c r="Z38" s="6" t="n">
        <f aca="false">R38+V38-N38-L38-F38</f>
        <v>-3058796.30681727</v>
      </c>
      <c r="AA38" s="6"/>
      <c r="AB38" s="6" t="n">
        <f aca="false">T38-P38-D38</f>
        <v>-44446748.6193945</v>
      </c>
      <c r="AC38" s="50"/>
      <c r="AD38" s="6"/>
      <c r="AE38" s="6"/>
      <c r="AF38" s="6"/>
      <c r="AG38" s="6" t="n">
        <f aca="false">AG37*'Pessimist macro hypothesis'!B20/'Pessimist macro hypothesis'!B19</f>
        <v>4601942958.14272</v>
      </c>
      <c r="AH38" s="61" t="n">
        <f aca="false">(AG38-AG37)/AG37</f>
        <v>0.0165518611363199</v>
      </c>
      <c r="AI38" s="61"/>
      <c r="AJ38" s="61" t="n">
        <f aca="false">AB38/AG38</f>
        <v>-0.00965825718042638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0.0110038923808452</v>
      </c>
      <c r="AV38" s="5"/>
      <c r="AW38" s="65" t="n">
        <f aca="false">workers_and_wage_low!C26</f>
        <v>10733131</v>
      </c>
      <c r="AX38" s="5"/>
      <c r="AY38" s="61" t="n">
        <f aca="false">(AW38-AW37)/AW37</f>
        <v>0.0376918372267814</v>
      </c>
      <c r="AZ38" s="66" t="n">
        <f aca="false">workers_and_wage_low!B26</f>
        <v>6068.88832819204</v>
      </c>
      <c r="BA38" s="61" t="n">
        <f aca="false">(AZ38-AZ37)/AZ37</f>
        <v>-0.0110258383171551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0.016656981999807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'Low pensions'!Q39</f>
        <v>98550203.9045651</v>
      </c>
      <c r="E39" s="9"/>
      <c r="F39" s="67" t="n">
        <f aca="false">'Low pensions'!I39</f>
        <v>17912666.1205934</v>
      </c>
      <c r="G39" s="81" t="n">
        <f aca="false">'Low pensions'!K39</f>
        <v>344419.15071865</v>
      </c>
      <c r="H39" s="81" t="n">
        <f aca="false">'Low pensions'!V39</f>
        <v>1894892.54717575</v>
      </c>
      <c r="I39" s="81" t="n">
        <f aca="false">'Low pensions'!M39</f>
        <v>10652.1386820202</v>
      </c>
      <c r="J39" s="81" t="n">
        <f aca="false">'Low pensions'!W39</f>
        <v>58604.9241394569</v>
      </c>
      <c r="K39" s="9"/>
      <c r="L39" s="81" t="n">
        <f aca="false">'Low pensions'!N39</f>
        <v>3070752.93766053</v>
      </c>
      <c r="M39" s="67"/>
      <c r="N39" s="81" t="n">
        <f aca="false">'Low pensions'!L39</f>
        <v>749177.93723625</v>
      </c>
      <c r="O39" s="9"/>
      <c r="P39" s="81" t="n">
        <f aca="false">'Low pensions'!X39</f>
        <v>20055907.5587124</v>
      </c>
      <c r="Q39" s="67"/>
      <c r="R39" s="81" t="n">
        <f aca="false">'Low SIPA income'!G34</f>
        <v>19687588.5843665</v>
      </c>
      <c r="S39" s="67"/>
      <c r="T39" s="81" t="n">
        <f aca="false">'Low SIPA income'!J34</f>
        <v>75277201.3090969</v>
      </c>
      <c r="U39" s="9"/>
      <c r="V39" s="81" t="n">
        <f aca="false">'Low SIPA income'!F34</f>
        <v>98482.6779652267</v>
      </c>
      <c r="W39" s="67"/>
      <c r="X39" s="81" t="n">
        <f aca="false">'Low SIPA income'!M34</f>
        <v>247360.093704731</v>
      </c>
      <c r="Y39" s="9"/>
      <c r="Z39" s="9" t="n">
        <f aca="false">R39+V39-N39-L39-F39</f>
        <v>-1946525.73315842</v>
      </c>
      <c r="AA39" s="9"/>
      <c r="AB39" s="9" t="n">
        <f aca="false">T39-P39-D39</f>
        <v>-43328910.1541805</v>
      </c>
      <c r="AC39" s="50"/>
      <c r="AD39" s="9"/>
      <c r="AE39" s="9"/>
      <c r="AF39" s="9"/>
      <c r="AG39" s="9" t="n">
        <f aca="false">AG38*'Pessimist macro hypothesis'!B21/'Pessimist macro hypothesis'!B20</f>
        <v>4643041675.51011</v>
      </c>
      <c r="AH39" s="40" t="n">
        <f aca="false">(AG39-AG38)/AG38</f>
        <v>0.00893073159341839</v>
      </c>
      <c r="AI39" s="40"/>
      <c r="AJ39" s="40" t="n">
        <f aca="false">AB39/AG39</f>
        <v>-0.00933200974325094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11027369</v>
      </c>
      <c r="AX39" s="7"/>
      <c r="AY39" s="40" t="n">
        <f aca="false">(AW39-AW38)/AW38</f>
        <v>0.0274139950402171</v>
      </c>
      <c r="AZ39" s="39" t="n">
        <f aca="false">workers_and_wage_low!B27</f>
        <v>6038.16600718739</v>
      </c>
      <c r="BA39" s="40" t="n">
        <f aca="false">(AZ39-AZ38)/AZ38</f>
        <v>-0.00506226500526259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0.0143548542788195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'Low pensions'!Q40</f>
        <v>91948641.3712333</v>
      </c>
      <c r="E40" s="9"/>
      <c r="F40" s="67" t="n">
        <f aca="false">'Low pensions'!I40</f>
        <v>16712753.9859792</v>
      </c>
      <c r="G40" s="81" t="n">
        <f aca="false">'Low pensions'!K40</f>
        <v>347698.083254854</v>
      </c>
      <c r="H40" s="81" t="n">
        <f aca="false">'Low pensions'!V40</f>
        <v>1912932.26654845</v>
      </c>
      <c r="I40" s="81" t="n">
        <f aca="false">'Low pensions'!M40</f>
        <v>10753.548966645</v>
      </c>
      <c r="J40" s="81" t="n">
        <f aca="false">'Low pensions'!W40</f>
        <v>59162.8536045912</v>
      </c>
      <c r="K40" s="9"/>
      <c r="L40" s="81" t="n">
        <f aca="false">'Low pensions'!N40</f>
        <v>2721124.22098529</v>
      </c>
      <c r="M40" s="67"/>
      <c r="N40" s="81" t="n">
        <f aca="false">'Low pensions'!L40</f>
        <v>701347.100822045</v>
      </c>
      <c r="O40" s="9"/>
      <c r="P40" s="81" t="n">
        <f aca="false">'Low pensions'!X40</f>
        <v>17978531.3362469</v>
      </c>
      <c r="Q40" s="67"/>
      <c r="R40" s="81" t="n">
        <f aca="false">'Low SIPA income'!G35</f>
        <v>17269602.4589318</v>
      </c>
      <c r="S40" s="67"/>
      <c r="T40" s="81" t="n">
        <f aca="false">'Low SIPA income'!J35</f>
        <v>66031821.7875292</v>
      </c>
      <c r="U40" s="9"/>
      <c r="V40" s="81" t="n">
        <f aca="false">'Low SIPA income'!F35</f>
        <v>104081.18413924</v>
      </c>
      <c r="W40" s="67"/>
      <c r="X40" s="81" t="n">
        <f aca="false">'Low SIPA income'!M35</f>
        <v>261421.927119734</v>
      </c>
      <c r="Y40" s="9"/>
      <c r="Z40" s="9" t="n">
        <f aca="false">R40+V40-N40-L40-F40</f>
        <v>-2761541.66471546</v>
      </c>
      <c r="AA40" s="9"/>
      <c r="AB40" s="9" t="n">
        <f aca="false">T40-P40-D40</f>
        <v>-43895350.9199509</v>
      </c>
      <c r="AC40" s="50"/>
      <c r="AD40" s="9"/>
      <c r="AE40" s="9"/>
      <c r="AF40" s="9"/>
      <c r="AG40" s="9" t="n">
        <f aca="false">AG39*'Pessimist macro hypothesis'!B22/'Pessimist macro hypothesis'!B21</f>
        <v>4683007946.00888</v>
      </c>
      <c r="AH40" s="40" t="n">
        <f aca="false">(AG40-AG39)/AG39</f>
        <v>0.00860777767935392</v>
      </c>
      <c r="AI40" s="40"/>
      <c r="AJ40" s="40" t="n">
        <f aca="false">AB40/AG40</f>
        <v>-0.009373324031483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11347136</v>
      </c>
      <c r="AX40" s="7"/>
      <c r="AY40" s="40" t="n">
        <f aca="false">(AW40-AW39)/AW39</f>
        <v>0.0289975786608755</v>
      </c>
      <c r="AZ40" s="39" t="n">
        <f aca="false">workers_and_wage_low!B28</f>
        <v>6012.88204799863</v>
      </c>
      <c r="BA40" s="40" t="n">
        <f aca="false">(AZ40-AZ39)/AZ39</f>
        <v>-0.00418735741260866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0.0166167713452397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'Low pensions'!Q41</f>
        <v>103153800.637941</v>
      </c>
      <c r="E41" s="9"/>
      <c r="F41" s="67" t="n">
        <f aca="false">'Low pensions'!I41</f>
        <v>18749424.3206949</v>
      </c>
      <c r="G41" s="81" t="n">
        <f aca="false">'Low pensions'!K41</f>
        <v>412942.841293148</v>
      </c>
      <c r="H41" s="81" t="n">
        <f aca="false">'Low pensions'!V41</f>
        <v>2271889.67495934</v>
      </c>
      <c r="I41" s="81" t="n">
        <f aca="false">'Low pensions'!M41</f>
        <v>12771.4280812313</v>
      </c>
      <c r="J41" s="81" t="n">
        <f aca="false">'Low pensions'!W41</f>
        <v>70264.6291224536</v>
      </c>
      <c r="K41" s="9"/>
      <c r="L41" s="81" t="n">
        <f aca="false">'Low pensions'!N41</f>
        <v>3244123.61219147</v>
      </c>
      <c r="M41" s="67"/>
      <c r="N41" s="81" t="n">
        <f aca="false">'Low pensions'!L41</f>
        <v>788099.538647331</v>
      </c>
      <c r="O41" s="9"/>
      <c r="P41" s="81" t="n">
        <f aca="false">'Low pensions'!X41</f>
        <v>21169663.9802577</v>
      </c>
      <c r="Q41" s="67"/>
      <c r="R41" s="81" t="n">
        <f aca="false">'Low SIPA income'!G36</f>
        <v>20365602.6315008</v>
      </c>
      <c r="S41" s="67"/>
      <c r="T41" s="81" t="n">
        <f aca="false">'Low SIPA income'!J36</f>
        <v>77869646.782945</v>
      </c>
      <c r="U41" s="9"/>
      <c r="V41" s="81" t="n">
        <f aca="false">'Low SIPA income'!F36</f>
        <v>103006.979117176</v>
      </c>
      <c r="W41" s="67"/>
      <c r="X41" s="81" t="n">
        <f aca="false">'Low SIPA income'!M36</f>
        <v>258723.833806211</v>
      </c>
      <c r="Y41" s="9"/>
      <c r="Z41" s="9" t="n">
        <f aca="false">R41+V41-N41-L41-F41</f>
        <v>-2313037.86091574</v>
      </c>
      <c r="AA41" s="9"/>
      <c r="AB41" s="9" t="n">
        <f aca="false">T41-P41-D41</f>
        <v>-46453817.8352541</v>
      </c>
      <c r="AC41" s="50"/>
      <c r="AD41" s="9"/>
      <c r="AE41" s="9"/>
      <c r="AF41" s="9"/>
      <c r="AG41" s="9" t="n">
        <f aca="false">AG40*'Pessimist macro hypothesis'!B23/'Pessimist macro hypothesis'!B22</f>
        <v>4729487732.32681</v>
      </c>
      <c r="AH41" s="40" t="n">
        <f aca="false">(AG41-AG40)/AG40</f>
        <v>0.00992519911428845</v>
      </c>
      <c r="AI41" s="40" t="n">
        <f aca="false">(AG41-AG37)/AG37</f>
        <v>0.0447260212148662</v>
      </c>
      <c r="AJ41" s="40" t="n">
        <f aca="false">AB41/AG41</f>
        <v>-0.00982216689510257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11387672</v>
      </c>
      <c r="AX41" s="7"/>
      <c r="AY41" s="40" t="n">
        <f aca="false">(AW41-AW40)/AW40</f>
        <v>0.00357235517402805</v>
      </c>
      <c r="AZ41" s="39" t="n">
        <f aca="false">workers_and_wage_low!B29</f>
        <v>6071.24517032855</v>
      </c>
      <c r="BA41" s="40" t="n">
        <f aca="false">(AZ41-AZ40)/AZ40</f>
        <v>0.00970634744936429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0.0144537173067277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'Low pensions'!Q42</f>
        <v>96609268.3520664</v>
      </c>
      <c r="E42" s="6"/>
      <c r="F42" s="8" t="n">
        <f aca="false">'Low pensions'!I42</f>
        <v>17559878.1086359</v>
      </c>
      <c r="G42" s="80" t="n">
        <f aca="false">'Low pensions'!K42</f>
        <v>396071.370164716</v>
      </c>
      <c r="H42" s="80" t="n">
        <f aca="false">'Low pensions'!V42</f>
        <v>2179067.81869946</v>
      </c>
      <c r="I42" s="80" t="n">
        <f aca="false">'Low pensions'!M42</f>
        <v>12249.6300050944</v>
      </c>
      <c r="J42" s="80" t="n">
        <f aca="false">'Low pensions'!W42</f>
        <v>67393.8500628705</v>
      </c>
      <c r="K42" s="6"/>
      <c r="L42" s="80" t="n">
        <f aca="false">'Low pensions'!N42</f>
        <v>3540624.12128684</v>
      </c>
      <c r="M42" s="8"/>
      <c r="N42" s="80" t="n">
        <f aca="false">'Low pensions'!L42</f>
        <v>739992.680403542</v>
      </c>
      <c r="O42" s="6"/>
      <c r="P42" s="80" t="n">
        <f aca="false">'Low pensions'!X42</f>
        <v>22443536.7912183</v>
      </c>
      <c r="Q42" s="8"/>
      <c r="R42" s="80" t="n">
        <f aca="false">'Low SIPA income'!G37</f>
        <v>17664176.9281232</v>
      </c>
      <c r="S42" s="8"/>
      <c r="T42" s="80" t="n">
        <f aca="false">'Low SIPA income'!J37</f>
        <v>67540511.4689223</v>
      </c>
      <c r="U42" s="6"/>
      <c r="V42" s="80" t="n">
        <f aca="false">'Low SIPA income'!F37</f>
        <v>108320.890671627</v>
      </c>
      <c r="W42" s="8"/>
      <c r="X42" s="80" t="n">
        <f aca="false">'Low SIPA income'!M37</f>
        <v>272070.847587779</v>
      </c>
      <c r="Y42" s="6"/>
      <c r="Z42" s="6" t="n">
        <f aca="false">R42+V42-N42-L42-F42</f>
        <v>-4067997.09153149</v>
      </c>
      <c r="AA42" s="6"/>
      <c r="AB42" s="6" t="n">
        <f aca="false">T42-P42-D42</f>
        <v>-51512293.6743624</v>
      </c>
      <c r="AC42" s="50"/>
      <c r="AD42" s="6"/>
      <c r="AE42" s="6"/>
      <c r="AF42" s="6"/>
      <c r="AG42" s="6" t="n">
        <f aca="false">AG41*'Pessimist macro hypothesis'!B24/'Pessimist macro hypothesis'!B23</f>
        <v>4786020676.46843</v>
      </c>
      <c r="AH42" s="61" t="n">
        <f aca="false">(AG42-AG41)/AG41</f>
        <v>0.0119532912106322</v>
      </c>
      <c r="AI42" s="61"/>
      <c r="AJ42" s="61" t="n">
        <f aca="false">AB42/AG42</f>
        <v>-0.0107630737843726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0.00890995236334299</v>
      </c>
      <c r="AV42" s="5"/>
      <c r="AW42" s="65" t="n">
        <f aca="false">workers_and_wage_low!C30</f>
        <v>11376831</v>
      </c>
      <c r="AX42" s="5"/>
      <c r="AY42" s="61" t="n">
        <f aca="false">(AW42-AW41)/AW41</f>
        <v>-0.000951994402367753</v>
      </c>
      <c r="AZ42" s="66" t="n">
        <f aca="false">workers_and_wage_low!B30</f>
        <v>6097.52796733131</v>
      </c>
      <c r="BA42" s="61" t="n">
        <f aca="false">(AZ42-AZ41)/AZ41</f>
        <v>0.00432906204005844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0.0168888531270096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'Low pensions'!Q43</f>
        <v>105433970.012184</v>
      </c>
      <c r="E43" s="9"/>
      <c r="F43" s="67" t="n">
        <f aca="false">'Low pensions'!I43</f>
        <v>19163872.0953415</v>
      </c>
      <c r="G43" s="81" t="n">
        <f aca="false">'Low pensions'!K43</f>
        <v>451308.843405776</v>
      </c>
      <c r="H43" s="81" t="n">
        <f aca="false">'Low pensions'!V43</f>
        <v>2482968.09878234</v>
      </c>
      <c r="I43" s="81" t="n">
        <f aca="false">'Low pensions'!M43</f>
        <v>13958.005466158</v>
      </c>
      <c r="J43" s="81" t="n">
        <f aca="false">'Low pensions'!W43</f>
        <v>76792.8277973918</v>
      </c>
      <c r="K43" s="9"/>
      <c r="L43" s="81" t="n">
        <f aca="false">'Low pensions'!N43</f>
        <v>3310939.63580215</v>
      </c>
      <c r="M43" s="67"/>
      <c r="N43" s="81" t="n">
        <f aca="false">'Low pensions'!L43</f>
        <v>809207.028282572</v>
      </c>
      <c r="O43" s="9"/>
      <c r="P43" s="81" t="n">
        <f aca="false">'Low pensions'!X43</f>
        <v>21632499.8246604</v>
      </c>
      <c r="Q43" s="67"/>
      <c r="R43" s="81" t="n">
        <f aca="false">'Low SIPA income'!G38</f>
        <v>20722999.4304481</v>
      </c>
      <c r="S43" s="67"/>
      <c r="T43" s="81" t="n">
        <f aca="false">'Low SIPA income'!J38</f>
        <v>79236184.419908</v>
      </c>
      <c r="U43" s="9"/>
      <c r="V43" s="81" t="n">
        <f aca="false">'Low SIPA income'!F38</f>
        <v>102366.2136299</v>
      </c>
      <c r="W43" s="67"/>
      <c r="X43" s="81" t="n">
        <f aca="false">'Low SIPA income'!M38</f>
        <v>257114.41563999</v>
      </c>
      <c r="Y43" s="9"/>
      <c r="Z43" s="9" t="n">
        <f aca="false">R43+V43-N43-L43-F43</f>
        <v>-2458653.11534823</v>
      </c>
      <c r="AA43" s="9"/>
      <c r="AB43" s="9" t="n">
        <f aca="false">T43-P43-D43</f>
        <v>-47830285.4169365</v>
      </c>
      <c r="AC43" s="50"/>
      <c r="AD43" s="9"/>
      <c r="AE43" s="9"/>
      <c r="AF43" s="9"/>
      <c r="AG43" s="9" t="n">
        <f aca="false">AG42*'Pessimist macro hypothesis'!B25/'Pessimist macro hypothesis'!B24</f>
        <v>4851978550.90806</v>
      </c>
      <c r="AH43" s="40" t="n">
        <f aca="false">(AG43-AG42)/AG42</f>
        <v>0.0137813601106935</v>
      </c>
      <c r="AI43" s="40"/>
      <c r="AJ43" s="40" t="n">
        <f aca="false">AB43/AG43</f>
        <v>-0.0098578930049031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11447381</v>
      </c>
      <c r="AX43" s="7"/>
      <c r="AY43" s="40" t="n">
        <f aca="false">(AW43-AW42)/AW42</f>
        <v>0.00620119961349518</v>
      </c>
      <c r="AZ43" s="39" t="n">
        <f aca="false">workers_and_wage_low!B31</f>
        <v>6112.91721672964</v>
      </c>
      <c r="BA43" s="40" t="n">
        <f aca="false">(AZ43-AZ42)/AZ42</f>
        <v>0.00252385056383227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0.0145346420616876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'Low pensions'!Q44</f>
        <v>99262869.8278905</v>
      </c>
      <c r="E44" s="9"/>
      <c r="F44" s="67" t="n">
        <f aca="false">'Low pensions'!I44</f>
        <v>18042201.5881447</v>
      </c>
      <c r="G44" s="81" t="n">
        <f aca="false">'Low pensions'!K44</f>
        <v>448202.994693271</v>
      </c>
      <c r="H44" s="81" t="n">
        <f aca="false">'Low pensions'!V44</f>
        <v>2465880.63553966</v>
      </c>
      <c r="I44" s="81" t="n">
        <f aca="false">'Low pensions'!M44</f>
        <v>13861.9482894826</v>
      </c>
      <c r="J44" s="81" t="n">
        <f aca="false">'Low pensions'!W44</f>
        <v>76264.3495527727</v>
      </c>
      <c r="K44" s="9"/>
      <c r="L44" s="81" t="n">
        <f aca="false">'Low pensions'!N44</f>
        <v>2934966.25542539</v>
      </c>
      <c r="M44" s="67"/>
      <c r="N44" s="81" t="n">
        <f aca="false">'Low pensions'!L44</f>
        <v>763062.312883209</v>
      </c>
      <c r="O44" s="9"/>
      <c r="P44" s="81" t="n">
        <f aca="false">'Low pensions'!X44</f>
        <v>19427697.557348</v>
      </c>
      <c r="Q44" s="67"/>
      <c r="R44" s="81" t="n">
        <f aca="false">'Low SIPA income'!G39</f>
        <v>18054893.305519</v>
      </c>
      <c r="S44" s="67"/>
      <c r="T44" s="81" t="n">
        <f aca="false">'Low SIPA income'!J39</f>
        <v>69034449.4019479</v>
      </c>
      <c r="U44" s="9"/>
      <c r="V44" s="81" t="n">
        <f aca="false">'Low SIPA income'!F39</f>
        <v>108800.950619151</v>
      </c>
      <c r="W44" s="67"/>
      <c r="X44" s="81" t="n">
        <f aca="false">'Low SIPA income'!M39</f>
        <v>273276.619770837</v>
      </c>
      <c r="Y44" s="9"/>
      <c r="Z44" s="9" t="n">
        <f aca="false">R44+V44-N44-L44-F44</f>
        <v>-3576535.90031515</v>
      </c>
      <c r="AA44" s="9"/>
      <c r="AB44" s="9" t="n">
        <f aca="false">T44-P44-D44</f>
        <v>-49656117.9832906</v>
      </c>
      <c r="AC44" s="50"/>
      <c r="AD44" s="9"/>
      <c r="AE44" s="9"/>
      <c r="AF44" s="9"/>
      <c r="AG44" s="9" t="n">
        <f aca="false">AG43*'Pessimist macro hypothesis'!B26/'Pessimist macro hypothesis'!B25</f>
        <v>4865645255.90322</v>
      </c>
      <c r="AH44" s="40" t="n">
        <f aca="false">(AG44-AG43)/AG43</f>
        <v>0.00281672823813395</v>
      </c>
      <c r="AI44" s="40"/>
      <c r="AJ44" s="40" t="n">
        <f aca="false">AB44/AG44</f>
        <v>-0.0102054538240423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11497717</v>
      </c>
      <c r="AX44" s="7"/>
      <c r="AY44" s="40" t="n">
        <f aca="false">(AW44-AW43)/AW43</f>
        <v>0.00439716298426688</v>
      </c>
      <c r="AZ44" s="39" t="n">
        <f aca="false">workers_and_wage_low!B32</f>
        <v>6129.02510966084</v>
      </c>
      <c r="BA44" s="40" t="n">
        <f aca="false">(AZ44-AZ43)/AZ43</f>
        <v>0.00263505824798657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0.0167894918982075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'Low pensions'!Q45</f>
        <v>107346847.237382</v>
      </c>
      <c r="E45" s="9"/>
      <c r="F45" s="67" t="n">
        <f aca="false">'Low pensions'!I45</f>
        <v>19511560.1741793</v>
      </c>
      <c r="G45" s="81" t="n">
        <f aca="false">'Low pensions'!K45</f>
        <v>495534.910962431</v>
      </c>
      <c r="H45" s="81" t="n">
        <f aca="false">'Low pensions'!V45</f>
        <v>2726286.87367955</v>
      </c>
      <c r="I45" s="81" t="n">
        <f aca="false">'Low pensions'!M45</f>
        <v>15325.8219885289</v>
      </c>
      <c r="J45" s="81" t="n">
        <f aca="false">'Low pensions'!W45</f>
        <v>84318.1507323579</v>
      </c>
      <c r="K45" s="9"/>
      <c r="L45" s="81" t="n">
        <f aca="false">'Low pensions'!N45</f>
        <v>3342452.81928364</v>
      </c>
      <c r="M45" s="67"/>
      <c r="N45" s="81" t="n">
        <f aca="false">'Low pensions'!L45</f>
        <v>826360.523492921</v>
      </c>
      <c r="O45" s="9"/>
      <c r="P45" s="81" t="n">
        <f aca="false">'Low pensions'!X45</f>
        <v>21890395.3531013</v>
      </c>
      <c r="Q45" s="67"/>
      <c r="R45" s="81" t="n">
        <f aca="false">'Low SIPA income'!G40</f>
        <v>21346831.7017142</v>
      </c>
      <c r="S45" s="67" t="n">
        <f aca="false">SUM(T42:T45)/AVERAGE(AG42:AG45)</f>
        <v>0.0613143652953622</v>
      </c>
      <c r="T45" s="81" t="n">
        <f aca="false">'Low SIPA income'!J40</f>
        <v>81621461.1776976</v>
      </c>
      <c r="U45" s="9"/>
      <c r="V45" s="81" t="n">
        <f aca="false">'Low SIPA income'!F40</f>
        <v>101948.5710505</v>
      </c>
      <c r="W45" s="67"/>
      <c r="X45" s="81" t="n">
        <f aca="false">'Low SIPA income'!M40</f>
        <v>256065.417890233</v>
      </c>
      <c r="Y45" s="9"/>
      <c r="Z45" s="9" t="n">
        <f aca="false">R45+V45-N45-L45-F45</f>
        <v>-2231593.24419115</v>
      </c>
      <c r="AA45" s="9"/>
      <c r="AB45" s="9" t="n">
        <f aca="false">T45-P45-D45</f>
        <v>-47615781.4127855</v>
      </c>
      <c r="AC45" s="50"/>
      <c r="AD45" s="9"/>
      <c r="AE45" s="9"/>
      <c r="AF45" s="9"/>
      <c r="AG45" s="9" t="n">
        <f aca="false">AG44*'Pessimist macro hypothesis'!B27/'Pessimist macro hypothesis'!B26</f>
        <v>4900135041.18834</v>
      </c>
      <c r="AH45" s="40" t="n">
        <f aca="false">(AG45-AG44)/AG44</f>
        <v>0.00708842989391233</v>
      </c>
      <c r="AI45" s="40" t="n">
        <f aca="false">(AG45-AG41)/AG41</f>
        <v>0.0360815628498472</v>
      </c>
      <c r="AJ45" s="40" t="n">
        <f aca="false">AB45/AG45</f>
        <v>-0.0097172386092523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11504496</v>
      </c>
      <c r="AX45" s="7"/>
      <c r="AY45" s="40" t="n">
        <f aca="false">(AW45-AW44)/AW44</f>
        <v>0.000589595308355563</v>
      </c>
      <c r="AZ45" s="39" t="n">
        <f aca="false">workers_and_wage_low!B33</f>
        <v>6184.91646005219</v>
      </c>
      <c r="BA45" s="40" t="n">
        <f aca="false">(AZ45-AZ44)/AZ44</f>
        <v>0.00911912569965709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0.0144633456085418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'Low pensions'!Q46</f>
        <v>101275506.087739</v>
      </c>
      <c r="E46" s="6"/>
      <c r="F46" s="8" t="n">
        <f aca="false">'Low pensions'!I46</f>
        <v>18408022.0524005</v>
      </c>
      <c r="G46" s="80" t="n">
        <f aca="false">'Low pensions'!K46</f>
        <v>478318.056352954</v>
      </c>
      <c r="H46" s="80" t="n">
        <f aca="false">'Low pensions'!V46</f>
        <v>2631564.81941156</v>
      </c>
      <c r="I46" s="80" t="n">
        <f aca="false">'Low pensions'!M46</f>
        <v>14793.3419490605</v>
      </c>
      <c r="J46" s="80" t="n">
        <f aca="false">'Low pensions'!W46</f>
        <v>81388.6026622135</v>
      </c>
      <c r="K46" s="6"/>
      <c r="L46" s="80" t="n">
        <f aca="false">'Low pensions'!N46</f>
        <v>3668236.73707657</v>
      </c>
      <c r="M46" s="8"/>
      <c r="N46" s="80" t="n">
        <f aca="false">'Low pensions'!L46</f>
        <v>781338.203355331</v>
      </c>
      <c r="O46" s="6"/>
      <c r="P46" s="80" t="n">
        <f aca="false">'Low pensions'!X46</f>
        <v>23333190.1295753</v>
      </c>
      <c r="Q46" s="8"/>
      <c r="R46" s="80" t="n">
        <f aca="false">'Low SIPA income'!G41</f>
        <v>18561058.568684</v>
      </c>
      <c r="S46" s="8"/>
      <c r="T46" s="80" t="n">
        <f aca="false">'Low SIPA income'!J41</f>
        <v>70969816.1558632</v>
      </c>
      <c r="U46" s="6"/>
      <c r="V46" s="80" t="n">
        <f aca="false">'Low SIPA income'!F41</f>
        <v>111126.72633358</v>
      </c>
      <c r="W46" s="8"/>
      <c r="X46" s="80" t="n">
        <f aca="false">'Low SIPA income'!M41</f>
        <v>279118.297825736</v>
      </c>
      <c r="Y46" s="6"/>
      <c r="Z46" s="6" t="n">
        <f aca="false">R46+V46-N46-L46-F46</f>
        <v>-4185411.69781479</v>
      </c>
      <c r="AA46" s="6"/>
      <c r="AB46" s="6" t="n">
        <f aca="false">T46-P46-D46</f>
        <v>-53638880.0614513</v>
      </c>
      <c r="AC46" s="50"/>
      <c r="AD46" s="6"/>
      <c r="AE46" s="6"/>
      <c r="AF46" s="6"/>
      <c r="AG46" s="6" t="n">
        <f aca="false">AG45*'Pessimist macro hypothesis'!B28/'Pessimist macro hypothesis'!B27</f>
        <v>4943959358.79188</v>
      </c>
      <c r="AH46" s="61" t="n">
        <f aca="false">(AG46-AG45)/AG45</f>
        <v>0.00894349180893305</v>
      </c>
      <c r="AI46" s="61"/>
      <c r="AJ46" s="61" t="n">
        <f aca="false">AB46/AG46</f>
        <v>-0.0108493772235536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0.00646536279271989</v>
      </c>
      <c r="AV46" s="5"/>
      <c r="AW46" s="65" t="n">
        <f aca="false">workers_and_wage_low!C34</f>
        <v>11570636</v>
      </c>
      <c r="AX46" s="5"/>
      <c r="AY46" s="61" t="n">
        <f aca="false">(AW46-AW45)/AW45</f>
        <v>0.00574905671660888</v>
      </c>
      <c r="AZ46" s="66" t="n">
        <f aca="false">workers_and_wage_low!B34</f>
        <v>6214.75799094523</v>
      </c>
      <c r="BA46" s="61" t="n">
        <f aca="false">(AZ46-AZ45)/AZ45</f>
        <v>0.00482488827226349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0.0166442170891083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'Low pensions'!Q47</f>
        <v>110495689.636444</v>
      </c>
      <c r="E47" s="9"/>
      <c r="F47" s="67" t="n">
        <f aca="false">'Low pensions'!I47</f>
        <v>20083899.5537648</v>
      </c>
      <c r="G47" s="81" t="n">
        <f aca="false">'Low pensions'!K47</f>
        <v>544132.547145248</v>
      </c>
      <c r="H47" s="81" t="n">
        <f aca="false">'Low pensions'!V47</f>
        <v>2993656.72933662</v>
      </c>
      <c r="I47" s="81" t="n">
        <f aca="false">'Low pensions'!M47</f>
        <v>16828.841664286</v>
      </c>
      <c r="J47" s="81" t="n">
        <f aca="false">'Low pensions'!W47</f>
        <v>92587.3215258748</v>
      </c>
      <c r="K47" s="9"/>
      <c r="L47" s="81" t="n">
        <f aca="false">'Low pensions'!N47</f>
        <v>3421822.06619848</v>
      </c>
      <c r="M47" s="67"/>
      <c r="N47" s="81" t="n">
        <f aca="false">'Low pensions'!L47</f>
        <v>854066.835729759</v>
      </c>
      <c r="O47" s="9"/>
      <c r="P47" s="81" t="n">
        <f aca="false">'Low pensions'!X47</f>
        <v>22454674.7078913</v>
      </c>
      <c r="Q47" s="67"/>
      <c r="R47" s="81" t="n">
        <f aca="false">'Low SIPA income'!G42</f>
        <v>21739684.7651985</v>
      </c>
      <c r="S47" s="67"/>
      <c r="T47" s="81" t="n">
        <f aca="false">'Low SIPA income'!J42</f>
        <v>83123568.9151725</v>
      </c>
      <c r="U47" s="9"/>
      <c r="V47" s="81" t="n">
        <f aca="false">'Low SIPA income'!F42</f>
        <v>101500.415087725</v>
      </c>
      <c r="W47" s="67"/>
      <c r="X47" s="81" t="n">
        <f aca="false">'Low SIPA income'!M42</f>
        <v>254939.779318692</v>
      </c>
      <c r="Y47" s="9"/>
      <c r="Z47" s="9" t="n">
        <f aca="false">R47+V47-N47-L47-F47</f>
        <v>-2518603.27540683</v>
      </c>
      <c r="AA47" s="9"/>
      <c r="AB47" s="9" t="n">
        <f aca="false">T47-P47-D47</f>
        <v>-49826795.4291624</v>
      </c>
      <c r="AC47" s="50"/>
      <c r="AD47" s="9"/>
      <c r="AE47" s="9"/>
      <c r="AF47" s="9"/>
      <c r="AG47" s="9" t="n">
        <f aca="false">AG46*'Pessimist macro hypothesis'!B29/'Pessimist macro hypothesis'!B28</f>
        <v>5002389885.9862</v>
      </c>
      <c r="AH47" s="40" t="n">
        <f aca="false">(AG47-AG46)/AG46</f>
        <v>0.0118185694812434</v>
      </c>
      <c r="AI47" s="40"/>
      <c r="AJ47" s="40" t="n">
        <f aca="false">AB47/AG47</f>
        <v>-0.00996059814704731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11567744</v>
      </c>
      <c r="AX47" s="7"/>
      <c r="AY47" s="40" t="n">
        <f aca="false">(AW47-AW46)/AW46</f>
        <v>-0.000249943045481683</v>
      </c>
      <c r="AZ47" s="39" t="n">
        <f aca="false">workers_and_wage_low!B35</f>
        <v>6244.32816234378</v>
      </c>
      <c r="BA47" s="40" t="n">
        <f aca="false">(AZ47-AZ46)/AZ46</f>
        <v>0.00475805678059115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0.0145404881700174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'Low pensions'!Q48</f>
        <v>104908934.714563</v>
      </c>
      <c r="E48" s="9"/>
      <c r="F48" s="67" t="n">
        <f aca="false">'Low pensions'!I48</f>
        <v>19068440.7150378</v>
      </c>
      <c r="G48" s="81" t="n">
        <f aca="false">'Low pensions'!K48</f>
        <v>532069.675047603</v>
      </c>
      <c r="H48" s="81" t="n">
        <f aca="false">'Low pensions'!V48</f>
        <v>2927290.36617805</v>
      </c>
      <c r="I48" s="81" t="n">
        <f aca="false">'Low pensions'!M48</f>
        <v>16455.7631458022</v>
      </c>
      <c r="J48" s="81" t="n">
        <f aca="false">'Low pensions'!W48</f>
        <v>90534.7535931358</v>
      </c>
      <c r="K48" s="9"/>
      <c r="L48" s="81" t="n">
        <f aca="false">'Low pensions'!N48</f>
        <v>3130274.11664736</v>
      </c>
      <c r="M48" s="67"/>
      <c r="N48" s="81" t="n">
        <f aca="false">'Low pensions'!L48</f>
        <v>812698.160399925</v>
      </c>
      <c r="O48" s="9"/>
      <c r="P48" s="81" t="n">
        <f aca="false">'Low pensions'!X48</f>
        <v>20714232.7657776</v>
      </c>
      <c r="Q48" s="67"/>
      <c r="R48" s="81" t="n">
        <f aca="false">'Low SIPA income'!G43</f>
        <v>18944636.8277954</v>
      </c>
      <c r="S48" s="67"/>
      <c r="T48" s="81" t="n">
        <f aca="false">'Low SIPA income'!J43</f>
        <v>72436460.8749555</v>
      </c>
      <c r="U48" s="9"/>
      <c r="V48" s="81" t="n">
        <f aca="false">'Low SIPA income'!F43</f>
        <v>105765.959646168</v>
      </c>
      <c r="W48" s="67"/>
      <c r="X48" s="81" t="n">
        <f aca="false">'Low SIPA income'!M43</f>
        <v>265653.597458881</v>
      </c>
      <c r="Y48" s="9"/>
      <c r="Z48" s="9" t="n">
        <f aca="false">R48+V48-N48-L48-F48</f>
        <v>-3961010.20464352</v>
      </c>
      <c r="AA48" s="9"/>
      <c r="AB48" s="9" t="n">
        <f aca="false">T48-P48-D48</f>
        <v>-53186706.6053846</v>
      </c>
      <c r="AC48" s="50"/>
      <c r="AD48" s="9"/>
      <c r="AE48" s="9"/>
      <c r="AF48" s="9"/>
      <c r="AG48" s="9" t="n">
        <f aca="false">AG47*'Pessimist macro hypothesis'!B30/'Pessimist macro hypothesis'!B29</f>
        <v>5011614613.58032</v>
      </c>
      <c r="AH48" s="40" t="n">
        <f aca="false">(AG48-AG47)/AG47</f>
        <v>0.0018440640982348</v>
      </c>
      <c r="AI48" s="40"/>
      <c r="AJ48" s="40" t="n">
        <f aca="false">AB48/AG48</f>
        <v>-0.0106126888650338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11582370</v>
      </c>
      <c r="AX48" s="7"/>
      <c r="AY48" s="40" t="n">
        <f aca="false">(AW48-AW47)/AW47</f>
        <v>0.00126437791154438</v>
      </c>
      <c r="AZ48" s="39" t="n">
        <f aca="false">workers_and_wage_low!B36</f>
        <v>6281.13839146436</v>
      </c>
      <c r="BA48" s="40" t="n">
        <f aca="false">(AZ48-AZ47)/AZ47</f>
        <v>0.00589498632416007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0.0168289834685012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'Low pensions'!Q49</f>
        <v>113737475.40527</v>
      </c>
      <c r="E49" s="9"/>
      <c r="F49" s="67" t="n">
        <f aca="false">'Low pensions'!I49</f>
        <v>20673132.4909966</v>
      </c>
      <c r="G49" s="81" t="n">
        <f aca="false">'Low pensions'!K49</f>
        <v>607559.400966728</v>
      </c>
      <c r="H49" s="81" t="n">
        <f aca="false">'Low pensions'!V49</f>
        <v>3342612.56511507</v>
      </c>
      <c r="I49" s="81" t="n">
        <f aca="false">'Low pensions'!M49</f>
        <v>18790.4969371152</v>
      </c>
      <c r="J49" s="81" t="n">
        <f aca="false">'Low pensions'!W49</f>
        <v>103379.770055105</v>
      </c>
      <c r="K49" s="9"/>
      <c r="L49" s="81" t="n">
        <f aca="false">'Low pensions'!N49</f>
        <v>3516223.08437764</v>
      </c>
      <c r="M49" s="67"/>
      <c r="N49" s="81" t="n">
        <f aca="false">'Low pensions'!L49</f>
        <v>883080.412795272</v>
      </c>
      <c r="O49" s="9"/>
      <c r="P49" s="81" t="n">
        <f aca="false">'Low pensions'!X49</f>
        <v>23104146.1806118</v>
      </c>
      <c r="Q49" s="67"/>
      <c r="R49" s="81" t="n">
        <f aca="false">'Low SIPA income'!G44</f>
        <v>22208455.7198905</v>
      </c>
      <c r="S49" s="67"/>
      <c r="T49" s="81" t="n">
        <f aca="false">'Low SIPA income'!J44</f>
        <v>84915955.2896128</v>
      </c>
      <c r="U49" s="9"/>
      <c r="V49" s="81" t="n">
        <f aca="false">'Low SIPA income'!F44</f>
        <v>104111.641168818</v>
      </c>
      <c r="W49" s="67"/>
      <c r="X49" s="81" t="n">
        <f aca="false">'Low SIPA income'!M44</f>
        <v>261498.426397028</v>
      </c>
      <c r="Y49" s="9"/>
      <c r="Z49" s="9" t="n">
        <f aca="false">R49+V49-N49-L49-F49</f>
        <v>-2759868.62711022</v>
      </c>
      <c r="AA49" s="9"/>
      <c r="AB49" s="9" t="n">
        <f aca="false">T49-P49-D49</f>
        <v>-51925666.2962689</v>
      </c>
      <c r="AC49" s="50"/>
      <c r="AD49" s="9"/>
      <c r="AE49" s="9"/>
      <c r="AF49" s="9"/>
      <c r="AG49" s="9" t="n">
        <f aca="false">AG48*'Pessimist macro hypothesis'!B31/'Pessimist macro hypothesis'!B30</f>
        <v>5027929051.8437</v>
      </c>
      <c r="AH49" s="40" t="n">
        <f aca="false">(AG49-AG48)/AG48</f>
        <v>0.0032553257824683</v>
      </c>
      <c r="AI49" s="40" t="n">
        <f aca="false">(AG49-AG45)/AG45</f>
        <v>0.0260796915964933</v>
      </c>
      <c r="AJ49" s="40" t="n">
        <f aca="false">AB49/AG49</f>
        <v>-0.010327446103725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11596960</v>
      </c>
      <c r="AX49" s="7"/>
      <c r="AY49" s="40" t="n">
        <f aca="false">(AW49-AW48)/AW48</f>
        <v>0.00125967310662671</v>
      </c>
      <c r="AZ49" s="39" t="n">
        <f aca="false">workers_and_wage_low!B37</f>
        <v>6327.66759406571</v>
      </c>
      <c r="BA49" s="40" t="n">
        <f aca="false">(AZ49-AZ48)/AZ48</f>
        <v>0.00740776587004897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0.0146397624259364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'Low pensions'!Q50</f>
        <v>108618636.528548</v>
      </c>
      <c r="E50" s="6"/>
      <c r="F50" s="8" t="n">
        <f aca="false">'Low pensions'!I50</f>
        <v>19742722.9323048</v>
      </c>
      <c r="G50" s="80" t="n">
        <f aca="false">'Low pensions'!K50</f>
        <v>587853.537436975</v>
      </c>
      <c r="H50" s="80" t="n">
        <f aca="false">'Low pensions'!V50</f>
        <v>3234196.71814408</v>
      </c>
      <c r="I50" s="80" t="n">
        <f aca="false">'Low pensions'!M50</f>
        <v>18181.0372403188</v>
      </c>
      <c r="J50" s="80" t="n">
        <f aca="false">'Low pensions'!W50</f>
        <v>100026.702623013</v>
      </c>
      <c r="K50" s="6"/>
      <c r="L50" s="80" t="n">
        <f aca="false">'Low pensions'!N50</f>
        <v>3928380.64764416</v>
      </c>
      <c r="M50" s="8"/>
      <c r="N50" s="80" t="n">
        <f aca="false">'Low pensions'!L50</f>
        <v>844716.850692064</v>
      </c>
      <c r="O50" s="6"/>
      <c r="P50" s="80" t="n">
        <f aca="false">'Low pensions'!X50</f>
        <v>25031768.7361053</v>
      </c>
      <c r="Q50" s="8"/>
      <c r="R50" s="80" t="n">
        <f aca="false">'Low SIPA income'!G45</f>
        <v>19319745.8356184</v>
      </c>
      <c r="S50" s="8"/>
      <c r="T50" s="80" t="n">
        <f aca="false">'Low SIPA income'!J45</f>
        <v>73870722.6777022</v>
      </c>
      <c r="U50" s="6"/>
      <c r="V50" s="80" t="n">
        <f aca="false">'Low SIPA income'!F45</f>
        <v>108866.857555903</v>
      </c>
      <c r="W50" s="8"/>
      <c r="X50" s="80" t="n">
        <f aca="false">'Low SIPA income'!M45</f>
        <v>273442.158994461</v>
      </c>
      <c r="Y50" s="6"/>
      <c r="Z50" s="6" t="n">
        <f aca="false">R50+V50-N50-L50-F50</f>
        <v>-5087207.73746671</v>
      </c>
      <c r="AA50" s="6"/>
      <c r="AB50" s="6" t="n">
        <f aca="false">T50-P50-D50</f>
        <v>-59779682.5869512</v>
      </c>
      <c r="AC50" s="50"/>
      <c r="AD50" s="6"/>
      <c r="AE50" s="6"/>
      <c r="AF50" s="6"/>
      <c r="AG50" s="6" t="n">
        <f aca="false">AG49*'Pessimist macro hypothesis'!B32/'Pessimist macro hypothesis'!B31</f>
        <v>5082390220.83803</v>
      </c>
      <c r="AH50" s="61" t="n">
        <f aca="false">(AG50-AG49)/AG49</f>
        <v>0.01083172981018</v>
      </c>
      <c r="AI50" s="61"/>
      <c r="AJ50" s="61" t="n">
        <f aca="false">AB50/AG50</f>
        <v>-0.0117621197880186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0.00911123092019473</v>
      </c>
      <c r="AV50" s="5"/>
      <c r="AW50" s="65" t="n">
        <f aca="false">workers_and_wage_low!C38</f>
        <v>11631051</v>
      </c>
      <c r="AX50" s="5"/>
      <c r="AY50" s="61" t="n">
        <f aca="false">(AW50-AW49)/AW49</f>
        <v>0.00293964970130103</v>
      </c>
      <c r="AZ50" s="66" t="n">
        <f aca="false">workers_and_wage_low!B38</f>
        <v>6341.83443366115</v>
      </c>
      <c r="BA50" s="61" t="n">
        <f aca="false">(AZ50-AZ49)/AZ49</f>
        <v>0.00223887228348247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0.0169118769559759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'Low pensions'!Q51</f>
        <v>117497709.635457</v>
      </c>
      <c r="E51" s="9"/>
      <c r="F51" s="67" t="n">
        <f aca="false">'Low pensions'!I51</f>
        <v>21356599.5730718</v>
      </c>
      <c r="G51" s="81" t="n">
        <f aca="false">'Low pensions'!K51</f>
        <v>648074.689148617</v>
      </c>
      <c r="H51" s="81" t="n">
        <f aca="false">'Low pensions'!V51</f>
        <v>3565515.72674923</v>
      </c>
      <c r="I51" s="81" t="n">
        <f aca="false">'Low pensions'!M51</f>
        <v>20043.5470870708</v>
      </c>
      <c r="J51" s="81" t="n">
        <f aca="false">'Low pensions'!W51</f>
        <v>110273.682270595</v>
      </c>
      <c r="K51" s="9"/>
      <c r="L51" s="81" t="n">
        <f aca="false">'Low pensions'!N51</f>
        <v>3600308.91819589</v>
      </c>
      <c r="M51" s="67"/>
      <c r="N51" s="81" t="n">
        <f aca="false">'Low pensions'!L51</f>
        <v>916064.640672114</v>
      </c>
      <c r="O51" s="9"/>
      <c r="P51" s="81" t="n">
        <f aca="false">'Low pensions'!X51</f>
        <v>23721937.4618797</v>
      </c>
      <c r="Q51" s="67"/>
      <c r="R51" s="81" t="n">
        <f aca="false">'Low SIPA income'!G46</f>
        <v>22514796.0450774</v>
      </c>
      <c r="S51" s="67"/>
      <c r="T51" s="81" t="n">
        <f aca="false">'Low SIPA income'!J46</f>
        <v>86087274.0740018</v>
      </c>
      <c r="U51" s="9"/>
      <c r="V51" s="81" t="n">
        <f aca="false">'Low SIPA income'!F46</f>
        <v>108661.364275986</v>
      </c>
      <c r="W51" s="67"/>
      <c r="X51" s="81" t="n">
        <f aca="false">'Low SIPA income'!M46</f>
        <v>272926.019120665</v>
      </c>
      <c r="Y51" s="9"/>
      <c r="Z51" s="9" t="n">
        <f aca="false">R51+V51-N51-L51-F51</f>
        <v>-3249515.72258643</v>
      </c>
      <c r="AA51" s="9"/>
      <c r="AB51" s="9" t="n">
        <f aca="false">T51-P51-D51</f>
        <v>-55132373.0233351</v>
      </c>
      <c r="AC51" s="50"/>
      <c r="AD51" s="9"/>
      <c r="AE51" s="9"/>
      <c r="AF51" s="9"/>
      <c r="AG51" s="9" t="n">
        <f aca="false">AG50*'Pessimist macro hypothesis'!B33/'Pessimist macro hypothesis'!B32</f>
        <v>5127449633.13587</v>
      </c>
      <c r="AH51" s="40" t="n">
        <f aca="false">(AG51-AG50)/AG50</f>
        <v>0.00886579155474791</v>
      </c>
      <c r="AI51" s="40"/>
      <c r="AJ51" s="40" t="n">
        <f aca="false">AB51/AG51</f>
        <v>-0.0107523967991894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11653881</v>
      </c>
      <c r="AX51" s="7"/>
      <c r="AY51" s="40" t="n">
        <f aca="false">(AW51-AW50)/AW50</f>
        <v>0.00196284927303646</v>
      </c>
      <c r="AZ51" s="39" t="n">
        <f aca="false">workers_and_wage_low!B39</f>
        <v>6375.02512400421</v>
      </c>
      <c r="BA51" s="40" t="n">
        <f aca="false">(AZ51-AZ50)/AZ50</f>
        <v>0.00523361035205963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0.0146591538370702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'Low pensions'!Q52</f>
        <v>112783890.865538</v>
      </c>
      <c r="E52" s="9"/>
      <c r="F52" s="67" t="n">
        <f aca="false">'Low pensions'!I52</f>
        <v>20499807.2131056</v>
      </c>
      <c r="G52" s="81" t="n">
        <f aca="false">'Low pensions'!K52</f>
        <v>636916.455017879</v>
      </c>
      <c r="H52" s="81" t="n">
        <f aca="false">'Low pensions'!V52</f>
        <v>3504126.41477323</v>
      </c>
      <c r="I52" s="81" t="n">
        <f aca="false">'Low pensions'!M52</f>
        <v>19698.4470624089</v>
      </c>
      <c r="J52" s="81" t="n">
        <f aca="false">'Low pensions'!W52</f>
        <v>108375.043755874</v>
      </c>
      <c r="K52" s="9"/>
      <c r="L52" s="81" t="n">
        <f aca="false">'Low pensions'!N52</f>
        <v>3311168.44796893</v>
      </c>
      <c r="M52" s="67"/>
      <c r="N52" s="81" t="n">
        <f aca="false">'Low pensions'!L52</f>
        <v>880806.662999574</v>
      </c>
      <c r="O52" s="9"/>
      <c r="P52" s="81" t="n">
        <f aca="false">'Low pensions'!X52</f>
        <v>22027607.1969869</v>
      </c>
      <c r="Q52" s="67"/>
      <c r="R52" s="81" t="n">
        <f aca="false">'Low SIPA income'!G47</f>
        <v>19525974.4448863</v>
      </c>
      <c r="S52" s="67"/>
      <c r="T52" s="81" t="n">
        <f aca="false">'Low SIPA income'!J47</f>
        <v>74659255.6394219</v>
      </c>
      <c r="U52" s="9"/>
      <c r="V52" s="81" t="n">
        <f aca="false">'Low SIPA income'!F47</f>
        <v>112168.502139919</v>
      </c>
      <c r="W52" s="67"/>
      <c r="X52" s="81" t="n">
        <f aca="false">'Low SIPA income'!M47</f>
        <v>281734.938298961</v>
      </c>
      <c r="Y52" s="9"/>
      <c r="Z52" s="9" t="n">
        <f aca="false">R52+V52-N52-L52-F52</f>
        <v>-5053639.3770479</v>
      </c>
      <c r="AA52" s="9"/>
      <c r="AB52" s="9" t="n">
        <f aca="false">T52-P52-D52</f>
        <v>-60152242.4231033</v>
      </c>
      <c r="AC52" s="50"/>
      <c r="AD52" s="9"/>
      <c r="AE52" s="9"/>
      <c r="AF52" s="9"/>
      <c r="AG52" s="9" t="n">
        <f aca="false">AG51*'Pessimist macro hypothesis'!B34/'Pessimist macro hypothesis'!B33</f>
        <v>5161963051.98773</v>
      </c>
      <c r="AH52" s="40" t="n">
        <f aca="false">(AG52-AG51)/AG51</f>
        <v>0.00673110831334584</v>
      </c>
      <c r="AI52" s="40"/>
      <c r="AJ52" s="40" t="n">
        <f aca="false">AB52/AG52</f>
        <v>-0.0116529781048976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11701817</v>
      </c>
      <c r="AX52" s="7"/>
      <c r="AY52" s="40" t="n">
        <f aca="false">(AW52-AW51)/AW51</f>
        <v>0.00411330783281552</v>
      </c>
      <c r="AZ52" s="39" t="n">
        <f aca="false">workers_and_wage_low!B40</f>
        <v>6368.40411829942</v>
      </c>
      <c r="BA52" s="40" t="n">
        <f aca="false">(AZ52-AZ51)/AZ51</f>
        <v>-0.00103858503707805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0.0170026000350744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'Low pensions'!Q53</f>
        <v>120448321.125181</v>
      </c>
      <c r="E53" s="9"/>
      <c r="F53" s="67" t="n">
        <f aca="false">'Low pensions'!I53</f>
        <v>21892908.1383813</v>
      </c>
      <c r="G53" s="81" t="n">
        <f aca="false">'Low pensions'!K53</f>
        <v>747757.780294855</v>
      </c>
      <c r="H53" s="81" t="n">
        <f aca="false">'Low pensions'!V53</f>
        <v>4113942.68296906</v>
      </c>
      <c r="I53" s="81" t="n">
        <f aca="false">'Low pensions'!M53</f>
        <v>23126.5292874697</v>
      </c>
      <c r="J53" s="81" t="n">
        <f aca="false">'Low pensions'!W53</f>
        <v>127235.340710383</v>
      </c>
      <c r="K53" s="9"/>
      <c r="L53" s="81" t="n">
        <f aca="false">'Low pensions'!N53</f>
        <v>3650499.21939268</v>
      </c>
      <c r="M53" s="67"/>
      <c r="N53" s="81" t="n">
        <f aca="false">'Low pensions'!L53</f>
        <v>942961.830384828</v>
      </c>
      <c r="O53" s="9"/>
      <c r="P53" s="81" t="n">
        <f aca="false">'Low pensions'!X53</f>
        <v>24130355.5752299</v>
      </c>
      <c r="Q53" s="67"/>
      <c r="R53" s="81" t="n">
        <f aca="false">'Low SIPA income'!G48</f>
        <v>22695288.3142552</v>
      </c>
      <c r="S53" s="67"/>
      <c r="T53" s="81" t="n">
        <f aca="false">'Low SIPA income'!J48</f>
        <v>86777401.9087749</v>
      </c>
      <c r="U53" s="9"/>
      <c r="V53" s="81" t="n">
        <f aca="false">'Low SIPA income'!F48</f>
        <v>111543.046708623</v>
      </c>
      <c r="W53" s="67"/>
      <c r="X53" s="81" t="n">
        <f aca="false">'Low SIPA income'!M48</f>
        <v>280163.974579349</v>
      </c>
      <c r="Y53" s="9"/>
      <c r="Z53" s="9" t="n">
        <f aca="false">R53+V53-N53-L53-F53</f>
        <v>-3679537.82719498</v>
      </c>
      <c r="AA53" s="9"/>
      <c r="AB53" s="9" t="n">
        <f aca="false">T53-P53-D53</f>
        <v>-57801274.7916362</v>
      </c>
      <c r="AC53" s="50"/>
      <c r="AD53" s="9"/>
      <c r="AE53" s="9"/>
      <c r="AF53" s="9"/>
      <c r="AG53" s="9" t="n">
        <f aca="false">AG52*'Pessimist macro hypothesis'!B35/'Pessimist macro hypothesis'!B34</f>
        <v>5213666791.54651</v>
      </c>
      <c r="AH53" s="40" t="n">
        <f aca="false">(AG53-AG52)/AG52</f>
        <v>0.0100162940025051</v>
      </c>
      <c r="AI53" s="40" t="n">
        <f aca="false">(AG53-AG49)/AG49</f>
        <v>0.0369412013947764</v>
      </c>
      <c r="AJ53" s="40" t="n">
        <f aca="false">AB53/AG53</f>
        <v>-0.0110864919264414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11765154</v>
      </c>
      <c r="AX53" s="7"/>
      <c r="AY53" s="40" t="n">
        <f aca="false">(AW53-AW52)/AW52</f>
        <v>0.0054125782346451</v>
      </c>
      <c r="AZ53" s="39" t="n">
        <f aca="false">workers_and_wage_low!B41</f>
        <v>6392.84801853955</v>
      </c>
      <c r="BA53" s="40" t="n">
        <f aca="false">(AZ53-AZ52)/AZ52</f>
        <v>0.00383830859129838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 t="n">
        <v>100</v>
      </c>
      <c r="BG53" s="73" t="n">
        <f aca="false">(BB53-BB49)/BB49</f>
        <v>0.01</v>
      </c>
      <c r="BH53" s="7"/>
      <c r="BI53" s="40" t="n">
        <f aca="false">T60/AG60</f>
        <v>0.0147792568701835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'Low pensions'!Q54</f>
        <v>116570713.60997</v>
      </c>
      <c r="E54" s="6"/>
      <c r="F54" s="8" t="n">
        <f aca="false">'Low pensions'!I54</f>
        <v>21188107.072379</v>
      </c>
      <c r="G54" s="80" t="n">
        <f aca="false">'Low pensions'!K54</f>
        <v>801790.073175102</v>
      </c>
      <c r="H54" s="80" t="n">
        <f aca="false">'Low pensions'!V54</f>
        <v>4411212.41629244</v>
      </c>
      <c r="I54" s="80" t="n">
        <f aca="false">'Low pensions'!M54</f>
        <v>24797.631129127</v>
      </c>
      <c r="J54" s="80" t="n">
        <f aca="false">'Low pensions'!W54</f>
        <v>136429.249988427</v>
      </c>
      <c r="K54" s="6"/>
      <c r="L54" s="80" t="n">
        <f aca="false">'Low pensions'!N54</f>
        <v>4203219.29031744</v>
      </c>
      <c r="M54" s="8"/>
      <c r="N54" s="80" t="n">
        <f aca="false">'Low pensions'!L54</f>
        <v>914749.5989151</v>
      </c>
      <c r="O54" s="6"/>
      <c r="P54" s="80" t="n">
        <f aca="false">'Low pensions'!X54</f>
        <v>26843207.2771867</v>
      </c>
      <c r="Q54" s="8"/>
      <c r="R54" s="80" t="n">
        <f aca="false">'Low SIPA income'!G49</f>
        <v>20062313.4950385</v>
      </c>
      <c r="S54" s="8"/>
      <c r="T54" s="80" t="n">
        <f aca="false">'Low SIPA income'!J49</f>
        <v>76709994.4830962</v>
      </c>
      <c r="U54" s="6"/>
      <c r="V54" s="80" t="n">
        <f aca="false">'Low SIPA income'!F49</f>
        <v>112330.343859906</v>
      </c>
      <c r="W54" s="8"/>
      <c r="X54" s="80" t="n">
        <f aca="false">'Low SIPA income'!M49</f>
        <v>282141.438039307</v>
      </c>
      <c r="Y54" s="6"/>
      <c r="Z54" s="6" t="n">
        <f aca="false">R54+V54-N54-L54-F54</f>
        <v>-6131432.12271315</v>
      </c>
      <c r="AA54" s="6"/>
      <c r="AB54" s="6" t="n">
        <f aca="false">T54-P54-D54</f>
        <v>-66703926.4040607</v>
      </c>
      <c r="AC54" s="50"/>
      <c r="AD54" s="6"/>
      <c r="AE54" s="6"/>
      <c r="AF54" s="6"/>
      <c r="AG54" s="6" t="n">
        <f aca="false">BF54/100*$AG$53</f>
        <v>5275613417.24915</v>
      </c>
      <c r="AH54" s="61" t="n">
        <f aca="false">(AG54-AG53)/AG53</f>
        <v>0.0118815851068736</v>
      </c>
      <c r="AI54" s="61"/>
      <c r="AJ54" s="61" t="n">
        <f aca="false">AB54/AG54</f>
        <v>-0.012643823784731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0.00921406885022948</v>
      </c>
      <c r="AV54" s="5"/>
      <c r="AW54" s="65" t="n">
        <f aca="false">workers_and_wage_low!C42</f>
        <v>11808088</v>
      </c>
      <c r="AX54" s="5"/>
      <c r="AY54" s="61" t="n">
        <f aca="false">(AW54-AW53)/AW53</f>
        <v>0.00364925100002941</v>
      </c>
      <c r="AZ54" s="66" t="n">
        <f aca="false">workers_and_wage_low!B42</f>
        <v>6445.28472462034</v>
      </c>
      <c r="BA54" s="61" t="n">
        <f aca="false">(AZ54-AZ53)/AZ53</f>
        <v>0.00820240148502247</v>
      </c>
      <c r="BB54" s="61"/>
      <c r="BC54" s="61"/>
      <c r="BD54" s="61"/>
      <c r="BE54" s="61"/>
      <c r="BF54" s="5" t="n">
        <f aca="false">BF53*(1+AY54)*(1+BA54)*(1-BE54)</f>
        <v>101.188158510687</v>
      </c>
      <c r="BG54" s="5"/>
      <c r="BH54" s="5"/>
      <c r="BI54" s="61" t="n">
        <f aca="false">T61/AG61</f>
        <v>0.0169892878368568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'Low pensions'!Q55</f>
        <v>124561221.521799</v>
      </c>
      <c r="E55" s="9"/>
      <c r="F55" s="67" t="n">
        <f aca="false">'Low pensions'!I55</f>
        <v>22640476.470794</v>
      </c>
      <c r="G55" s="81" t="n">
        <f aca="false">'Low pensions'!K55</f>
        <v>935226.987430097</v>
      </c>
      <c r="H55" s="81" t="n">
        <f aca="false">'Low pensions'!V55</f>
        <v>5145342.94826877</v>
      </c>
      <c r="I55" s="81" t="n">
        <f aca="false">'Low pensions'!M55</f>
        <v>28924.5460029927</v>
      </c>
      <c r="J55" s="81" t="n">
        <f aca="false">'Low pensions'!W55</f>
        <v>159134.317987694</v>
      </c>
      <c r="K55" s="9"/>
      <c r="L55" s="81" t="n">
        <f aca="false">'Low pensions'!N55</f>
        <v>3784824.60248052</v>
      </c>
      <c r="M55" s="67"/>
      <c r="N55" s="81" t="n">
        <f aca="false">'Low pensions'!L55</f>
        <v>979797.724409539</v>
      </c>
      <c r="O55" s="9"/>
      <c r="P55" s="81" t="n">
        <f aca="false">'Low pensions'!X55</f>
        <v>25030030.8472069</v>
      </c>
      <c r="Q55" s="67"/>
      <c r="R55" s="81" t="n">
        <f aca="false">'Low SIPA income'!G50</f>
        <v>23472024.9196312</v>
      </c>
      <c r="S55" s="67"/>
      <c r="T55" s="81" t="n">
        <f aca="false">'Low SIPA income'!J50</f>
        <v>89747321.6405121</v>
      </c>
      <c r="U55" s="9"/>
      <c r="V55" s="81" t="n">
        <f aca="false">'Low SIPA income'!F50</f>
        <v>109850.533999611</v>
      </c>
      <c r="W55" s="67"/>
      <c r="X55" s="81" t="n">
        <f aca="false">'Low SIPA income'!M50</f>
        <v>275912.870619267</v>
      </c>
      <c r="Y55" s="9"/>
      <c r="Z55" s="9" t="n">
        <f aca="false">R55+V55-N55-L55-F55</f>
        <v>-3823223.34405322</v>
      </c>
      <c r="AA55" s="9"/>
      <c r="AB55" s="9" t="n">
        <f aca="false">T55-P55-D55</f>
        <v>-59843930.7284936</v>
      </c>
      <c r="AC55" s="50"/>
      <c r="AD55" s="9"/>
      <c r="AE55" s="9"/>
      <c r="AF55" s="9"/>
      <c r="AG55" s="9" t="n">
        <f aca="false">BF55/100*$AG$53</f>
        <v>5332902121.42</v>
      </c>
      <c r="AH55" s="40" t="n">
        <f aca="false">(AG55-AG54)/AG54</f>
        <v>0.0108591550668856</v>
      </c>
      <c r="AI55" s="40"/>
      <c r="AJ55" s="40" t="n">
        <f aca="false">AB55/AG55</f>
        <v>-0.0112216443066011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11870809</v>
      </c>
      <c r="AX55" s="7"/>
      <c r="AY55" s="40" t="n">
        <f aca="false">(AW55-AW54)/AW54</f>
        <v>0.00531169821905121</v>
      </c>
      <c r="AZ55" s="39" t="n">
        <f aca="false">workers_and_wage_low!B43</f>
        <v>6480.85074752167</v>
      </c>
      <c r="BA55" s="40" t="n">
        <f aca="false">(AZ55-AZ54)/AZ54</f>
        <v>0.0055181461209112</v>
      </c>
      <c r="BB55" s="40"/>
      <c r="BC55" s="40"/>
      <c r="BD55" s="40"/>
      <c r="BE55" s="40"/>
      <c r="BF55" s="7" t="n">
        <f aca="false">BF54*(1+AY55)*(1+BA55)*(1-BE55)</f>
        <v>102.286976414888</v>
      </c>
      <c r="BG55" s="7"/>
      <c r="BH55" s="7"/>
      <c r="BI55" s="40" t="n">
        <f aca="false">T62/AG62</f>
        <v>0.0147610189204214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'Low pensions'!Q56</f>
        <v>120309625.818565</v>
      </c>
      <c r="E56" s="9"/>
      <c r="F56" s="67" t="n">
        <f aca="false">'Low pensions'!I56</f>
        <v>21867698.6246363</v>
      </c>
      <c r="G56" s="81" t="n">
        <f aca="false">'Low pensions'!K56</f>
        <v>969570.391954242</v>
      </c>
      <c r="H56" s="81" t="n">
        <f aca="false">'Low pensions'!V56</f>
        <v>5334290.22701811</v>
      </c>
      <c r="I56" s="81" t="n">
        <f aca="false">'Low pensions'!M56</f>
        <v>29986.7131532241</v>
      </c>
      <c r="J56" s="81" t="n">
        <f aca="false">'Low pensions'!W56</f>
        <v>164978.048258293</v>
      </c>
      <c r="K56" s="9"/>
      <c r="L56" s="81" t="n">
        <f aca="false">'Low pensions'!N56</f>
        <v>3644020.68678859</v>
      </c>
      <c r="M56" s="67"/>
      <c r="N56" s="81" t="n">
        <f aca="false">'Low pensions'!L56</f>
        <v>947709.899991043</v>
      </c>
      <c r="O56" s="9"/>
      <c r="P56" s="81" t="n">
        <f aca="false">'Low pensions'!X56</f>
        <v>24122860.916816</v>
      </c>
      <c r="Q56" s="67"/>
      <c r="R56" s="81" t="n">
        <f aca="false">'Low SIPA income'!G51</f>
        <v>20594900.7837508</v>
      </c>
      <c r="S56" s="67"/>
      <c r="T56" s="81" t="n">
        <f aca="false">'Low SIPA income'!J51</f>
        <v>78746388.1417333</v>
      </c>
      <c r="U56" s="9"/>
      <c r="V56" s="81" t="n">
        <f aca="false">'Low SIPA income'!F51</f>
        <v>109162.762325588</v>
      </c>
      <c r="W56" s="67"/>
      <c r="X56" s="81" t="n">
        <f aca="false">'Low SIPA income'!M51</f>
        <v>274185.386464196</v>
      </c>
      <c r="Y56" s="9"/>
      <c r="Z56" s="9" t="n">
        <f aca="false">R56+V56-N56-L56-F56</f>
        <v>-5755365.66533953</v>
      </c>
      <c r="AA56" s="9"/>
      <c r="AB56" s="9" t="n">
        <f aca="false">T56-P56-D56</f>
        <v>-65686098.5936478</v>
      </c>
      <c r="AC56" s="50"/>
      <c r="AD56" s="9"/>
      <c r="AE56" s="9"/>
      <c r="AF56" s="9"/>
      <c r="AG56" s="9" t="n">
        <f aca="false">BF56/100*$AG$53</f>
        <v>5378938937.02966</v>
      </c>
      <c r="AH56" s="40" t="n">
        <f aca="false">(AG56-AG55)/AG55</f>
        <v>0.00863260089187592</v>
      </c>
      <c r="AI56" s="40"/>
      <c r="AJ56" s="40" t="n">
        <f aca="false">AB56/AG56</f>
        <v>-0.0122117204457281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11893165</v>
      </c>
      <c r="AX56" s="7"/>
      <c r="AY56" s="40" t="n">
        <f aca="false">(AW56-AW55)/AW55</f>
        <v>0.00188327518368799</v>
      </c>
      <c r="AZ56" s="39" t="n">
        <f aca="false">workers_and_wage_low!B44</f>
        <v>6524.50989788842</v>
      </c>
      <c r="BA56" s="40" t="n">
        <f aca="false">(AZ56-AZ55)/AZ55</f>
        <v>0.00673663876358316</v>
      </c>
      <c r="BB56" s="40"/>
      <c r="BC56" s="40"/>
      <c r="BD56" s="40"/>
      <c r="BE56" s="40"/>
      <c r="BF56" s="7" t="n">
        <f aca="false">BF55*(1+AY56)*(1+BA56)*(1-BE56)</f>
        <v>103.169979058714</v>
      </c>
      <c r="BG56" s="7"/>
      <c r="BH56" s="7"/>
      <c r="BI56" s="40" t="n">
        <f aca="false">T63/AG63</f>
        <v>0.0169838668263388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'Low pensions'!Q57</f>
        <v>126503618.715633</v>
      </c>
      <c r="E57" s="9"/>
      <c r="F57" s="67" t="n">
        <f aca="false">'Low pensions'!I57</f>
        <v>22993530.1533659</v>
      </c>
      <c r="G57" s="81" t="n">
        <f aca="false">'Low pensions'!K57</f>
        <v>1123760.3748139</v>
      </c>
      <c r="H57" s="81" t="n">
        <f aca="false">'Low pensions'!V57</f>
        <v>6182598.01931216</v>
      </c>
      <c r="I57" s="81" t="n">
        <f aca="false">'Low pensions'!M57</f>
        <v>34755.475509708</v>
      </c>
      <c r="J57" s="81" t="n">
        <f aca="false">'Low pensions'!W57</f>
        <v>191214.371731302</v>
      </c>
      <c r="K57" s="9"/>
      <c r="L57" s="81" t="n">
        <f aca="false">'Low pensions'!N57</f>
        <v>3889632.79145032</v>
      </c>
      <c r="M57" s="67"/>
      <c r="N57" s="81" t="n">
        <f aca="false">'Low pensions'!L57</f>
        <v>997795.994889624</v>
      </c>
      <c r="O57" s="9"/>
      <c r="P57" s="81" t="n">
        <f aca="false">'Low pensions'!X57</f>
        <v>25672902.2118414</v>
      </c>
      <c r="Q57" s="67"/>
      <c r="R57" s="81" t="n">
        <f aca="false">'Low SIPA income'!G52</f>
        <v>23921708.2351385</v>
      </c>
      <c r="S57" s="67"/>
      <c r="T57" s="81" t="n">
        <f aca="false">'Low SIPA income'!J52</f>
        <v>91466724.7721716</v>
      </c>
      <c r="U57" s="9"/>
      <c r="V57" s="81" t="n">
        <f aca="false">'Low SIPA income'!F52</f>
        <v>110077.041373624</v>
      </c>
      <c r="W57" s="67"/>
      <c r="X57" s="81" t="n">
        <f aca="false">'Low SIPA income'!M52</f>
        <v>276481.7918389</v>
      </c>
      <c r="Y57" s="9"/>
      <c r="Z57" s="9" t="n">
        <f aca="false">R57+V57-N57-L57-F57</f>
        <v>-3849173.66319375</v>
      </c>
      <c r="AA57" s="9"/>
      <c r="AB57" s="9" t="n">
        <f aca="false">T57-P57-D57</f>
        <v>-60709796.1553024</v>
      </c>
      <c r="AC57" s="50"/>
      <c r="AD57" s="9"/>
      <c r="AE57" s="9"/>
      <c r="AF57" s="9"/>
      <c r="AG57" s="9" t="n">
        <f aca="false">BF57/100*$AG$53</f>
        <v>5408431306.01489</v>
      </c>
      <c r="AH57" s="40" t="n">
        <f aca="false">(AG57-AG56)/AG56</f>
        <v>0.0054829343352828</v>
      </c>
      <c r="AI57" s="40" t="n">
        <f aca="false">(AG57-AG53)/AG53</f>
        <v>0.0373565327926539</v>
      </c>
      <c r="AJ57" s="40" t="n">
        <f aca="false">AB57/AG57</f>
        <v>-0.0112250286118611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11935258</v>
      </c>
      <c r="AX57" s="7"/>
      <c r="AY57" s="40" t="n">
        <f aca="false">(AW57-AW56)/AW56</f>
        <v>0.00353925973447774</v>
      </c>
      <c r="AZ57" s="39" t="n">
        <f aca="false">workers_and_wage_low!B45</f>
        <v>6537.14669714487</v>
      </c>
      <c r="BA57" s="40" t="n">
        <f aca="false">(AZ57-AZ56)/AZ56</f>
        <v>0.00193681969285314</v>
      </c>
      <c r="BB57" s="40"/>
      <c r="BC57" s="40"/>
      <c r="BD57" s="40"/>
      <c r="BE57" s="40"/>
      <c r="BF57" s="7" t="n">
        <f aca="false">BF56*(1+AY57)*(1+BA57)*(1-BE57)</f>
        <v>103.735653279265</v>
      </c>
      <c r="BG57" s="73" t="n">
        <f aca="false">(BB57-BB53)/BB53</f>
        <v>-1</v>
      </c>
      <c r="BH57" s="7"/>
      <c r="BI57" s="40" t="n">
        <f aca="false">T64/AG64</f>
        <v>0.0147763133759992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'Low pensions'!Q58</f>
        <v>123859767.075553</v>
      </c>
      <c r="E58" s="6"/>
      <c r="F58" s="8" t="n">
        <f aca="false">'Low pensions'!I58</f>
        <v>22512978.8219146</v>
      </c>
      <c r="G58" s="80" t="n">
        <f aca="false">'Low pensions'!K58</f>
        <v>1209989.46633241</v>
      </c>
      <c r="H58" s="80" t="n">
        <f aca="false">'Low pensions'!V58</f>
        <v>6657005.03915184</v>
      </c>
      <c r="I58" s="80" t="n">
        <f aca="false">'Low pensions'!M58</f>
        <v>37422.3546288374</v>
      </c>
      <c r="J58" s="80" t="n">
        <f aca="false">'Low pensions'!W58</f>
        <v>205886.753788202</v>
      </c>
      <c r="K58" s="6"/>
      <c r="L58" s="80" t="n">
        <f aca="false">'Low pensions'!N58</f>
        <v>4528700.27739295</v>
      </c>
      <c r="M58" s="8"/>
      <c r="N58" s="80" t="n">
        <f aca="false">'Low pensions'!L58</f>
        <v>978359.683044344</v>
      </c>
      <c r="O58" s="6"/>
      <c r="P58" s="80" t="n">
        <f aca="false">'Low pensions'!X58</f>
        <v>28882093.5812631</v>
      </c>
      <c r="Q58" s="8"/>
      <c r="R58" s="80" t="n">
        <f aca="false">'Low SIPA income'!G53</f>
        <v>20820908.1038777</v>
      </c>
      <c r="S58" s="8"/>
      <c r="T58" s="80" t="n">
        <f aca="false">'Low SIPA income'!J53</f>
        <v>79610546.7186773</v>
      </c>
      <c r="U58" s="6"/>
      <c r="V58" s="80" t="n">
        <f aca="false">'Low SIPA income'!F53</f>
        <v>115822.781529123</v>
      </c>
      <c r="W58" s="8"/>
      <c r="X58" s="80" t="n">
        <f aca="false">'Low SIPA income'!M53</f>
        <v>290913.43456666</v>
      </c>
      <c r="Y58" s="6"/>
      <c r="Z58" s="6" t="n">
        <f aca="false">R58+V58-N58-L58-F58</f>
        <v>-7083307.8969451</v>
      </c>
      <c r="AA58" s="6"/>
      <c r="AB58" s="6" t="n">
        <f aca="false">T58-P58-D58</f>
        <v>-73131313.9381386</v>
      </c>
      <c r="AC58" s="50"/>
      <c r="AD58" s="6"/>
      <c r="AE58" s="6"/>
      <c r="AF58" s="6"/>
      <c r="AG58" s="6" t="n">
        <f aca="false">BF58/100*$AG$53</f>
        <v>5430773672.44468</v>
      </c>
      <c r="AH58" s="61" t="n">
        <f aca="false">(AG58-AG57)/AG57</f>
        <v>0.00413102527621007</v>
      </c>
      <c r="AI58" s="61"/>
      <c r="AJ58" s="61" t="n">
        <f aca="false">AB58/AG58</f>
        <v>-0.0134660949524008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0.00850754385931725</v>
      </c>
      <c r="AV58" s="5"/>
      <c r="AW58" s="65" t="n">
        <f aca="false">workers_and_wage_low!C46</f>
        <v>11950940</v>
      </c>
      <c r="AX58" s="5"/>
      <c r="AY58" s="61" t="n">
        <f aca="false">(AW58-AW57)/AW57</f>
        <v>0.00131392216238644</v>
      </c>
      <c r="AZ58" s="66" t="n">
        <f aca="false">workers_and_wage_low!B46</f>
        <v>6555.53834826291</v>
      </c>
      <c r="BA58" s="61" t="n">
        <f aca="false">(AZ58-AZ57)/AZ57</f>
        <v>0.00281340651664968</v>
      </c>
      <c r="BB58" s="61"/>
      <c r="BC58" s="61"/>
      <c r="BD58" s="61"/>
      <c r="BE58" s="61"/>
      <c r="BF58" s="5" t="n">
        <f aca="false">BF57*(1+AY58)*(1+BA58)*(1-BE58)</f>
        <v>104.164187885006</v>
      </c>
      <c r="BG58" s="5"/>
      <c r="BH58" s="5"/>
      <c r="BI58" s="61" t="n">
        <f aca="false">T65/AG65</f>
        <v>0.0170047820274582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'Low pensions'!Q59</f>
        <v>131219502.955661</v>
      </c>
      <c r="E59" s="9"/>
      <c r="F59" s="67" t="n">
        <f aca="false">'Low pensions'!I59</f>
        <v>23850697.9369739</v>
      </c>
      <c r="G59" s="81" t="n">
        <f aca="false">'Low pensions'!K59</f>
        <v>1377791.83299667</v>
      </c>
      <c r="H59" s="81" t="n">
        <f aca="false">'Low pensions'!V59</f>
        <v>7580204.15083628</v>
      </c>
      <c r="I59" s="81" t="n">
        <f aca="false">'Low pensions'!M59</f>
        <v>42612.1185462887</v>
      </c>
      <c r="J59" s="81" t="n">
        <f aca="false">'Low pensions'!W59</f>
        <v>234439.303634111</v>
      </c>
      <c r="K59" s="9"/>
      <c r="L59" s="81" t="n">
        <f aca="false">'Low pensions'!N59</f>
        <v>3971882.69859141</v>
      </c>
      <c r="M59" s="67"/>
      <c r="N59" s="81" t="n">
        <f aca="false">'Low pensions'!L59</f>
        <v>1038979.68118098</v>
      </c>
      <c r="O59" s="9"/>
      <c r="P59" s="81" t="n">
        <f aca="false">'Low pensions'!X59</f>
        <v>26326277.8618193</v>
      </c>
      <c r="Q59" s="67"/>
      <c r="R59" s="81" t="n">
        <f aca="false">'Low SIPA income'!G54</f>
        <v>24391222.9591644</v>
      </c>
      <c r="S59" s="67"/>
      <c r="T59" s="81" t="n">
        <f aca="false">'Low SIPA income'!J54</f>
        <v>93261955.0131239</v>
      </c>
      <c r="U59" s="9"/>
      <c r="V59" s="81" t="n">
        <f aca="false">'Low SIPA income'!F54</f>
        <v>110103.614863583</v>
      </c>
      <c r="W59" s="67"/>
      <c r="X59" s="81" t="n">
        <f aca="false">'Low SIPA income'!M54</f>
        <v>276548.536784327</v>
      </c>
      <c r="Y59" s="9"/>
      <c r="Z59" s="9" t="n">
        <f aca="false">R59+V59-N59-L59-F59</f>
        <v>-4360233.74271833</v>
      </c>
      <c r="AA59" s="9"/>
      <c r="AB59" s="9" t="n">
        <f aca="false">T59-P59-D59</f>
        <v>-64283825.804356</v>
      </c>
      <c r="AC59" s="50"/>
      <c r="AD59" s="9"/>
      <c r="AE59" s="9"/>
      <c r="AF59" s="9"/>
      <c r="AG59" s="9" t="n">
        <f aca="false">BF59/100*$AG$53</f>
        <v>5485158435.8119</v>
      </c>
      <c r="AH59" s="40" t="n">
        <f aca="false">(AG59-AG58)/AG58</f>
        <v>0.0100141833645475</v>
      </c>
      <c r="AI59" s="40"/>
      <c r="AJ59" s="40" t="n">
        <f aca="false">AB59/AG59</f>
        <v>-0.0117195932545275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11972880</v>
      </c>
      <c r="AX59" s="7"/>
      <c r="AY59" s="40" t="n">
        <f aca="false">(AW59-AW58)/AW58</f>
        <v>0.00183583885451688</v>
      </c>
      <c r="AZ59" s="39" t="n">
        <f aca="false">workers_and_wage_low!B47</f>
        <v>6609.05355402967</v>
      </c>
      <c r="BA59" s="40" t="n">
        <f aca="false">(AZ59-AZ58)/AZ58</f>
        <v>0.00816335790041376</v>
      </c>
      <c r="BB59" s="40"/>
      <c r="BC59" s="40"/>
      <c r="BD59" s="40"/>
      <c r="BE59" s="40"/>
      <c r="BF59" s="7" t="n">
        <f aca="false">BF58*(1+AY59)*(1+BA59)*(1-BE59)</f>
        <v>105.207307162506</v>
      </c>
      <c r="BG59" s="7"/>
      <c r="BH59" s="7"/>
      <c r="BI59" s="40" t="n">
        <f aca="false">T66/AG66</f>
        <v>0.0148127303853567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'Low pensions'!Q60</f>
        <v>129023989.844488</v>
      </c>
      <c r="E60" s="9"/>
      <c r="F60" s="67" t="n">
        <f aca="false">'Low pensions'!I60</f>
        <v>23451637.4402356</v>
      </c>
      <c r="G60" s="81" t="n">
        <f aca="false">'Low pensions'!K60</f>
        <v>1416125.59170971</v>
      </c>
      <c r="H60" s="81" t="n">
        <f aca="false">'Low pensions'!V60</f>
        <v>7791105.18098806</v>
      </c>
      <c r="I60" s="81" t="n">
        <f aca="false">'Low pensions'!M60</f>
        <v>43797.6987126714</v>
      </c>
      <c r="J60" s="81" t="n">
        <f aca="false">'Low pensions'!W60</f>
        <v>240962.015906848</v>
      </c>
      <c r="K60" s="9"/>
      <c r="L60" s="81" t="n">
        <f aca="false">'Low pensions'!N60</f>
        <v>3910378.56418765</v>
      </c>
      <c r="M60" s="67"/>
      <c r="N60" s="81" t="n">
        <f aca="false">'Low pensions'!L60</f>
        <v>1023208.26887843</v>
      </c>
      <c r="O60" s="9"/>
      <c r="P60" s="81" t="n">
        <f aca="false">'Low pensions'!X60</f>
        <v>25920362.9588501</v>
      </c>
      <c r="Q60" s="67"/>
      <c r="R60" s="81" t="n">
        <f aca="false">'Low SIPA income'!G55</f>
        <v>21430410.0225805</v>
      </c>
      <c r="S60" s="67"/>
      <c r="T60" s="81" t="n">
        <f aca="false">'Low SIPA income'!J55</f>
        <v>81941030.1314051</v>
      </c>
      <c r="U60" s="9"/>
      <c r="V60" s="81" t="n">
        <f aca="false">'Low SIPA income'!F55</f>
        <v>110288.272105966</v>
      </c>
      <c r="W60" s="67"/>
      <c r="X60" s="81" t="n">
        <f aca="false">'Low SIPA income'!M55</f>
        <v>277012.342539033</v>
      </c>
      <c r="Y60" s="9"/>
      <c r="Z60" s="9" t="n">
        <f aca="false">R60+V60-N60-L60-F60</f>
        <v>-6844525.97861515</v>
      </c>
      <c r="AA60" s="9"/>
      <c r="AB60" s="9" t="n">
        <f aca="false">T60-P60-D60</f>
        <v>-73003322.6719332</v>
      </c>
      <c r="AC60" s="50"/>
      <c r="AD60" s="9"/>
      <c r="AE60" s="9"/>
      <c r="AF60" s="9"/>
      <c r="AG60" s="9" t="n">
        <f aca="false">BF60/100*$AG$53</f>
        <v>5544326812.31204</v>
      </c>
      <c r="AH60" s="40" t="n">
        <f aca="false">(AG60-AG59)/AG59</f>
        <v>0.0107869949779097</v>
      </c>
      <c r="AI60" s="40"/>
      <c r="AJ60" s="40" t="n">
        <f aca="false">AB60/AG60</f>
        <v>-0.0131672113032403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12015813</v>
      </c>
      <c r="AX60" s="7"/>
      <c r="AY60" s="40" t="n">
        <f aca="false">(AW60-AW59)/AW59</f>
        <v>0.00358585403010804</v>
      </c>
      <c r="AZ60" s="39" t="n">
        <f aca="false">workers_and_wage_low!B48</f>
        <v>6656.47622941217</v>
      </c>
      <c r="BA60" s="40" t="n">
        <f aca="false">(AZ60-AZ59)/AZ59</f>
        <v>0.00717541097145192</v>
      </c>
      <c r="BB60" s="40"/>
      <c r="BC60" s="40"/>
      <c r="BD60" s="40"/>
      <c r="BE60" s="40"/>
      <c r="BF60" s="7" t="n">
        <f aca="false">BF59*(1+AY60)*(1+BA60)*(1-BE60)</f>
        <v>106.342177856507</v>
      </c>
      <c r="BG60" s="7"/>
      <c r="BH60" s="7"/>
      <c r="BI60" s="40" t="n">
        <f aca="false">T67/AG67</f>
        <v>0.0171155827519381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'Low pensions'!Q61</f>
        <v>133570822.076758</v>
      </c>
      <c r="E61" s="9"/>
      <c r="F61" s="67" t="n">
        <f aca="false">'Low pensions'!I61</f>
        <v>24278078.0203269</v>
      </c>
      <c r="G61" s="81" t="n">
        <f aca="false">'Low pensions'!K61</f>
        <v>1535134.29797723</v>
      </c>
      <c r="H61" s="81" t="n">
        <f aca="false">'Low pensions'!V61</f>
        <v>8445855.9696269</v>
      </c>
      <c r="I61" s="81" t="n">
        <f aca="false">'Low pensions'!M61</f>
        <v>47478.3803498112</v>
      </c>
      <c r="J61" s="81" t="n">
        <f aca="false">'Low pensions'!W61</f>
        <v>261212.040297739</v>
      </c>
      <c r="K61" s="9"/>
      <c r="L61" s="81" t="n">
        <f aca="false">'Low pensions'!N61</f>
        <v>4059806.88069275</v>
      </c>
      <c r="M61" s="67"/>
      <c r="N61" s="81" t="n">
        <f aca="false">'Low pensions'!L61</f>
        <v>1060658.41874786</v>
      </c>
      <c r="O61" s="9"/>
      <c r="P61" s="81" t="n">
        <f aca="false">'Low pensions'!X61</f>
        <v>26901786.8785484</v>
      </c>
      <c r="Q61" s="67"/>
      <c r="R61" s="81" t="n">
        <f aca="false">'Low SIPA income'!G56</f>
        <v>24859156.6211186</v>
      </c>
      <c r="S61" s="67"/>
      <c r="T61" s="81" t="n">
        <f aca="false">'Low SIPA income'!J56</f>
        <v>95051139.9262118</v>
      </c>
      <c r="U61" s="9"/>
      <c r="V61" s="81" t="n">
        <f aca="false">'Low SIPA income'!F56</f>
        <v>110899.039249429</v>
      </c>
      <c r="W61" s="67"/>
      <c r="X61" s="81" t="n">
        <f aca="false">'Low SIPA income'!M56</f>
        <v>278546.413514359</v>
      </c>
      <c r="Y61" s="9"/>
      <c r="Z61" s="9" t="n">
        <f aca="false">R61+V61-N61-L61-F61</f>
        <v>-4428487.65939953</v>
      </c>
      <c r="AA61" s="9"/>
      <c r="AB61" s="9" t="n">
        <f aca="false">T61-P61-D61</f>
        <v>-65421469.0290951</v>
      </c>
      <c r="AC61" s="50"/>
      <c r="AD61" s="9"/>
      <c r="AE61" s="9"/>
      <c r="AF61" s="9"/>
      <c r="AG61" s="9" t="n">
        <f aca="false">BF61/100*$AG$53</f>
        <v>5594768941.40357</v>
      </c>
      <c r="AH61" s="40" t="n">
        <f aca="false">(AG61-AG60)/AG60</f>
        <v>0.00909797181860169</v>
      </c>
      <c r="AI61" s="40" t="n">
        <f aca="false">(AG61-AG57)/AG57</f>
        <v>0.0344531759479785</v>
      </c>
      <c r="AJ61" s="40" t="n">
        <f aca="false">AB61/AG61</f>
        <v>-0.0116933281274495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12038906</v>
      </c>
      <c r="AX61" s="7"/>
      <c r="AY61" s="40" t="n">
        <f aca="false">(AW61-AW60)/AW60</f>
        <v>0.00192188410388877</v>
      </c>
      <c r="AZ61" s="39" t="n">
        <f aca="false">workers_and_wage_low!B49</f>
        <v>6704.15205928575</v>
      </c>
      <c r="BA61" s="40" t="n">
        <f aca="false">(AZ61-AZ60)/AZ60</f>
        <v>0.00716232256083605</v>
      </c>
      <c r="BB61" s="40"/>
      <c r="BC61" s="40"/>
      <c r="BD61" s="40"/>
      <c r="BE61" s="40"/>
      <c r="BF61" s="7" t="n">
        <f aca="false">BF60*(1+AY61)*(1+BA61)*(1-BE61)</f>
        <v>107.309675993774</v>
      </c>
      <c r="BG61" s="7"/>
      <c r="BH61" s="7"/>
      <c r="BI61" s="40" t="n">
        <f aca="false">T68/AG68</f>
        <v>0.0148483952438605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'Low pensions'!Q62</f>
        <v>131858946.564262</v>
      </c>
      <c r="E62" s="6"/>
      <c r="F62" s="8" t="n">
        <f aca="false">'Low pensions'!I62</f>
        <v>23966924.382075</v>
      </c>
      <c r="G62" s="80" t="n">
        <f aca="false">'Low pensions'!K62</f>
        <v>1565840.82806589</v>
      </c>
      <c r="H62" s="80" t="n">
        <f aca="false">'Low pensions'!V62</f>
        <v>8614794.23828364</v>
      </c>
      <c r="I62" s="80" t="n">
        <f aca="false">'Low pensions'!M62</f>
        <v>48428.0668473986</v>
      </c>
      <c r="J62" s="80" t="n">
        <f aca="false">'Low pensions'!W62</f>
        <v>266436.935204649</v>
      </c>
      <c r="K62" s="6"/>
      <c r="L62" s="80" t="n">
        <f aca="false">'Low pensions'!N62</f>
        <v>4746704.71850547</v>
      </c>
      <c r="M62" s="8"/>
      <c r="N62" s="80" t="n">
        <f aca="false">'Low pensions'!L62</f>
        <v>1049005.91139094</v>
      </c>
      <c r="O62" s="6"/>
      <c r="P62" s="80" t="n">
        <f aca="false">'Low pensions'!X62</f>
        <v>30401994.3669013</v>
      </c>
      <c r="Q62" s="8"/>
      <c r="R62" s="80" t="n">
        <f aca="false">'Low SIPA income'!G57</f>
        <v>21715970.2549147</v>
      </c>
      <c r="S62" s="8"/>
      <c r="T62" s="80" t="n">
        <f aca="false">'Low SIPA income'!J57</f>
        <v>83032894.4297254</v>
      </c>
      <c r="U62" s="6"/>
      <c r="V62" s="80" t="n">
        <f aca="false">'Low SIPA income'!F57</f>
        <v>112537.762062705</v>
      </c>
      <c r="W62" s="8"/>
      <c r="X62" s="80" t="n">
        <f aca="false">'Low SIPA income'!M57</f>
        <v>282662.412764409</v>
      </c>
      <c r="Y62" s="6"/>
      <c r="Z62" s="6" t="n">
        <f aca="false">R62+V62-N62-L62-F62</f>
        <v>-7934126.99499407</v>
      </c>
      <c r="AA62" s="6"/>
      <c r="AB62" s="6" t="n">
        <f aca="false">T62-P62-D62</f>
        <v>-79228046.5014378</v>
      </c>
      <c r="AC62" s="50"/>
      <c r="AD62" s="6"/>
      <c r="AE62" s="6"/>
      <c r="AF62" s="6"/>
      <c r="AG62" s="6" t="n">
        <f aca="false">BF62/100*$AG$53</f>
        <v>5625146534.75934</v>
      </c>
      <c r="AH62" s="61" t="n">
        <f aca="false">(AG62-AG61)/AG61</f>
        <v>0.00542964216644633</v>
      </c>
      <c r="AI62" s="61"/>
      <c r="AJ62" s="61" t="n">
        <f aca="false">AB62/AG62</f>
        <v>-0.0140846191315845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0.00882851705911532</v>
      </c>
      <c r="AV62" s="5"/>
      <c r="AW62" s="65" t="n">
        <f aca="false">workers_and_wage_low!C50</f>
        <v>12125346</v>
      </c>
      <c r="AX62" s="5"/>
      <c r="AY62" s="61" t="n">
        <f aca="false">(AW62-AW61)/AW61</f>
        <v>0.00718005440029185</v>
      </c>
      <c r="AZ62" s="66" t="n">
        <f aca="false">workers_and_wage_low!B50</f>
        <v>6692.50068699054</v>
      </c>
      <c r="BA62" s="61" t="n">
        <f aca="false">(AZ62-AZ61)/AZ61</f>
        <v>-0.0017379337747981</v>
      </c>
      <c r="BB62" s="61"/>
      <c r="BC62" s="61"/>
      <c r="BD62" s="61"/>
      <c r="BE62" s="61"/>
      <c r="BF62" s="5" t="n">
        <f aca="false">BF61*(1+AY62)*(1+BA62)*(1-BE62)</f>
        <v>107.892329135418</v>
      </c>
      <c r="BG62" s="5"/>
      <c r="BH62" s="5"/>
      <c r="BI62" s="61" t="n">
        <f aca="false">T69/AG69</f>
        <v>0.0171467045669826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'Low pensions'!Q63</f>
        <v>135279900.981292</v>
      </c>
      <c r="E63" s="9"/>
      <c r="F63" s="67" t="n">
        <f aca="false">'Low pensions'!I63</f>
        <v>24588723.3419774</v>
      </c>
      <c r="G63" s="81" t="n">
        <f aca="false">'Low pensions'!K63</f>
        <v>1703267.24222041</v>
      </c>
      <c r="H63" s="81" t="n">
        <f aca="false">'Low pensions'!V63</f>
        <v>9370873.82161439</v>
      </c>
      <c r="I63" s="81" t="n">
        <f aca="false">'Low pensions'!M63</f>
        <v>52678.3683160951</v>
      </c>
      <c r="J63" s="81" t="n">
        <f aca="false">'Low pensions'!W63</f>
        <v>289820.839843744</v>
      </c>
      <c r="K63" s="9"/>
      <c r="L63" s="81" t="n">
        <f aca="false">'Low pensions'!N63</f>
        <v>4083431.84756219</v>
      </c>
      <c r="M63" s="67"/>
      <c r="N63" s="81" t="n">
        <f aca="false">'Low pensions'!L63</f>
        <v>1078547.34970385</v>
      </c>
      <c r="O63" s="9"/>
      <c r="P63" s="81" t="n">
        <f aca="false">'Low pensions'!X63</f>
        <v>27122796.5639742</v>
      </c>
      <c r="Q63" s="67"/>
      <c r="R63" s="81" t="n">
        <f aca="false">'Low SIPA income'!G58</f>
        <v>25155434.5649314</v>
      </c>
      <c r="S63" s="67"/>
      <c r="T63" s="81" t="n">
        <f aca="false">'Low SIPA income'!J58</f>
        <v>96183984.3232934</v>
      </c>
      <c r="U63" s="9"/>
      <c r="V63" s="81" t="n">
        <f aca="false">'Low SIPA income'!F58</f>
        <v>111322.249992142</v>
      </c>
      <c r="W63" s="67"/>
      <c r="X63" s="81" t="n">
        <f aca="false">'Low SIPA income'!M58</f>
        <v>279609.39688501</v>
      </c>
      <c r="Y63" s="9"/>
      <c r="Z63" s="9" t="n">
        <f aca="false">R63+V63-N63-L63-F63</f>
        <v>-4483945.7243199</v>
      </c>
      <c r="AA63" s="9"/>
      <c r="AB63" s="9" t="n">
        <f aca="false">T63-P63-D63</f>
        <v>-66218713.2219728</v>
      </c>
      <c r="AC63" s="50"/>
      <c r="AD63" s="9"/>
      <c r="AE63" s="9"/>
      <c r="AF63" s="9"/>
      <c r="AG63" s="9" t="n">
        <f aca="false">BF63/100*$AG$53</f>
        <v>5663255918.50086</v>
      </c>
      <c r="AH63" s="40" t="n">
        <f aca="false">(AG63-AG62)/AG62</f>
        <v>0.00677482506562731</v>
      </c>
      <c r="AI63" s="40"/>
      <c r="AJ63" s="40" t="n">
        <f aca="false">AB63/AG63</f>
        <v>-0.0116926930682486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12111015</v>
      </c>
      <c r="AX63" s="7"/>
      <c r="AY63" s="40" t="n">
        <f aca="false">(AW63-AW62)/AW62</f>
        <v>-0.00118190441740797</v>
      </c>
      <c r="AZ63" s="39" t="n">
        <f aca="false">workers_and_wage_low!B51</f>
        <v>6745.81411589909</v>
      </c>
      <c r="BA63" s="40" t="n">
        <f aca="false">(AZ63-AZ62)/AZ62</f>
        <v>0.00796614470465127</v>
      </c>
      <c r="BB63" s="40"/>
      <c r="BC63" s="40"/>
      <c r="BD63" s="40"/>
      <c r="BE63" s="40"/>
      <c r="BF63" s="7" t="n">
        <f aca="false">BF62*(1+AY63)*(1+BA63)*(1-BE63)</f>
        <v>108.623280791233</v>
      </c>
      <c r="BG63" s="7"/>
      <c r="BH63" s="7"/>
      <c r="BI63" s="40" t="n">
        <f aca="false">T70/AG70</f>
        <v>0.0148297054299844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'Low pensions'!Q64</f>
        <v>132953590.068355</v>
      </c>
      <c r="E64" s="9"/>
      <c r="F64" s="67" t="n">
        <f aca="false">'Low pensions'!I64</f>
        <v>24165888.7964855</v>
      </c>
      <c r="G64" s="81" t="n">
        <f aca="false">'Low pensions'!K64</f>
        <v>1724111.25714152</v>
      </c>
      <c r="H64" s="81" t="n">
        <f aca="false">'Low pensions'!V64</f>
        <v>9485551.44173167</v>
      </c>
      <c r="I64" s="81" t="n">
        <f aca="false">'Low pensions'!M64</f>
        <v>53323.0285713871</v>
      </c>
      <c r="J64" s="81" t="n">
        <f aca="false">'Low pensions'!W64</f>
        <v>293367.570362835</v>
      </c>
      <c r="K64" s="9"/>
      <c r="L64" s="81" t="n">
        <f aca="false">'Low pensions'!N64</f>
        <v>3902206.26208667</v>
      </c>
      <c r="M64" s="67"/>
      <c r="N64" s="81" t="n">
        <f aca="false">'Low pensions'!L64</f>
        <v>1061958.2494525</v>
      </c>
      <c r="O64" s="9"/>
      <c r="P64" s="81" t="n">
        <f aca="false">'Low pensions'!X64</f>
        <v>26091147.8044245</v>
      </c>
      <c r="Q64" s="67"/>
      <c r="R64" s="81" t="n">
        <f aca="false">'Low SIPA income'!G59</f>
        <v>22118194.8119818</v>
      </c>
      <c r="S64" s="67"/>
      <c r="T64" s="81" t="n">
        <f aca="false">'Low SIPA income'!J59</f>
        <v>84570834.8851577</v>
      </c>
      <c r="U64" s="9"/>
      <c r="V64" s="81" t="n">
        <f aca="false">'Low SIPA income'!F59</f>
        <v>113240.792894909</v>
      </c>
      <c r="W64" s="67"/>
      <c r="X64" s="81" t="n">
        <f aca="false">'Low SIPA income'!M59</f>
        <v>284428.223525494</v>
      </c>
      <c r="Y64" s="9"/>
      <c r="Z64" s="9" t="n">
        <f aca="false">R64+V64-N64-L64-F64</f>
        <v>-6898617.70314797</v>
      </c>
      <c r="AA64" s="9"/>
      <c r="AB64" s="9" t="n">
        <f aca="false">T64-P64-D64</f>
        <v>-74473902.9876222</v>
      </c>
      <c r="AC64" s="50"/>
      <c r="AD64" s="9"/>
      <c r="AE64" s="9"/>
      <c r="AF64" s="9"/>
      <c r="AG64" s="9" t="n">
        <f aca="false">BF64/100*$AG$53</f>
        <v>5723405610.93701</v>
      </c>
      <c r="AH64" s="40" t="n">
        <f aca="false">(AG64-AG63)/AG63</f>
        <v>0.0106210443783156</v>
      </c>
      <c r="AI64" s="40"/>
      <c r="AJ64" s="40" t="n">
        <f aca="false">AB64/AG64</f>
        <v>-0.0130121658414892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12162773</v>
      </c>
      <c r="AX64" s="7"/>
      <c r="AY64" s="40" t="n">
        <f aca="false">(AW64-AW63)/AW63</f>
        <v>0.00427363024486387</v>
      </c>
      <c r="AZ64" s="39" t="n">
        <f aca="false">workers_and_wage_low!B52</f>
        <v>6788.45038013163</v>
      </c>
      <c r="BA64" s="40" t="n">
        <f aca="false">(AZ64-AZ63)/AZ63</f>
        <v>0.00632040306774185</v>
      </c>
      <c r="BB64" s="40"/>
      <c r="BC64" s="40"/>
      <c r="BD64" s="40"/>
      <c r="BE64" s="40"/>
      <c r="BF64" s="7" t="n">
        <f aca="false">BF63*(1+AY64)*(1+BA64)*(1-BE64)</f>
        <v>109.776973477035</v>
      </c>
      <c r="BG64" s="7"/>
      <c r="BH64" s="7"/>
      <c r="BI64" s="40" t="n">
        <f aca="false">T71/AG71</f>
        <v>0.0171291286227229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'Low pensions'!Q65</f>
        <v>136637256.94318</v>
      </c>
      <c r="E65" s="9"/>
      <c r="F65" s="67" t="n">
        <f aca="false">'Low pensions'!I65</f>
        <v>24835438.8553785</v>
      </c>
      <c r="G65" s="81" t="n">
        <f aca="false">'Low pensions'!K65</f>
        <v>1884740.48535486</v>
      </c>
      <c r="H65" s="81" t="n">
        <f aca="false">'Low pensions'!V65</f>
        <v>10369286.0620771</v>
      </c>
      <c r="I65" s="81" t="n">
        <f aca="false">'Low pensions'!M65</f>
        <v>58290.9428460265</v>
      </c>
      <c r="J65" s="81" t="n">
        <f aca="false">'Low pensions'!W65</f>
        <v>320699.56893022</v>
      </c>
      <c r="K65" s="9"/>
      <c r="L65" s="81" t="n">
        <f aca="false">'Low pensions'!N65</f>
        <v>4073189.01144473</v>
      </c>
      <c r="M65" s="67"/>
      <c r="N65" s="81" t="n">
        <f aca="false">'Low pensions'!L65</f>
        <v>1093947.0330461</v>
      </c>
      <c r="O65" s="9"/>
      <c r="P65" s="81" t="n">
        <f aca="false">'Low pensions'!X65</f>
        <v>27154370.9527763</v>
      </c>
      <c r="Q65" s="67"/>
      <c r="R65" s="81" t="n">
        <f aca="false">'Low SIPA income'!G60</f>
        <v>25771801.5599116</v>
      </c>
      <c r="S65" s="67"/>
      <c r="T65" s="81" t="n">
        <f aca="false">'Low SIPA income'!J60</f>
        <v>98540716.9501755</v>
      </c>
      <c r="U65" s="9"/>
      <c r="V65" s="81" t="n">
        <f aca="false">'Low SIPA income'!F60</f>
        <v>113904.24436832</v>
      </c>
      <c r="W65" s="67"/>
      <c r="X65" s="81" t="n">
        <f aca="false">'Low SIPA income'!M60</f>
        <v>286094.622348334</v>
      </c>
      <c r="Y65" s="9"/>
      <c r="Z65" s="9" t="n">
        <f aca="false">R65+V65-N65-L65-F65</f>
        <v>-4116869.09558933</v>
      </c>
      <c r="AA65" s="9"/>
      <c r="AB65" s="9" t="n">
        <f aca="false">T65-P65-D65</f>
        <v>-65250910.9457803</v>
      </c>
      <c r="AC65" s="50"/>
      <c r="AD65" s="9"/>
      <c r="AE65" s="9"/>
      <c r="AF65" s="9"/>
      <c r="AG65" s="9" t="n">
        <f aca="false">BF65/100*$AG$53</f>
        <v>5794882686.00318</v>
      </c>
      <c r="AH65" s="40" t="n">
        <f aca="false">(AG65-AG64)/AG64</f>
        <v>0.012488556626072</v>
      </c>
      <c r="AI65" s="40" t="n">
        <f aca="false">(AG65-AG61)/AG61</f>
        <v>0.0357680087766773</v>
      </c>
      <c r="AJ65" s="40" t="n">
        <f aca="false">AB65/AG65</f>
        <v>-0.0112600917881195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12213972</v>
      </c>
      <c r="AX65" s="7"/>
      <c r="AY65" s="40" t="n">
        <f aca="false">(AW65-AW64)/AW64</f>
        <v>0.0042094841365534</v>
      </c>
      <c r="AZ65" s="39" t="n">
        <f aca="false">workers_and_wage_low!B53</f>
        <v>6844.41686289885</v>
      </c>
      <c r="BA65" s="40" t="n">
        <f aca="false">(AZ65-AZ64)/AZ64</f>
        <v>0.00824436795340266</v>
      </c>
      <c r="BB65" s="40"/>
      <c r="BC65" s="40"/>
      <c r="BD65" s="40"/>
      <c r="BE65" s="40"/>
      <c r="BF65" s="7" t="n">
        <f aca="false">BF64*(1+AY65)*(1+BA65)*(1-BE65)</f>
        <v>111.147929426542</v>
      </c>
      <c r="BG65" s="7"/>
      <c r="BH65" s="7"/>
      <c r="BI65" s="40" t="n">
        <f aca="false">T72/AG72</f>
        <v>0.0149132840533938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'Low pensions'!Q66</f>
        <v>135105438.000747</v>
      </c>
      <c r="E66" s="6"/>
      <c r="F66" s="8" t="n">
        <f aca="false">'Low pensions'!I66</f>
        <v>24557012.6301058</v>
      </c>
      <c r="G66" s="80" t="n">
        <f aca="false">'Low pensions'!K66</f>
        <v>1887964.76455844</v>
      </c>
      <c r="H66" s="80" t="n">
        <f aca="false">'Low pensions'!V66</f>
        <v>10387025.094939</v>
      </c>
      <c r="I66" s="80" t="n">
        <f aca="false">'Low pensions'!M66</f>
        <v>58390.6628213949</v>
      </c>
      <c r="J66" s="80" t="n">
        <f aca="false">'Low pensions'!W66</f>
        <v>321248.198812548</v>
      </c>
      <c r="K66" s="6"/>
      <c r="L66" s="80" t="n">
        <f aca="false">'Low pensions'!N66</f>
        <v>4770923.11675904</v>
      </c>
      <c r="M66" s="8"/>
      <c r="N66" s="80" t="n">
        <f aca="false">'Low pensions'!L66</f>
        <v>1082579.65526776</v>
      </c>
      <c r="O66" s="6"/>
      <c r="P66" s="80" t="n">
        <f aca="false">'Low pensions'!X66</f>
        <v>30712376.5835228</v>
      </c>
      <c r="Q66" s="8"/>
      <c r="R66" s="80" t="n">
        <f aca="false">'Low SIPA income'!G61</f>
        <v>22591946.9123236</v>
      </c>
      <c r="S66" s="8"/>
      <c r="T66" s="80" t="n">
        <f aca="false">'Low SIPA income'!J61</f>
        <v>86382267.1017144</v>
      </c>
      <c r="U66" s="6"/>
      <c r="V66" s="80" t="n">
        <f aca="false">'Low SIPA income'!F61</f>
        <v>115521.710126225</v>
      </c>
      <c r="W66" s="8"/>
      <c r="X66" s="80" t="n">
        <f aca="false">'Low SIPA income'!M61</f>
        <v>290157.230003875</v>
      </c>
      <c r="Y66" s="6"/>
      <c r="Z66" s="6" t="n">
        <f aca="false">R66+V66-N66-L66-F66</f>
        <v>-7703046.77968282</v>
      </c>
      <c r="AA66" s="6"/>
      <c r="AB66" s="6" t="n">
        <f aca="false">T66-P66-D66</f>
        <v>-79435547.4825552</v>
      </c>
      <c r="AC66" s="50"/>
      <c r="AD66" s="6"/>
      <c r="AE66" s="6"/>
      <c r="AF66" s="6"/>
      <c r="AG66" s="6" t="n">
        <f aca="false">BF66/100*$AG$53</f>
        <v>5831623532.89767</v>
      </c>
      <c r="AH66" s="61" t="n">
        <f aca="false">(AG66-AG65)/AG65</f>
        <v>0.00634022272499655</v>
      </c>
      <c r="AI66" s="61"/>
      <c r="AJ66" s="61" t="n">
        <f aca="false">AB66/AG66</f>
        <v>-0.0136215150094033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0.00262935621622311</v>
      </c>
      <c r="AV66" s="5"/>
      <c r="AW66" s="65" t="n">
        <f aca="false">workers_and_wage_low!C54</f>
        <v>12234969</v>
      </c>
      <c r="AX66" s="5"/>
      <c r="AY66" s="61" t="n">
        <f aca="false">(AW66-AW65)/AW65</f>
        <v>0.00171909678522269</v>
      </c>
      <c r="AZ66" s="66" t="n">
        <f aca="false">workers_and_wage_low!B54</f>
        <v>6875.99149535746</v>
      </c>
      <c r="BA66" s="61" t="n">
        <f aca="false">(AZ66-AZ65)/AZ65</f>
        <v>0.00461319541037417</v>
      </c>
      <c r="BB66" s="61"/>
      <c r="BC66" s="61"/>
      <c r="BD66" s="61"/>
      <c r="BE66" s="61"/>
      <c r="BF66" s="5" t="n">
        <f aca="false">BF65*(1+AY66)*(1+BA66)*(1-BE66)</f>
        <v>111.852632054529</v>
      </c>
      <c r="BG66" s="5"/>
      <c r="BH66" s="5"/>
      <c r="BI66" s="61" t="n">
        <f aca="false">T73/AG73</f>
        <v>0.0171548899813827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'Low pensions'!Q67</f>
        <v>139214719.36453</v>
      </c>
      <c r="E67" s="9"/>
      <c r="F67" s="67" t="n">
        <f aca="false">'Low pensions'!I67</f>
        <v>25303923.1604616</v>
      </c>
      <c r="G67" s="81" t="n">
        <f aca="false">'Low pensions'!K67</f>
        <v>1993984.55011059</v>
      </c>
      <c r="H67" s="81" t="n">
        <f aca="false">'Low pensions'!V67</f>
        <v>10970314.6741531</v>
      </c>
      <c r="I67" s="81" t="n">
        <f aca="false">'Low pensions'!M67</f>
        <v>61669.6252611522</v>
      </c>
      <c r="J67" s="81" t="n">
        <f aca="false">'Low pensions'!W67</f>
        <v>339288.082705766</v>
      </c>
      <c r="K67" s="9"/>
      <c r="L67" s="81" t="n">
        <f aca="false">'Low pensions'!N67</f>
        <v>4101446.9661221</v>
      </c>
      <c r="M67" s="67"/>
      <c r="N67" s="81" t="n">
        <f aca="false">'Low pensions'!L67</f>
        <v>1116797.36412586</v>
      </c>
      <c r="O67" s="9"/>
      <c r="P67" s="81" t="n">
        <f aca="false">'Low pensions'!X67</f>
        <v>27426717.393593</v>
      </c>
      <c r="Q67" s="67"/>
      <c r="R67" s="81" t="n">
        <f aca="false">'Low SIPA income'!G62</f>
        <v>26196786.9695904</v>
      </c>
      <c r="S67" s="67"/>
      <c r="T67" s="81" t="n">
        <f aca="false">'Low SIPA income'!J62</f>
        <v>100165685.49829</v>
      </c>
      <c r="U67" s="9"/>
      <c r="V67" s="81" t="n">
        <f aca="false">'Low SIPA income'!F62</f>
        <v>113971.06795759</v>
      </c>
      <c r="W67" s="67"/>
      <c r="X67" s="81" t="n">
        <f aca="false">'Low SIPA income'!M62</f>
        <v>286262.463938805</v>
      </c>
      <c r="Y67" s="9"/>
      <c r="Z67" s="9" t="n">
        <f aca="false">R67+V67-N67-L67-F67</f>
        <v>-4211409.45316156</v>
      </c>
      <c r="AA67" s="9"/>
      <c r="AB67" s="9" t="n">
        <f aca="false">T67-P67-D67</f>
        <v>-66475751.2598332</v>
      </c>
      <c r="AC67" s="50"/>
      <c r="AD67" s="9"/>
      <c r="AE67" s="9"/>
      <c r="AF67" s="9"/>
      <c r="AG67" s="9" t="n">
        <f aca="false">BF67/100*$AG$53</f>
        <v>5852309380.87387</v>
      </c>
      <c r="AH67" s="40" t="n">
        <f aca="false">(AG67-AG66)/AG66</f>
        <v>0.00354718507796447</v>
      </c>
      <c r="AI67" s="40"/>
      <c r="AJ67" s="40" t="n">
        <f aca="false">AB67/AG67</f>
        <v>-0.011358892179741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12284830</v>
      </c>
      <c r="AX67" s="7"/>
      <c r="AY67" s="40" t="n">
        <f aca="false">(AW67-AW66)/AW66</f>
        <v>0.00407528617358982</v>
      </c>
      <c r="AZ67" s="39" t="n">
        <f aca="false">workers_and_wage_low!B55</f>
        <v>6872.37501490803</v>
      </c>
      <c r="BA67" s="40" t="n">
        <f aca="false">(AZ67-AZ66)/AZ66</f>
        <v>-0.000525957667614534</v>
      </c>
      <c r="BB67" s="40"/>
      <c r="BC67" s="40"/>
      <c r="BD67" s="40"/>
      <c r="BE67" s="40"/>
      <c r="BF67" s="7" t="n">
        <f aca="false">BF66*(1+AY67)*(1+BA67)*(1-BE67)</f>
        <v>112.249394041884</v>
      </c>
      <c r="BG67" s="7"/>
      <c r="BH67" s="7"/>
      <c r="BI67" s="40" t="n">
        <f aca="false">T74/AG74</f>
        <v>0.0149177251605903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'Low pensions'!Q68</f>
        <v>137154754.27421</v>
      </c>
      <c r="E68" s="9"/>
      <c r="F68" s="67" t="n">
        <f aca="false">'Low pensions'!I68</f>
        <v>24929500.1210257</v>
      </c>
      <c r="G68" s="81" t="n">
        <f aca="false">'Low pensions'!K68</f>
        <v>2001754.15119431</v>
      </c>
      <c r="H68" s="81" t="n">
        <f aca="false">'Low pensions'!V68</f>
        <v>11013060.7269128</v>
      </c>
      <c r="I68" s="81" t="n">
        <f aca="false">'Low pensions'!M68</f>
        <v>61909.9222018861</v>
      </c>
      <c r="J68" s="81" t="n">
        <f aca="false">'Low pensions'!W68</f>
        <v>340610.125574624</v>
      </c>
      <c r="K68" s="9"/>
      <c r="L68" s="81" t="n">
        <f aca="false">'Low pensions'!N68</f>
        <v>3957471.17403837</v>
      </c>
      <c r="M68" s="67"/>
      <c r="N68" s="81" t="n">
        <f aca="false">'Low pensions'!L68</f>
        <v>1101704.31818096</v>
      </c>
      <c r="O68" s="9"/>
      <c r="P68" s="81" t="n">
        <f aca="false">'Low pensions'!X68</f>
        <v>26596588.8384181</v>
      </c>
      <c r="Q68" s="67"/>
      <c r="R68" s="81" t="n">
        <f aca="false">'Low SIPA income'!G63</f>
        <v>22731578.34589</v>
      </c>
      <c r="S68" s="67"/>
      <c r="T68" s="81" t="n">
        <f aca="false">'Low SIPA income'!J63</f>
        <v>86916159.9900495</v>
      </c>
      <c r="U68" s="9"/>
      <c r="V68" s="81" t="n">
        <f aca="false">'Low SIPA income'!F63</f>
        <v>114700.844807889</v>
      </c>
      <c r="W68" s="67"/>
      <c r="X68" s="81" t="n">
        <f aca="false">'Low SIPA income'!M63</f>
        <v>288095.452986253</v>
      </c>
      <c r="Y68" s="9"/>
      <c r="Z68" s="9" t="n">
        <f aca="false">R68+V68-N68-L68-F68</f>
        <v>-7142396.42254707</v>
      </c>
      <c r="AA68" s="9"/>
      <c r="AB68" s="9" t="n">
        <f aca="false">T68-P68-D68</f>
        <v>-76835183.1225789</v>
      </c>
      <c r="AC68" s="50"/>
      <c r="AD68" s="9"/>
      <c r="AE68" s="9"/>
      <c r="AF68" s="9"/>
      <c r="AG68" s="9" t="n">
        <f aca="false">BF68/100*$AG$53</f>
        <v>5853572629.40503</v>
      </c>
      <c r="AH68" s="40" t="n">
        <f aca="false">(AG68-AG67)/AG67</f>
        <v>0.000215854707765901</v>
      </c>
      <c r="AI68" s="40"/>
      <c r="AJ68" s="40" t="n">
        <f aca="false">AB68/AG68</f>
        <v>-0.0131262030877694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12277917</v>
      </c>
      <c r="AX68" s="7"/>
      <c r="AY68" s="40" t="n">
        <f aca="false">(AW68-AW67)/AW67</f>
        <v>-0.000562726549736545</v>
      </c>
      <c r="AZ68" s="39" t="n">
        <f aca="false">workers_and_wage_low!B56</f>
        <v>6877.72872996677</v>
      </c>
      <c r="BA68" s="40" t="n">
        <f aca="false">(AZ68-AZ67)/AZ67</f>
        <v>0.00077901963253234</v>
      </c>
      <c r="BB68" s="40"/>
      <c r="BC68" s="40"/>
      <c r="BD68" s="40"/>
      <c r="BE68" s="40"/>
      <c r="BF68" s="7" t="n">
        <f aca="false">BF67*(1+AY68)*(1+BA68)*(1-BE68)</f>
        <v>112.273623602031</v>
      </c>
      <c r="BG68" s="7"/>
      <c r="BH68" s="7"/>
      <c r="BI68" s="40" t="n">
        <f aca="false">T75/AG75</f>
        <v>0.0171579441568644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'Low pensions'!Q69</f>
        <v>140153750.961058</v>
      </c>
      <c r="E69" s="9"/>
      <c r="F69" s="67" t="n">
        <f aca="false">'Low pensions'!I69</f>
        <v>25474603.2686589</v>
      </c>
      <c r="G69" s="81" t="n">
        <f aca="false">'Low pensions'!K69</f>
        <v>2139429.13139336</v>
      </c>
      <c r="H69" s="81" t="n">
        <f aca="false">'Low pensions'!V69</f>
        <v>11770507.8472817</v>
      </c>
      <c r="I69" s="81" t="n">
        <f aca="false">'Low pensions'!M69</f>
        <v>66167.9112802083</v>
      </c>
      <c r="J69" s="81" t="n">
        <f aca="false">'Low pensions'!W69</f>
        <v>364036.325173669</v>
      </c>
      <c r="K69" s="9"/>
      <c r="L69" s="81" t="n">
        <f aca="false">'Low pensions'!N69</f>
        <v>4052900.20605887</v>
      </c>
      <c r="M69" s="67"/>
      <c r="N69" s="81" t="n">
        <f aca="false">'Low pensions'!L69</f>
        <v>1128175.54689648</v>
      </c>
      <c r="O69" s="9"/>
      <c r="P69" s="81" t="n">
        <f aca="false">'Low pensions'!X69</f>
        <v>27237407.4293406</v>
      </c>
      <c r="Q69" s="67"/>
      <c r="R69" s="81" t="n">
        <f aca="false">'Low SIPA income'!G64</f>
        <v>26260958.2100793</v>
      </c>
      <c r="S69" s="67"/>
      <c r="T69" s="81" t="n">
        <f aca="false">'Low SIPA income'!J64</f>
        <v>100411049.79813</v>
      </c>
      <c r="U69" s="9"/>
      <c r="V69" s="81" t="n">
        <f aca="false">'Low SIPA income'!F64</f>
        <v>116027.59757769</v>
      </c>
      <c r="W69" s="67"/>
      <c r="X69" s="81" t="n">
        <f aca="false">'Low SIPA income'!M64</f>
        <v>291427.873430555</v>
      </c>
      <c r="Y69" s="9"/>
      <c r="Z69" s="9" t="n">
        <f aca="false">R69+V69-N69-L69-F69</f>
        <v>-4278693.2139573</v>
      </c>
      <c r="AA69" s="9"/>
      <c r="AB69" s="9" t="n">
        <f aca="false">T69-P69-D69</f>
        <v>-66980108.5922693</v>
      </c>
      <c r="AC69" s="50"/>
      <c r="AD69" s="9"/>
      <c r="AE69" s="9"/>
      <c r="AF69" s="9"/>
      <c r="AG69" s="9" t="n">
        <f aca="false">BF69/100*$AG$53</f>
        <v>5855996958.8255</v>
      </c>
      <c r="AH69" s="40" t="n">
        <f aca="false">(AG69-AG68)/AG68</f>
        <v>0.000414162354165496</v>
      </c>
      <c r="AI69" s="40" t="n">
        <f aca="false">(AG69-AG65)/AG65</f>
        <v>0.0105462484978236</v>
      </c>
      <c r="AJ69" s="40" t="n">
        <f aca="false">AB69/AG69</f>
        <v>-0.0114378660138005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12293858</v>
      </c>
      <c r="AX69" s="7"/>
      <c r="AY69" s="40" t="n">
        <f aca="false">(AW69-AW68)/AW68</f>
        <v>0.00129834726851468</v>
      </c>
      <c r="AZ69" s="39" t="n">
        <f aca="false">workers_and_wage_low!B57</f>
        <v>6871.65543122957</v>
      </c>
      <c r="BA69" s="40" t="n">
        <f aca="false">(AZ69-AZ68)/AZ68</f>
        <v>-0.000883038423823539</v>
      </c>
      <c r="BB69" s="40"/>
      <c r="BC69" s="40"/>
      <c r="BD69" s="40"/>
      <c r="BE69" s="40"/>
      <c r="BF69" s="7" t="n">
        <f aca="false">BF68*(1+AY69)*(1+BA69)*(1-BE69)</f>
        <v>112.320123110293</v>
      </c>
      <c r="BG69" s="7"/>
      <c r="BH69" s="7"/>
      <c r="BI69" s="40" t="n">
        <f aca="false">T76/AG76</f>
        <v>0.0148997700280754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'Low pensions'!Q70</f>
        <v>138129887.501363</v>
      </c>
      <c r="E70" s="6"/>
      <c r="F70" s="8" t="n">
        <f aca="false">'Low pensions'!I70</f>
        <v>25106742.1279321</v>
      </c>
      <c r="G70" s="80" t="n">
        <f aca="false">'Low pensions'!K70</f>
        <v>2181662.75582161</v>
      </c>
      <c r="H70" s="80" t="n">
        <f aca="false">'Low pensions'!V70</f>
        <v>12002864.7879522</v>
      </c>
      <c r="I70" s="80" t="n">
        <f aca="false">'Low pensions'!M70</f>
        <v>67474.1058501531</v>
      </c>
      <c r="J70" s="80" t="n">
        <f aca="false">'Low pensions'!W70</f>
        <v>371222.622307802</v>
      </c>
      <c r="K70" s="6"/>
      <c r="L70" s="80" t="n">
        <f aca="false">'Low pensions'!N70</f>
        <v>4830962.04324753</v>
      </c>
      <c r="M70" s="8"/>
      <c r="N70" s="80" t="n">
        <f aca="false">'Low pensions'!L70</f>
        <v>1113639.46462491</v>
      </c>
      <c r="O70" s="6"/>
      <c r="P70" s="80" t="n">
        <f aca="false">'Low pensions'!X70</f>
        <v>31194800.7654424</v>
      </c>
      <c r="Q70" s="8"/>
      <c r="R70" s="80" t="n">
        <f aca="false">'Low SIPA income'!G65</f>
        <v>22874300.9500676</v>
      </c>
      <c r="S70" s="8"/>
      <c r="T70" s="80" t="n">
        <f aca="false">'Low SIPA income'!J65</f>
        <v>87461872.2371332</v>
      </c>
      <c r="U70" s="6"/>
      <c r="V70" s="80" t="n">
        <f aca="false">'Low SIPA income'!F65</f>
        <v>120897.716791256</v>
      </c>
      <c r="W70" s="8"/>
      <c r="X70" s="80" t="n">
        <f aca="false">'Low SIPA income'!M65</f>
        <v>303660.208800703</v>
      </c>
      <c r="Y70" s="6"/>
      <c r="Z70" s="6" t="n">
        <f aca="false">R70+V70-N70-L70-F70</f>
        <v>-8056144.9689457</v>
      </c>
      <c r="AA70" s="6"/>
      <c r="AB70" s="6" t="n">
        <f aca="false">T70-P70-D70</f>
        <v>-81862816.0296725</v>
      </c>
      <c r="AC70" s="50"/>
      <c r="AD70" s="6"/>
      <c r="AE70" s="6"/>
      <c r="AF70" s="6"/>
      <c r="AG70" s="6" t="n">
        <f aca="false">BF70/100*$AG$53</f>
        <v>5897748451.5837</v>
      </c>
      <c r="AH70" s="61" t="n">
        <f aca="false">(AG70-AG69)/AG69</f>
        <v>0.00712969850424502</v>
      </c>
      <c r="AI70" s="61"/>
      <c r="AJ70" s="61" t="n">
        <f aca="false">AB70/AG70</f>
        <v>-0.0138803505611858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0.00664127043561577</v>
      </c>
      <c r="AV70" s="5"/>
      <c r="AW70" s="65" t="n">
        <f aca="false">workers_and_wage_low!C58</f>
        <v>12387546</v>
      </c>
      <c r="AX70" s="5"/>
      <c r="AY70" s="61" t="n">
        <f aca="false">(AW70-AW69)/AW69</f>
        <v>0.00762071597052772</v>
      </c>
      <c r="AZ70" s="66" t="n">
        <f aca="false">workers_and_wage_low!B58</f>
        <v>6868.30684699988</v>
      </c>
      <c r="BA70" s="61" t="n">
        <f aca="false">(AZ70-AZ69)/AZ69</f>
        <v>-0.000487303861959242</v>
      </c>
      <c r="BB70" s="61"/>
      <c r="BC70" s="61"/>
      <c r="BD70" s="61"/>
      <c r="BE70" s="61"/>
      <c r="BF70" s="5" t="n">
        <f aca="false">BF69*(1+AY70)*(1+BA70)*(1-BE70)</f>
        <v>113.120931724029</v>
      </c>
      <c r="BG70" s="5"/>
      <c r="BH70" s="5"/>
      <c r="BI70" s="61" t="n">
        <f aca="false">T77/AG77</f>
        <v>0.0171823129991192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'Low pensions'!Q71</f>
        <v>141117039.524208</v>
      </c>
      <c r="E71" s="9"/>
      <c r="F71" s="67" t="n">
        <f aca="false">'Low pensions'!I71</f>
        <v>25649692.3676748</v>
      </c>
      <c r="G71" s="81" t="n">
        <f aca="false">'Low pensions'!K71</f>
        <v>2297677.3657144</v>
      </c>
      <c r="H71" s="81" t="n">
        <f aca="false">'Low pensions'!V71</f>
        <v>12641142.9417385</v>
      </c>
      <c r="I71" s="81" t="n">
        <f aca="false">'Low pensions'!M71</f>
        <v>71062.1865684865</v>
      </c>
      <c r="J71" s="81" t="n">
        <f aca="false">'Low pensions'!W71</f>
        <v>390963.183765109</v>
      </c>
      <c r="K71" s="9"/>
      <c r="L71" s="81" t="n">
        <f aca="false">'Low pensions'!N71</f>
        <v>4086064.10732035</v>
      </c>
      <c r="M71" s="67"/>
      <c r="N71" s="81" t="n">
        <f aca="false">'Low pensions'!L71</f>
        <v>1138160.6827731</v>
      </c>
      <c r="O71" s="9"/>
      <c r="P71" s="81" t="n">
        <f aca="false">'Low pensions'!X71</f>
        <v>27464430.3421428</v>
      </c>
      <c r="Q71" s="67"/>
      <c r="R71" s="81" t="n">
        <f aca="false">'Low SIPA income'!G66</f>
        <v>26504679.1149487</v>
      </c>
      <c r="S71" s="67"/>
      <c r="T71" s="81" t="n">
        <f aca="false">'Low SIPA income'!J66</f>
        <v>101342937.801603</v>
      </c>
      <c r="U71" s="9"/>
      <c r="V71" s="81" t="n">
        <f aca="false">'Low SIPA income'!F66</f>
        <v>121064.609150512</v>
      </c>
      <c r="W71" s="67"/>
      <c r="X71" s="81" t="n">
        <f aca="false">'Low SIPA income'!M66</f>
        <v>304079.394290752</v>
      </c>
      <c r="Y71" s="9"/>
      <c r="Z71" s="9" t="n">
        <f aca="false">R71+V71-N71-L71-F71</f>
        <v>-4248173.4336691</v>
      </c>
      <c r="AA71" s="9"/>
      <c r="AB71" s="9" t="n">
        <f aca="false">T71-P71-D71</f>
        <v>-67238532.0647478</v>
      </c>
      <c r="AC71" s="50"/>
      <c r="AD71" s="9"/>
      <c r="AE71" s="9"/>
      <c r="AF71" s="9"/>
      <c r="AG71" s="9" t="n">
        <f aca="false">BF71/100*$AG$53</f>
        <v>5916409411.928</v>
      </c>
      <c r="AH71" s="40" t="n">
        <f aca="false">(AG71-AG70)/AG70</f>
        <v>0.00316408210649976</v>
      </c>
      <c r="AI71" s="40"/>
      <c r="AJ71" s="40" t="n">
        <f aca="false">AB71/AG71</f>
        <v>-0.0113647530762812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12433280</v>
      </c>
      <c r="AX71" s="7"/>
      <c r="AY71" s="40" t="n">
        <f aca="false">(AW71-AW70)/AW70</f>
        <v>0.00369193381804596</v>
      </c>
      <c r="AZ71" s="39" t="n">
        <f aca="false">workers_and_wage_low!B59</f>
        <v>6864.69473515315</v>
      </c>
      <c r="BA71" s="40" t="n">
        <f aca="false">(AZ71-AZ70)/AZ70</f>
        <v>-0.000525910086313141</v>
      </c>
      <c r="BB71" s="40"/>
      <c r="BC71" s="40"/>
      <c r="BD71" s="40"/>
      <c r="BE71" s="40"/>
      <c r="BF71" s="7" t="n">
        <f aca="false">BF70*(1+AY71)*(1+BA71)*(1-BE71)</f>
        <v>113.478855639968</v>
      </c>
      <c r="BG71" s="7"/>
      <c r="BH71" s="7"/>
      <c r="BI71" s="40" t="n">
        <f aca="false">T78/AG78</f>
        <v>0.0149289958863197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'Low pensions'!Q72</f>
        <v>138450174.911662</v>
      </c>
      <c r="E72" s="9"/>
      <c r="F72" s="67" t="n">
        <f aca="false">'Low pensions'!I72</f>
        <v>25164958.156068</v>
      </c>
      <c r="G72" s="81" t="n">
        <f aca="false">'Low pensions'!K72</f>
        <v>2333377.14505097</v>
      </c>
      <c r="H72" s="81" t="n">
        <f aca="false">'Low pensions'!V72</f>
        <v>12837552.5945105</v>
      </c>
      <c r="I72" s="81" t="n">
        <f aca="false">'Low pensions'!M72</f>
        <v>72166.3034551851</v>
      </c>
      <c r="J72" s="81" t="n">
        <f aca="false">'Low pensions'!W72</f>
        <v>397037.709108577</v>
      </c>
      <c r="K72" s="9"/>
      <c r="L72" s="81" t="n">
        <f aca="false">'Low pensions'!N72</f>
        <v>3919134.93701843</v>
      </c>
      <c r="M72" s="67"/>
      <c r="N72" s="81" t="n">
        <f aca="false">'Low pensions'!L72</f>
        <v>1117159.84532596</v>
      </c>
      <c r="O72" s="9"/>
      <c r="P72" s="81" t="n">
        <f aca="false">'Low pensions'!X72</f>
        <v>26482693.6725128</v>
      </c>
      <c r="Q72" s="67"/>
      <c r="R72" s="81" t="n">
        <f aca="false">'Low SIPA income'!G67</f>
        <v>23325441.6907911</v>
      </c>
      <c r="S72" s="67"/>
      <c r="T72" s="81" t="n">
        <f aca="false">'Low SIPA income'!J67</f>
        <v>89186847.9604245</v>
      </c>
      <c r="U72" s="9"/>
      <c r="V72" s="81" t="n">
        <f aca="false">'Low SIPA income'!F67</f>
        <v>118708.449792576</v>
      </c>
      <c r="W72" s="67"/>
      <c r="X72" s="81" t="n">
        <f aca="false">'Low SIPA income'!M67</f>
        <v>298161.401283208</v>
      </c>
      <c r="Y72" s="9"/>
      <c r="Z72" s="9" t="n">
        <f aca="false">R72+V72-N72-L72-F72</f>
        <v>-6757102.79782872</v>
      </c>
      <c r="AA72" s="9"/>
      <c r="AB72" s="9" t="n">
        <f aca="false">T72-P72-D72</f>
        <v>-75746020.6237501</v>
      </c>
      <c r="AC72" s="50"/>
      <c r="AD72" s="9"/>
      <c r="AE72" s="9"/>
      <c r="AF72" s="9"/>
      <c r="AG72" s="9" t="n">
        <f aca="false">BF72/100*$AG$53</f>
        <v>5980362718.30607</v>
      </c>
      <c r="AH72" s="40" t="n">
        <f aca="false">(AG72-AG71)/AG71</f>
        <v>0.0108094795213359</v>
      </c>
      <c r="AI72" s="40"/>
      <c r="AJ72" s="40" t="n">
        <f aca="false">AB72/AG72</f>
        <v>-0.0126657903862402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12511018</v>
      </c>
      <c r="AX72" s="7"/>
      <c r="AY72" s="40" t="n">
        <f aca="false">(AW72-AW71)/AW71</f>
        <v>0.00625241287898286</v>
      </c>
      <c r="AZ72" s="39" t="n">
        <f aca="false">workers_and_wage_low!B60</f>
        <v>6895.78322844481</v>
      </c>
      <c r="BA72" s="40" t="n">
        <f aca="false">(AZ72-AZ71)/AZ71</f>
        <v>0.00452875102114272</v>
      </c>
      <c r="BB72" s="40"/>
      <c r="BC72" s="40"/>
      <c r="BD72" s="40"/>
      <c r="BE72" s="40"/>
      <c r="BF72" s="7" t="n">
        <f aca="false">BF71*(1+AY72)*(1+BA72)*(1-BE72)</f>
        <v>114.705503006113</v>
      </c>
      <c r="BG72" s="7"/>
      <c r="BH72" s="7"/>
      <c r="BI72" s="40" t="n">
        <f aca="false">T79/AG79</f>
        <v>0.0171327143714463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'Low pensions'!Q73</f>
        <v>141092347.130745</v>
      </c>
      <c r="E73" s="9"/>
      <c r="F73" s="67" t="n">
        <f aca="false">'Low pensions'!I73</f>
        <v>25645204.2328734</v>
      </c>
      <c r="G73" s="81" t="n">
        <f aca="false">'Low pensions'!K73</f>
        <v>2472010.07091932</v>
      </c>
      <c r="H73" s="81" t="n">
        <f aca="false">'Low pensions'!V73</f>
        <v>13600270.0493123</v>
      </c>
      <c r="I73" s="81" t="n">
        <f aca="false">'Low pensions'!M73</f>
        <v>76453.9197191545</v>
      </c>
      <c r="J73" s="81" t="n">
        <f aca="false">'Low pensions'!W73</f>
        <v>420626.908741619</v>
      </c>
      <c r="K73" s="9"/>
      <c r="L73" s="81" t="n">
        <f aca="false">'Low pensions'!N73</f>
        <v>4063792.69443489</v>
      </c>
      <c r="M73" s="67"/>
      <c r="N73" s="81" t="n">
        <f aca="false">'Low pensions'!L73</f>
        <v>1138140.05190291</v>
      </c>
      <c r="O73" s="9"/>
      <c r="P73" s="81" t="n">
        <f aca="false">'Low pensions'!X73</f>
        <v>27348750.3698456</v>
      </c>
      <c r="Q73" s="67"/>
      <c r="R73" s="81" t="n">
        <f aca="false">'Low SIPA income'!G68</f>
        <v>26978022.2282779</v>
      </c>
      <c r="S73" s="67"/>
      <c r="T73" s="81" t="n">
        <f aca="false">'Low SIPA income'!J68</f>
        <v>103152806.22087</v>
      </c>
      <c r="U73" s="9"/>
      <c r="V73" s="81" t="n">
        <f aca="false">'Low SIPA income'!F68</f>
        <v>114774.257558117</v>
      </c>
      <c r="W73" s="67"/>
      <c r="X73" s="81" t="n">
        <f aca="false">'Low SIPA income'!M68</f>
        <v>288279.844649342</v>
      </c>
      <c r="Y73" s="9"/>
      <c r="Z73" s="9" t="n">
        <f aca="false">R73+V73-N73-L73-F73</f>
        <v>-3754340.49337523</v>
      </c>
      <c r="AA73" s="9"/>
      <c r="AB73" s="9" t="n">
        <f aca="false">T73-P73-D73</f>
        <v>-65288291.2797206</v>
      </c>
      <c r="AC73" s="50"/>
      <c r="AD73" s="9"/>
      <c r="AE73" s="9"/>
      <c r="AF73" s="9"/>
      <c r="AG73" s="9" t="n">
        <f aca="false">BF73/100*$AG$53</f>
        <v>6013026392.63884</v>
      </c>
      <c r="AH73" s="40" t="n">
        <f aca="false">(AG73-AG72)/AG72</f>
        <v>0.00546182161038241</v>
      </c>
      <c r="AI73" s="40" t="n">
        <f aca="false">(AG73-AG69)/AG69</f>
        <v>0.0268151494813673</v>
      </c>
      <c r="AJ73" s="40" t="n">
        <f aca="false">AB73/AG73</f>
        <v>-0.0108578088663716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12544795</v>
      </c>
      <c r="AX73" s="7"/>
      <c r="AY73" s="40" t="n">
        <f aca="false">(AW73-AW72)/AW72</f>
        <v>0.00269978030564739</v>
      </c>
      <c r="AZ73" s="39" t="n">
        <f aca="false">workers_and_wage_low!B61</f>
        <v>6914.77838380393</v>
      </c>
      <c r="BA73" s="40" t="n">
        <f aca="false">(AZ73-AZ72)/AZ72</f>
        <v>0.00275460447781563</v>
      </c>
      <c r="BB73" s="40"/>
      <c r="BC73" s="40"/>
      <c r="BD73" s="40"/>
      <c r="BE73" s="40"/>
      <c r="BF73" s="7" t="n">
        <f aca="false">BF72*(1+AY73)*(1+BA73)*(1-BE73)</f>
        <v>115.332004001261</v>
      </c>
      <c r="BG73" s="7"/>
      <c r="BH73" s="7"/>
      <c r="BI73" s="40" t="n">
        <f aca="false">T80/AG80</f>
        <v>0.0148976257441165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'Low pensions'!Q74</f>
        <v>138725128.552053</v>
      </c>
      <c r="E74" s="6"/>
      <c r="F74" s="8" t="n">
        <f aca="false">'Low pensions'!I74</f>
        <v>25214934.2348972</v>
      </c>
      <c r="G74" s="80" t="n">
        <f aca="false">'Low pensions'!K74</f>
        <v>2502599.93264596</v>
      </c>
      <c r="H74" s="80" t="n">
        <f aca="false">'Low pensions'!V74</f>
        <v>13768566.4430639</v>
      </c>
      <c r="I74" s="80" t="n">
        <f aca="false">'Low pensions'!M74</f>
        <v>77399.9979168857</v>
      </c>
      <c r="J74" s="80" t="n">
        <f aca="false">'Low pensions'!W74</f>
        <v>425831.951847339</v>
      </c>
      <c r="K74" s="6"/>
      <c r="L74" s="80" t="n">
        <f aca="false">'Low pensions'!N74</f>
        <v>4756177.99142207</v>
      </c>
      <c r="M74" s="8"/>
      <c r="N74" s="80" t="n">
        <f aca="false">'Low pensions'!L74</f>
        <v>1119657.88045529</v>
      </c>
      <c r="O74" s="6"/>
      <c r="P74" s="80" t="n">
        <f aca="false">'Low pensions'!X74</f>
        <v>30839857.5131907</v>
      </c>
      <c r="Q74" s="8"/>
      <c r="R74" s="80" t="n">
        <f aca="false">'Low SIPA income'!G69</f>
        <v>23574825.8684622</v>
      </c>
      <c r="S74" s="8"/>
      <c r="T74" s="80" t="n">
        <f aca="false">'Low SIPA income'!J69</f>
        <v>90140389.9783006</v>
      </c>
      <c r="U74" s="6"/>
      <c r="V74" s="80" t="n">
        <f aca="false">'Low SIPA income'!F69</f>
        <v>120851.700309281</v>
      </c>
      <c r="W74" s="8"/>
      <c r="X74" s="80" t="n">
        <f aca="false">'Low SIPA income'!M69</f>
        <v>303544.628664902</v>
      </c>
      <c r="Y74" s="6"/>
      <c r="Z74" s="6" t="n">
        <f aca="false">R74+V74-N74-L74-F74</f>
        <v>-7395092.53800307</v>
      </c>
      <c r="AA74" s="6"/>
      <c r="AB74" s="6" t="n">
        <f aca="false">T74-P74-D74</f>
        <v>-79424596.0869429</v>
      </c>
      <c r="AC74" s="50"/>
      <c r="AD74" s="6"/>
      <c r="AE74" s="6"/>
      <c r="AF74" s="6"/>
      <c r="AG74" s="6" t="n">
        <f aca="false">BF74/100*$AG$53</f>
        <v>6042502392.82018</v>
      </c>
      <c r="AH74" s="61" t="n">
        <f aca="false">(AG74-AG73)/AG73</f>
        <v>0.00490202408182089</v>
      </c>
      <c r="AI74" s="61"/>
      <c r="AJ74" s="61" t="n">
        <f aca="false">AB74/AG74</f>
        <v>-0.0131443218262217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0.00138974673615516</v>
      </c>
      <c r="AV74" s="5"/>
      <c r="AW74" s="65" t="n">
        <f aca="false">workers_and_wage_low!C62</f>
        <v>12519738</v>
      </c>
      <c r="AX74" s="5"/>
      <c r="AY74" s="61" t="n">
        <f aca="false">(AW74-AW73)/AW73</f>
        <v>-0.00199740210979932</v>
      </c>
      <c r="AZ74" s="66" t="n">
        <f aca="false">workers_and_wage_low!B62</f>
        <v>6962.58186967793</v>
      </c>
      <c r="BA74" s="61" t="n">
        <f aca="false">(AZ74-AZ73)/AZ73</f>
        <v>0.00691323470119819</v>
      </c>
      <c r="BB74" s="61"/>
      <c r="BC74" s="61"/>
      <c r="BD74" s="61"/>
      <c r="BE74" s="61"/>
      <c r="BF74" s="5" t="n">
        <f aca="false">BF73*(1+AY74)*(1+BA74)*(1-BE74)</f>
        <v>115.89736426228</v>
      </c>
      <c r="BG74" s="5"/>
      <c r="BH74" s="5"/>
      <c r="BI74" s="61" t="n">
        <f aca="false">T81/AG81</f>
        <v>0.0171196454845527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'Low pensions'!Q75</f>
        <v>142004091.034475</v>
      </c>
      <c r="E75" s="9"/>
      <c r="F75" s="67" t="n">
        <f aca="false">'Low pensions'!I75</f>
        <v>25810924.4798942</v>
      </c>
      <c r="G75" s="81" t="n">
        <f aca="false">'Low pensions'!K75</f>
        <v>2613355.14928315</v>
      </c>
      <c r="H75" s="81" t="n">
        <f aca="false">'Low pensions'!V75</f>
        <v>14377908.9669298</v>
      </c>
      <c r="I75" s="81" t="n">
        <f aca="false">'Low pensions'!M75</f>
        <v>80825.416988139</v>
      </c>
      <c r="J75" s="81" t="n">
        <f aca="false">'Low pensions'!W75</f>
        <v>444677.596915357</v>
      </c>
      <c r="K75" s="9"/>
      <c r="L75" s="81" t="n">
        <f aca="false">'Low pensions'!N75</f>
        <v>4040870.56040287</v>
      </c>
      <c r="M75" s="67"/>
      <c r="N75" s="81" t="n">
        <f aca="false">'Low pensions'!L75</f>
        <v>1148352.96954257</v>
      </c>
      <c r="O75" s="9"/>
      <c r="P75" s="81" t="n">
        <f aca="false">'Low pensions'!X75</f>
        <v>27285995.7669418</v>
      </c>
      <c r="Q75" s="67"/>
      <c r="R75" s="81" t="n">
        <f aca="false">'Low SIPA income'!G70</f>
        <v>27009241.5899601</v>
      </c>
      <c r="S75" s="67"/>
      <c r="T75" s="81" t="n">
        <f aca="false">'Low SIPA income'!J70</f>
        <v>103272176.156097</v>
      </c>
      <c r="U75" s="9"/>
      <c r="V75" s="81" t="n">
        <f aca="false">'Low SIPA income'!F70</f>
        <v>118552.431920308</v>
      </c>
      <c r="W75" s="67"/>
      <c r="X75" s="81" t="n">
        <f aca="false">'Low SIPA income'!M70</f>
        <v>297769.529369272</v>
      </c>
      <c r="Y75" s="9"/>
      <c r="Z75" s="9" t="n">
        <f aca="false">R75+V75-N75-L75-F75</f>
        <v>-3872353.98795927</v>
      </c>
      <c r="AA75" s="9"/>
      <c r="AB75" s="9" t="n">
        <f aca="false">T75-P75-D75</f>
        <v>-66017910.6453204</v>
      </c>
      <c r="AC75" s="50"/>
      <c r="AD75" s="9"/>
      <c r="AE75" s="9"/>
      <c r="AF75" s="9"/>
      <c r="AG75" s="9" t="n">
        <f aca="false">BF75/100*$AG$53</f>
        <v>6018913175.84111</v>
      </c>
      <c r="AH75" s="40" t="n">
        <f aca="false">(AG75-AG74)/AG74</f>
        <v>-0.00390388210803301</v>
      </c>
      <c r="AI75" s="40"/>
      <c r="AJ75" s="40" t="n">
        <f aca="false">AB75/AG75</f>
        <v>-0.010968410528051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12503359</v>
      </c>
      <c r="AX75" s="7"/>
      <c r="AY75" s="40" t="n">
        <f aca="false">(AW75-AW74)/AW74</f>
        <v>-0.00130825421426551</v>
      </c>
      <c r="AZ75" s="39" t="n">
        <f aca="false">workers_and_wage_low!B63</f>
        <v>6944.48592386699</v>
      </c>
      <c r="BA75" s="40" t="n">
        <f aca="false">(AZ75-AZ74)/AZ74</f>
        <v>-0.00259902808321028</v>
      </c>
      <c r="BB75" s="40"/>
      <c r="BC75" s="40"/>
      <c r="BD75" s="40"/>
      <c r="BE75" s="40"/>
      <c r="BF75" s="7" t="n">
        <f aca="false">BF74*(1+AY75)*(1+BA75)*(1-BE75)</f>
        <v>115.444914615568</v>
      </c>
      <c r="BG75" s="7"/>
      <c r="BH75" s="7"/>
      <c r="BI75" s="40" t="n">
        <f aca="false">T82/AG82</f>
        <v>0.0148943330696015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'Low pensions'!Q76</f>
        <v>139826602.248946</v>
      </c>
      <c r="E76" s="9"/>
      <c r="F76" s="67" t="n">
        <f aca="false">'Low pensions'!I76</f>
        <v>25415140.1176996</v>
      </c>
      <c r="G76" s="81" t="n">
        <f aca="false">'Low pensions'!K76</f>
        <v>2589976.53603805</v>
      </c>
      <c r="H76" s="81" t="n">
        <f aca="false">'Low pensions'!V76</f>
        <v>14249286.7346614</v>
      </c>
      <c r="I76" s="81" t="n">
        <f aca="false">'Low pensions'!M76</f>
        <v>80102.3670939608</v>
      </c>
      <c r="J76" s="81" t="n">
        <f aca="false">'Low pensions'!W76</f>
        <v>440699.589731796</v>
      </c>
      <c r="K76" s="9"/>
      <c r="L76" s="81" t="n">
        <f aca="false">'Low pensions'!N76</f>
        <v>3969984.56501329</v>
      </c>
      <c r="M76" s="67"/>
      <c r="N76" s="81" t="n">
        <f aca="false">'Low pensions'!L76</f>
        <v>1132177.0424976</v>
      </c>
      <c r="O76" s="9"/>
      <c r="P76" s="81" t="n">
        <f aca="false">'Low pensions'!X76</f>
        <v>26829172.821956</v>
      </c>
      <c r="Q76" s="67"/>
      <c r="R76" s="81" t="n">
        <f aca="false">'Low SIPA income'!G71</f>
        <v>23516705.6211058</v>
      </c>
      <c r="S76" s="67"/>
      <c r="T76" s="81" t="n">
        <f aca="false">'Low SIPA income'!J71</f>
        <v>89918162.1751527</v>
      </c>
      <c r="U76" s="9"/>
      <c r="V76" s="81" t="n">
        <f aca="false">'Low SIPA income'!F71</f>
        <v>119524.78244584</v>
      </c>
      <c r="W76" s="67"/>
      <c r="X76" s="81" t="n">
        <f aca="false">'Low SIPA income'!M71</f>
        <v>300211.793552972</v>
      </c>
      <c r="Y76" s="9"/>
      <c r="Z76" s="9" t="n">
        <f aca="false">R76+V76-N76-L76-F76</f>
        <v>-6881071.32165883</v>
      </c>
      <c r="AA76" s="9"/>
      <c r="AB76" s="9" t="n">
        <f aca="false">T76-P76-D76</f>
        <v>-76737612.8957496</v>
      </c>
      <c r="AC76" s="50"/>
      <c r="AD76" s="9"/>
      <c r="AE76" s="9"/>
      <c r="AF76" s="9"/>
      <c r="AG76" s="9" t="n">
        <f aca="false">BF76/100*$AG$53</f>
        <v>6034869129.2363</v>
      </c>
      <c r="AH76" s="40" t="n">
        <f aca="false">(AG76-AG75)/AG75</f>
        <v>0.00265096919145493</v>
      </c>
      <c r="AI76" s="40"/>
      <c r="AJ76" s="40" t="n">
        <f aca="false">AB76/AG76</f>
        <v>-0.0127157045583622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12532731</v>
      </c>
      <c r="AX76" s="7"/>
      <c r="AY76" s="40" t="n">
        <f aca="false">(AW76-AW75)/AW75</f>
        <v>0.00234912874212442</v>
      </c>
      <c r="AZ76" s="39" t="n">
        <f aca="false">workers_and_wage_low!B64</f>
        <v>6946.57713808719</v>
      </c>
      <c r="BA76" s="40" t="n">
        <f aca="false">(AZ76-AZ75)/AZ75</f>
        <v>0.000301133049029685</v>
      </c>
      <c r="BB76" s="40"/>
      <c r="BC76" s="40"/>
      <c r="BD76" s="40"/>
      <c r="BE76" s="40"/>
      <c r="BF76" s="7" t="n">
        <f aca="false">BF75*(1+AY76)*(1+BA76)*(1-BE76)</f>
        <v>115.750955527524</v>
      </c>
      <c r="BG76" s="7"/>
      <c r="BH76" s="7"/>
      <c r="BI76" s="40" t="n">
        <f aca="false">T83/AG83</f>
        <v>0.0171496041448132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'Low pensions'!Q77</f>
        <v>142552730.946024</v>
      </c>
      <c r="E77" s="9"/>
      <c r="F77" s="67" t="n">
        <f aca="false">'Low pensions'!I77</f>
        <v>25910646.2781923</v>
      </c>
      <c r="G77" s="81" t="n">
        <f aca="false">'Low pensions'!K77</f>
        <v>2687309.58148529</v>
      </c>
      <c r="H77" s="81" t="n">
        <f aca="false">'Low pensions'!V77</f>
        <v>14784784.4328209</v>
      </c>
      <c r="I77" s="81" t="n">
        <f aca="false">'Low pensions'!M77</f>
        <v>83112.6674686177</v>
      </c>
      <c r="J77" s="81" t="n">
        <f aca="false">'Low pensions'!W77</f>
        <v>457261.374210957</v>
      </c>
      <c r="K77" s="9"/>
      <c r="L77" s="81" t="n">
        <f aca="false">'Low pensions'!N77</f>
        <v>4033743.31137084</v>
      </c>
      <c r="M77" s="67"/>
      <c r="N77" s="81" t="n">
        <f aca="false">'Low pensions'!L77</f>
        <v>1155172.52326855</v>
      </c>
      <c r="O77" s="9"/>
      <c r="P77" s="81" t="n">
        <f aca="false">'Low pensions'!X77</f>
        <v>27286531.6103397</v>
      </c>
      <c r="Q77" s="67"/>
      <c r="R77" s="81" t="n">
        <f aca="false">'Low SIPA income'!G72</f>
        <v>27171098.755271</v>
      </c>
      <c r="S77" s="67"/>
      <c r="T77" s="81" t="n">
        <f aca="false">'Low SIPA income'!J72</f>
        <v>103891051.056099</v>
      </c>
      <c r="U77" s="9"/>
      <c r="V77" s="81" t="n">
        <f aca="false">'Low SIPA income'!F72</f>
        <v>121393.98596805</v>
      </c>
      <c r="W77" s="67"/>
      <c r="X77" s="81" t="n">
        <f aca="false">'Low SIPA income'!M72</f>
        <v>304906.693894435</v>
      </c>
      <c r="Y77" s="9"/>
      <c r="Z77" s="9" t="n">
        <f aca="false">R77+V77-N77-L77-F77</f>
        <v>-3807069.37159266</v>
      </c>
      <c r="AA77" s="9"/>
      <c r="AB77" s="9" t="n">
        <f aca="false">T77-P77-D77</f>
        <v>-65948211.5002653</v>
      </c>
      <c r="AC77" s="50"/>
      <c r="AD77" s="9"/>
      <c r="AE77" s="9"/>
      <c r="AF77" s="9"/>
      <c r="AG77" s="9" t="n">
        <f aca="false">BF77/100*$AG$53</f>
        <v>6046394979.61794</v>
      </c>
      <c r="AH77" s="40" t="n">
        <f aca="false">(AG77-AG76)/AG76</f>
        <v>0.00190987577937781</v>
      </c>
      <c r="AI77" s="40" t="n">
        <f aca="false">(AG77-AG73)/AG73</f>
        <v>0.00554938308934632</v>
      </c>
      <c r="AJ77" s="40" t="n">
        <f aca="false">AB77/AG77</f>
        <v>-0.0109070300108698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12578922</v>
      </c>
      <c r="AX77" s="7"/>
      <c r="AY77" s="40" t="n">
        <f aca="false">(AW77-AW76)/AW76</f>
        <v>0.00368562925351226</v>
      </c>
      <c r="AZ77" s="39" t="n">
        <f aca="false">workers_and_wage_low!B65</f>
        <v>6934.28702639606</v>
      </c>
      <c r="BA77" s="40" t="n">
        <f aca="false">(AZ77-AZ76)/AZ76</f>
        <v>-0.00176923273819839</v>
      </c>
      <c r="BB77" s="40"/>
      <c r="BC77" s="40"/>
      <c r="BD77" s="40"/>
      <c r="BE77" s="40"/>
      <c r="BF77" s="7" t="n">
        <f aca="false">BF76*(1+AY77)*(1+BA77)*(1-BE77)</f>
        <v>115.972025473926</v>
      </c>
      <c r="BG77" s="7"/>
      <c r="BH77" s="7"/>
      <c r="BI77" s="40" t="n">
        <f aca="false">T84/AG84</f>
        <v>0.0148878006855519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'Low pensions'!Q78</f>
        <v>140624002.989197</v>
      </c>
      <c r="E78" s="6"/>
      <c r="F78" s="8" t="n">
        <f aca="false">'Low pensions'!I78</f>
        <v>25560077.1412521</v>
      </c>
      <c r="G78" s="80" t="n">
        <f aca="false">'Low pensions'!K78</f>
        <v>2737229.0977996</v>
      </c>
      <c r="H78" s="80" t="n">
        <f aca="false">'Low pensions'!V78</f>
        <v>15059426.8829437</v>
      </c>
      <c r="I78" s="80" t="n">
        <f aca="false">'Low pensions'!M78</f>
        <v>84656.5700350399</v>
      </c>
      <c r="J78" s="80" t="n">
        <f aca="false">'Low pensions'!W78</f>
        <v>465755.470606511</v>
      </c>
      <c r="K78" s="6"/>
      <c r="L78" s="80" t="n">
        <f aca="false">'Low pensions'!N78</f>
        <v>4728712.75136678</v>
      </c>
      <c r="M78" s="8"/>
      <c r="N78" s="80" t="n">
        <f aca="false">'Low pensions'!L78</f>
        <v>1141111.52329104</v>
      </c>
      <c r="O78" s="6"/>
      <c r="P78" s="80" t="n">
        <f aca="false">'Low pensions'!X78</f>
        <v>30815371.8650138</v>
      </c>
      <c r="Q78" s="8"/>
      <c r="R78" s="80" t="n">
        <f aca="false">'Low SIPA income'!G73</f>
        <v>23555403.0975409</v>
      </c>
      <c r="S78" s="8"/>
      <c r="T78" s="80" t="n">
        <f aca="false">'Low SIPA income'!J73</f>
        <v>90066125.3302784</v>
      </c>
      <c r="U78" s="6"/>
      <c r="V78" s="80" t="n">
        <f aca="false">'Low SIPA income'!F73</f>
        <v>122962.65366477</v>
      </c>
      <c r="W78" s="8"/>
      <c r="X78" s="80" t="n">
        <f aca="false">'Low SIPA income'!M73</f>
        <v>308846.734889148</v>
      </c>
      <c r="Y78" s="6"/>
      <c r="Z78" s="6" t="n">
        <f aca="false">R78+V78-N78-L78-F78</f>
        <v>-7751535.66470424</v>
      </c>
      <c r="AA78" s="6"/>
      <c r="AB78" s="6" t="n">
        <f aca="false">T78-P78-D78</f>
        <v>-81373249.5239323</v>
      </c>
      <c r="AC78" s="50"/>
      <c r="AD78" s="6"/>
      <c r="AE78" s="6"/>
      <c r="AF78" s="6"/>
      <c r="AG78" s="6" t="n">
        <f aca="false">BF78/100*$AG$53</f>
        <v>6032966049.16417</v>
      </c>
      <c r="AH78" s="61" t="n">
        <f aca="false">(AG78-AG77)/AG77</f>
        <v>-0.00222098134492399</v>
      </c>
      <c r="AI78" s="61"/>
      <c r="AJ78" s="61" t="n">
        <f aca="false">AB78/AG78</f>
        <v>-0.0134881000258912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0.00297902539188098</v>
      </c>
      <c r="AV78" s="5"/>
      <c r="AW78" s="65" t="n">
        <f aca="false">workers_and_wage_low!C66</f>
        <v>12546822</v>
      </c>
      <c r="AX78" s="5"/>
      <c r="AY78" s="61" t="n">
        <f aca="false">(AW78-AW77)/AW77</f>
        <v>-0.00255188799167369</v>
      </c>
      <c r="AZ78" s="66" t="n">
        <f aca="false">workers_and_wage_low!B66</f>
        <v>6936.58749861099</v>
      </c>
      <c r="BA78" s="61" t="n">
        <f aca="false">(AZ78-AZ77)/AZ77</f>
        <v>0.000331753243868957</v>
      </c>
      <c r="BB78" s="61"/>
      <c r="BC78" s="61"/>
      <c r="BD78" s="61"/>
      <c r="BE78" s="61"/>
      <c r="BF78" s="5" t="n">
        <f aca="false">BF77*(1+AY78)*(1+BA78)*(1-BE78)</f>
        <v>115.714453768815</v>
      </c>
      <c r="BG78" s="5"/>
      <c r="BH78" s="5"/>
      <c r="BI78" s="61" t="n">
        <f aca="false">T85/AG85</f>
        <v>0.0171808478114613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'Low pensions'!Q79</f>
        <v>142795285.772916</v>
      </c>
      <c r="E79" s="9"/>
      <c r="F79" s="67" t="n">
        <f aca="false">'Low pensions'!I79</f>
        <v>25954733.489156</v>
      </c>
      <c r="G79" s="81" t="n">
        <f aca="false">'Low pensions'!K79</f>
        <v>2855486.77474169</v>
      </c>
      <c r="H79" s="81" t="n">
        <f aca="false">'Low pensions'!V79</f>
        <v>15710045.7298235</v>
      </c>
      <c r="I79" s="81" t="n">
        <f aca="false">'Low pensions'!M79</f>
        <v>88314.0239610835</v>
      </c>
      <c r="J79" s="81" t="n">
        <f aca="false">'Low pensions'!W79</f>
        <v>485877.702984234</v>
      </c>
      <c r="K79" s="9"/>
      <c r="L79" s="81" t="n">
        <f aca="false">'Low pensions'!N79</f>
        <v>4011948.59434767</v>
      </c>
      <c r="M79" s="67"/>
      <c r="N79" s="81" t="n">
        <f aca="false">'Low pensions'!L79</f>
        <v>1159616.43076147</v>
      </c>
      <c r="O79" s="9"/>
      <c r="P79" s="81" t="n">
        <f aca="false">'Low pensions'!X79</f>
        <v>27197887.7879601</v>
      </c>
      <c r="Q79" s="67"/>
      <c r="R79" s="81" t="n">
        <f aca="false">'Low SIPA income'!G74</f>
        <v>27150457.5102174</v>
      </c>
      <c r="S79" s="67"/>
      <c r="T79" s="81" t="n">
        <f aca="false">'Low SIPA income'!J74</f>
        <v>103812127.466624</v>
      </c>
      <c r="U79" s="9"/>
      <c r="V79" s="81" t="n">
        <f aca="false">'Low SIPA income'!F74</f>
        <v>126549.781554662</v>
      </c>
      <c r="W79" s="67"/>
      <c r="X79" s="81" t="n">
        <f aca="false">'Low SIPA income'!M74</f>
        <v>317856.565950891</v>
      </c>
      <c r="Y79" s="9"/>
      <c r="Z79" s="9" t="n">
        <f aca="false">R79+V79-N79-L79-F79</f>
        <v>-3849291.22249306</v>
      </c>
      <c r="AA79" s="9"/>
      <c r="AB79" s="9" t="n">
        <f aca="false">T79-P79-D79</f>
        <v>-66181046.0942518</v>
      </c>
      <c r="AC79" s="50"/>
      <c r="AD79" s="9"/>
      <c r="AE79" s="9"/>
      <c r="AF79" s="9"/>
      <c r="AG79" s="9" t="n">
        <f aca="false">BF79/100*$AG$53</f>
        <v>6059292486.63828</v>
      </c>
      <c r="AH79" s="40" t="n">
        <f aca="false">(AG79-AG78)/AG78</f>
        <v>0.0043637635716115</v>
      </c>
      <c r="AI79" s="40"/>
      <c r="AJ79" s="40" t="n">
        <f aca="false">AB79/AG79</f>
        <v>-0.0109222398885995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12592894</v>
      </c>
      <c r="AX79" s="7"/>
      <c r="AY79" s="40" t="n">
        <f aca="false">(AW79-AW78)/AW78</f>
        <v>0.00367200554849666</v>
      </c>
      <c r="AZ79" s="39" t="n">
        <f aca="false">workers_and_wage_low!B67</f>
        <v>6941.36838323134</v>
      </c>
      <c r="BA79" s="40" t="n">
        <f aca="false">(AZ79-AZ78)/AZ78</f>
        <v>0.000689227177096389</v>
      </c>
      <c r="BB79" s="40"/>
      <c r="BC79" s="40"/>
      <c r="BD79" s="40"/>
      <c r="BE79" s="40"/>
      <c r="BF79" s="7" t="n">
        <f aca="false">BF78*(1+AY79)*(1+BA79)*(1-BE79)</f>
        <v>116.219404286881</v>
      </c>
      <c r="BG79" s="7"/>
      <c r="BH79" s="7"/>
      <c r="BI79" s="40" t="n">
        <f aca="false">T86/AG86</f>
        <v>0.0148796564575642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'Low pensions'!Q80</f>
        <v>140658061.931912</v>
      </c>
      <c r="E80" s="9"/>
      <c r="F80" s="67" t="n">
        <f aca="false">'Low pensions'!I80</f>
        <v>25566267.757254</v>
      </c>
      <c r="G80" s="81" t="n">
        <f aca="false">'Low pensions'!K80</f>
        <v>2840106.68790003</v>
      </c>
      <c r="H80" s="81" t="n">
        <f aca="false">'Low pensions'!V80</f>
        <v>15625429.02988</v>
      </c>
      <c r="I80" s="81" t="n">
        <f aca="false">'Low pensions'!M80</f>
        <v>87838.3511721664</v>
      </c>
      <c r="J80" s="81" t="n">
        <f aca="false">'Low pensions'!W80</f>
        <v>483260.691645774</v>
      </c>
      <c r="K80" s="9"/>
      <c r="L80" s="81" t="n">
        <f aca="false">'Low pensions'!N80</f>
        <v>3848219.82746861</v>
      </c>
      <c r="M80" s="67"/>
      <c r="N80" s="81" t="n">
        <f aca="false">'Low pensions'!L80</f>
        <v>1143408.15071873</v>
      </c>
      <c r="O80" s="9"/>
      <c r="P80" s="81" t="n">
        <f aca="false">'Low pensions'!X80</f>
        <v>26259125.2637115</v>
      </c>
      <c r="Q80" s="67"/>
      <c r="R80" s="81" t="n">
        <f aca="false">'Low SIPA income'!G75</f>
        <v>23677573.3333794</v>
      </c>
      <c r="S80" s="67"/>
      <c r="T80" s="81" t="n">
        <f aca="false">'Low SIPA income'!J75</f>
        <v>90533253.8157087</v>
      </c>
      <c r="U80" s="9"/>
      <c r="V80" s="81" t="n">
        <f aca="false">'Low SIPA income'!F75</f>
        <v>127677.796325376</v>
      </c>
      <c r="W80" s="67"/>
      <c r="X80" s="81" t="n">
        <f aca="false">'Low SIPA income'!M75</f>
        <v>320689.813839242</v>
      </c>
      <c r="Y80" s="9"/>
      <c r="Z80" s="9" t="n">
        <f aca="false">R80+V80-N80-L80-F80</f>
        <v>-6752644.60573659</v>
      </c>
      <c r="AA80" s="9"/>
      <c r="AB80" s="9" t="n">
        <f aca="false">T80-P80-D80</f>
        <v>-76383933.3799149</v>
      </c>
      <c r="AC80" s="50"/>
      <c r="AD80" s="9"/>
      <c r="AE80" s="9"/>
      <c r="AF80" s="9"/>
      <c r="AG80" s="9" t="n">
        <f aca="false">BF80/100*$AG$53</f>
        <v>6077025652.99459</v>
      </c>
      <c r="AH80" s="40" t="n">
        <f aca="false">(AG80-AG79)/AG79</f>
        <v>0.00292660676067506</v>
      </c>
      <c r="AI80" s="40"/>
      <c r="AJ80" s="40" t="n">
        <f aca="false">AB80/AG80</f>
        <v>-0.0125692958597723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12581729</v>
      </c>
      <c r="AX80" s="7"/>
      <c r="AY80" s="40" t="n">
        <f aca="false">(AW80-AW79)/AW79</f>
        <v>-0.000886611131642973</v>
      </c>
      <c r="AZ80" s="39" t="n">
        <f aca="false">workers_and_wage_low!B68</f>
        <v>6967.86082183842</v>
      </c>
      <c r="BA80" s="40" t="n">
        <f aca="false">(AZ80-AZ79)/AZ79</f>
        <v>0.00381660173390045</v>
      </c>
      <c r="BB80" s="40"/>
      <c r="BC80" s="40"/>
      <c r="BD80" s="40"/>
      <c r="BE80" s="40"/>
      <c r="BF80" s="7" t="n">
        <f aca="false">BF79*(1+AY80)*(1+BA80)*(1-BE80)</f>
        <v>116.559532781188</v>
      </c>
      <c r="BG80" s="7"/>
      <c r="BH80" s="7"/>
      <c r="BI80" s="40" t="n">
        <f aca="false">T87/AG87</f>
        <v>0.0171759872719772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'Low pensions'!Q81</f>
        <v>143972774.741917</v>
      </c>
      <c r="E81" s="9"/>
      <c r="F81" s="67" t="n">
        <f aca="false">'Low pensions'!I81</f>
        <v>26168756.0474737</v>
      </c>
      <c r="G81" s="81" t="n">
        <f aca="false">'Low pensions'!K81</f>
        <v>2954851.89923544</v>
      </c>
      <c r="H81" s="81" t="n">
        <f aca="false">'Low pensions'!V81</f>
        <v>16256723.3273367</v>
      </c>
      <c r="I81" s="81" t="n">
        <f aca="false">'Low pensions'!M81</f>
        <v>91387.1721413029</v>
      </c>
      <c r="J81" s="81" t="n">
        <f aca="false">'Low pensions'!W81</f>
        <v>502785.257546498</v>
      </c>
      <c r="K81" s="9"/>
      <c r="L81" s="81" t="n">
        <f aca="false">'Low pensions'!N81</f>
        <v>3916098.84750758</v>
      </c>
      <c r="M81" s="67"/>
      <c r="N81" s="81" t="n">
        <f aca="false">'Low pensions'!L81</f>
        <v>1171853.12213893</v>
      </c>
      <c r="O81" s="9"/>
      <c r="P81" s="81" t="n">
        <f aca="false">'Low pensions'!X81</f>
        <v>26767845.6615075</v>
      </c>
      <c r="Q81" s="67"/>
      <c r="R81" s="81" t="n">
        <f aca="false">'Low SIPA income'!G76</f>
        <v>27395438.3558497</v>
      </c>
      <c r="S81" s="67"/>
      <c r="T81" s="81" t="n">
        <f aca="false">'Low SIPA income'!J76</f>
        <v>104748832.962806</v>
      </c>
      <c r="U81" s="9"/>
      <c r="V81" s="81" t="n">
        <f aca="false">'Low SIPA income'!F76</f>
        <v>123770.1714012</v>
      </c>
      <c r="W81" s="67"/>
      <c r="X81" s="81" t="n">
        <f aca="false">'Low SIPA income'!M76</f>
        <v>310874.986629238</v>
      </c>
      <c r="Y81" s="9"/>
      <c r="Z81" s="9" t="n">
        <f aca="false">R81+V81-N81-L81-F81</f>
        <v>-3737499.48986925</v>
      </c>
      <c r="AA81" s="9"/>
      <c r="AB81" s="9" t="n">
        <f aca="false">T81-P81-D81</f>
        <v>-65991787.440618</v>
      </c>
      <c r="AC81" s="50"/>
      <c r="AD81" s="9"/>
      <c r="AE81" s="9"/>
      <c r="AF81" s="9"/>
      <c r="AG81" s="9" t="n">
        <f aca="false">BF81/100*$AG$53</f>
        <v>6118633300.98291</v>
      </c>
      <c r="AH81" s="40" t="n">
        <f aca="false">(AG81-AG80)/AG80</f>
        <v>0.00684671258016135</v>
      </c>
      <c r="AI81" s="40" t="n">
        <f aca="false">(AG81-AG77)/AG77</f>
        <v>0.0119473374810071</v>
      </c>
      <c r="AJ81" s="40" t="n">
        <f aca="false">AB81/AG81</f>
        <v>-0.0107853803610059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12670578</v>
      </c>
      <c r="AX81" s="7"/>
      <c r="AY81" s="40" t="n">
        <f aca="false">(AW81-AW80)/AW80</f>
        <v>0.00706174803160996</v>
      </c>
      <c r="AZ81" s="39" t="n">
        <f aca="false">workers_and_wage_low!B69</f>
        <v>6966.37299142446</v>
      </c>
      <c r="BA81" s="40" t="n">
        <f aca="false">(AZ81-AZ80)/AZ80</f>
        <v>-0.000213527573526621</v>
      </c>
      <c r="BB81" s="40"/>
      <c r="BC81" s="40"/>
      <c r="BD81" s="40"/>
      <c r="BE81" s="40"/>
      <c r="BF81" s="7" t="n">
        <f aca="false">BF80*(1+AY81)*(1+BA81)*(1-BE81)</f>
        <v>117.357582400619</v>
      </c>
      <c r="BG81" s="7"/>
      <c r="BH81" s="7"/>
      <c r="BI81" s="40" t="n">
        <f aca="false">T88/AG88</f>
        <v>0.0149918024809501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'Low pensions'!Q82</f>
        <v>141381070.737701</v>
      </c>
      <c r="E82" s="6"/>
      <c r="F82" s="8" t="n">
        <f aca="false">'Low pensions'!I82</f>
        <v>25697683.1661241</v>
      </c>
      <c r="G82" s="80" t="n">
        <f aca="false">'Low pensions'!K82</f>
        <v>2989364.2248074</v>
      </c>
      <c r="H82" s="80" t="n">
        <f aca="false">'Low pensions'!V82</f>
        <v>16446599.9598513</v>
      </c>
      <c r="I82" s="80" t="n">
        <f aca="false">'Low pensions'!M82</f>
        <v>92454.5636538374</v>
      </c>
      <c r="J82" s="80" t="n">
        <f aca="false">'Low pensions'!W82</f>
        <v>508657.730717053</v>
      </c>
      <c r="K82" s="6"/>
      <c r="L82" s="80" t="n">
        <f aca="false">'Low pensions'!N82</f>
        <v>4511351.17122099</v>
      </c>
      <c r="M82" s="8"/>
      <c r="N82" s="80" t="n">
        <f aca="false">'Low pensions'!L82</f>
        <v>1152177.0603445</v>
      </c>
      <c r="O82" s="6"/>
      <c r="P82" s="80" t="n">
        <f aca="false">'Low pensions'!X82</f>
        <v>29748360.9123507</v>
      </c>
      <c r="Q82" s="8"/>
      <c r="R82" s="80" t="n">
        <f aca="false">'Low SIPA income'!G77</f>
        <v>23925904.4997415</v>
      </c>
      <c r="S82" s="8"/>
      <c r="T82" s="80" t="n">
        <f aca="false">'Low SIPA income'!J77</f>
        <v>91482769.5535785</v>
      </c>
      <c r="U82" s="6"/>
      <c r="V82" s="80" t="n">
        <f aca="false">'Low SIPA income'!F77</f>
        <v>125170.254909631</v>
      </c>
      <c r="W82" s="8"/>
      <c r="X82" s="80" t="n">
        <f aca="false">'Low SIPA income'!M77</f>
        <v>314391.592747141</v>
      </c>
      <c r="Y82" s="6"/>
      <c r="Z82" s="6" t="n">
        <f aca="false">R82+V82-N82-L82-F82</f>
        <v>-7310136.64303847</v>
      </c>
      <c r="AA82" s="6"/>
      <c r="AB82" s="6" t="n">
        <f aca="false">T82-P82-D82</f>
        <v>-79646662.0964734</v>
      </c>
      <c r="AC82" s="50"/>
      <c r="AD82" s="6"/>
      <c r="AE82" s="6"/>
      <c r="AF82" s="6"/>
      <c r="AG82" s="6" t="n">
        <f aca="false">BF82/100*$AG$53</f>
        <v>6142119229.24495</v>
      </c>
      <c r="AH82" s="61" t="n">
        <f aca="false">(AG82-AG81)/AG81</f>
        <v>0.00383842716285455</v>
      </c>
      <c r="AI82" s="61"/>
      <c r="AJ82" s="61" t="n">
        <f aca="false">AB82/AG82</f>
        <v>-0.0129672933923597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0.00244516767488692</v>
      </c>
      <c r="AV82" s="5"/>
      <c r="AW82" s="65" t="n">
        <f aca="false">workers_and_wage_low!C70</f>
        <v>12631715</v>
      </c>
      <c r="AX82" s="5"/>
      <c r="AY82" s="61" t="n">
        <f aca="false">(AW82-AW81)/AW81</f>
        <v>-0.00306718446467083</v>
      </c>
      <c r="AZ82" s="66" t="n">
        <f aca="false">workers_and_wage_low!B70</f>
        <v>7014.62806496764</v>
      </c>
      <c r="BA82" s="61" t="n">
        <f aca="false">(AZ82-AZ81)/AZ81</f>
        <v>0.00692685757747595</v>
      </c>
      <c r="BB82" s="61"/>
      <c r="BC82" s="61"/>
      <c r="BD82" s="61"/>
      <c r="BE82" s="61"/>
      <c r="BF82" s="5" t="n">
        <f aca="false">BF81*(1+AY82)*(1+BA82)*(1-BE82)</f>
        <v>117.808050932673</v>
      </c>
      <c r="BG82" s="5"/>
      <c r="BH82" s="5"/>
      <c r="BI82" s="61" t="n">
        <f aca="false">T89/AG89</f>
        <v>0.0172381766933848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'Low pensions'!Q83</f>
        <v>144112906.063512</v>
      </c>
      <c r="E83" s="9"/>
      <c r="F83" s="67" t="n">
        <f aca="false">'Low pensions'!I83</f>
        <v>26194226.5739397</v>
      </c>
      <c r="G83" s="81" t="n">
        <f aca="false">'Low pensions'!K83</f>
        <v>3137780.53800133</v>
      </c>
      <c r="H83" s="81" t="n">
        <f aca="false">'Low pensions'!V83</f>
        <v>17263142.7251525</v>
      </c>
      <c r="I83" s="81" t="n">
        <f aca="false">'Low pensions'!M83</f>
        <v>97044.7589072571</v>
      </c>
      <c r="J83" s="81" t="n">
        <f aca="false">'Low pensions'!W83</f>
        <v>533911.630674816</v>
      </c>
      <c r="K83" s="9"/>
      <c r="L83" s="81" t="n">
        <f aca="false">'Low pensions'!N83</f>
        <v>3938961.24954955</v>
      </c>
      <c r="M83" s="67"/>
      <c r="N83" s="81" t="n">
        <f aca="false">'Low pensions'!L83</f>
        <v>1175244.36541969</v>
      </c>
      <c r="O83" s="9"/>
      <c r="P83" s="81" t="n">
        <f aca="false">'Low pensions'!X83</f>
        <v>26905136.3943388</v>
      </c>
      <c r="Q83" s="67"/>
      <c r="R83" s="81" t="n">
        <f aca="false">'Low SIPA income'!G78</f>
        <v>27534631.7631838</v>
      </c>
      <c r="S83" s="67"/>
      <c r="T83" s="81" t="n">
        <f aca="false">'Low SIPA income'!J78</f>
        <v>105281051.019877</v>
      </c>
      <c r="U83" s="9"/>
      <c r="V83" s="81" t="n">
        <f aca="false">'Low SIPA income'!F78</f>
        <v>120641.31674701</v>
      </c>
      <c r="W83" s="67"/>
      <c r="X83" s="81" t="n">
        <f aca="false">'Low SIPA income'!M78</f>
        <v>303016.20581174</v>
      </c>
      <c r="Y83" s="9"/>
      <c r="Z83" s="9" t="n">
        <f aca="false">R83+V83-N83-L83-F83</f>
        <v>-3653159.10897811</v>
      </c>
      <c r="AA83" s="9"/>
      <c r="AB83" s="9" t="n">
        <f aca="false">T83-P83-D83</f>
        <v>-65736991.437974</v>
      </c>
      <c r="AC83" s="50"/>
      <c r="AD83" s="9"/>
      <c r="AE83" s="9"/>
      <c r="AF83" s="9"/>
      <c r="AG83" s="9" t="n">
        <f aca="false">BF83/100*$AG$53</f>
        <v>6138978493.66505</v>
      </c>
      <c r="AH83" s="40" t="n">
        <f aca="false">(AG83-AG82)/AG82</f>
        <v>-0.000511343961696762</v>
      </c>
      <c r="AI83" s="40"/>
      <c r="AJ83" s="40" t="n">
        <f aca="false">AB83/AG83</f>
        <v>-0.0107081318994373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12652232</v>
      </c>
      <c r="AX83" s="7"/>
      <c r="AY83" s="40" t="n">
        <f aca="false">(AW83-AW82)/AW82</f>
        <v>0.00162424500552775</v>
      </c>
      <c r="AZ83" s="39" t="n">
        <f aca="false">workers_and_wage_low!B71</f>
        <v>6999.67199498488</v>
      </c>
      <c r="BA83" s="40" t="n">
        <f aca="false">(AZ83-AZ82)/AZ82</f>
        <v>-0.00213212587242515</v>
      </c>
      <c r="BB83" s="40"/>
      <c r="BC83" s="40"/>
      <c r="BD83" s="40"/>
      <c r="BE83" s="40"/>
      <c r="BF83" s="7" t="n">
        <f aca="false">BF82*(1+AY83)*(1+BA83)*(1-BE83)</f>
        <v>117.747810497189</v>
      </c>
      <c r="BG83" s="7"/>
      <c r="BH83" s="7"/>
      <c r="BI83" s="40" t="n">
        <f aca="false">T90/AG90</f>
        <v>0.0149721210905993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'Low pensions'!Q84</f>
        <v>142169282.019192</v>
      </c>
      <c r="E84" s="9"/>
      <c r="F84" s="67" t="n">
        <f aca="false">'Low pensions'!I84</f>
        <v>25840949.8967693</v>
      </c>
      <c r="G84" s="81" t="n">
        <f aca="false">'Low pensions'!K84</f>
        <v>3233870.29830987</v>
      </c>
      <c r="H84" s="81" t="n">
        <f aca="false">'Low pensions'!V84</f>
        <v>17791800.2353073</v>
      </c>
      <c r="I84" s="81" t="n">
        <f aca="false">'Low pensions'!M84</f>
        <v>100016.607164223</v>
      </c>
      <c r="J84" s="81" t="n">
        <f aca="false">'Low pensions'!W84</f>
        <v>550261.862947651</v>
      </c>
      <c r="K84" s="9"/>
      <c r="L84" s="81" t="n">
        <f aca="false">'Low pensions'!N84</f>
        <v>3860531.93025307</v>
      </c>
      <c r="M84" s="67"/>
      <c r="N84" s="81" t="n">
        <f aca="false">'Low pensions'!L84</f>
        <v>1161652.19404417</v>
      </c>
      <c r="O84" s="9"/>
      <c r="P84" s="81" t="n">
        <f aca="false">'Low pensions'!X84</f>
        <v>26423386.1671028</v>
      </c>
      <c r="Q84" s="67"/>
      <c r="R84" s="81" t="n">
        <f aca="false">'Low SIPA income'!G79</f>
        <v>24058902.409518</v>
      </c>
      <c r="S84" s="67"/>
      <c r="T84" s="81" t="n">
        <f aca="false">'Low SIPA income'!J79</f>
        <v>91991298.5887642</v>
      </c>
      <c r="U84" s="9"/>
      <c r="V84" s="81" t="n">
        <f aca="false">'Low SIPA income'!F79</f>
        <v>123335.822741427</v>
      </c>
      <c r="W84" s="67"/>
      <c r="X84" s="81" t="n">
        <f aca="false">'Low SIPA income'!M79</f>
        <v>309784.028022083</v>
      </c>
      <c r="Y84" s="9"/>
      <c r="Z84" s="9" t="n">
        <f aca="false">R84+V84-N84-L84-F84</f>
        <v>-6680895.78880705</v>
      </c>
      <c r="AA84" s="9"/>
      <c r="AB84" s="9" t="n">
        <f aca="false">T84-P84-D84</f>
        <v>-76601369.5975304</v>
      </c>
      <c r="AC84" s="50"/>
      <c r="AD84" s="9"/>
      <c r="AE84" s="9"/>
      <c r="AF84" s="9"/>
      <c r="AG84" s="9" t="n">
        <f aca="false">BF84/100*$AG$53</f>
        <v>6178971664.90406</v>
      </c>
      <c r="AH84" s="40" t="n">
        <f aca="false">(AG84-AG83)/AG83</f>
        <v>0.00651462963753299</v>
      </c>
      <c r="AI84" s="40"/>
      <c r="AJ84" s="40" t="n">
        <f aca="false">AB84/AG84</f>
        <v>-0.0123971064688026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12691975</v>
      </c>
      <c r="AX84" s="7"/>
      <c r="AY84" s="40" t="n">
        <f aca="false">(AW84-AW83)/AW83</f>
        <v>0.00314118489132985</v>
      </c>
      <c r="AZ84" s="39" t="n">
        <f aca="false">workers_and_wage_low!B72</f>
        <v>7023.21106114254</v>
      </c>
      <c r="BA84" s="40" t="n">
        <f aca="false">(AZ84-AZ83)/AZ83</f>
        <v>0.00336288131422757</v>
      </c>
      <c r="BB84" s="40"/>
      <c r="BC84" s="40"/>
      <c r="BD84" s="40"/>
      <c r="BE84" s="40"/>
      <c r="BF84" s="7" t="n">
        <f aca="false">BF83*(1+AY84)*(1+BA84)*(1-BE84)</f>
        <v>118.514893873208</v>
      </c>
      <c r="BG84" s="7"/>
      <c r="BH84" s="7"/>
      <c r="BI84" s="40" t="n">
        <f aca="false">T91/AG91</f>
        <v>0.0172656360547123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'Low pensions'!Q85</f>
        <v>145345542.968905</v>
      </c>
      <c r="E85" s="9"/>
      <c r="F85" s="67" t="n">
        <f aca="false">'Low pensions'!I85</f>
        <v>26418272.9224953</v>
      </c>
      <c r="G85" s="81" t="n">
        <f aca="false">'Low pensions'!K85</f>
        <v>3383851.38811716</v>
      </c>
      <c r="H85" s="81" t="n">
        <f aca="false">'Low pensions'!V85</f>
        <v>18616951.9398514</v>
      </c>
      <c r="I85" s="81" t="n">
        <f aca="false">'Low pensions'!M85</f>
        <v>104655.197570635</v>
      </c>
      <c r="J85" s="81" t="n">
        <f aca="false">'Low pensions'!W85</f>
        <v>575782.018758298</v>
      </c>
      <c r="K85" s="9"/>
      <c r="L85" s="81" t="n">
        <f aca="false">'Low pensions'!N85</f>
        <v>3972290.68445794</v>
      </c>
      <c r="M85" s="67"/>
      <c r="N85" s="81" t="n">
        <f aca="false">'Low pensions'!L85</f>
        <v>1188745.54298924</v>
      </c>
      <c r="O85" s="9"/>
      <c r="P85" s="81" t="n">
        <f aca="false">'Low pensions'!X85</f>
        <v>27152362.4860162</v>
      </c>
      <c r="Q85" s="67"/>
      <c r="R85" s="81" t="n">
        <f aca="false">'Low SIPA income'!G80</f>
        <v>27762805.1065156</v>
      </c>
      <c r="S85" s="67"/>
      <c r="T85" s="81" t="n">
        <f aca="false">'Low SIPA income'!J80</f>
        <v>106153491.574278</v>
      </c>
      <c r="U85" s="9"/>
      <c r="V85" s="81" t="n">
        <f aca="false">'Low SIPA income'!F80</f>
        <v>123667.704453105</v>
      </c>
      <c r="W85" s="67"/>
      <c r="X85" s="81" t="n">
        <f aca="false">'Low SIPA income'!M80</f>
        <v>310617.619197665</v>
      </c>
      <c r="Y85" s="9"/>
      <c r="Z85" s="9" t="n">
        <f aca="false">R85+V85-N85-L85-F85</f>
        <v>-3692836.33897372</v>
      </c>
      <c r="AA85" s="9"/>
      <c r="AB85" s="9" t="n">
        <f aca="false">T85-P85-D85</f>
        <v>-66344413.8806436</v>
      </c>
      <c r="AC85" s="50"/>
      <c r="AD85" s="9"/>
      <c r="AE85" s="9"/>
      <c r="AF85" s="9"/>
      <c r="AG85" s="9" t="n">
        <f aca="false">BF85/100*$AG$53</f>
        <v>6178594487.25593</v>
      </c>
      <c r="AH85" s="40" t="n">
        <f aca="false">(AG85-AG84)/AG84</f>
        <v>-6.10421391431115E-005</v>
      </c>
      <c r="AI85" s="40" t="n">
        <f aca="false">(AG85-AG81)/AG81</f>
        <v>0.00979976790950824</v>
      </c>
      <c r="AJ85" s="40" t="n">
        <f aca="false">AB85/AG85</f>
        <v>-0.0107377841380409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12692993</v>
      </c>
      <c r="AX85" s="7"/>
      <c r="AY85" s="40" t="n">
        <f aca="false">(AW85-AW84)/AW84</f>
        <v>8.02081630321522E-005</v>
      </c>
      <c r="AZ85" s="39" t="n">
        <f aca="false">workers_and_wage_low!B73</f>
        <v>7022.21911002049</v>
      </c>
      <c r="BA85" s="40" t="n">
        <f aca="false">(AZ85-AZ84)/AZ84</f>
        <v>-0.000141238973656623</v>
      </c>
      <c r="BB85" s="40"/>
      <c r="BC85" s="40"/>
      <c r="BD85" s="40"/>
      <c r="BE85" s="40"/>
      <c r="BF85" s="7" t="n">
        <f aca="false">BF84*(1+AY85)*(1+BA85)*(1-BE85)</f>
        <v>118.507659470566</v>
      </c>
      <c r="BG85" s="7"/>
      <c r="BH85" s="7"/>
      <c r="BI85" s="40" t="n">
        <f aca="false">T92/AG92</f>
        <v>0.01503739326504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'Low pensions'!Q86</f>
        <v>142894938.922159</v>
      </c>
      <c r="E86" s="6"/>
      <c r="F86" s="8" t="n">
        <f aca="false">'Low pensions'!I86</f>
        <v>25972846.6286475</v>
      </c>
      <c r="G86" s="80" t="n">
        <f aca="false">'Low pensions'!K86</f>
        <v>3415357.50082129</v>
      </c>
      <c r="H86" s="80" t="n">
        <f aca="false">'Low pensions'!V86</f>
        <v>18790289.2761434</v>
      </c>
      <c r="I86" s="80" t="n">
        <f aca="false">'Low pensions'!M86</f>
        <v>105629.613427463</v>
      </c>
      <c r="J86" s="80" t="n">
        <f aca="false">'Low pensions'!W86</f>
        <v>581142.967303408</v>
      </c>
      <c r="K86" s="6"/>
      <c r="L86" s="80" t="n">
        <f aca="false">'Low pensions'!N86</f>
        <v>4542507.57814733</v>
      </c>
      <c r="M86" s="8"/>
      <c r="N86" s="80" t="n">
        <f aca="false">'Low pensions'!L86</f>
        <v>1169822.84783144</v>
      </c>
      <c r="O86" s="6"/>
      <c r="P86" s="80" t="n">
        <f aca="false">'Low pensions'!X86</f>
        <v>30007113.5724069</v>
      </c>
      <c r="Q86" s="8"/>
      <c r="R86" s="80" t="n">
        <f aca="false">'Low SIPA income'!G81</f>
        <v>24074434.7662377</v>
      </c>
      <c r="S86" s="8"/>
      <c r="T86" s="80" t="n">
        <f aca="false">'Low SIPA income'!J81</f>
        <v>92050687.9008974</v>
      </c>
      <c r="U86" s="6"/>
      <c r="V86" s="80" t="n">
        <f aca="false">'Low SIPA income'!F81</f>
        <v>129516.800334834</v>
      </c>
      <c r="W86" s="8"/>
      <c r="X86" s="80" t="n">
        <f aca="false">'Low SIPA income'!M81</f>
        <v>325308.861711432</v>
      </c>
      <c r="Y86" s="6"/>
      <c r="Z86" s="6" t="n">
        <f aca="false">R86+V86-N86-L86-F86</f>
        <v>-7481225.48805381</v>
      </c>
      <c r="AA86" s="6"/>
      <c r="AB86" s="6" t="n">
        <f aca="false">T86-P86-D86</f>
        <v>-80851364.593668</v>
      </c>
      <c r="AC86" s="50"/>
      <c r="AD86" s="6"/>
      <c r="AE86" s="6"/>
      <c r="AF86" s="6"/>
      <c r="AG86" s="6" t="n">
        <f aca="false">BF86/100*$AG$53</f>
        <v>6186344971.29823</v>
      </c>
      <c r="AH86" s="61" t="n">
        <f aca="false">(AG86-AG85)/AG85</f>
        <v>0.00125440892071672</v>
      </c>
      <c r="AI86" s="61"/>
      <c r="AJ86" s="61" t="n">
        <f aca="false">AB86/AG86</f>
        <v>-0.0130693268753651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0.00330954898370118</v>
      </c>
      <c r="AV86" s="5"/>
      <c r="AW86" s="65" t="n">
        <f aca="false">workers_and_wage_low!C74</f>
        <v>12721647</v>
      </c>
      <c r="AX86" s="5"/>
      <c r="AY86" s="61" t="n">
        <f aca="false">(AW86-AW85)/AW85</f>
        <v>0.00225746598930607</v>
      </c>
      <c r="AZ86" s="66" t="n">
        <f aca="false">workers_and_wage_low!B74</f>
        <v>7015.19128857289</v>
      </c>
      <c r="BA86" s="61" t="n">
        <f aca="false">(AZ86-AZ85)/AZ85</f>
        <v>-0.00100079780159016</v>
      </c>
      <c r="BB86" s="61"/>
      <c r="BC86" s="61"/>
      <c r="BD86" s="61"/>
      <c r="BE86" s="61"/>
      <c r="BF86" s="5" t="n">
        <f aca="false">BF85*(1+AY86)*(1+BA86)*(1-BE86)</f>
        <v>118.656316535779</v>
      </c>
      <c r="BG86" s="5"/>
      <c r="BH86" s="5"/>
      <c r="BI86" s="61" t="n">
        <f aca="false">T93/AG93</f>
        <v>0.0172604281718511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'Low pensions'!Q87</f>
        <v>145423195.775561</v>
      </c>
      <c r="E87" s="9"/>
      <c r="F87" s="67" t="n">
        <f aca="false">'Low pensions'!I87</f>
        <v>26432387.2392988</v>
      </c>
      <c r="G87" s="81" t="n">
        <f aca="false">'Low pensions'!K87</f>
        <v>3564125.29203421</v>
      </c>
      <c r="H87" s="81" t="n">
        <f aca="false">'Low pensions'!V87</f>
        <v>19608765.7698023</v>
      </c>
      <c r="I87" s="81" t="n">
        <f aca="false">'Low pensions'!M87</f>
        <v>110230.679135079</v>
      </c>
      <c r="J87" s="81" t="n">
        <f aca="false">'Low pensions'!W87</f>
        <v>606456.673292854</v>
      </c>
      <c r="K87" s="9"/>
      <c r="L87" s="81" t="n">
        <f aca="false">'Low pensions'!N87</f>
        <v>3856485.42101064</v>
      </c>
      <c r="M87" s="67"/>
      <c r="N87" s="81" t="n">
        <f aca="false">'Low pensions'!L87</f>
        <v>1191702.95694929</v>
      </c>
      <c r="O87" s="9"/>
      <c r="P87" s="81" t="n">
        <f aca="false">'Low pensions'!X87</f>
        <v>26567719.242503</v>
      </c>
      <c r="Q87" s="67"/>
      <c r="R87" s="81" t="n">
        <f aca="false">'Low SIPA income'!G82</f>
        <v>27965346.7880047</v>
      </c>
      <c r="S87" s="67"/>
      <c r="T87" s="81" t="n">
        <f aca="false">'Low SIPA income'!J82</f>
        <v>106927927.248083</v>
      </c>
      <c r="U87" s="9"/>
      <c r="V87" s="81" t="n">
        <f aca="false">'Low SIPA income'!F82</f>
        <v>128235.245443387</v>
      </c>
      <c r="W87" s="67"/>
      <c r="X87" s="81" t="n">
        <f aca="false">'Low SIPA income'!M82</f>
        <v>322089.965306645</v>
      </c>
      <c r="Y87" s="9"/>
      <c r="Z87" s="9" t="n">
        <f aca="false">R87+V87-N87-L87-F87</f>
        <v>-3386993.58381055</v>
      </c>
      <c r="AA87" s="9"/>
      <c r="AB87" s="9" t="n">
        <f aca="false">T87-P87-D87</f>
        <v>-65062987.769981</v>
      </c>
      <c r="AC87" s="50"/>
      <c r="AD87" s="9"/>
      <c r="AE87" s="9"/>
      <c r="AF87" s="9"/>
      <c r="AG87" s="9" t="n">
        <f aca="false">BF87/100*$AG$53</f>
        <v>6225431211.31309</v>
      </c>
      <c r="AH87" s="40" t="n">
        <f aca="false">(AG87-AG86)/AG86</f>
        <v>0.00631814750004947</v>
      </c>
      <c r="AI87" s="40"/>
      <c r="AJ87" s="40" t="n">
        <f aca="false">AB87/AG87</f>
        <v>-0.0104511616242335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12759667</v>
      </c>
      <c r="AX87" s="7"/>
      <c r="AY87" s="40" t="n">
        <f aca="false">(AW87-AW86)/AW86</f>
        <v>0.00298860674250748</v>
      </c>
      <c r="AZ87" s="39" t="n">
        <f aca="false">workers_and_wage_low!B75</f>
        <v>7038.47905591166</v>
      </c>
      <c r="BA87" s="40" t="n">
        <f aca="false">(AZ87-AZ86)/AZ86</f>
        <v>0.00331961971966522</v>
      </c>
      <c r="BB87" s="40"/>
      <c r="BC87" s="40"/>
      <c r="BD87" s="40"/>
      <c r="BE87" s="40"/>
      <c r="BF87" s="7" t="n">
        <f aca="false">BF86*(1+AY87)*(1+BA87)*(1-BE87)</f>
        <v>119.406004645465</v>
      </c>
      <c r="BG87" s="7"/>
      <c r="BH87" s="7"/>
      <c r="BI87" s="40" t="n">
        <f aca="false">T94/AG94</f>
        <v>0.0150366489148927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'Low pensions'!Q88</f>
        <v>142792432.217103</v>
      </c>
      <c r="E88" s="9"/>
      <c r="F88" s="67" t="n">
        <f aca="false">'Low pensions'!I88</f>
        <v>25954214.8216088</v>
      </c>
      <c r="G88" s="81" t="n">
        <f aca="false">'Low pensions'!K88</f>
        <v>3585873.14714645</v>
      </c>
      <c r="H88" s="81" t="n">
        <f aca="false">'Low pensions'!V88</f>
        <v>19728416.0519752</v>
      </c>
      <c r="I88" s="81" t="n">
        <f aca="false">'Low pensions'!M88</f>
        <v>110903.293210715</v>
      </c>
      <c r="J88" s="81" t="n">
        <f aca="false">'Low pensions'!W88</f>
        <v>610157.19748377</v>
      </c>
      <c r="K88" s="9"/>
      <c r="L88" s="81" t="n">
        <f aca="false">'Low pensions'!N88</f>
        <v>3724234.55512452</v>
      </c>
      <c r="M88" s="67"/>
      <c r="N88" s="81" t="n">
        <f aca="false">'Low pensions'!L88</f>
        <v>1170757.69235861</v>
      </c>
      <c r="O88" s="9"/>
      <c r="P88" s="81" t="n">
        <f aca="false">'Low pensions'!X88</f>
        <v>25766234.2048001</v>
      </c>
      <c r="Q88" s="67"/>
      <c r="R88" s="81" t="n">
        <f aca="false">'Low SIPA income'!G83</f>
        <v>24578444.7019329</v>
      </c>
      <c r="S88" s="67"/>
      <c r="T88" s="81" t="n">
        <f aca="false">'Low SIPA income'!J83</f>
        <v>93977813.5734263</v>
      </c>
      <c r="U88" s="9"/>
      <c r="V88" s="81" t="n">
        <f aca="false">'Low SIPA income'!F83</f>
        <v>128002.33440276</v>
      </c>
      <c r="W88" s="67"/>
      <c r="X88" s="81" t="n">
        <f aca="false">'Low SIPA income'!M83</f>
        <v>321504.959922707</v>
      </c>
      <c r="Y88" s="9"/>
      <c r="Z88" s="9" t="n">
        <f aca="false">R88+V88-N88-L88-F88</f>
        <v>-6142760.03275619</v>
      </c>
      <c r="AA88" s="9"/>
      <c r="AB88" s="9" t="n">
        <f aca="false">T88-P88-D88</f>
        <v>-74580852.8484767</v>
      </c>
      <c r="AC88" s="50"/>
      <c r="AD88" s="9"/>
      <c r="AE88" s="9"/>
      <c r="AF88" s="9"/>
      <c r="AG88" s="9" t="n">
        <f aca="false">BF88/100*$AG$53</f>
        <v>6268613376.73324</v>
      </c>
      <c r="AH88" s="40" t="n">
        <f aca="false">(AG88-AG87)/AG87</f>
        <v>0.00693641355183212</v>
      </c>
      <c r="AI88" s="40"/>
      <c r="AJ88" s="40" t="n">
        <f aca="false">AB88/AG88</f>
        <v>-0.0118975040198353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12790661</v>
      </c>
      <c r="AX88" s="7"/>
      <c r="AY88" s="40" t="n">
        <f aca="false">(AW88-AW87)/AW87</f>
        <v>0.00242906025682332</v>
      </c>
      <c r="AZ88" s="39" t="n">
        <f aca="false">workers_and_wage_low!B76</f>
        <v>7070.12709268784</v>
      </c>
      <c r="BA88" s="40" t="n">
        <f aca="false">(AZ88-AZ87)/AZ87</f>
        <v>0.00449643119270117</v>
      </c>
      <c r="BB88" s="40"/>
      <c r="BC88" s="40"/>
      <c r="BD88" s="40"/>
      <c r="BE88" s="40"/>
      <c r="BF88" s="7" t="n">
        <f aca="false">BF87*(1+AY88)*(1+BA88)*(1-BE88)</f>
        <v>120.234254074258</v>
      </c>
      <c r="BG88" s="7"/>
      <c r="BH88" s="7"/>
      <c r="BI88" s="40" t="n">
        <f aca="false">T95/AG95</f>
        <v>0.0173265009950964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'Low pensions'!Q89</f>
        <v>145706615.310202</v>
      </c>
      <c r="E89" s="9"/>
      <c r="F89" s="67" t="n">
        <f aca="false">'Low pensions'!I89</f>
        <v>26483902.0946205</v>
      </c>
      <c r="G89" s="81" t="n">
        <f aca="false">'Low pensions'!K89</f>
        <v>3766542.59564422</v>
      </c>
      <c r="H89" s="81" t="n">
        <f aca="false">'Low pensions'!V89</f>
        <v>20722406.0515047</v>
      </c>
      <c r="I89" s="81" t="n">
        <f aca="false">'Low pensions'!M89</f>
        <v>116491.008112707</v>
      </c>
      <c r="J89" s="81" t="n">
        <f aca="false">'Low pensions'!W89</f>
        <v>640899.156232101</v>
      </c>
      <c r="K89" s="9"/>
      <c r="L89" s="81" t="n">
        <f aca="false">'Low pensions'!N89</f>
        <v>3852980.01534375</v>
      </c>
      <c r="M89" s="67"/>
      <c r="N89" s="81" t="n">
        <f aca="false">'Low pensions'!L89</f>
        <v>1196256.72831761</v>
      </c>
      <c r="O89" s="9"/>
      <c r="P89" s="81" t="n">
        <f aca="false">'Low pensions'!X89</f>
        <v>26574583.1823223</v>
      </c>
      <c r="Q89" s="67"/>
      <c r="R89" s="81" t="n">
        <f aca="false">'Low SIPA income'!G84</f>
        <v>28225369.2970393</v>
      </c>
      <c r="S89" s="67"/>
      <c r="T89" s="81" t="n">
        <f aca="false">'Low SIPA income'!J84</f>
        <v>107922145.84797</v>
      </c>
      <c r="U89" s="9"/>
      <c r="V89" s="81" t="n">
        <f aca="false">'Low SIPA income'!F84</f>
        <v>132337.070464294</v>
      </c>
      <c r="W89" s="67"/>
      <c r="X89" s="81" t="n">
        <f aca="false">'Low SIPA income'!M84</f>
        <v>332392.567170196</v>
      </c>
      <c r="Y89" s="9"/>
      <c r="Z89" s="9" t="n">
        <f aca="false">R89+V89-N89-L89-F89</f>
        <v>-3175432.47077828</v>
      </c>
      <c r="AA89" s="9"/>
      <c r="AB89" s="9" t="n">
        <f aca="false">T89-P89-D89</f>
        <v>-64359052.6445544</v>
      </c>
      <c r="AC89" s="50"/>
      <c r="AD89" s="9"/>
      <c r="AE89" s="9"/>
      <c r="AF89" s="9"/>
      <c r="AG89" s="9" t="n">
        <f aca="false">BF89/100*$AG$53</f>
        <v>6260647385.60112</v>
      </c>
      <c r="AH89" s="40" t="n">
        <f aca="false">(AG89-AG88)/AG88</f>
        <v>-0.00127077403779359</v>
      </c>
      <c r="AI89" s="40" t="n">
        <f aca="false">(AG89-AG85)/AG85</f>
        <v>0.0132801883202454</v>
      </c>
      <c r="AJ89" s="40" t="n">
        <f aca="false">AB89/AG89</f>
        <v>-0.0102799357128105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12774671</v>
      </c>
      <c r="AX89" s="7"/>
      <c r="AY89" s="40" t="n">
        <f aca="false">(AW89-AW88)/AW88</f>
        <v>-0.00125013085719339</v>
      </c>
      <c r="AZ89" s="39" t="n">
        <f aca="false">workers_and_wage_low!B77</f>
        <v>7069.98096009253</v>
      </c>
      <c r="BA89" s="40" t="n">
        <f aca="false">(AZ89-AZ88)/AZ88</f>
        <v>-2.06690195794253E-005</v>
      </c>
      <c r="BB89" s="40"/>
      <c r="BC89" s="40"/>
      <c r="BD89" s="40"/>
      <c r="BE89" s="40"/>
      <c r="BF89" s="7" t="n">
        <f aca="false">BF88*(1+AY89)*(1+BA89)*(1-BE89)</f>
        <v>120.081463505727</v>
      </c>
      <c r="BG89" s="7"/>
      <c r="BH89" s="7"/>
      <c r="BI89" s="40" t="n">
        <f aca="false">T96/AG96</f>
        <v>0.0150688128799124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'Low pensions'!Q90</f>
        <v>143200254.006201</v>
      </c>
      <c r="E90" s="6"/>
      <c r="F90" s="8" t="n">
        <f aca="false">'Low pensions'!I90</f>
        <v>26028341.2592557</v>
      </c>
      <c r="G90" s="80" t="n">
        <f aca="false">'Low pensions'!K90</f>
        <v>3771914.53052754</v>
      </c>
      <c r="H90" s="80" t="n">
        <f aca="false">'Low pensions'!V90</f>
        <v>20751960.8522557</v>
      </c>
      <c r="I90" s="80" t="n">
        <f aca="false">'Low pensions'!M90</f>
        <v>116657.150428687</v>
      </c>
      <c r="J90" s="80" t="n">
        <f aca="false">'Low pensions'!W90</f>
        <v>641813.222234712</v>
      </c>
      <c r="K90" s="6"/>
      <c r="L90" s="80" t="n">
        <f aca="false">'Low pensions'!N90</f>
        <v>4519858.27377079</v>
      </c>
      <c r="M90" s="8"/>
      <c r="N90" s="80" t="n">
        <f aca="false">'Low pensions'!L90</f>
        <v>1175498.21076095</v>
      </c>
      <c r="O90" s="6"/>
      <c r="P90" s="80" t="n">
        <f aca="false">'Low pensions'!X90</f>
        <v>29920810.3966622</v>
      </c>
      <c r="Q90" s="8"/>
      <c r="R90" s="80" t="n">
        <f aca="false">'Low SIPA income'!G85</f>
        <v>24734607.596963</v>
      </c>
      <c r="S90" s="8"/>
      <c r="T90" s="80" t="n">
        <f aca="false">'Low SIPA income'!J85</f>
        <v>94574915.9374775</v>
      </c>
      <c r="U90" s="6"/>
      <c r="V90" s="80" t="n">
        <f aca="false">'Low SIPA income'!F85</f>
        <v>129299.777413521</v>
      </c>
      <c r="W90" s="8"/>
      <c r="X90" s="80" t="n">
        <f aca="false">'Low SIPA income'!M85</f>
        <v>324763.762702537</v>
      </c>
      <c r="Y90" s="6"/>
      <c r="Z90" s="6" t="n">
        <f aca="false">R90+V90-N90-L90-F90</f>
        <v>-6859790.36941085</v>
      </c>
      <c r="AA90" s="6"/>
      <c r="AB90" s="6" t="n">
        <f aca="false">T90-P90-D90</f>
        <v>-78546148.4653861</v>
      </c>
      <c r="AC90" s="50"/>
      <c r="AD90" s="6"/>
      <c r="AE90" s="6"/>
      <c r="AF90" s="6"/>
      <c r="AG90" s="6" t="n">
        <f aca="false">BF90/100*$AG$53</f>
        <v>6316734640.68223</v>
      </c>
      <c r="AH90" s="61" t="n">
        <f aca="false">(AG90-AG89)/AG89</f>
        <v>0.00895869893744604</v>
      </c>
      <c r="AI90" s="61"/>
      <c r="AJ90" s="61" t="n">
        <f aca="false">AB90/AG90</f>
        <v>-0.0124346126493138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0.00226655741608361</v>
      </c>
      <c r="AV90" s="5"/>
      <c r="AW90" s="65" t="n">
        <f aca="false">workers_and_wage_low!C78</f>
        <v>12821003</v>
      </c>
      <c r="AX90" s="5"/>
      <c r="AY90" s="61" t="n">
        <f aca="false">(AW90-AW89)/AW89</f>
        <v>0.00362686444136213</v>
      </c>
      <c r="AZ90" s="66" t="n">
        <f aca="false">workers_and_wage_low!B78</f>
        <v>7107.54070436129</v>
      </c>
      <c r="BA90" s="61" t="n">
        <f aca="false">(AZ90-AZ89)/AZ89</f>
        <v>0.00531256653741703</v>
      </c>
      <c r="BB90" s="61"/>
      <c r="BC90" s="61"/>
      <c r="BD90" s="61"/>
      <c r="BE90" s="61"/>
      <c r="BF90" s="5" t="n">
        <f aca="false">BF89*(1+AY90)*(1+BA90)*(1-BE90)</f>
        <v>121.157237185242</v>
      </c>
      <c r="BG90" s="5"/>
      <c r="BH90" s="5"/>
      <c r="BI90" s="61" t="n">
        <f aca="false">T97/AG97</f>
        <v>0.0173038310332942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'Low pensions'!Q91</f>
        <v>146295264.406432</v>
      </c>
      <c r="E91" s="9"/>
      <c r="F91" s="67" t="n">
        <f aca="false">'Low pensions'!I91</f>
        <v>26590896.0358321</v>
      </c>
      <c r="G91" s="81" t="n">
        <f aca="false">'Low pensions'!K91</f>
        <v>3888774.986676</v>
      </c>
      <c r="H91" s="81" t="n">
        <f aca="false">'Low pensions'!V91</f>
        <v>21394892.6025757</v>
      </c>
      <c r="I91" s="81" t="n">
        <f aca="false">'Low pensions'!M91</f>
        <v>120271.391340495</v>
      </c>
      <c r="J91" s="81" t="n">
        <f aca="false">'Low pensions'!W91</f>
        <v>661697.709358013</v>
      </c>
      <c r="K91" s="9"/>
      <c r="L91" s="81" t="n">
        <f aca="false">'Low pensions'!N91</f>
        <v>3798825.49941782</v>
      </c>
      <c r="M91" s="67"/>
      <c r="N91" s="81" t="n">
        <f aca="false">'Low pensions'!L91</f>
        <v>1201744.29236306</v>
      </c>
      <c r="O91" s="9"/>
      <c r="P91" s="81" t="n">
        <f aca="false">'Low pensions'!X91</f>
        <v>26323766.1000278</v>
      </c>
      <c r="Q91" s="67"/>
      <c r="R91" s="81" t="n">
        <f aca="false">'Low SIPA income'!G86</f>
        <v>28451361.1185634</v>
      </c>
      <c r="S91" s="67"/>
      <c r="T91" s="81" t="n">
        <f aca="false">'Low SIPA income'!J86</f>
        <v>108786245.164663</v>
      </c>
      <c r="U91" s="9"/>
      <c r="V91" s="81" t="n">
        <f aca="false">'Low SIPA income'!F86</f>
        <v>124742.949203066</v>
      </c>
      <c r="W91" s="67"/>
      <c r="X91" s="81" t="n">
        <f aca="false">'Low SIPA income'!M86</f>
        <v>313318.324007902</v>
      </c>
      <c r="Y91" s="9"/>
      <c r="Z91" s="9" t="n">
        <f aca="false">R91+V91-N91-L91-F91</f>
        <v>-3015361.75984654</v>
      </c>
      <c r="AA91" s="9"/>
      <c r="AB91" s="9" t="n">
        <f aca="false">T91-P91-D91</f>
        <v>-63832785.3417973</v>
      </c>
      <c r="AC91" s="50"/>
      <c r="AD91" s="9"/>
      <c r="AE91" s="9"/>
      <c r="AF91" s="9"/>
      <c r="AG91" s="9" t="n">
        <f aca="false">BF91/100*$AG$53</f>
        <v>6300737767.20039</v>
      </c>
      <c r="AH91" s="40" t="n">
        <f aca="false">(AG91-AG90)/AG90</f>
        <v>-0.00253245931510363</v>
      </c>
      <c r="AI91" s="40"/>
      <c r="AJ91" s="40" t="n">
        <f aca="false">AB91/AG91</f>
        <v>-0.010131001749365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12814483</v>
      </c>
      <c r="AX91" s="7"/>
      <c r="AY91" s="40" t="n">
        <f aca="false">(AW91-AW90)/AW90</f>
        <v>-0.000508540556460364</v>
      </c>
      <c r="AZ91" s="39" t="n">
        <f aca="false">workers_and_wage_low!B79</f>
        <v>7093.14830028074</v>
      </c>
      <c r="BA91" s="40" t="n">
        <f aca="false">(AZ91-AZ90)/AZ90</f>
        <v>-0.00202494852709397</v>
      </c>
      <c r="BB91" s="40"/>
      <c r="BC91" s="40"/>
      <c r="BD91" s="40"/>
      <c r="BE91" s="40"/>
      <c r="BF91" s="7" t="n">
        <f aca="false">BF90*(1+AY91)*(1+BA91)*(1-BE91)</f>
        <v>120.850411411341</v>
      </c>
      <c r="BG91" s="7"/>
      <c r="BH91" s="7"/>
      <c r="BI91" s="40" t="n">
        <f aca="false">T98/AG98</f>
        <v>0.0150606652137453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'Low pensions'!Q92</f>
        <v>143874859.966034</v>
      </c>
      <c r="E92" s="9"/>
      <c r="F92" s="67" t="n">
        <f aca="false">'Low pensions'!I92</f>
        <v>26150958.8779178</v>
      </c>
      <c r="G92" s="81" t="n">
        <f aca="false">'Low pensions'!K92</f>
        <v>3889401.18651648</v>
      </c>
      <c r="H92" s="81" t="n">
        <f aca="false">'Low pensions'!V92</f>
        <v>21398337.7693392</v>
      </c>
      <c r="I92" s="81" t="n">
        <f aca="false">'Low pensions'!M92</f>
        <v>120290.75834587</v>
      </c>
      <c r="J92" s="81" t="n">
        <f aca="false">'Low pensions'!W92</f>
        <v>661804.260907397</v>
      </c>
      <c r="K92" s="9"/>
      <c r="L92" s="81" t="n">
        <f aca="false">'Low pensions'!N92</f>
        <v>3744472.66258232</v>
      </c>
      <c r="M92" s="67"/>
      <c r="N92" s="81" t="n">
        <f aca="false">'Low pensions'!L92</f>
        <v>1182937.71486516</v>
      </c>
      <c r="O92" s="9"/>
      <c r="P92" s="81" t="n">
        <f aca="false">'Low pensions'!X92</f>
        <v>25938260.7307499</v>
      </c>
      <c r="Q92" s="67"/>
      <c r="R92" s="81" t="n">
        <f aca="false">'Low SIPA income'!G87</f>
        <v>24742406.2761028</v>
      </c>
      <c r="S92" s="67"/>
      <c r="T92" s="81" t="n">
        <f aca="false">'Low SIPA income'!J87</f>
        <v>94604734.8630932</v>
      </c>
      <c r="U92" s="9"/>
      <c r="V92" s="81" t="n">
        <f aca="false">'Low SIPA income'!F87</f>
        <v>127495.971137872</v>
      </c>
      <c r="W92" s="67"/>
      <c r="X92" s="81" t="n">
        <f aca="false">'Low SIPA income'!M87</f>
        <v>320233.121389887</v>
      </c>
      <c r="Y92" s="9"/>
      <c r="Z92" s="9" t="n">
        <f aca="false">R92+V92-N92-L92-F92</f>
        <v>-6208467.00812457</v>
      </c>
      <c r="AA92" s="9"/>
      <c r="AB92" s="9" t="n">
        <f aca="false">T92-P92-D92</f>
        <v>-75208385.8336906</v>
      </c>
      <c r="AC92" s="50"/>
      <c r="AD92" s="9"/>
      <c r="AE92" s="9"/>
      <c r="AF92" s="9"/>
      <c r="AG92" s="9" t="n">
        <f aca="false">BF92/100*$AG$53</f>
        <v>6291298843.86523</v>
      </c>
      <c r="AH92" s="40" t="n">
        <f aca="false">(AG92-AG91)/AG91</f>
        <v>-0.00149806636681487</v>
      </c>
      <c r="AI92" s="40"/>
      <c r="AJ92" s="40" t="n">
        <f aca="false">AB92/AG92</f>
        <v>-0.0119543496025511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12794978</v>
      </c>
      <c r="AX92" s="7"/>
      <c r="AY92" s="40" t="n">
        <f aca="false">(AW92-AW91)/AW91</f>
        <v>-0.00152210588597293</v>
      </c>
      <c r="AZ92" s="39" t="n">
        <f aca="false">workers_and_wage_low!B80</f>
        <v>7093.31907609406</v>
      </c>
      <c r="BA92" s="40" t="n">
        <f aca="false">(AZ92-AZ91)/AZ91</f>
        <v>2.40761656314709E-005</v>
      </c>
      <c r="BB92" s="40"/>
      <c r="BC92" s="40"/>
      <c r="BD92" s="40"/>
      <c r="BE92" s="40"/>
      <c r="BF92" s="7" t="n">
        <f aca="false">BF91*(1+AY92)*(1+BA92)*(1-BE92)</f>
        <v>120.669369474589</v>
      </c>
      <c r="BG92" s="7"/>
      <c r="BH92" s="7"/>
      <c r="BI92" s="40" t="n">
        <f aca="false">T99/AG99</f>
        <v>0.017337740454992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'Low pensions'!Q93</f>
        <v>146159815.247122</v>
      </c>
      <c r="E93" s="9"/>
      <c r="F93" s="67" t="n">
        <f aca="false">'Low pensions'!I93</f>
        <v>26566276.5477853</v>
      </c>
      <c r="G93" s="81" t="n">
        <f aca="false">'Low pensions'!K93</f>
        <v>4031445.35597007</v>
      </c>
      <c r="H93" s="81" t="n">
        <f aca="false">'Low pensions'!V93</f>
        <v>22179822.8798674</v>
      </c>
      <c r="I93" s="81" t="n">
        <f aca="false">'Low pensions'!M93</f>
        <v>124683.876988765</v>
      </c>
      <c r="J93" s="81" t="n">
        <f aca="false">'Low pensions'!W93</f>
        <v>685973.903501052</v>
      </c>
      <c r="K93" s="9"/>
      <c r="L93" s="81" t="n">
        <f aca="false">'Low pensions'!N93</f>
        <v>3782974.3149677</v>
      </c>
      <c r="M93" s="67"/>
      <c r="N93" s="81" t="n">
        <f aca="false">'Low pensions'!L93</f>
        <v>1200844.85570768</v>
      </c>
      <c r="O93" s="9"/>
      <c r="P93" s="81" t="n">
        <f aca="false">'Low pensions'!X93</f>
        <v>26236565.7934616</v>
      </c>
      <c r="Q93" s="67"/>
      <c r="R93" s="81" t="n">
        <f aca="false">'Low SIPA income'!G88</f>
        <v>28517691.5885117</v>
      </c>
      <c r="S93" s="67"/>
      <c r="T93" s="81" t="n">
        <f aca="false">'Low SIPA income'!J88</f>
        <v>109039865.465485</v>
      </c>
      <c r="U93" s="9"/>
      <c r="V93" s="81" t="n">
        <f aca="false">'Low SIPA income'!F88</f>
        <v>129117.499695265</v>
      </c>
      <c r="W93" s="67"/>
      <c r="X93" s="81" t="n">
        <f aca="false">'Low SIPA income'!M88</f>
        <v>324305.933626403</v>
      </c>
      <c r="Y93" s="9"/>
      <c r="Z93" s="9" t="n">
        <f aca="false">R93+V93-N93-L93-F93</f>
        <v>-2903286.63025372</v>
      </c>
      <c r="AA93" s="9"/>
      <c r="AB93" s="9" t="n">
        <f aca="false">T93-P93-D93</f>
        <v>-63356515.5750989</v>
      </c>
      <c r="AC93" s="50"/>
      <c r="AD93" s="9"/>
      <c r="AE93" s="9"/>
      <c r="AF93" s="9"/>
      <c r="AG93" s="9" t="n">
        <f aca="false">BF93/100*$AG$53</f>
        <v>6317332593.36581</v>
      </c>
      <c r="AH93" s="40" t="n">
        <f aca="false">(AG93-AG92)/AG92</f>
        <v>0.00413805640880691</v>
      </c>
      <c r="AI93" s="40" t="n">
        <f aca="false">(AG93-AG89)/AG89</f>
        <v>0.00905420865820665</v>
      </c>
      <c r="AJ93" s="40" t="n">
        <f aca="false">AB93/AG93</f>
        <v>-0.0100289979415732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12878477</v>
      </c>
      <c r="AX93" s="7"/>
      <c r="AY93" s="40" t="n">
        <f aca="false">(AW93-AW92)/AW92</f>
        <v>0.00652591977883823</v>
      </c>
      <c r="AZ93" s="39" t="n">
        <f aca="false">workers_and_wage_low!B81</f>
        <v>7076.49101785839</v>
      </c>
      <c r="BA93" s="40" t="n">
        <f aca="false">(AZ93-AZ92)/AZ92</f>
        <v>-0.00237238139933463</v>
      </c>
      <c r="BB93" s="40"/>
      <c r="BC93" s="40"/>
      <c r="BD93" s="40"/>
      <c r="BE93" s="40"/>
      <c r="BF93" s="7" t="n">
        <f aca="false">BF92*(1+AY93)*(1+BA93)*(1-BE93)</f>
        <v>121.16870613229</v>
      </c>
      <c r="BG93" s="7"/>
      <c r="BH93" s="7"/>
      <c r="BI93" s="40" t="n">
        <f aca="false">T100/AG100</f>
        <v>0.0150499111407225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'Low pensions'!Q94</f>
        <v>143923542.283249</v>
      </c>
      <c r="E94" s="6"/>
      <c r="F94" s="8" t="n">
        <f aca="false">'Low pensions'!I94</f>
        <v>26159807.4653351</v>
      </c>
      <c r="G94" s="80" t="n">
        <f aca="false">'Low pensions'!K94</f>
        <v>4033322.22790622</v>
      </c>
      <c r="H94" s="80" t="n">
        <f aca="false">'Low pensions'!V94</f>
        <v>22190148.8754933</v>
      </c>
      <c r="I94" s="80" t="n">
        <f aca="false">'Low pensions'!M94</f>
        <v>124741.924574419</v>
      </c>
      <c r="J94" s="80" t="n">
        <f aca="false">'Low pensions'!W94</f>
        <v>686293.264190516</v>
      </c>
      <c r="K94" s="6"/>
      <c r="L94" s="80" t="n">
        <f aca="false">'Low pensions'!N94</f>
        <v>4442965.54541679</v>
      </c>
      <c r="M94" s="8"/>
      <c r="N94" s="80" t="n">
        <f aca="false">'Low pensions'!L94</f>
        <v>1183816.3801531</v>
      </c>
      <c r="O94" s="6"/>
      <c r="P94" s="80" t="n">
        <f aca="false">'Low pensions'!X94</f>
        <v>29567577.7774395</v>
      </c>
      <c r="Q94" s="8"/>
      <c r="R94" s="80" t="n">
        <f aca="false">'Low SIPA income'!G89</f>
        <v>24970123.6423593</v>
      </c>
      <c r="S94" s="8"/>
      <c r="T94" s="80" t="n">
        <f aca="false">'Low SIPA income'!J89</f>
        <v>95475431.949626</v>
      </c>
      <c r="U94" s="6"/>
      <c r="V94" s="80" t="n">
        <f aca="false">'Low SIPA income'!F89</f>
        <v>129113.480726222</v>
      </c>
      <c r="W94" s="8"/>
      <c r="X94" s="80" t="n">
        <f aca="false">'Low SIPA income'!M89</f>
        <v>324295.839134867</v>
      </c>
      <c r="Y94" s="6"/>
      <c r="Z94" s="6" t="n">
        <f aca="false">R94+V94-N94-L94-F94</f>
        <v>-6687352.26781951</v>
      </c>
      <c r="AA94" s="6"/>
      <c r="AB94" s="6" t="n">
        <f aca="false">T94-P94-D94</f>
        <v>-78015688.1110623</v>
      </c>
      <c r="AC94" s="50"/>
      <c r="AD94" s="6"/>
      <c r="AE94" s="6"/>
      <c r="AF94" s="6"/>
      <c r="AG94" s="6" t="n">
        <f aca="false">BF94/100*$AG$53</f>
        <v>6349515273.65016</v>
      </c>
      <c r="AH94" s="61" t="n">
        <f aca="false">(AG94-AG93)/AG93</f>
        <v>0.00509434635721829</v>
      </c>
      <c r="AI94" s="61"/>
      <c r="AJ94" s="61" t="n">
        <f aca="false">AB94/AG94</f>
        <v>-0.0122868730523131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0.00430874641135027</v>
      </c>
      <c r="AV94" s="5"/>
      <c r="AW94" s="65" t="n">
        <f aca="false">workers_and_wage_low!C82</f>
        <v>12867619</v>
      </c>
      <c r="AX94" s="5"/>
      <c r="AY94" s="61" t="n">
        <f aca="false">(AW94-AW93)/AW93</f>
        <v>-0.000843112116440477</v>
      </c>
      <c r="AZ94" s="66" t="n">
        <f aca="false">workers_and_wage_low!B82</f>
        <v>7118.54284382013</v>
      </c>
      <c r="BA94" s="61" t="n">
        <f aca="false">(AZ94-AZ93)/AZ93</f>
        <v>0.00594246864097179</v>
      </c>
      <c r="BB94" s="61"/>
      <c r="BC94" s="61"/>
      <c r="BD94" s="61"/>
      <c r="BE94" s="61"/>
      <c r="BF94" s="5" t="n">
        <f aca="false">BF93*(1+AY94)*(1+BA94)*(1-BE94)</f>
        <v>121.785981488984</v>
      </c>
      <c r="BG94" s="5"/>
      <c r="BH94" s="5"/>
      <c r="BI94" s="61" t="n">
        <f aca="false">T101/AG101</f>
        <v>0.0172987245067188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'Low pensions'!Q95</f>
        <v>146315670.814003</v>
      </c>
      <c r="E95" s="9"/>
      <c r="F95" s="67" t="n">
        <f aca="false">'Low pensions'!I95</f>
        <v>26594605.1419634</v>
      </c>
      <c r="G95" s="81" t="n">
        <f aca="false">'Low pensions'!K95</f>
        <v>4182506.07002196</v>
      </c>
      <c r="H95" s="81" t="n">
        <f aca="false">'Low pensions'!V95</f>
        <v>23010914.3584646</v>
      </c>
      <c r="I95" s="81" t="n">
        <f aca="false">'Low pensions'!M95</f>
        <v>129355.857835731</v>
      </c>
      <c r="J95" s="81" t="n">
        <f aca="false">'Low pensions'!W95</f>
        <v>711677.763663853</v>
      </c>
      <c r="K95" s="9"/>
      <c r="L95" s="81" t="n">
        <f aca="false">'Low pensions'!N95</f>
        <v>3694809.10310695</v>
      </c>
      <c r="M95" s="67"/>
      <c r="N95" s="81" t="n">
        <f aca="false">'Low pensions'!L95</f>
        <v>1204410.74643914</v>
      </c>
      <c r="O95" s="9"/>
      <c r="P95" s="81" t="n">
        <f aca="false">'Low pensions'!X95</f>
        <v>25798694.568693</v>
      </c>
      <c r="Q95" s="67"/>
      <c r="R95" s="81" t="n">
        <f aca="false">'Low SIPA income'!G90</f>
        <v>29131500.9704673</v>
      </c>
      <c r="S95" s="67"/>
      <c r="T95" s="81" t="n">
        <f aca="false">'Low SIPA income'!J90</f>
        <v>111386818.837294</v>
      </c>
      <c r="U95" s="9"/>
      <c r="V95" s="81" t="n">
        <f aca="false">'Low SIPA income'!F90</f>
        <v>132584.947488052</v>
      </c>
      <c r="W95" s="67"/>
      <c r="X95" s="81" t="n">
        <f aca="false">'Low SIPA income'!M90</f>
        <v>333015.162788947</v>
      </c>
      <c r="Y95" s="9"/>
      <c r="Z95" s="9" t="n">
        <f aca="false">R95+V95-N95-L95-F95</f>
        <v>-2229739.07355409</v>
      </c>
      <c r="AA95" s="9"/>
      <c r="AB95" s="9" t="n">
        <f aca="false">T95-P95-D95</f>
        <v>-60727546.5454015</v>
      </c>
      <c r="AC95" s="50"/>
      <c r="AD95" s="9"/>
      <c r="AE95" s="9"/>
      <c r="AF95" s="9"/>
      <c r="AG95" s="9" t="n">
        <f aca="false">BF95/100*$AG$53</f>
        <v>6428696646.18483</v>
      </c>
      <c r="AH95" s="40" t="n">
        <f aca="false">(AG95-AG94)/AG94</f>
        <v>0.0124704594165275</v>
      </c>
      <c r="AI95" s="40"/>
      <c r="AJ95" s="40" t="n">
        <f aca="false">AB95/AG95</f>
        <v>-0.00944632324212107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12933926</v>
      </c>
      <c r="AX95" s="7"/>
      <c r="AY95" s="40" t="n">
        <f aca="false">(AW95-AW94)/AW94</f>
        <v>0.00515301237936871</v>
      </c>
      <c r="AZ95" s="39" t="n">
        <f aca="false">workers_and_wage_low!B83</f>
        <v>7170.36536198391</v>
      </c>
      <c r="BA95" s="40" t="n">
        <f aca="false">(AZ95-AZ94)/AZ94</f>
        <v>0.00727993344997014</v>
      </c>
      <c r="BB95" s="40"/>
      <c r="BC95" s="40"/>
      <c r="BD95" s="40"/>
      <c r="BE95" s="40"/>
      <c r="BF95" s="7" t="n">
        <f aca="false">BF94*(1+AY95)*(1+BA95)*(1-BE95)</f>
        <v>123.304708628645</v>
      </c>
      <c r="BG95" s="7"/>
      <c r="BH95" s="7"/>
      <c r="BI95" s="40" t="n">
        <f aca="false">T102/AG102</f>
        <v>0.0150599574527968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'Low pensions'!Q96</f>
        <v>143406460.131011</v>
      </c>
      <c r="E96" s="9"/>
      <c r="F96" s="67" t="n">
        <f aca="false">'Low pensions'!I96</f>
        <v>26065821.663348</v>
      </c>
      <c r="G96" s="81" t="n">
        <f aca="false">'Low pensions'!K96</f>
        <v>4193924.73380396</v>
      </c>
      <c r="H96" s="81" t="n">
        <f aca="false">'Low pensions'!V96</f>
        <v>23073736.4775427</v>
      </c>
      <c r="I96" s="81" t="n">
        <f aca="false">'Low pensions'!M96</f>
        <v>129709.012385689</v>
      </c>
      <c r="J96" s="81" t="n">
        <f aca="false">'Low pensions'!W96</f>
        <v>713620.715800288</v>
      </c>
      <c r="K96" s="9"/>
      <c r="L96" s="81" t="n">
        <f aca="false">'Low pensions'!N96</f>
        <v>3667945.86606918</v>
      </c>
      <c r="M96" s="67"/>
      <c r="N96" s="81" t="n">
        <f aca="false">'Low pensions'!L96</f>
        <v>1181121.00923625</v>
      </c>
      <c r="O96" s="9"/>
      <c r="P96" s="81" t="n">
        <f aca="false">'Low pensions'!X96</f>
        <v>25531167.8414947</v>
      </c>
      <c r="Q96" s="67"/>
      <c r="R96" s="81" t="n">
        <f aca="false">'Low SIPA income'!G91</f>
        <v>25232885.6341964</v>
      </c>
      <c r="S96" s="67"/>
      <c r="T96" s="81" t="n">
        <f aca="false">'Low SIPA income'!J91</f>
        <v>96480125.1994439</v>
      </c>
      <c r="U96" s="9"/>
      <c r="V96" s="81" t="n">
        <f aca="false">'Low SIPA income'!F91</f>
        <v>134170.475919227</v>
      </c>
      <c r="W96" s="67"/>
      <c r="X96" s="81" t="n">
        <f aca="false">'Low SIPA income'!M91</f>
        <v>336997.553087528</v>
      </c>
      <c r="Y96" s="9"/>
      <c r="Z96" s="9" t="n">
        <f aca="false">R96+V96-N96-L96-F96</f>
        <v>-5547832.42853781</v>
      </c>
      <c r="AA96" s="9"/>
      <c r="AB96" s="9" t="n">
        <f aca="false">T96-P96-D96</f>
        <v>-72457502.7730613</v>
      </c>
      <c r="AC96" s="50"/>
      <c r="AD96" s="9"/>
      <c r="AE96" s="9"/>
      <c r="AF96" s="9"/>
      <c r="AG96" s="9" t="n">
        <f aca="false">BF96/100*$AG$53</f>
        <v>6402636091.3976</v>
      </c>
      <c r="AH96" s="40" t="n">
        <f aca="false">(AG96-AG95)/AG95</f>
        <v>-0.00405378511718971</v>
      </c>
      <c r="AI96" s="40"/>
      <c r="AJ96" s="40" t="n">
        <f aca="false">AB96/AG96</f>
        <v>-0.0113168235299853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12913080</v>
      </c>
      <c r="AX96" s="7"/>
      <c r="AY96" s="40" t="n">
        <f aca="false">(AW96-AW95)/AW95</f>
        <v>-0.00161173026658727</v>
      </c>
      <c r="AZ96" s="39" t="n">
        <f aca="false">workers_and_wage_low!B84</f>
        <v>7152.82666882849</v>
      </c>
      <c r="BA96" s="40" t="n">
        <f aca="false">(AZ96-AZ95)/AZ95</f>
        <v>-0.00244599713822209</v>
      </c>
      <c r="BB96" s="40"/>
      <c r="BC96" s="40"/>
      <c r="BD96" s="40"/>
      <c r="BE96" s="40"/>
      <c r="BF96" s="7" t="n">
        <f aca="false">BF95*(1+AY96)*(1+BA96)*(1-BE96)</f>
        <v>122.804857835926</v>
      </c>
      <c r="BG96" s="7"/>
      <c r="BH96" s="7"/>
      <c r="BI96" s="40" t="n">
        <f aca="false">T103/AG103</f>
        <v>0.0173481380066043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'Low pensions'!Q97</f>
        <v>146318324.129183</v>
      </c>
      <c r="E97" s="9"/>
      <c r="F97" s="67" t="n">
        <f aca="false">'Low pensions'!I97</f>
        <v>26595087.4134053</v>
      </c>
      <c r="G97" s="81" t="n">
        <f aca="false">'Low pensions'!K97</f>
        <v>4339778.59558789</v>
      </c>
      <c r="H97" s="81" t="n">
        <f aca="false">'Low pensions'!V97</f>
        <v>23876181.3912315</v>
      </c>
      <c r="I97" s="81" t="n">
        <f aca="false">'Low pensions'!M97</f>
        <v>134219.956564574</v>
      </c>
      <c r="J97" s="81" t="n">
        <f aca="false">'Low pensions'!W97</f>
        <v>738438.599728805</v>
      </c>
      <c r="K97" s="9"/>
      <c r="L97" s="81" t="n">
        <f aca="false">'Low pensions'!N97</f>
        <v>3724550.63331532</v>
      </c>
      <c r="M97" s="67"/>
      <c r="N97" s="81" t="n">
        <f aca="false">'Low pensions'!L97</f>
        <v>1206196.67032141</v>
      </c>
      <c r="O97" s="9"/>
      <c r="P97" s="81" t="n">
        <f aca="false">'Low pensions'!X97</f>
        <v>25962849.1365971</v>
      </c>
      <c r="Q97" s="67"/>
      <c r="R97" s="81" t="n">
        <f aca="false">'Low SIPA income'!G92</f>
        <v>29083350.5862501</v>
      </c>
      <c r="S97" s="67"/>
      <c r="T97" s="81" t="n">
        <f aca="false">'Low SIPA income'!J92</f>
        <v>111202711.669964</v>
      </c>
      <c r="U97" s="9"/>
      <c r="V97" s="81" t="n">
        <f aca="false">'Low SIPA income'!F92</f>
        <v>131777.945051536</v>
      </c>
      <c r="W97" s="67"/>
      <c r="X97" s="81" t="n">
        <f aca="false">'Low SIPA income'!M92</f>
        <v>330988.205333675</v>
      </c>
      <c r="Y97" s="9"/>
      <c r="Z97" s="9" t="n">
        <f aca="false">R97+V97-N97-L97-F97</f>
        <v>-2310706.18574039</v>
      </c>
      <c r="AA97" s="9"/>
      <c r="AB97" s="9" t="n">
        <f aca="false">T97-P97-D97</f>
        <v>-61078461.595816</v>
      </c>
      <c r="AC97" s="50"/>
      <c r="AD97" s="9"/>
      <c r="AE97" s="9"/>
      <c r="AF97" s="9"/>
      <c r="AG97" s="9" t="n">
        <f aca="false">BF97/100*$AG$53</f>
        <v>6426479284.03828</v>
      </c>
      <c r="AH97" s="40" t="n">
        <f aca="false">(AG97-AG96)/AG96</f>
        <v>0.00372396498884504</v>
      </c>
      <c r="AI97" s="40" t="n">
        <f aca="false">(AG97-AG93)/AG93</f>
        <v>0.0172773380314177</v>
      </c>
      <c r="AJ97" s="40" t="n">
        <f aca="false">AB97/AG97</f>
        <v>-0.0095041871133887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12969696</v>
      </c>
      <c r="AX97" s="7"/>
      <c r="AY97" s="40" t="n">
        <f aca="false">(AW97-AW96)/AW96</f>
        <v>0.00438439164010445</v>
      </c>
      <c r="AZ97" s="39" t="n">
        <f aca="false">workers_and_wage_low!B85</f>
        <v>7148.1233725574</v>
      </c>
      <c r="BA97" s="40" t="n">
        <f aca="false">(AZ97-AZ96)/AZ96</f>
        <v>-0.000657543722061446</v>
      </c>
      <c r="BB97" s="40"/>
      <c r="BC97" s="40"/>
      <c r="BD97" s="40"/>
      <c r="BE97" s="40"/>
      <c r="BF97" s="7" t="n">
        <f aca="false">BF96*(1+AY97)*(1+BA97)*(1-BE97)</f>
        <v>123.262178826968</v>
      </c>
      <c r="BG97" s="7"/>
      <c r="BH97" s="7"/>
      <c r="BI97" s="40" t="n">
        <f aca="false">T104/AG104</f>
        <v>0.0150684965560678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'Low pensions'!Q98</f>
        <v>143387573.456136</v>
      </c>
      <c r="E98" s="6"/>
      <c r="F98" s="8" t="n">
        <f aca="false">'Low pensions'!I98</f>
        <v>26062388.7866237</v>
      </c>
      <c r="G98" s="80" t="n">
        <f aca="false">'Low pensions'!K98</f>
        <v>4348790.76606219</v>
      </c>
      <c r="H98" s="80" t="n">
        <f aca="false">'Low pensions'!V98</f>
        <v>23925763.6941609</v>
      </c>
      <c r="I98" s="80" t="n">
        <f aca="false">'Low pensions'!M98</f>
        <v>134498.683486461</v>
      </c>
      <c r="J98" s="80" t="n">
        <f aca="false">'Low pensions'!W98</f>
        <v>739972.073015291</v>
      </c>
      <c r="K98" s="6"/>
      <c r="L98" s="80" t="n">
        <f aca="false">'Low pensions'!N98</f>
        <v>4395912.3998916</v>
      </c>
      <c r="M98" s="8"/>
      <c r="N98" s="80" t="n">
        <f aca="false">'Low pensions'!L98</f>
        <v>1183009.75376386</v>
      </c>
      <c r="O98" s="6"/>
      <c r="P98" s="80" t="n">
        <f aca="false">'Low pensions'!X98</f>
        <v>29318980.9612277</v>
      </c>
      <c r="Q98" s="8"/>
      <c r="R98" s="80" t="n">
        <f aca="false">'Low SIPA income'!G93</f>
        <v>25290009.8157077</v>
      </c>
      <c r="S98" s="8"/>
      <c r="T98" s="80" t="n">
        <f aca="false">'Low SIPA income'!J93</f>
        <v>96698544.458502</v>
      </c>
      <c r="U98" s="6"/>
      <c r="V98" s="80" t="n">
        <f aca="false">'Low SIPA income'!F93</f>
        <v>132209.742972568</v>
      </c>
      <c r="W98" s="8"/>
      <c r="X98" s="80" t="n">
        <f aca="false">'Low SIPA income'!M93</f>
        <v>332072.757220513</v>
      </c>
      <c r="Y98" s="6"/>
      <c r="Z98" s="6" t="n">
        <f aca="false">R98+V98-N98-L98-F98</f>
        <v>-6219091.38159894</v>
      </c>
      <c r="AA98" s="6"/>
      <c r="AB98" s="6" t="n">
        <f aca="false">T98-P98-D98</f>
        <v>-76008009.9588614</v>
      </c>
      <c r="AC98" s="50"/>
      <c r="AD98" s="6"/>
      <c r="AE98" s="6"/>
      <c r="AF98" s="6"/>
      <c r="AG98" s="6" t="n">
        <f aca="false">BF98/100*$AG$53</f>
        <v>6420602482.43541</v>
      </c>
      <c r="AH98" s="61" t="n">
        <f aca="false">(AG98-AG97)/AG97</f>
        <v>-0.000914466746584493</v>
      </c>
      <c r="AI98" s="61"/>
      <c r="AJ98" s="61" t="n">
        <f aca="false">AB98/AG98</f>
        <v>-0.0118381429416933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0.00233229974313077</v>
      </c>
      <c r="AV98" s="5"/>
      <c r="AW98" s="65" t="n">
        <f aca="false">workers_and_wage_low!C86</f>
        <v>12950288</v>
      </c>
      <c r="AX98" s="5"/>
      <c r="AY98" s="61" t="n">
        <f aca="false">(AW98-AW97)/AW97</f>
        <v>-0.00149641132683449</v>
      </c>
      <c r="AZ98" s="66" t="n">
        <f aca="false">workers_and_wage_low!B86</f>
        <v>7152.28941833111</v>
      </c>
      <c r="BA98" s="61" t="n">
        <f aca="false">(AZ98-AZ97)/AZ97</f>
        <v>0.000582816713782045</v>
      </c>
      <c r="BB98" s="61"/>
      <c r="BC98" s="61"/>
      <c r="BD98" s="61"/>
      <c r="BE98" s="61"/>
      <c r="BF98" s="5" t="n">
        <f aca="false">BF97*(1+AY98)*(1+BA98)*(1-BE98)</f>
        <v>123.149459663319</v>
      </c>
      <c r="BG98" s="5"/>
      <c r="BH98" s="5"/>
      <c r="BI98" s="61" t="n">
        <f aca="false">T105/AG105</f>
        <v>0.0173653681198695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'Low pensions'!Q99</f>
        <v>145523971.374572</v>
      </c>
      <c r="E99" s="9"/>
      <c r="F99" s="67" t="n">
        <f aca="false">'Low pensions'!I99</f>
        <v>26450704.3973223</v>
      </c>
      <c r="G99" s="81" t="n">
        <f aca="false">'Low pensions'!K99</f>
        <v>4526417.21174688</v>
      </c>
      <c r="H99" s="81" t="n">
        <f aca="false">'Low pensions'!V99</f>
        <v>24903011.9900438</v>
      </c>
      <c r="I99" s="81" t="n">
        <f aca="false">'Low pensions'!M99</f>
        <v>139992.284899388</v>
      </c>
      <c r="J99" s="81" t="n">
        <f aca="false">'Low pensions'!W99</f>
        <v>770196.247114758</v>
      </c>
      <c r="K99" s="9"/>
      <c r="L99" s="81" t="n">
        <f aca="false">'Low pensions'!N99</f>
        <v>3768805.89076311</v>
      </c>
      <c r="M99" s="67"/>
      <c r="N99" s="81" t="n">
        <f aca="false">'Low pensions'!L99</f>
        <v>1201038.71983574</v>
      </c>
      <c r="O99" s="9"/>
      <c r="P99" s="81" t="n">
        <f aca="false">'Low pensions'!X99</f>
        <v>26164112.3561436</v>
      </c>
      <c r="Q99" s="67"/>
      <c r="R99" s="81" t="n">
        <f aca="false">'Low SIPA income'!G94</f>
        <v>29231388.5528304</v>
      </c>
      <c r="S99" s="67"/>
      <c r="T99" s="81" t="n">
        <f aca="false">'Low SIPA income'!J94</f>
        <v>111768747.665886</v>
      </c>
      <c r="U99" s="9"/>
      <c r="V99" s="81" t="n">
        <f aca="false">'Low SIPA income'!F94</f>
        <v>129894.026908865</v>
      </c>
      <c r="W99" s="67"/>
      <c r="X99" s="81" t="n">
        <f aca="false">'Low SIPA income'!M94</f>
        <v>326256.346107958</v>
      </c>
      <c r="Y99" s="9"/>
      <c r="Z99" s="9" t="n">
        <f aca="false">R99+V99-N99-L99-F99</f>
        <v>-2059266.42818192</v>
      </c>
      <c r="AA99" s="9"/>
      <c r="AB99" s="9" t="n">
        <f aca="false">T99-P99-D99</f>
        <v>-59919336.0648289</v>
      </c>
      <c r="AC99" s="50"/>
      <c r="AD99" s="9"/>
      <c r="AE99" s="9"/>
      <c r="AF99" s="9"/>
      <c r="AG99" s="9" t="n">
        <f aca="false">BF99/100*$AG$53</f>
        <v>6446557898.13172</v>
      </c>
      <c r="AH99" s="40" t="n">
        <f aca="false">(AG99-AG98)/AG98</f>
        <v>0.00404252027240627</v>
      </c>
      <c r="AI99" s="40"/>
      <c r="AJ99" s="40" t="n">
        <f aca="false">AB99/AG99</f>
        <v>-0.00929477978972223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12930262</v>
      </c>
      <c r="AX99" s="7"/>
      <c r="AY99" s="40" t="n">
        <f aca="false">(AW99-AW98)/AW98</f>
        <v>-0.00154637487598731</v>
      </c>
      <c r="AZ99" s="39" t="n">
        <f aca="false">workers_and_wage_low!B87</f>
        <v>7192.32472355127</v>
      </c>
      <c r="BA99" s="40" t="n">
        <f aca="false">(AZ99-AZ98)/AZ98</f>
        <v>0.00559755106072097</v>
      </c>
      <c r="BB99" s="40"/>
      <c r="BC99" s="40"/>
      <c r="BD99" s="40"/>
      <c r="BE99" s="40"/>
      <c r="BF99" s="7" t="n">
        <f aca="false">BF98*(1+AY99)*(1+BA99)*(1-BE99)</f>
        <v>123.647293850544</v>
      </c>
      <c r="BG99" s="7"/>
      <c r="BH99" s="7"/>
      <c r="BI99" s="40" t="n">
        <f aca="false">T106/AG106</f>
        <v>0.0151250837661641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'Low pensions'!Q100</f>
        <v>143286946.866186</v>
      </c>
      <c r="E100" s="9"/>
      <c r="F100" s="67" t="n">
        <f aca="false">'Low pensions'!I100</f>
        <v>26044098.7127608</v>
      </c>
      <c r="G100" s="81" t="n">
        <f aca="false">'Low pensions'!K100</f>
        <v>4516493.48481988</v>
      </c>
      <c r="H100" s="81" t="n">
        <f aca="false">'Low pensions'!V100</f>
        <v>24848414.5724642</v>
      </c>
      <c r="I100" s="81" t="n">
        <f aca="false">'Low pensions'!M100</f>
        <v>139685.365509892</v>
      </c>
      <c r="J100" s="81" t="n">
        <f aca="false">'Low pensions'!W100</f>
        <v>768507.667189608</v>
      </c>
      <c r="K100" s="9"/>
      <c r="L100" s="81" t="n">
        <f aca="false">'Low pensions'!N100</f>
        <v>3627561.86715521</v>
      </c>
      <c r="M100" s="67"/>
      <c r="N100" s="81" t="n">
        <f aca="false">'Low pensions'!L100</f>
        <v>1182542.92756031</v>
      </c>
      <c r="O100" s="9"/>
      <c r="P100" s="81" t="n">
        <f aca="false">'Low pensions'!X100</f>
        <v>25329438.0542379</v>
      </c>
      <c r="Q100" s="67"/>
      <c r="R100" s="81" t="n">
        <f aca="false">'Low SIPA income'!G95</f>
        <v>25409296.5858806</v>
      </c>
      <c r="S100" s="67"/>
      <c r="T100" s="81" t="n">
        <f aca="false">'Low SIPA income'!J95</f>
        <v>97154647.7630456</v>
      </c>
      <c r="U100" s="9"/>
      <c r="V100" s="81" t="n">
        <f aca="false">'Low SIPA income'!F95</f>
        <v>127665.191140164</v>
      </c>
      <c r="W100" s="67"/>
      <c r="X100" s="81" t="n">
        <f aca="false">'Low SIPA income'!M95</f>
        <v>320658.153248165</v>
      </c>
      <c r="Y100" s="9"/>
      <c r="Z100" s="9" t="n">
        <f aca="false">R100+V100-N100-L100-F100</f>
        <v>-5317241.73045551</v>
      </c>
      <c r="AA100" s="9"/>
      <c r="AB100" s="9" t="n">
        <f aca="false">T100-P100-D100</f>
        <v>-71461737.1573785</v>
      </c>
      <c r="AC100" s="50"/>
      <c r="AD100" s="9"/>
      <c r="AE100" s="9"/>
      <c r="AF100" s="9"/>
      <c r="AG100" s="9" t="n">
        <f aca="false">BF100/100*$AG$53</f>
        <v>6455496438.12589</v>
      </c>
      <c r="AH100" s="40" t="n">
        <f aca="false">(AG100-AG99)/AG99</f>
        <v>0.00138656010469766</v>
      </c>
      <c r="AI100" s="40"/>
      <c r="AJ100" s="40" t="n">
        <f aca="false">AB100/AG100</f>
        <v>-0.0110699057527673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13030854</v>
      </c>
      <c r="AX100" s="7"/>
      <c r="AY100" s="40" t="n">
        <f aca="false">(AW100-AW99)/AW99</f>
        <v>0.00777957940836775</v>
      </c>
      <c r="AZ100" s="39" t="n">
        <f aca="false">workers_and_wage_low!B88</f>
        <v>7146.69900168169</v>
      </c>
      <c r="BA100" s="40" t="n">
        <f aca="false">(AZ100-AZ99)/AZ99</f>
        <v>-0.00634366823291179</v>
      </c>
      <c r="BB100" s="40"/>
      <c r="BC100" s="40"/>
      <c r="BD100" s="40"/>
      <c r="BE100" s="40"/>
      <c r="BF100" s="7" t="n">
        <f aca="false">BF99*(1+AY100)*(1+BA100)*(1-BE100)</f>
        <v>123.818738255251</v>
      </c>
      <c r="BG100" s="7"/>
      <c r="BH100" s="7"/>
      <c r="BI100" s="40" t="n">
        <f aca="false">T107/AG107</f>
        <v>0.0174342755805803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'Low pensions'!Q101</f>
        <v>146182973.457498</v>
      </c>
      <c r="E101" s="9"/>
      <c r="F101" s="67" t="n">
        <f aca="false">'Low pensions'!I101</f>
        <v>26570485.8266502</v>
      </c>
      <c r="G101" s="81" t="n">
        <f aca="false">'Low pensions'!K101</f>
        <v>4727008.69959808</v>
      </c>
      <c r="H101" s="81" t="n">
        <f aca="false">'Low pensions'!V101</f>
        <v>26006607.1721439</v>
      </c>
      <c r="I101" s="81" t="n">
        <f aca="false">'Low pensions'!M101</f>
        <v>146196.145348393</v>
      </c>
      <c r="J101" s="81" t="n">
        <f aca="false">'Low pensions'!W101</f>
        <v>804328.056870426</v>
      </c>
      <c r="K101" s="9"/>
      <c r="L101" s="81" t="n">
        <f aca="false">'Low pensions'!N101</f>
        <v>3771757.44989929</v>
      </c>
      <c r="M101" s="67"/>
      <c r="N101" s="81" t="n">
        <f aca="false">'Low pensions'!L101</f>
        <v>1207863.0122808</v>
      </c>
      <c r="O101" s="9"/>
      <c r="P101" s="81" t="n">
        <f aca="false">'Low pensions'!X101</f>
        <v>26216973.2540733</v>
      </c>
      <c r="Q101" s="67"/>
      <c r="R101" s="81" t="n">
        <f aca="false">'Low SIPA income'!G96</f>
        <v>29346662.6351752</v>
      </c>
      <c r="S101" s="67"/>
      <c r="T101" s="81" t="n">
        <f aca="false">'Low SIPA income'!J96</f>
        <v>112209508.110732</v>
      </c>
      <c r="U101" s="9"/>
      <c r="V101" s="81" t="n">
        <f aca="false">'Low SIPA income'!F96</f>
        <v>127298.025314082</v>
      </c>
      <c r="W101" s="67"/>
      <c r="X101" s="81" t="n">
        <f aca="false">'Low SIPA income'!M96</f>
        <v>319735.93854989</v>
      </c>
      <c r="Y101" s="9"/>
      <c r="Z101" s="9" t="n">
        <f aca="false">R101+V101-N101-L101-F101</f>
        <v>-2076145.62834096</v>
      </c>
      <c r="AA101" s="9"/>
      <c r="AB101" s="9" t="n">
        <f aca="false">T101-P101-D101</f>
        <v>-60190438.6008391</v>
      </c>
      <c r="AC101" s="50"/>
      <c r="AD101" s="9"/>
      <c r="AE101" s="9"/>
      <c r="AF101" s="9"/>
      <c r="AG101" s="9" t="n">
        <f aca="false">BF101/100*$AG$53</f>
        <v>6486576976.65225</v>
      </c>
      <c r="AH101" s="40" t="n">
        <f aca="false">(AG101-AG100)/AG100</f>
        <v>0.00481458534200364</v>
      </c>
      <c r="AI101" s="40" t="n">
        <f aca="false">(AG101-AG97)/AG97</f>
        <v>0.00935157338221535</v>
      </c>
      <c r="AJ101" s="40" t="n">
        <f aca="false">AB101/AG101</f>
        <v>-0.00927922983377646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13045566</v>
      </c>
      <c r="AX101" s="7"/>
      <c r="AY101" s="40" t="n">
        <f aca="false">(AW101-AW100)/AW100</f>
        <v>0.00112901272625724</v>
      </c>
      <c r="AZ101" s="39" t="n">
        <f aca="false">workers_and_wage_low!B89</f>
        <v>7173.00897551998</v>
      </c>
      <c r="BA101" s="40" t="n">
        <f aca="false">(AZ101-AZ100)/AZ100</f>
        <v>0.00368141624994938</v>
      </c>
      <c r="BB101" s="40"/>
      <c r="BC101" s="40"/>
      <c r="BD101" s="40"/>
      <c r="BE101" s="40"/>
      <c r="BF101" s="7" t="n">
        <f aca="false">BF100*(1+AY101)*(1+BA101)*(1-BE101)</f>
        <v>124.41487413752</v>
      </c>
      <c r="BG101" s="7"/>
      <c r="BH101" s="7"/>
      <c r="BI101" s="40" t="n">
        <f aca="false">T108/AG108</f>
        <v>0.0151335998647441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'Low pensions'!Q102</f>
        <v>143915356.750072</v>
      </c>
      <c r="E102" s="6"/>
      <c r="F102" s="8" t="n">
        <f aca="false">'Low pensions'!I102</f>
        <v>26158319.6477862</v>
      </c>
      <c r="G102" s="80" t="n">
        <f aca="false">'Low pensions'!K102</f>
        <v>4749764.1776163</v>
      </c>
      <c r="H102" s="80" t="n">
        <f aca="false">'Low pensions'!V102</f>
        <v>26131801.0982487</v>
      </c>
      <c r="I102" s="80" t="n">
        <f aca="false">'Low pensions'!M102</f>
        <v>146899.923019062</v>
      </c>
      <c r="J102" s="80" t="n">
        <f aca="false">'Low pensions'!W102</f>
        <v>808200.033966461</v>
      </c>
      <c r="K102" s="6"/>
      <c r="L102" s="80" t="n">
        <f aca="false">'Low pensions'!N102</f>
        <v>4394522.15724742</v>
      </c>
      <c r="M102" s="8"/>
      <c r="N102" s="80" t="n">
        <f aca="false">'Low pensions'!L102</f>
        <v>1190077.31960671</v>
      </c>
      <c r="O102" s="6"/>
      <c r="P102" s="80" t="n">
        <f aca="false">'Low pensions'!X102</f>
        <v>29350650.6475365</v>
      </c>
      <c r="Q102" s="8"/>
      <c r="R102" s="80" t="n">
        <f aca="false">'Low SIPA income'!G97</f>
        <v>25468340.6648037</v>
      </c>
      <c r="S102" s="8"/>
      <c r="T102" s="80" t="n">
        <f aca="false">'Low SIPA income'!J97</f>
        <v>97380407.9162586</v>
      </c>
      <c r="U102" s="6"/>
      <c r="V102" s="80" t="n">
        <f aca="false">'Low SIPA income'!F97</f>
        <v>126851.649514917</v>
      </c>
      <c r="W102" s="8"/>
      <c r="X102" s="80" t="n">
        <f aca="false">'Low SIPA income'!M97</f>
        <v>318614.771236103</v>
      </c>
      <c r="Y102" s="6"/>
      <c r="Z102" s="6" t="n">
        <f aca="false">R102+V102-N102-L102-F102</f>
        <v>-6147726.81032176</v>
      </c>
      <c r="AA102" s="6"/>
      <c r="AB102" s="6" t="n">
        <f aca="false">T102-P102-D102</f>
        <v>-75885599.4813499</v>
      </c>
      <c r="AC102" s="50"/>
      <c r="AD102" s="6"/>
      <c r="AE102" s="6"/>
      <c r="AF102" s="6"/>
      <c r="AG102" s="6" t="n">
        <f aca="false">BF102/100*$AG$53</f>
        <v>6466180812.36174</v>
      </c>
      <c r="AH102" s="61" t="n">
        <f aca="false">(AG102-AG101)/AG101</f>
        <v>-0.0031443647957812</v>
      </c>
      <c r="AI102" s="61"/>
      <c r="AJ102" s="61" t="n">
        <f aca="false">AB102/AG102</f>
        <v>-0.011735768250754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0.00114513392439822</v>
      </c>
      <c r="AV102" s="5"/>
      <c r="AW102" s="65" t="n">
        <f aca="false">workers_and_wage_low!C90</f>
        <v>13026649</v>
      </c>
      <c r="AX102" s="5"/>
      <c r="AY102" s="61" t="n">
        <f aca="false">(AW102-AW101)/AW101</f>
        <v>-0.00145007123493147</v>
      </c>
      <c r="AZ102" s="66" t="n">
        <f aca="false">workers_and_wage_low!B90</f>
        <v>7160.83814402819</v>
      </c>
      <c r="BA102" s="61" t="n">
        <f aca="false">(AZ102-AZ101)/AZ101</f>
        <v>-0.00169675397498162</v>
      </c>
      <c r="BB102" s="61"/>
      <c r="BC102" s="61"/>
      <c r="BD102" s="61"/>
      <c r="BE102" s="61"/>
      <c r="BF102" s="5" t="n">
        <f aca="false">BF101*(1+AY102)*(1+BA102)*(1-BE102)</f>
        <v>124.02366838721</v>
      </c>
      <c r="BG102" s="5"/>
      <c r="BH102" s="5"/>
      <c r="BI102" s="61" t="n">
        <f aca="false">T109/AG109</f>
        <v>0.017411147444281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'Low pensions'!Q103</f>
        <v>146758241.008837</v>
      </c>
      <c r="E103" s="9"/>
      <c r="F103" s="67" t="n">
        <f aca="false">'Low pensions'!I103</f>
        <v>26675047.5136775</v>
      </c>
      <c r="G103" s="81" t="n">
        <f aca="false">'Low pensions'!K103</f>
        <v>4981899.73922604</v>
      </c>
      <c r="H103" s="81" t="n">
        <f aca="false">'Low pensions'!V103</f>
        <v>27408942.467162</v>
      </c>
      <c r="I103" s="81" t="n">
        <f aca="false">'Low pensions'!M103</f>
        <v>154079.373378125</v>
      </c>
      <c r="J103" s="81" t="n">
        <f aca="false">'Low pensions'!W103</f>
        <v>847699.251561711</v>
      </c>
      <c r="K103" s="9"/>
      <c r="L103" s="81" t="n">
        <f aca="false">'Low pensions'!N103</f>
        <v>3818003.68687266</v>
      </c>
      <c r="M103" s="67"/>
      <c r="N103" s="81" t="n">
        <f aca="false">'Low pensions'!L103</f>
        <v>1214745.59947168</v>
      </c>
      <c r="O103" s="9"/>
      <c r="P103" s="81" t="n">
        <f aca="false">'Low pensions'!X103</f>
        <v>26494811.1616061</v>
      </c>
      <c r="Q103" s="67"/>
      <c r="R103" s="81" t="n">
        <f aca="false">'Low SIPA income'!G98</f>
        <v>29447267.6360406</v>
      </c>
      <c r="S103" s="67"/>
      <c r="T103" s="81" t="n">
        <f aca="false">'Low SIPA income'!J98</f>
        <v>112594180.051147</v>
      </c>
      <c r="U103" s="9"/>
      <c r="V103" s="81" t="n">
        <f aca="false">'Low SIPA income'!F98</f>
        <v>130453.263607243</v>
      </c>
      <c r="W103" s="67"/>
      <c r="X103" s="81" t="n">
        <f aca="false">'Low SIPA income'!M98</f>
        <v>327660.98746187</v>
      </c>
      <c r="Y103" s="9"/>
      <c r="Z103" s="9" t="n">
        <f aca="false">R103+V103-N103-L103-F103</f>
        <v>-2130075.90037404</v>
      </c>
      <c r="AA103" s="9"/>
      <c r="AB103" s="9" t="n">
        <f aca="false">T103-P103-D103</f>
        <v>-60658872.119296</v>
      </c>
      <c r="AC103" s="50"/>
      <c r="AD103" s="9"/>
      <c r="AE103" s="9"/>
      <c r="AF103" s="9"/>
      <c r="AG103" s="9" t="n">
        <f aca="false">BF103/100*$AG$53</f>
        <v>6490274633.98572</v>
      </c>
      <c r="AH103" s="40" t="n">
        <f aca="false">(AG103-AG102)/AG102</f>
        <v>0.00372612865664323</v>
      </c>
      <c r="AI103" s="40"/>
      <c r="AJ103" s="40" t="n">
        <f aca="false">AB103/AG103</f>
        <v>-0.00934611792876398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13073674</v>
      </c>
      <c r="AX103" s="7"/>
      <c r="AY103" s="40" t="n">
        <f aca="false">(AW103-AW102)/AW102</f>
        <v>0.00360990765929135</v>
      </c>
      <c r="AZ103" s="39" t="n">
        <f aca="false">workers_and_wage_low!B91</f>
        <v>7161.66739027678</v>
      </c>
      <c r="BA103" s="40" t="n">
        <f aca="false">(AZ103-AZ102)/AZ102</f>
        <v>0.000115802959361979</v>
      </c>
      <c r="BB103" s="40"/>
      <c r="BC103" s="40"/>
      <c r="BD103" s="40"/>
      <c r="BE103" s="40"/>
      <c r="BF103" s="7" t="n">
        <f aca="false">BF102*(1+AY103)*(1+BA103)*(1-BE103)</f>
        <v>124.48579653209</v>
      </c>
      <c r="BG103" s="7"/>
      <c r="BH103" s="7"/>
      <c r="BI103" s="40" t="n">
        <f aca="false">T110/AG110</f>
        <v>0.0151614132544848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'Low pensions'!Q104</f>
        <v>143509626.385053</v>
      </c>
      <c r="E104" s="9"/>
      <c r="F104" s="67" t="n">
        <f aca="false">'Low pensions'!I104</f>
        <v>26084573.3512225</v>
      </c>
      <c r="G104" s="81" t="n">
        <f aca="false">'Low pensions'!K104</f>
        <v>5004767.61215768</v>
      </c>
      <c r="H104" s="81" t="n">
        <f aca="false">'Low pensions'!V104</f>
        <v>27534754.7569186</v>
      </c>
      <c r="I104" s="81" t="n">
        <f aca="false">'Low pensions'!M104</f>
        <v>154786.627180135</v>
      </c>
      <c r="J104" s="81" t="n">
        <f aca="false">'Low pensions'!W104</f>
        <v>851590.353306762</v>
      </c>
      <c r="K104" s="9"/>
      <c r="L104" s="81" t="n">
        <f aca="false">'Low pensions'!N104</f>
        <v>3688134.26807208</v>
      </c>
      <c r="M104" s="67"/>
      <c r="N104" s="81" t="n">
        <f aca="false">'Low pensions'!L104</f>
        <v>1187443.03823448</v>
      </c>
      <c r="O104" s="9"/>
      <c r="P104" s="81" t="n">
        <f aca="false">'Low pensions'!X104</f>
        <v>25670707.4937075</v>
      </c>
      <c r="Q104" s="67"/>
      <c r="R104" s="81" t="n">
        <f aca="false">'Low SIPA income'!G99</f>
        <v>25622903.4924731</v>
      </c>
      <c r="S104" s="67"/>
      <c r="T104" s="81" t="n">
        <f aca="false">'Low SIPA income'!J99</f>
        <v>97971392.2840756</v>
      </c>
      <c r="U104" s="9"/>
      <c r="V104" s="81" t="n">
        <f aca="false">'Low SIPA income'!F99</f>
        <v>136470.450863085</v>
      </c>
      <c r="W104" s="67"/>
      <c r="X104" s="81" t="n">
        <f aca="false">'Low SIPA income'!M99</f>
        <v>342774.427045321</v>
      </c>
      <c r="Y104" s="9"/>
      <c r="Z104" s="9" t="n">
        <f aca="false">R104+V104-N104-L104-F104</f>
        <v>-5200776.71419285</v>
      </c>
      <c r="AA104" s="9"/>
      <c r="AB104" s="9" t="n">
        <f aca="false">T104-P104-D104</f>
        <v>-71208941.5946853</v>
      </c>
      <c r="AC104" s="50"/>
      <c r="AD104" s="9"/>
      <c r="AE104" s="9"/>
      <c r="AF104" s="9"/>
      <c r="AG104" s="9" t="n">
        <f aca="false">BF104/100*$AG$53</f>
        <v>6501736382.22882</v>
      </c>
      <c r="AH104" s="40" t="n">
        <f aca="false">(AG104-AG103)/AG103</f>
        <v>0.00176598817299332</v>
      </c>
      <c r="AI104" s="40"/>
      <c r="AJ104" s="40" t="n">
        <f aca="false">AB104/AG104</f>
        <v>-0.0109522960342287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13077796</v>
      </c>
      <c r="AX104" s="7"/>
      <c r="AY104" s="40" t="n">
        <f aca="false">(AW104-AW103)/AW103</f>
        <v>0.000315290101313525</v>
      </c>
      <c r="AZ104" s="39" t="n">
        <f aca="false">workers_and_wage_low!B92</f>
        <v>7172.05353270197</v>
      </c>
      <c r="BA104" s="40" t="n">
        <f aca="false">(AZ104-AZ103)/AZ103</f>
        <v>0.00145024082510311</v>
      </c>
      <c r="BB104" s="40"/>
      <c r="BC104" s="40"/>
      <c r="BD104" s="40"/>
      <c r="BE104" s="40"/>
      <c r="BF104" s="7" t="n">
        <f aca="false">BF103*(1+AY104)*(1+BA104)*(1-BE104)</f>
        <v>124.705636976471</v>
      </c>
      <c r="BG104" s="7"/>
      <c r="BH104" s="7"/>
      <c r="BI104" s="40" t="n">
        <f aca="false">T111/AG111</f>
        <v>0.0174847594226299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'Low pensions'!Q105</f>
        <v>146600043.024902</v>
      </c>
      <c r="E105" s="9"/>
      <c r="F105" s="67" t="n">
        <f aca="false">'Low pensions'!I105</f>
        <v>26646293.1574722</v>
      </c>
      <c r="G105" s="81" t="n">
        <f aca="false">'Low pensions'!K105</f>
        <v>5213091.58646912</v>
      </c>
      <c r="H105" s="81" t="n">
        <f aca="false">'Low pensions'!V105</f>
        <v>28680891.7980706</v>
      </c>
      <c r="I105" s="81" t="n">
        <f aca="false">'Low pensions'!M105</f>
        <v>161229.636694922</v>
      </c>
      <c r="J105" s="81" t="n">
        <f aca="false">'Low pensions'!W105</f>
        <v>887037.890661983</v>
      </c>
      <c r="K105" s="9"/>
      <c r="L105" s="81" t="n">
        <f aca="false">'Low pensions'!N105</f>
        <v>3729776.29677921</v>
      </c>
      <c r="M105" s="67"/>
      <c r="N105" s="81" t="n">
        <f aca="false">'Low pensions'!L105</f>
        <v>1213392.60528123</v>
      </c>
      <c r="O105" s="9"/>
      <c r="P105" s="81" t="n">
        <f aca="false">'Low pensions'!X105</f>
        <v>26029555.0401578</v>
      </c>
      <c r="Q105" s="67"/>
      <c r="R105" s="81" t="n">
        <f aca="false">'Low SIPA income'!G100</f>
        <v>29594500.6490526</v>
      </c>
      <c r="S105" s="67"/>
      <c r="T105" s="81" t="n">
        <f aca="false">'Low SIPA income'!J100</f>
        <v>113157138.237335</v>
      </c>
      <c r="U105" s="9"/>
      <c r="V105" s="81" t="n">
        <f aca="false">'Low SIPA income'!F100</f>
        <v>132910.676913012</v>
      </c>
      <c r="W105" s="67"/>
      <c r="X105" s="81" t="n">
        <f aca="false">'Low SIPA income'!M100</f>
        <v>333833.301194046</v>
      </c>
      <c r="Y105" s="9"/>
      <c r="Z105" s="9" t="n">
        <f aca="false">R105+V105-N105-L105-F105</f>
        <v>-1862050.73356697</v>
      </c>
      <c r="AA105" s="9"/>
      <c r="AB105" s="9" t="n">
        <f aca="false">T105-P105-D105</f>
        <v>-59472459.8277254</v>
      </c>
      <c r="AC105" s="50"/>
      <c r="AD105" s="9"/>
      <c r="AE105" s="9"/>
      <c r="AF105" s="9"/>
      <c r="AG105" s="9" t="n">
        <f aca="false">BF105/100*$AG$53</f>
        <v>6516253353.00898</v>
      </c>
      <c r="AH105" s="40" t="n">
        <f aca="false">(AG105-AG104)/AG104</f>
        <v>0.00223278366373754</v>
      </c>
      <c r="AI105" s="40" t="n">
        <f aca="false">(AG105-AG101)/AG101</f>
        <v>0.00457504419720144</v>
      </c>
      <c r="AJ105" s="40" t="n">
        <f aca="false">AB105/AG105</f>
        <v>-0.00912678752741605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13060796</v>
      </c>
      <c r="AX105" s="7"/>
      <c r="AY105" s="40" t="n">
        <f aca="false">(AW105-AW104)/AW104</f>
        <v>-0.00129991322696883</v>
      </c>
      <c r="AZ105" s="39" t="n">
        <f aca="false">workers_and_wage_low!B93</f>
        <v>7197.42320228598</v>
      </c>
      <c r="BA105" s="40" t="n">
        <f aca="false">(AZ105-AZ104)/AZ104</f>
        <v>0.00353729506735208</v>
      </c>
      <c r="BB105" s="40"/>
      <c r="BC105" s="40"/>
      <c r="BD105" s="40"/>
      <c r="BE105" s="40"/>
      <c r="BF105" s="7" t="n">
        <f aca="false">BF104*(1+AY105)*(1+BA105)*(1-BE105)</f>
        <v>124.984077685488</v>
      </c>
      <c r="BG105" s="7"/>
      <c r="BH105" s="7"/>
      <c r="BI105" s="40" t="n">
        <f aca="false">T112/AG112</f>
        <v>0.0152022295007847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'Low pensions'!Q106</f>
        <v>144459416.982475</v>
      </c>
      <c r="E106" s="6"/>
      <c r="F106" s="8" t="n">
        <f aca="false">'Low pensions'!I106</f>
        <v>26257209.0351888</v>
      </c>
      <c r="G106" s="80" t="n">
        <f aca="false">'Low pensions'!K106</f>
        <v>5122871.24867126</v>
      </c>
      <c r="H106" s="80" t="n">
        <f aca="false">'Low pensions'!V106</f>
        <v>28184526.1188099</v>
      </c>
      <c r="I106" s="80" t="n">
        <f aca="false">'Low pensions'!M106</f>
        <v>158439.316969215</v>
      </c>
      <c r="J106" s="80" t="n">
        <f aca="false">'Low pensions'!W106</f>
        <v>871686.374808559</v>
      </c>
      <c r="K106" s="6"/>
      <c r="L106" s="80" t="n">
        <f aca="false">'Low pensions'!N106</f>
        <v>4419780.48480542</v>
      </c>
      <c r="M106" s="8"/>
      <c r="N106" s="80" t="n">
        <f aca="false">'Low pensions'!L106</f>
        <v>1195397.00040139</v>
      </c>
      <c r="O106" s="6"/>
      <c r="P106" s="80" t="n">
        <f aca="false">'Low pensions'!X106</f>
        <v>29510983.5434807</v>
      </c>
      <c r="Q106" s="8"/>
      <c r="R106" s="80" t="n">
        <f aca="false">'Low SIPA income'!G101</f>
        <v>25925770.9013404</v>
      </c>
      <c r="S106" s="8"/>
      <c r="T106" s="80" t="n">
        <f aca="false">'Low SIPA income'!J101</f>
        <v>99129432.0719128</v>
      </c>
      <c r="U106" s="6"/>
      <c r="V106" s="80" t="n">
        <f aca="false">'Low SIPA income'!F101</f>
        <v>133384.738167092</v>
      </c>
      <c r="W106" s="8"/>
      <c r="X106" s="80" t="n">
        <f aca="false">'Low SIPA income'!M101</f>
        <v>335024.006388644</v>
      </c>
      <c r="Y106" s="6"/>
      <c r="Z106" s="6" t="n">
        <f aca="false">R106+V106-N106-L106-F106</f>
        <v>-5813230.88088816</v>
      </c>
      <c r="AA106" s="6"/>
      <c r="AB106" s="6" t="n">
        <f aca="false">T106-P106-D106</f>
        <v>-74840968.4540426</v>
      </c>
      <c r="AC106" s="50"/>
      <c r="AD106" s="6"/>
      <c r="AE106" s="6"/>
      <c r="AF106" s="6"/>
      <c r="AG106" s="6" t="n">
        <f aca="false">BF106/100*$AG$53</f>
        <v>6553975740.19871</v>
      </c>
      <c r="AH106" s="61" t="n">
        <f aca="false">(AG106-AG105)/AG105</f>
        <v>0.00578896877487215</v>
      </c>
      <c r="AI106" s="61"/>
      <c r="AJ106" s="61" t="n">
        <f aca="false">AB106/AG106</f>
        <v>-0.0114191708087973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0.00303798051343112</v>
      </c>
      <c r="AV106" s="5"/>
      <c r="AW106" s="65" t="n">
        <f aca="false">workers_and_wage_low!C94</f>
        <v>13132308</v>
      </c>
      <c r="AX106" s="5"/>
      <c r="AY106" s="61" t="n">
        <f aca="false">(AW106-AW105)/AW105</f>
        <v>0.00547531712462242</v>
      </c>
      <c r="AZ106" s="66" t="n">
        <f aca="false">workers_and_wage_low!B94</f>
        <v>7199.66839282074</v>
      </c>
      <c r="BA106" s="61" t="n">
        <f aca="false">(AZ106-AZ105)/AZ105</f>
        <v>0.000311943659787519</v>
      </c>
      <c r="BB106" s="61"/>
      <c r="BC106" s="61"/>
      <c r="BD106" s="61"/>
      <c r="BE106" s="61"/>
      <c r="BF106" s="5" t="n">
        <f aca="false">BF105*(1+AY106)*(1+BA106)*(1-BE106)</f>
        <v>125.707606608566</v>
      </c>
      <c r="BG106" s="5"/>
      <c r="BH106" s="5"/>
      <c r="BI106" s="61" t="n">
        <f aca="false">T113/AG113</f>
        <v>0.0175072477095129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'Low pensions'!Q107</f>
        <v>147144053.796005</v>
      </c>
      <c r="E107" s="9"/>
      <c r="F107" s="67" t="n">
        <f aca="false">'Low pensions'!I107</f>
        <v>26745173.554698</v>
      </c>
      <c r="G107" s="81" t="n">
        <f aca="false">'Low pensions'!K107</f>
        <v>5260865.65214405</v>
      </c>
      <c r="H107" s="81" t="n">
        <f aca="false">'Low pensions'!V107</f>
        <v>28943730.6117859</v>
      </c>
      <c r="I107" s="81" t="n">
        <f aca="false">'Low pensions'!M107</f>
        <v>162707.185117858</v>
      </c>
      <c r="J107" s="81" t="n">
        <f aca="false">'Low pensions'!W107</f>
        <v>895166.92613771</v>
      </c>
      <c r="K107" s="9"/>
      <c r="L107" s="81" t="n">
        <f aca="false">'Low pensions'!N107</f>
        <v>3756684.57376473</v>
      </c>
      <c r="M107" s="67"/>
      <c r="N107" s="81" t="n">
        <f aca="false">'Low pensions'!L107</f>
        <v>1217811.11694717</v>
      </c>
      <c r="O107" s="9"/>
      <c r="P107" s="81" t="n">
        <f aca="false">'Low pensions'!X107</f>
        <v>26193491.5648666</v>
      </c>
      <c r="Q107" s="67"/>
      <c r="R107" s="81" t="n">
        <f aca="false">'Low SIPA income'!G102</f>
        <v>30130152.9741865</v>
      </c>
      <c r="S107" s="67"/>
      <c r="T107" s="81" t="n">
        <f aca="false">'Low SIPA income'!J102</f>
        <v>115205251.328382</v>
      </c>
      <c r="U107" s="9"/>
      <c r="V107" s="81" t="n">
        <f aca="false">'Low SIPA income'!F102</f>
        <v>127792.400877638</v>
      </c>
      <c r="W107" s="67"/>
      <c r="X107" s="81" t="n">
        <f aca="false">'Low SIPA income'!M102</f>
        <v>320977.667433114</v>
      </c>
      <c r="Y107" s="9"/>
      <c r="Z107" s="9" t="n">
        <f aca="false">R107+V107-N107-L107-F107</f>
        <v>-1461723.87034575</v>
      </c>
      <c r="AA107" s="9"/>
      <c r="AB107" s="9" t="n">
        <f aca="false">T107-P107-D107</f>
        <v>-58132294.0324898</v>
      </c>
      <c r="AC107" s="50"/>
      <c r="AD107" s="9"/>
      <c r="AE107" s="9"/>
      <c r="AF107" s="9"/>
      <c r="AG107" s="9" t="n">
        <f aca="false">BF107/100*$AG$53</f>
        <v>6607974664.38506</v>
      </c>
      <c r="AH107" s="40" t="n">
        <f aca="false">(AG107-AG106)/AG106</f>
        <v>0.00823910956141392</v>
      </c>
      <c r="AI107" s="40"/>
      <c r="AJ107" s="40" t="n">
        <f aca="false">AB107/AG107</f>
        <v>-0.00879729372235716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13185626</v>
      </c>
      <c r="AX107" s="7"/>
      <c r="AY107" s="40" t="n">
        <f aca="false">(AW107-AW106)/AW106</f>
        <v>0.00406006316635278</v>
      </c>
      <c r="AZ107" s="39" t="n">
        <f aca="false">workers_and_wage_low!B95</f>
        <v>7229.63447686931</v>
      </c>
      <c r="BA107" s="40" t="n">
        <f aca="false">(AZ107-AZ106)/AZ106</f>
        <v>0.00416214781203669</v>
      </c>
      <c r="BB107" s="40"/>
      <c r="BC107" s="40"/>
      <c r="BD107" s="40"/>
      <c r="BE107" s="40"/>
      <c r="BF107" s="7" t="n">
        <f aca="false">BF106*(1+AY107)*(1+BA107)*(1-BE107)</f>
        <v>126.743325352117</v>
      </c>
      <c r="BG107" s="7"/>
      <c r="BH107" s="7"/>
      <c r="BI107" s="40" t="n">
        <f aca="false">T114/AG114</f>
        <v>0.0152293958906898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'Low pensions'!Q108</f>
        <v>144510633.172764</v>
      </c>
      <c r="E108" s="9"/>
      <c r="F108" s="67" t="n">
        <f aca="false">'Low pensions'!I108</f>
        <v>26266518.1840314</v>
      </c>
      <c r="G108" s="81" t="n">
        <f aca="false">'Low pensions'!K108</f>
        <v>5276005.176451</v>
      </c>
      <c r="H108" s="81" t="n">
        <f aca="false">'Low pensions'!V108</f>
        <v>29027023.8076409</v>
      </c>
      <c r="I108" s="81" t="n">
        <f aca="false">'Low pensions'!M108</f>
        <v>163175.417828381</v>
      </c>
      <c r="J108" s="81" t="n">
        <f aca="false">'Low pensions'!W108</f>
        <v>897743.004360026</v>
      </c>
      <c r="K108" s="9"/>
      <c r="L108" s="81" t="n">
        <f aca="false">'Low pensions'!N108</f>
        <v>3734036.75784262</v>
      </c>
      <c r="M108" s="67"/>
      <c r="N108" s="81" t="n">
        <f aca="false">'Low pensions'!L108</f>
        <v>1196893.70757353</v>
      </c>
      <c r="O108" s="9"/>
      <c r="P108" s="81" t="n">
        <f aca="false">'Low pensions'!X108</f>
        <v>25960890.5256432</v>
      </c>
      <c r="Q108" s="67"/>
      <c r="R108" s="81" t="n">
        <f aca="false">'Low SIPA income'!G103</f>
        <v>26145354.4108361</v>
      </c>
      <c r="S108" s="67"/>
      <c r="T108" s="81" t="n">
        <f aca="false">'Low SIPA income'!J103</f>
        <v>99969028.6521459</v>
      </c>
      <c r="U108" s="9"/>
      <c r="V108" s="81" t="n">
        <f aca="false">'Low SIPA income'!F103</f>
        <v>132244.293441701</v>
      </c>
      <c r="W108" s="67"/>
      <c r="X108" s="81" t="n">
        <f aca="false">'Low SIPA income'!M103</f>
        <v>332159.538037799</v>
      </c>
      <c r="Y108" s="9"/>
      <c r="Z108" s="9" t="n">
        <f aca="false">R108+V108-N108-L108-F108</f>
        <v>-4919849.94516974</v>
      </c>
      <c r="AA108" s="9"/>
      <c r="AB108" s="9" t="n">
        <f aca="false">T108-P108-D108</f>
        <v>-70502495.0462612</v>
      </c>
      <c r="AC108" s="50"/>
      <c r="AD108" s="9"/>
      <c r="AE108" s="9"/>
      <c r="AF108" s="9"/>
      <c r="AG108" s="9" t="n">
        <f aca="false">BF108/100*$AG$53</f>
        <v>6605766608.44842</v>
      </c>
      <c r="AH108" s="40" t="n">
        <f aca="false">(AG108-AG107)/AG107</f>
        <v>-0.000334150181982465</v>
      </c>
      <c r="AI108" s="40"/>
      <c r="AJ108" s="40" t="n">
        <f aca="false">AB108/AG108</f>
        <v>-0.010672871026974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13174584</v>
      </c>
      <c r="AX108" s="7"/>
      <c r="AY108" s="40" t="n">
        <f aca="false">(AW108-AW107)/AW107</f>
        <v>-0.000837427058829061</v>
      </c>
      <c r="AZ108" s="39" t="n">
        <f aca="false">workers_and_wage_low!B96</f>
        <v>7233.27603426827</v>
      </c>
      <c r="BA108" s="40" t="n">
        <f aca="false">(AZ108-AZ107)/AZ107</f>
        <v>0.000503698687757218</v>
      </c>
      <c r="BB108" s="40"/>
      <c r="BC108" s="40"/>
      <c r="BD108" s="40"/>
      <c r="BE108" s="40"/>
      <c r="BF108" s="7" t="n">
        <f aca="false">BF107*(1+AY108)*(1+BA108)*(1-BE108)</f>
        <v>126.700974046885</v>
      </c>
      <c r="BG108" s="7"/>
      <c r="BH108" s="7"/>
      <c r="BI108" s="40" t="n">
        <f aca="false">T115/AG115</f>
        <v>0.0174675765881971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'Low pensions'!Q109</f>
        <v>146982058.278736</v>
      </c>
      <c r="E109" s="9"/>
      <c r="F109" s="67" t="n">
        <f aca="false">'Low pensions'!I109</f>
        <v>26715728.951857</v>
      </c>
      <c r="G109" s="81" t="n">
        <f aca="false">'Low pensions'!K109</f>
        <v>5427360.95922284</v>
      </c>
      <c r="H109" s="81" t="n">
        <f aca="false">'Low pensions'!V109</f>
        <v>29859738.667276</v>
      </c>
      <c r="I109" s="81" t="n">
        <f aca="false">'Low pensions'!M109</f>
        <v>167856.524512047</v>
      </c>
      <c r="J109" s="81" t="n">
        <f aca="false">'Low pensions'!W109</f>
        <v>923497.072183795</v>
      </c>
      <c r="K109" s="9"/>
      <c r="L109" s="81" t="n">
        <f aca="false">'Low pensions'!N109</f>
        <v>3805108.89531247</v>
      </c>
      <c r="M109" s="67"/>
      <c r="N109" s="81" t="n">
        <f aca="false">'Low pensions'!L109</f>
        <v>1217743.90979763</v>
      </c>
      <c r="O109" s="9"/>
      <c r="P109" s="81" t="n">
        <f aca="false">'Low pensions'!X109</f>
        <v>26444395.8456699</v>
      </c>
      <c r="Q109" s="67"/>
      <c r="R109" s="81" t="n">
        <f aca="false">'Low SIPA income'!G104</f>
        <v>30033744.2325799</v>
      </c>
      <c r="S109" s="67"/>
      <c r="T109" s="81" t="n">
        <f aca="false">'Low SIPA income'!J104</f>
        <v>114836624.148939</v>
      </c>
      <c r="U109" s="9"/>
      <c r="V109" s="81" t="n">
        <f aca="false">'Low SIPA income'!F104</f>
        <v>128684.294147917</v>
      </c>
      <c r="W109" s="67"/>
      <c r="X109" s="81" t="n">
        <f aca="false">'Low SIPA income'!M104</f>
        <v>323217.846188091</v>
      </c>
      <c r="Y109" s="9"/>
      <c r="Z109" s="9" t="n">
        <f aca="false">R109+V109-N109-L109-F109</f>
        <v>-1576153.2302393</v>
      </c>
      <c r="AA109" s="9"/>
      <c r="AB109" s="9" t="n">
        <f aca="false">T109-P109-D109</f>
        <v>-58589829.9754668</v>
      </c>
      <c r="AC109" s="50"/>
      <c r="AD109" s="9"/>
      <c r="AE109" s="9"/>
      <c r="AF109" s="9"/>
      <c r="AG109" s="9" t="n">
        <f aca="false">BF109/100*$AG$53</f>
        <v>6595580476.03919</v>
      </c>
      <c r="AH109" s="40" t="n">
        <f aca="false">(AG109-AG108)/AG108</f>
        <v>-0.00154200610057912</v>
      </c>
      <c r="AI109" s="40" t="n">
        <f aca="false">(AG109-AG105)/AG105</f>
        <v>0.0121737321636783</v>
      </c>
      <c r="AJ109" s="40" t="n">
        <f aca="false">AB109/AG109</f>
        <v>-0.00888319537428364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13155374</v>
      </c>
      <c r="AX109" s="7"/>
      <c r="AY109" s="40" t="n">
        <f aca="false">(AW109-AW108)/AW108</f>
        <v>-0.00145811055590066</v>
      </c>
      <c r="AZ109" s="39" t="n">
        <f aca="false">workers_and_wage_low!B97</f>
        <v>7232.66830850422</v>
      </c>
      <c r="BA109" s="40" t="n">
        <f aca="false">(AZ109-AZ108)/AZ108</f>
        <v>-8.40180522872731E-005</v>
      </c>
      <c r="BB109" s="40"/>
      <c r="BC109" s="40"/>
      <c r="BD109" s="40"/>
      <c r="BE109" s="40"/>
      <c r="BF109" s="7" t="n">
        <f aca="false">BF108*(1+AY109)*(1+BA109)*(1-BE109)</f>
        <v>126.505600371956</v>
      </c>
      <c r="BG109" s="7"/>
      <c r="BH109" s="7"/>
      <c r="BI109" s="40" t="n">
        <f aca="false">T116/AG116</f>
        <v>0.0152517850271243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'Low pensions'!Q110</f>
        <v>144994113.241396</v>
      </c>
      <c r="E110" s="6"/>
      <c r="F110" s="8" t="n">
        <f aca="false">'Low pensions'!I110</f>
        <v>26354396.4095676</v>
      </c>
      <c r="G110" s="80" t="n">
        <f aca="false">'Low pensions'!K110</f>
        <v>5430492.38787667</v>
      </c>
      <c r="H110" s="80" t="n">
        <f aca="false">'Low pensions'!V110</f>
        <v>29876966.8638085</v>
      </c>
      <c r="I110" s="80" t="n">
        <f aca="false">'Low pensions'!M110</f>
        <v>167953.372820929</v>
      </c>
      <c r="J110" s="80" t="n">
        <f aca="false">'Low pensions'!W110</f>
        <v>924029.903004392</v>
      </c>
      <c r="K110" s="6"/>
      <c r="L110" s="80" t="n">
        <f aca="false">'Low pensions'!N110</f>
        <v>4546002.18572863</v>
      </c>
      <c r="M110" s="8"/>
      <c r="N110" s="80" t="n">
        <f aca="false">'Low pensions'!L110</f>
        <v>1201580.88996044</v>
      </c>
      <c r="O110" s="6"/>
      <c r="P110" s="80" t="n">
        <f aca="false">'Low pensions'!X110</f>
        <v>30199970.4854154</v>
      </c>
      <c r="Q110" s="8"/>
      <c r="R110" s="80" t="n">
        <f aca="false">'Low SIPA income'!G105</f>
        <v>26176353.0746565</v>
      </c>
      <c r="S110" s="8"/>
      <c r="T110" s="80" t="n">
        <f aca="false">'Low SIPA income'!J105</f>
        <v>100087554.72997</v>
      </c>
      <c r="U110" s="6"/>
      <c r="V110" s="80" t="n">
        <f aca="false">'Low SIPA income'!F105</f>
        <v>129325.595573319</v>
      </c>
      <c r="W110" s="8"/>
      <c r="X110" s="80" t="n">
        <f aca="false">'Low SIPA income'!M105</f>
        <v>324828.610476369</v>
      </c>
      <c r="Y110" s="6"/>
      <c r="Z110" s="6" t="n">
        <f aca="false">R110+V110-N110-L110-F110</f>
        <v>-5796300.81502688</v>
      </c>
      <c r="AA110" s="6"/>
      <c r="AB110" s="6" t="n">
        <f aca="false">T110-P110-D110</f>
        <v>-75106528.9968411</v>
      </c>
      <c r="AC110" s="50"/>
      <c r="AD110" s="6"/>
      <c r="AE110" s="6"/>
      <c r="AF110" s="6"/>
      <c r="AG110" s="6" t="n">
        <f aca="false">BF110/100*$AG$53</f>
        <v>6601466040.79695</v>
      </c>
      <c r="AH110" s="61" t="n">
        <f aca="false">(AG110-AG109)/AG109</f>
        <v>0.00089234977560209</v>
      </c>
      <c r="AI110" s="61"/>
      <c r="AJ110" s="61" t="n">
        <f aca="false">AB110/AG110</f>
        <v>-0.0113772499218634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0.00369625480560326</v>
      </c>
      <c r="AV110" s="5"/>
      <c r="AW110" s="65" t="n">
        <f aca="false">workers_and_wage_low!C98</f>
        <v>13168866</v>
      </c>
      <c r="AX110" s="5"/>
      <c r="AY110" s="61" t="n">
        <f aca="false">(AW110-AW109)/AW109</f>
        <v>0.00102558847813829</v>
      </c>
      <c r="AZ110" s="66" t="n">
        <f aca="false">workers_and_wage_low!B98</f>
        <v>7231.70562448056</v>
      </c>
      <c r="BA110" s="61" t="n">
        <f aca="false">(AZ110-AZ109)/AZ109</f>
        <v>-0.000133102194459135</v>
      </c>
      <c r="BB110" s="61"/>
      <c r="BC110" s="61"/>
      <c r="BD110" s="61"/>
      <c r="BE110" s="61"/>
      <c r="BF110" s="5" t="n">
        <f aca="false">BF109*(1+AY110)*(1+BA110)*(1-BE110)</f>
        <v>126.61848761606</v>
      </c>
      <c r="BG110" s="5"/>
      <c r="BH110" s="5"/>
      <c r="BI110" s="61" t="n">
        <f aca="false">T117/AG117</f>
        <v>0.0175425636432255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'Low pensions'!Q111</f>
        <v>147906603.713518</v>
      </c>
      <c r="E111" s="9"/>
      <c r="F111" s="67" t="n">
        <f aca="false">'Low pensions'!I111</f>
        <v>26883776.0286809</v>
      </c>
      <c r="G111" s="81" t="n">
        <f aca="false">'Low pensions'!K111</f>
        <v>5629091.02553462</v>
      </c>
      <c r="H111" s="81" t="n">
        <f aca="false">'Low pensions'!V111</f>
        <v>30969597.9721313</v>
      </c>
      <c r="I111" s="81" t="n">
        <f aca="false">'Low pensions'!M111</f>
        <v>174095.598727874</v>
      </c>
      <c r="J111" s="81" t="n">
        <f aca="false">'Low pensions'!W111</f>
        <v>957822.617694781</v>
      </c>
      <c r="K111" s="9"/>
      <c r="L111" s="81" t="n">
        <f aca="false">'Low pensions'!N111</f>
        <v>3828735.24885149</v>
      </c>
      <c r="M111" s="67"/>
      <c r="N111" s="81" t="n">
        <f aca="false">'Low pensions'!L111</f>
        <v>1224870.95479186</v>
      </c>
      <c r="O111" s="9"/>
      <c r="P111" s="81" t="n">
        <f aca="false">'Low pensions'!X111</f>
        <v>26606204.0052388</v>
      </c>
      <c r="Q111" s="67"/>
      <c r="R111" s="81" t="n">
        <f aca="false">'Low SIPA income'!G106</f>
        <v>30345573.3245209</v>
      </c>
      <c r="S111" s="67"/>
      <c r="T111" s="81" t="n">
        <f aca="false">'Low SIPA income'!J106</f>
        <v>116028929.708733</v>
      </c>
      <c r="U111" s="9"/>
      <c r="V111" s="81" t="n">
        <f aca="false">'Low SIPA income'!F106</f>
        <v>127270.026791834</v>
      </c>
      <c r="W111" s="67"/>
      <c r="X111" s="81" t="n">
        <f aca="false">'Low SIPA income'!M106</f>
        <v>319665.614334204</v>
      </c>
      <c r="Y111" s="9"/>
      <c r="Z111" s="9" t="n">
        <f aca="false">R111+V111-N111-L111-F111</f>
        <v>-1464538.88101155</v>
      </c>
      <c r="AA111" s="9"/>
      <c r="AB111" s="9" t="n">
        <f aca="false">T111-P111-D111</f>
        <v>-58483878.0100236</v>
      </c>
      <c r="AC111" s="50"/>
      <c r="AD111" s="9"/>
      <c r="AE111" s="9"/>
      <c r="AF111" s="9"/>
      <c r="AG111" s="9" t="n">
        <f aca="false">BF111/100*$AG$53</f>
        <v>6636003785.01983</v>
      </c>
      <c r="AH111" s="40" t="n">
        <f aca="false">(AG111-AG110)/AG110</f>
        <v>0.00523182941629006</v>
      </c>
      <c r="AI111" s="40"/>
      <c r="AJ111" s="40" t="n">
        <f aca="false">AB111/AG111</f>
        <v>-0.00881311703619663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13183637</v>
      </c>
      <c r="AX111" s="7"/>
      <c r="AY111" s="40" t="n">
        <f aca="false">(AW111-AW110)/AW110</f>
        <v>0.00112166074132731</v>
      </c>
      <c r="AZ111" s="39" t="n">
        <f aca="false">workers_and_wage_low!B99</f>
        <v>7261.39585204219</v>
      </c>
      <c r="BA111" s="40" t="n">
        <f aca="false">(AZ111-AZ110)/AZ110</f>
        <v>0.00410556362542308</v>
      </c>
      <c r="BB111" s="40"/>
      <c r="BC111" s="40"/>
      <c r="BD111" s="40"/>
      <c r="BE111" s="40"/>
      <c r="BF111" s="7" t="n">
        <f aca="false">BF110*(1+AY111)*(1+BA111)*(1-BE111)</f>
        <v>127.280933944216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'Low pensions'!Q112</f>
        <v>145011209.498736</v>
      </c>
      <c r="E112" s="9"/>
      <c r="F112" s="67" t="n">
        <f aca="false">'Low pensions'!I112</f>
        <v>26357503.8567115</v>
      </c>
      <c r="G112" s="81" t="n">
        <f aca="false">'Low pensions'!K112</f>
        <v>5640565.43617131</v>
      </c>
      <c r="H112" s="81" t="n">
        <f aca="false">'Low pensions'!V112</f>
        <v>31032726.7939559</v>
      </c>
      <c r="I112" s="81" t="n">
        <f aca="false">'Low pensions'!M112</f>
        <v>174450.47740736</v>
      </c>
      <c r="J112" s="81" t="n">
        <f aca="false">'Low pensions'!W112</f>
        <v>959775.055483174</v>
      </c>
      <c r="K112" s="9"/>
      <c r="L112" s="81" t="n">
        <f aca="false">'Low pensions'!N112</f>
        <v>3723305.23738853</v>
      </c>
      <c r="M112" s="67"/>
      <c r="N112" s="81" t="n">
        <f aca="false">'Low pensions'!L112</f>
        <v>1202232.05080345</v>
      </c>
      <c r="O112" s="9"/>
      <c r="P112" s="81" t="n">
        <f aca="false">'Low pensions'!X112</f>
        <v>25934574.6043766</v>
      </c>
      <c r="Q112" s="67"/>
      <c r="R112" s="81" t="n">
        <f aca="false">'Low SIPA income'!G107</f>
        <v>26537346.8144095</v>
      </c>
      <c r="S112" s="67"/>
      <c r="T112" s="81" t="n">
        <f aca="false">'Low SIPA income'!J107</f>
        <v>101467845.581857</v>
      </c>
      <c r="U112" s="9"/>
      <c r="V112" s="81" t="n">
        <f aca="false">'Low SIPA income'!F107</f>
        <v>130638.471569141</v>
      </c>
      <c r="W112" s="67"/>
      <c r="X112" s="81" t="n">
        <f aca="false">'Low SIPA income'!M107</f>
        <v>328126.17646522</v>
      </c>
      <c r="Y112" s="9"/>
      <c r="Z112" s="9" t="n">
        <f aca="false">R112+V112-N112-L112-F112</f>
        <v>-4615055.85892487</v>
      </c>
      <c r="AA112" s="9"/>
      <c r="AB112" s="9" t="n">
        <f aca="false">T112-P112-D112</f>
        <v>-69477938.5212562</v>
      </c>
      <c r="AC112" s="50"/>
      <c r="AD112" s="9"/>
      <c r="AE112" s="9"/>
      <c r="AF112" s="9"/>
      <c r="AG112" s="9" t="n">
        <f aca="false">BF112/100*$AG$53</f>
        <v>6674537151.05533</v>
      </c>
      <c r="AH112" s="40" t="n">
        <f aca="false">(AG112-AG111)/AG111</f>
        <v>0.0058067124859826</v>
      </c>
      <c r="AI112" s="40"/>
      <c r="AJ112" s="40" t="n">
        <f aca="false">AB112/AG112</f>
        <v>-0.0104094017231249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13229589</v>
      </c>
      <c r="AX112" s="7"/>
      <c r="AY112" s="40" t="n">
        <f aca="false">(AW112-AW111)/AW111</f>
        <v>0.00348553286168301</v>
      </c>
      <c r="AZ112" s="39" t="n">
        <f aca="false">workers_and_wage_low!B100</f>
        <v>7278.19231152644</v>
      </c>
      <c r="BA112" s="40" t="n">
        <f aca="false">(AZ112-AZ111)/AZ111</f>
        <v>0.00231311717836159</v>
      </c>
      <c r="BB112" s="40"/>
      <c r="BC112" s="40"/>
      <c r="BD112" s="40"/>
      <c r="BE112" s="40"/>
      <c r="BF112" s="7" t="n">
        <f aca="false">BF111*(1+AY112)*(1+BA112)*(1-BE112)</f>
        <v>128.020017732577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'Low pensions'!Q113</f>
        <v>147846394.403543</v>
      </c>
      <c r="E113" s="9"/>
      <c r="F113" s="67" t="n">
        <f aca="false">'Low pensions'!I113</f>
        <v>26872832.2738818</v>
      </c>
      <c r="G113" s="81" t="n">
        <f aca="false">'Low pensions'!K113</f>
        <v>5898029.85138859</v>
      </c>
      <c r="H113" s="81" t="n">
        <f aca="false">'Low pensions'!V113</f>
        <v>32449220.0421978</v>
      </c>
      <c r="I113" s="81" t="n">
        <f aca="false">'Low pensions'!M113</f>
        <v>182413.294372843</v>
      </c>
      <c r="J113" s="81" t="n">
        <f aca="false">'Low pensions'!W113</f>
        <v>1003584.12501643</v>
      </c>
      <c r="K113" s="9"/>
      <c r="L113" s="81" t="n">
        <f aca="false">'Low pensions'!N113</f>
        <v>3868033.7884588</v>
      </c>
      <c r="M113" s="67"/>
      <c r="N113" s="81" t="n">
        <f aca="false">'Low pensions'!L113</f>
        <v>1226066.92707784</v>
      </c>
      <c r="O113" s="9"/>
      <c r="P113" s="81" t="n">
        <f aca="false">'Low pensions'!X113</f>
        <v>26816704.2007271</v>
      </c>
      <c r="Q113" s="67"/>
      <c r="R113" s="81" t="n">
        <f aca="false">'Low SIPA income'!G108</f>
        <v>30648262.4917892</v>
      </c>
      <c r="S113" s="67"/>
      <c r="T113" s="81" t="n">
        <f aca="false">'Low SIPA income'!J108</f>
        <v>117186287.974368</v>
      </c>
      <c r="U113" s="9"/>
      <c r="V113" s="81" t="n">
        <f aca="false">'Low SIPA income'!F108</f>
        <v>130978.929635443</v>
      </c>
      <c r="W113" s="67"/>
      <c r="X113" s="81" t="n">
        <f aca="false">'Low SIPA income'!M108</f>
        <v>328981.308970987</v>
      </c>
      <c r="Y113" s="9"/>
      <c r="Z113" s="9" t="n">
        <f aca="false">R113+V113-N113-L113-F113</f>
        <v>-1187691.56799379</v>
      </c>
      <c r="AA113" s="9"/>
      <c r="AB113" s="9" t="n">
        <f aca="false">T113-P113-D113</f>
        <v>-57476810.6299017</v>
      </c>
      <c r="AC113" s="50"/>
      <c r="AD113" s="9"/>
      <c r="AE113" s="9"/>
      <c r="AF113" s="9"/>
      <c r="AG113" s="9" t="n">
        <f aca="false">BF113/100*$AG$53</f>
        <v>6693587131.3852</v>
      </c>
      <c r="AH113" s="40" t="n">
        <f aca="false">(AG113-AG112)/AG112</f>
        <v>0.0028541275445383</v>
      </c>
      <c r="AI113" s="40" t="n">
        <f aca="false">(AG113-AG109)/AG109</f>
        <v>0.0148594434867497</v>
      </c>
      <c r="AJ113" s="40" t="n">
        <f aca="false">AB113/AG113</f>
        <v>-0.00858684730649158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13249666</v>
      </c>
      <c r="AX113" s="7"/>
      <c r="AY113" s="40" t="n">
        <f aca="false">(AW113-AW112)/AW112</f>
        <v>0.00151758304812039</v>
      </c>
      <c r="AZ113" s="39" t="n">
        <f aca="false">workers_and_wage_low!B101</f>
        <v>7287.90519929046</v>
      </c>
      <c r="BA113" s="40" t="n">
        <f aca="false">(AZ113-AZ112)/AZ112</f>
        <v>0.0013345192526227</v>
      </c>
      <c r="BB113" s="40"/>
      <c r="BC113" s="40"/>
      <c r="BD113" s="40"/>
      <c r="BE113" s="40"/>
      <c r="BF113" s="7" t="n">
        <f aca="false">BF112*(1+AY113)*(1+BA113)*(1-BE113)</f>
        <v>128.38540319144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'Low pensions'!Q114</f>
        <v>145855570.582035</v>
      </c>
      <c r="E114" s="6"/>
      <c r="F114" s="8" t="n">
        <f aca="false">'Low pensions'!I114</f>
        <v>26510976.4784933</v>
      </c>
      <c r="G114" s="80" t="n">
        <f aca="false">'Low pensions'!K114</f>
        <v>5830433.19915645</v>
      </c>
      <c r="H114" s="80" t="n">
        <f aca="false">'Low pensions'!V114</f>
        <v>32077323.2058534</v>
      </c>
      <c r="I114" s="80" t="n">
        <f aca="false">'Low pensions'!M114</f>
        <v>180322.67626257</v>
      </c>
      <c r="J114" s="80" t="n">
        <f aca="false">'Low pensions'!W114</f>
        <v>992082.161005769</v>
      </c>
      <c r="K114" s="6"/>
      <c r="L114" s="80" t="n">
        <f aca="false">'Low pensions'!N114</f>
        <v>4475542.94464711</v>
      </c>
      <c r="M114" s="8"/>
      <c r="N114" s="80" t="n">
        <f aca="false">'Low pensions'!L114</f>
        <v>1210292.22592691</v>
      </c>
      <c r="O114" s="6"/>
      <c r="P114" s="80" t="n">
        <f aca="false">'Low pensions'!X114</f>
        <v>29882284.3487221</v>
      </c>
      <c r="Q114" s="8"/>
      <c r="R114" s="80" t="n">
        <f aca="false">'Low SIPA income'!G109</f>
        <v>26772442.5329913</v>
      </c>
      <c r="S114" s="8"/>
      <c r="T114" s="80" t="n">
        <f aca="false">'Low SIPA income'!J109</f>
        <v>102366754.438</v>
      </c>
      <c r="U114" s="6"/>
      <c r="V114" s="80" t="n">
        <f aca="false">'Low SIPA income'!F109</f>
        <v>129087.988769682</v>
      </c>
      <c r="W114" s="8"/>
      <c r="X114" s="80" t="n">
        <f aca="false">'Low SIPA income'!M109</f>
        <v>324231.810689575</v>
      </c>
      <c r="Y114" s="6"/>
      <c r="Z114" s="6" t="n">
        <f aca="false">R114+V114-N114-L114-F114</f>
        <v>-5295281.12730631</v>
      </c>
      <c r="AA114" s="6"/>
      <c r="AB114" s="6" t="n">
        <f aca="false">T114-P114-D114</f>
        <v>-73371100.4927577</v>
      </c>
      <c r="AC114" s="50"/>
      <c r="AD114" s="6"/>
      <c r="AE114" s="6"/>
      <c r="AF114" s="6"/>
      <c r="AG114" s="6" t="n">
        <f aca="false">BF114/100*$AG$53</f>
        <v>6721655617.38267</v>
      </c>
      <c r="AH114" s="61" t="n">
        <f aca="false">(AG114-AG113)/AG113</f>
        <v>0.00419333990079296</v>
      </c>
      <c r="AI114" s="61"/>
      <c r="AJ114" s="61" t="n">
        <f aca="false">AB114/AG114</f>
        <v>-0.0109156292242963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0.000519362139183627</v>
      </c>
      <c r="AV114" s="5"/>
      <c r="AW114" s="65" t="n">
        <f aca="false">workers_and_wage_low!C102</f>
        <v>13230416</v>
      </c>
      <c r="AX114" s="5"/>
      <c r="AY114" s="61" t="n">
        <f aca="false">(AW114-AW113)/AW113</f>
        <v>-0.00145286681188794</v>
      </c>
      <c r="AZ114" s="66" t="n">
        <f aca="false">workers_and_wage_low!B102</f>
        <v>7329.11408957713</v>
      </c>
      <c r="BA114" s="61" t="n">
        <f aca="false">(AZ114-AZ113)/AZ113</f>
        <v>0.00565442183450479</v>
      </c>
      <c r="BB114" s="61"/>
      <c r="BC114" s="61"/>
      <c r="BD114" s="61"/>
      <c r="BE114" s="61"/>
      <c r="BF114" s="5" t="n">
        <f aca="false">BF113*(1+AY114)*(1+BA114)*(1-BE114)</f>
        <v>128.923766825322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'Low pensions'!Q115</f>
        <v>148383860.09567</v>
      </c>
      <c r="E115" s="9"/>
      <c r="F115" s="67" t="n">
        <f aca="false">'Low pensions'!I115</f>
        <v>26970523.0255283</v>
      </c>
      <c r="G115" s="81" t="n">
        <f aca="false">'Low pensions'!K115</f>
        <v>5983125.245236</v>
      </c>
      <c r="H115" s="81" t="n">
        <f aca="false">'Low pensions'!V115</f>
        <v>32917389.791946</v>
      </c>
      <c r="I115" s="81" t="n">
        <f aca="false">'Low pensions'!M115</f>
        <v>185045.110677402</v>
      </c>
      <c r="J115" s="81" t="n">
        <f aca="false">'Low pensions'!W115</f>
        <v>1018063.60181277</v>
      </c>
      <c r="K115" s="9"/>
      <c r="L115" s="81" t="n">
        <f aca="false">'Low pensions'!N115</f>
        <v>3741895.8898926</v>
      </c>
      <c r="M115" s="67"/>
      <c r="N115" s="81" t="n">
        <f aca="false">'Low pensions'!L115</f>
        <v>1231200.96594403</v>
      </c>
      <c r="O115" s="9"/>
      <c r="P115" s="81" t="n">
        <f aca="false">'Low pensions'!X115</f>
        <v>26190420.0124882</v>
      </c>
      <c r="Q115" s="67"/>
      <c r="R115" s="81" t="n">
        <f aca="false">'Low SIPA income'!G110</f>
        <v>30781743.1703157</v>
      </c>
      <c r="S115" s="67"/>
      <c r="T115" s="81" t="n">
        <f aca="false">'Low SIPA income'!J110</f>
        <v>117696662.917712</v>
      </c>
      <c r="U115" s="9"/>
      <c r="V115" s="81" t="n">
        <f aca="false">'Low SIPA income'!F110</f>
        <v>130085.721671653</v>
      </c>
      <c r="W115" s="67"/>
      <c r="X115" s="81" t="n">
        <f aca="false">'Low SIPA income'!M110</f>
        <v>326737.828084949</v>
      </c>
      <c r="Y115" s="9"/>
      <c r="Z115" s="9" t="n">
        <f aca="false">R115+V115-N115-L115-F115</f>
        <v>-1031790.98937758</v>
      </c>
      <c r="AA115" s="9"/>
      <c r="AB115" s="9" t="n">
        <f aca="false">T115-P115-D115</f>
        <v>-56877617.1904468</v>
      </c>
      <c r="AC115" s="50"/>
      <c r="AD115" s="9"/>
      <c r="AE115" s="9"/>
      <c r="AF115" s="9"/>
      <c r="AG115" s="9" t="n">
        <f aca="false">BF115/100*$AG$53</f>
        <v>6738007549.21203</v>
      </c>
      <c r="AH115" s="40" t="n">
        <f aca="false">(AG115-AG114)/AG114</f>
        <v>0.00243272383474483</v>
      </c>
      <c r="AI115" s="40"/>
      <c r="AJ115" s="40" t="n">
        <f aca="false">AB115/AG115</f>
        <v>-0.0084413109921639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13262358</v>
      </c>
      <c r="AX115" s="7"/>
      <c r="AY115" s="40" t="n">
        <f aca="false">(AW115-AW114)/AW114</f>
        <v>0.00241428538603775</v>
      </c>
      <c r="AZ115" s="39" t="n">
        <f aca="false">workers_and_wage_low!B103</f>
        <v>7329.24890159665</v>
      </c>
      <c r="BA115" s="40" t="n">
        <f aca="false">(AZ115-AZ114)/AZ114</f>
        <v>1.83940402445695E-005</v>
      </c>
      <c r="BB115" s="40"/>
      <c r="BC115" s="40"/>
      <c r="BD115" s="40"/>
      <c r="BE115" s="40"/>
      <c r="BF115" s="7" t="n">
        <f aca="false">BF114*(1+AY115)*(1+BA115)*(1-BE115)</f>
        <v>129.237402745743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'Low pensions'!Q116</f>
        <v>146175221.430627</v>
      </c>
      <c r="E116" s="9"/>
      <c r="F116" s="67" t="n">
        <f aca="false">'Low pensions'!I116</f>
        <v>26569076.8040039</v>
      </c>
      <c r="G116" s="81" t="n">
        <f aca="false">'Low pensions'!K116</f>
        <v>5954585.18124638</v>
      </c>
      <c r="H116" s="81" t="n">
        <f aca="false">'Low pensions'!V116</f>
        <v>32760370.7805554</v>
      </c>
      <c r="I116" s="81" t="n">
        <f aca="false">'Low pensions'!M116</f>
        <v>184162.42828597</v>
      </c>
      <c r="J116" s="81" t="n">
        <f aca="false">'Low pensions'!W116</f>
        <v>1013207.34372852</v>
      </c>
      <c r="K116" s="9"/>
      <c r="L116" s="81" t="n">
        <f aca="false">'Low pensions'!N116</f>
        <v>3670521.70974388</v>
      </c>
      <c r="M116" s="67"/>
      <c r="N116" s="81" t="n">
        <f aca="false">'Low pensions'!L116</f>
        <v>1212897.347087</v>
      </c>
      <c r="O116" s="9"/>
      <c r="P116" s="81" t="n">
        <f aca="false">'Low pensions'!X116</f>
        <v>25719357.9418872</v>
      </c>
      <c r="Q116" s="67"/>
      <c r="R116" s="81" t="n">
        <f aca="false">'Low SIPA income'!G111</f>
        <v>26824463.1276879</v>
      </c>
      <c r="S116" s="67"/>
      <c r="T116" s="81" t="n">
        <f aca="false">'Low SIPA income'!J111</f>
        <v>102565659.690536</v>
      </c>
      <c r="U116" s="9"/>
      <c r="V116" s="81" t="n">
        <f aca="false">'Low SIPA income'!F111</f>
        <v>131405.285752995</v>
      </c>
      <c r="W116" s="67"/>
      <c r="X116" s="81" t="n">
        <f aca="false">'Low SIPA income'!M111</f>
        <v>330052.192616399</v>
      </c>
      <c r="Y116" s="9"/>
      <c r="Z116" s="9" t="n">
        <f aca="false">R116+V116-N116-L116-F116</f>
        <v>-4496627.44739386</v>
      </c>
      <c r="AA116" s="9"/>
      <c r="AB116" s="9" t="n">
        <f aca="false">T116-P116-D116</f>
        <v>-69328919.6819788</v>
      </c>
      <c r="AC116" s="50"/>
      <c r="AD116" s="9"/>
      <c r="AE116" s="9"/>
      <c r="AF116" s="9"/>
      <c r="AG116" s="9" t="n">
        <f aca="false">BF116/100*$AG$53</f>
        <v>6724829881.10107</v>
      </c>
      <c r="AH116" s="40" t="n">
        <f aca="false">(AG116-AG115)/AG115</f>
        <v>-0.00195572177898369</v>
      </c>
      <c r="AI116" s="40"/>
      <c r="AJ116" s="40" t="n">
        <f aca="false">AB116/AG116</f>
        <v>-0.010309393829696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13233575</v>
      </c>
      <c r="AX116" s="7"/>
      <c r="AY116" s="40" t="n">
        <f aca="false">(AW116-AW115)/AW115</f>
        <v>-0.00217027771381228</v>
      </c>
      <c r="AZ116" s="39" t="n">
        <f aca="false">workers_and_wage_low!B104</f>
        <v>7330.8248557044</v>
      </c>
      <c r="BA116" s="40" t="n">
        <f aca="false">(AZ116-AZ115)/AZ115</f>
        <v>0.00021502259357124</v>
      </c>
      <c r="BB116" s="40"/>
      <c r="BC116" s="40"/>
      <c r="BD116" s="40"/>
      <c r="BE116" s="40"/>
      <c r="BF116" s="7" t="n">
        <f aca="false">BF115*(1+AY116)*(1+BA116)*(1-BE116)</f>
        <v>128.984650342534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'Low pensions'!Q117</f>
        <v>149270623.018514</v>
      </c>
      <c r="E117" s="9"/>
      <c r="F117" s="67" t="n">
        <f aca="false">'Low pensions'!I117</f>
        <v>27131702.6835674</v>
      </c>
      <c r="G117" s="81" t="n">
        <f aca="false">'Low pensions'!K117</f>
        <v>6188286.08949245</v>
      </c>
      <c r="H117" s="81" t="n">
        <f aca="false">'Low pensions'!V117</f>
        <v>34046124.2248098</v>
      </c>
      <c r="I117" s="81" t="n">
        <f aca="false">'Low pensions'!M117</f>
        <v>191390.291427602</v>
      </c>
      <c r="J117" s="81" t="n">
        <f aca="false">'Low pensions'!W117</f>
        <v>1052972.91416938</v>
      </c>
      <c r="K117" s="9"/>
      <c r="L117" s="81" t="n">
        <f aca="false">'Low pensions'!N117</f>
        <v>3714688.62640262</v>
      </c>
      <c r="M117" s="67"/>
      <c r="N117" s="81" t="n">
        <f aca="false">'Low pensions'!L117</f>
        <v>1239435.76805836</v>
      </c>
      <c r="O117" s="9"/>
      <c r="P117" s="81" t="n">
        <f aca="false">'Low pensions'!X117</f>
        <v>26094546.8444744</v>
      </c>
      <c r="Q117" s="67"/>
      <c r="R117" s="81" t="n">
        <f aca="false">'Low SIPA income'!G112</f>
        <v>30773428.3767907</v>
      </c>
      <c r="S117" s="67"/>
      <c r="T117" s="81" t="n">
        <f aca="false">'Low SIPA income'!J112</f>
        <v>117664870.584012</v>
      </c>
      <c r="U117" s="9"/>
      <c r="V117" s="81" t="n">
        <f aca="false">'Low SIPA income'!F112</f>
        <v>132248.261556855</v>
      </c>
      <c r="W117" s="67"/>
      <c r="X117" s="81" t="n">
        <f aca="false">'Low SIPA income'!M112</f>
        <v>332169.504799026</v>
      </c>
      <c r="Y117" s="9"/>
      <c r="Z117" s="9" t="n">
        <f aca="false">R117+V117-N117-L117-F117</f>
        <v>-1180150.43968076</v>
      </c>
      <c r="AA117" s="9"/>
      <c r="AB117" s="9" t="n">
        <f aca="false">T117-P117-D117</f>
        <v>-57700299.2789766</v>
      </c>
      <c r="AC117" s="50"/>
      <c r="AD117" s="9"/>
      <c r="AE117" s="9"/>
      <c r="AF117" s="9"/>
      <c r="AG117" s="9" t="n">
        <f aca="false">BF117/100*$AG$53</f>
        <v>6707393114.08746</v>
      </c>
      <c r="AH117" s="40" t="n">
        <f aca="false">(AG117-AG116)/AG116</f>
        <v>-0.00259289339981959</v>
      </c>
      <c r="AI117" s="40" t="n">
        <f aca="false">(AG117-AG113)/AG113</f>
        <v>0.00206256860951641</v>
      </c>
      <c r="AJ117" s="40" t="n">
        <f aca="false">AB117/AG117</f>
        <v>-0.00860249254778124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13222842</v>
      </c>
      <c r="AX117" s="7"/>
      <c r="AY117" s="40" t="n">
        <f aca="false">(AW117-AW116)/AW116</f>
        <v>-0.0008110431232679</v>
      </c>
      <c r="AZ117" s="39" t="n">
        <f aca="false">workers_and_wage_low!B105</f>
        <v>7317.7518206127</v>
      </c>
      <c r="BA117" s="40" t="n">
        <f aca="false">(AZ117-AZ116)/AZ116</f>
        <v>-0.00178329660700153</v>
      </c>
      <c r="BB117" s="40"/>
      <c r="BC117" s="40"/>
      <c r="BD117" s="40"/>
      <c r="BE117" s="40"/>
      <c r="BF117" s="7" t="n">
        <f aca="false">BF116*(1+AY117)*(1+BA117)*(1-BE117)</f>
        <v>128.650206893983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0.0133628718007692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0" activeCellId="0" sqref="F20"/>
    </sheetView>
  </sheetViews>
  <sheetFormatPr defaultColWidth="11.859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3" t="n">
        <v>34.2274371921194</v>
      </c>
      <c r="E4" s="22"/>
      <c r="F4" s="84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5" t="n">
        <v>36.0654421469069</v>
      </c>
      <c r="E5" s="25" t="n">
        <f aca="false">(D7/D6)^(1/3)-1</f>
        <v>0.0200745496556636</v>
      </c>
      <c r="F5" s="86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3" t="n">
        <v>37.9112181792913</v>
      </c>
      <c r="E6" s="22" t="n">
        <f aca="false">(D8/D7)^(1/3)-1</f>
        <v>0.0217205625419932</v>
      </c>
      <c r="F6" s="84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5" t="n">
        <v>40.2405100148553</v>
      </c>
      <c r="E7" s="25" t="n">
        <f aca="false">(D9/D8)^(1/3)-1</f>
        <v>0.0284809714113086</v>
      </c>
      <c r="F7" s="86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3" t="n">
        <v>42.9200162644462</v>
      </c>
      <c r="E8" s="22" t="n">
        <f aca="false">(D10/D9)^(1/3)-1</f>
        <v>0.0449818647633</v>
      </c>
      <c r="F8" s="84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5" t="n">
        <v>46.6926648443866</v>
      </c>
      <c r="E9" s="25" t="n">
        <f aca="false">(D9/D8)^(1/3)-1</f>
        <v>0.0284809714113086</v>
      </c>
      <c r="F9" s="86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3" t="n">
        <v>53.281313331461</v>
      </c>
      <c r="E10" s="22" t="n">
        <f aca="false">(D10/D9)^(1/3)-1</f>
        <v>0.0449818647633</v>
      </c>
      <c r="F10" s="84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5" t="n">
        <v>59.4133384581602</v>
      </c>
      <c r="E11" s="25" t="n">
        <f aca="false">(D11/D10)^(1/3)-1</f>
        <v>0.036978323830404</v>
      </c>
      <c r="F11" s="86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3" t="n">
        <v>66.4111454665113</v>
      </c>
      <c r="E12" s="22" t="n">
        <f aca="false">(D12/D11)^(1/3)-1</f>
        <v>0.0378127572782889</v>
      </c>
      <c r="F12" s="84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5" t="n">
        <v>72.7247107047078</v>
      </c>
      <c r="E13" s="25" t="n">
        <f aca="false">(D13/D12)^(1/3)-1</f>
        <v>0.0307349693063796</v>
      </c>
      <c r="F13" s="86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3" t="n">
        <v>81.8091971509488</v>
      </c>
      <c r="E14" s="22" t="n">
        <f aca="false">(D14/D13)^(1/3)-1</f>
        <v>0.0400160528698503</v>
      </c>
      <c r="F14" s="84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5" t="n">
        <v>91.396965668282</v>
      </c>
      <c r="E15" s="25" t="n">
        <f aca="false">(D15/D14)^(1/3)-1</f>
        <v>0.0376316630457982</v>
      </c>
      <c r="F15" s="86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3" t="n">
        <v>98.5254944549653</v>
      </c>
      <c r="E16" s="22" t="n">
        <f aca="false">(D16/D15)^(1/3)-1</f>
        <v>0.0253503448429659</v>
      </c>
      <c r="F16" s="84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7" t="n">
        <v>103.820887302285</v>
      </c>
      <c r="E17" s="28" t="n">
        <f aca="false">(D17/D16)^(1/3)-1</f>
        <v>0.0176037632458057</v>
      </c>
      <c r="F17" s="88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89" t="n">
        <v>111.512333345049</v>
      </c>
      <c r="E18" s="30" t="n">
        <f aca="false">(D18/D17)^(1/3)-1</f>
        <v>0.0241087002914542</v>
      </c>
      <c r="F18" s="31" t="n">
        <v>63686.3757779062</v>
      </c>
      <c r="G18" s="30" t="n">
        <f aca="false">(F18/F17)^(1/3)-1</f>
        <v>0.0295298979732612</v>
      </c>
      <c r="I18" s="29" t="s">
        <v>36</v>
      </c>
      <c r="J18" s="13" t="n">
        <f aca="false">B18*100/$B$16</f>
        <v>92.379268813603</v>
      </c>
      <c r="K18" s="13" t="n">
        <f aca="false">D18*100/$D$16</f>
        <v>113.181196361333</v>
      </c>
      <c r="L18" s="13" t="n">
        <f aca="false">100*F18*100/D18/($F$16*100/$D$16)</f>
        <v>98.9389247815915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87" t="n">
        <v>118.816055368767</v>
      </c>
      <c r="E19" s="28" t="n">
        <f aca="false">(D19/D18)^(1/3)-1</f>
        <v>0.0213723001987975</v>
      </c>
      <c r="F19" s="88" t="n">
        <v>68880.6040343838</v>
      </c>
      <c r="G19" s="28" t="n">
        <f aca="false">(F19/F18)^(1/3)-1</f>
        <v>0.0264791616997906</v>
      </c>
      <c r="I19" s="27" t="s">
        <v>37</v>
      </c>
      <c r="J19" s="13" t="n">
        <f aca="false">B19*100/$B$16</f>
        <v>94.4368936501574</v>
      </c>
      <c r="K19" s="13" t="n">
        <f aca="false">D19*100/$D$16</f>
        <v>120.594223886972</v>
      </c>
      <c r="L19" s="13" t="n">
        <f aca="false">100*F19*100/D19/($F$16*100/$D$16)</f>
        <v>100.430441440039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0.00896634537419172</v>
      </c>
      <c r="D20" s="89" t="n">
        <v>126.539098967737</v>
      </c>
      <c r="E20" s="30" t="n">
        <f aca="false">(D20/D19)^(1/3)-1</f>
        <v>0.0212134731228568</v>
      </c>
      <c r="F20" s="31" t="n">
        <v>75020.8048546891</v>
      </c>
      <c r="G20" s="30" t="n">
        <f aca="false">(F20/F19)^(1/3)-1</f>
        <v>0.0288725741712776</v>
      </c>
      <c r="I20" s="29" t="s">
        <v>38</v>
      </c>
      <c r="J20" s="13" t="n">
        <f aca="false">B20*100/$B$16</f>
        <v>96.9999999999998</v>
      </c>
      <c r="K20" s="13" t="n">
        <f aca="false">D20*100/$D$16</f>
        <v>128.432848439625</v>
      </c>
      <c r="L20" s="13" t="n">
        <f aca="false">100*F20*100/D20/($F$16*100/$D$16)</f>
        <v>102.707116378525</v>
      </c>
    </row>
    <row r="21" customFormat="false" ht="12.8" hidden="false" customHeight="false" outlineLevel="0" collapsed="false">
      <c r="A21" s="27" t="s">
        <v>18</v>
      </c>
      <c r="B21" s="27" t="n">
        <v>132.761439820852</v>
      </c>
      <c r="C21" s="28" t="n">
        <f aca="false">(B21/B20)^(1/3)-1</f>
        <v>0.00381783820231529</v>
      </c>
      <c r="D21" s="87" t="n">
        <v>134.262142566706</v>
      </c>
      <c r="E21" s="28" t="n">
        <f aca="false">(D21/D20)^(1/3)-1</f>
        <v>0.0199438851128926</v>
      </c>
      <c r="F21" s="88" t="n">
        <v>81403.9950636424</v>
      </c>
      <c r="G21" s="28" t="n">
        <f aca="false">(F21/F20)^(1/3)-1</f>
        <v>0.0275934642512414</v>
      </c>
      <c r="I21" s="27" t="s">
        <v>39</v>
      </c>
      <c r="J21" s="13" t="n">
        <f aca="false">B21*100/$B$16</f>
        <v>98.1152378983317</v>
      </c>
      <c r="K21" s="13" t="n">
        <f aca="false">D21*100/$D$16</f>
        <v>136.271472992278</v>
      </c>
      <c r="L21" s="13" t="n">
        <f aca="false">100*F21*100/D21/($F$16*100/$D$16)</f>
        <v>105.035401652497</v>
      </c>
    </row>
    <row r="22" customFormat="false" ht="12.8" hidden="false" customHeight="false" outlineLevel="0" collapsed="false">
      <c r="A22" s="29" t="s">
        <v>20</v>
      </c>
      <c r="B22" s="29" t="n">
        <v>135.625</v>
      </c>
      <c r="C22" s="30" t="n">
        <f aca="false">(B22/B21)^(1/3)-1</f>
        <v>0.00713865699796679</v>
      </c>
      <c r="D22" s="89" t="n">
        <v>141.985186165676</v>
      </c>
      <c r="E22" s="30" t="n">
        <f aca="false">(D22/D21)^(1/3)-1</f>
        <v>0.0188177137883852</v>
      </c>
      <c r="F22" s="31" t="n">
        <v>88038.0360015636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100.231506662759</v>
      </c>
      <c r="K22" s="13" t="n">
        <f aca="false">D22*100/$D$16</f>
        <v>144.110097544931</v>
      </c>
      <c r="L22" s="13" t="n">
        <f aca="false">100*F22*100/D22/($F$16*100/$D$16)</f>
        <v>107.416467225517</v>
      </c>
    </row>
    <row r="23" customFormat="false" ht="12.8" hidden="false" customHeight="false" outlineLevel="0" collapsed="false">
      <c r="A23" s="27" t="s">
        <v>24</v>
      </c>
      <c r="B23" s="27" t="n">
        <v>132.022472758063</v>
      </c>
      <c r="C23" s="28" t="n">
        <f aca="false">(B23/B22)^(1/3)-1</f>
        <v>-0.00893371113925834</v>
      </c>
      <c r="D23" s="87" t="n">
        <v>149.708229764646</v>
      </c>
      <c r="E23" s="28" t="n">
        <f aca="false">(D23/D22)^(1/3)-1</f>
        <v>0.0178119524559255</v>
      </c>
      <c r="F23" s="88" t="n">
        <v>94931.0205587765</v>
      </c>
      <c r="G23" s="28" t="n">
        <f aca="false">(F23/F22)^(1/3)-1</f>
        <v>0.0254455420993449</v>
      </c>
      <c r="I23" s="27" t="s">
        <v>41</v>
      </c>
      <c r="J23" s="13" t="n">
        <f aca="false">B23*100/$B$16</f>
        <v>97.5691160028294</v>
      </c>
      <c r="K23" s="13" t="n">
        <f aca="false">D23*100/$D$16</f>
        <v>151.948722097584</v>
      </c>
      <c r="L23" s="13" t="n">
        <f aca="false">100*F23*100/D23/($F$16*100/$D$16)</f>
        <v>109.851509583257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0.00793423446359265</v>
      </c>
      <c r="D24" s="89" t="n">
        <v>157.56791182729</v>
      </c>
      <c r="E24" s="30" t="n">
        <f aca="false">(D24/D23)^(1/3)-1</f>
        <v>0.0172023812262541</v>
      </c>
      <c r="F24" s="31" t="n">
        <v>101421.128731982</v>
      </c>
      <c r="G24" s="30" t="n">
        <f aca="false">(F24/F23)^(1/3)-1</f>
        <v>0.0222883931323861</v>
      </c>
      <c r="I24" s="29" t="s">
        <v>42</v>
      </c>
      <c r="J24" s="13" t="n">
        <f aca="false">B24*100/$B$16</f>
        <v>99.9099999999999</v>
      </c>
      <c r="K24" s="13" t="n">
        <f aca="false">D24*100/$D$16</f>
        <v>159.926030007708</v>
      </c>
      <c r="L24" s="13" t="n">
        <f aca="false">100*F24*100/D24/($F$16*100/$D$16)</f>
        <v>111.507534821664</v>
      </c>
    </row>
    <row r="25" customFormat="false" ht="12.8" hidden="false" customHeight="false" outlineLevel="0" collapsed="false">
      <c r="A25" s="27" t="s">
        <v>18</v>
      </c>
      <c r="B25" s="27" t="n">
        <v>138.071897413686</v>
      </c>
      <c r="C25" s="28" t="n">
        <f aca="false">(B25/B24)^(1/3)-1</f>
        <v>0.00705598268870911</v>
      </c>
      <c r="D25" s="87" t="n">
        <v>165.427593889934</v>
      </c>
      <c r="E25" s="28" t="n">
        <f aca="false">(D25/D24)^(1/3)-1</f>
        <v>0.0163580340504399</v>
      </c>
      <c r="F25" s="88" t="n">
        <v>108085.341322954</v>
      </c>
      <c r="G25" s="28" t="n">
        <f aca="false">(F25/F24)^(1/3)-1</f>
        <v>0.0214398242206899</v>
      </c>
      <c r="I25" s="27" t="s">
        <v>43</v>
      </c>
      <c r="J25" s="13" t="n">
        <f aca="false">B25*100/$B$16</f>
        <v>102.039847414265</v>
      </c>
      <c r="K25" s="13" t="n">
        <f aca="false">D25*100/$D$16</f>
        <v>167.903337917831</v>
      </c>
      <c r="L25" s="13" t="n">
        <f aca="false">100*F25*100/D25/($F$16*100/$D$16)</f>
        <v>113.188524847541</v>
      </c>
    </row>
    <row r="26" customFormat="false" ht="12.8" hidden="false" customHeight="false" outlineLevel="0" collapsed="false">
      <c r="A26" s="29" t="s">
        <v>20</v>
      </c>
      <c r="B26" s="29" t="n">
        <v>142.40625</v>
      </c>
      <c r="C26" s="30" t="n">
        <f aca="false">(B26/B25)^(1/3)-1</f>
        <v>0.010356374249104</v>
      </c>
      <c r="D26" s="89" t="n">
        <v>173.287275952578</v>
      </c>
      <c r="E26" s="30" t="n">
        <f aca="false">(D26/D25)^(1/3)-1</f>
        <v>0.015592707836515</v>
      </c>
      <c r="F26" s="31" t="n">
        <v>114071.89700921</v>
      </c>
      <c r="G26" s="30" t="n">
        <f aca="false">(F26/F25)^(1/3)-1</f>
        <v>0.0181316896061055</v>
      </c>
      <c r="I26" s="29" t="s">
        <v>44</v>
      </c>
      <c r="J26" s="13" t="n">
        <f aca="false">B26*100/$B$16</f>
        <v>105.243081995897</v>
      </c>
      <c r="K26" s="13" t="n">
        <f aca="false">D26*100/$D$16</f>
        <v>175.880645827954</v>
      </c>
      <c r="L26" s="13" t="n">
        <f aca="false">100*F26*100/D26/($F$16*100/$D$16)</f>
        <v>114.039562837309</v>
      </c>
    </row>
    <row r="27" customFormat="false" ht="12.8" hidden="false" customHeight="false" outlineLevel="0" collapsed="false">
      <c r="A27" s="27" t="s">
        <v>24</v>
      </c>
      <c r="B27" s="27" t="n">
        <v>142.576258633526</v>
      </c>
      <c r="C27" s="28" t="n">
        <f aca="false">(B27/B26)^(1/3)-1</f>
        <v>0.000397784565040915</v>
      </c>
      <c r="D27" s="87" t="n">
        <v>181.146958015222</v>
      </c>
      <c r="E27" s="28" t="n">
        <f aca="false">(D27/D26)^(1/3)-1</f>
        <v>0.0148958038073608</v>
      </c>
      <c r="F27" s="88" t="n">
        <v>120142.365450832</v>
      </c>
      <c r="G27" s="28" t="n">
        <f aca="false">(F27/F26)^(1/3)-1</f>
        <v>0.0174330433168795</v>
      </c>
      <c r="I27" s="27" t="s">
        <v>45</v>
      </c>
      <c r="J27" s="13" t="n">
        <f aca="false">B27*100/$B$16</f>
        <v>105.368724181954</v>
      </c>
      <c r="K27" s="13" t="n">
        <f aca="false">D27*100/$D$16</f>
        <v>183.857953738077</v>
      </c>
      <c r="L27" s="13" t="n">
        <f aca="false">100*F27*100/D27/($F$16*100/$D$16)</f>
        <v>114.89699958226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-0.00146755962694656</v>
      </c>
      <c r="D28" s="89" t="n">
        <v>188.845703730869</v>
      </c>
      <c r="E28" s="30" t="n">
        <f aca="false">(D28/D27)^(1/3)-1</f>
        <v>0.0139705806309229</v>
      </c>
      <c r="F28" s="31" t="n">
        <v>125684.31072828</v>
      </c>
      <c r="G28" s="30" t="n">
        <f aca="false">(F28/F27)^(1/3)-1</f>
        <v>0.0151455062019219</v>
      </c>
      <c r="I28" s="29" t="s">
        <v>46</v>
      </c>
      <c r="J28" s="13" t="n">
        <f aca="false">B28*100/$B$16</f>
        <v>104.9055</v>
      </c>
      <c r="K28" s="13" t="n">
        <f aca="false">D28*100/$D$16</f>
        <v>191.671916771946</v>
      </c>
      <c r="L28" s="13" t="n">
        <f aca="false">100*F28*100/D28/($F$16*100/$D$16)</f>
        <v>115.296868898226</v>
      </c>
      <c r="N28" s="32"/>
    </row>
    <row r="29" customFormat="false" ht="12.8" hidden="false" customHeight="false" outlineLevel="0" collapsed="false">
      <c r="A29" s="27" t="s">
        <v>18</v>
      </c>
      <c r="B29" s="27" t="n">
        <v>143.594773310233</v>
      </c>
      <c r="C29" s="28" t="n">
        <f aca="false">(B29/B28)^(1/3)-1</f>
        <v>0.00384877630990199</v>
      </c>
      <c r="D29" s="87" t="n">
        <v>196.544449446516</v>
      </c>
      <c r="E29" s="28" t="n">
        <f aca="false">(D29/D28)^(1/3)-1</f>
        <v>0.013408536283362</v>
      </c>
      <c r="F29" s="88" t="n">
        <v>131261.796584522</v>
      </c>
      <c r="G29" s="28" t="n">
        <f aca="false">(F29/F28)^(1/3)-1</f>
        <v>0.0145787427033528</v>
      </c>
      <c r="I29" s="27" t="s">
        <v>47</v>
      </c>
      <c r="J29" s="13" t="n">
        <f aca="false">B29*100/$B$16</f>
        <v>106.121441310835</v>
      </c>
      <c r="K29" s="13" t="n">
        <f aca="false">D29*100/$D$16</f>
        <v>199.485879805814</v>
      </c>
      <c r="L29" s="13" t="n">
        <f aca="false">100*F29*100/D29/($F$16*100/$D$16)</f>
        <v>115.696738214192</v>
      </c>
      <c r="M29" s="32" t="n">
        <f aca="false">L27/L16-1</f>
        <v>0.148969995822605</v>
      </c>
    </row>
    <row r="30" customFormat="false" ht="12.8" hidden="false" customHeight="false" outlineLevel="0" collapsed="false">
      <c r="A30" s="29" t="s">
        <v>20</v>
      </c>
      <c r="B30" s="29" t="n">
        <v>146.322421875</v>
      </c>
      <c r="C30" s="30" t="n">
        <f aca="false">(B30/B29)^(1/3)-1</f>
        <v>0.00629214538629164</v>
      </c>
      <c r="D30" s="89" t="n">
        <v>204.243195162162</v>
      </c>
      <c r="E30" s="30" t="n">
        <f aca="false">(D30/D29)^(1/3)-1</f>
        <v>0.0128899704051608</v>
      </c>
      <c r="F30" s="31" t="n">
        <v>136874.823019557</v>
      </c>
      <c r="G30" s="30" t="n">
        <f aca="false">(F30/F29)^(1/3)-1</f>
        <v>0.0140555402894842</v>
      </c>
      <c r="I30" s="29" t="s">
        <v>48</v>
      </c>
      <c r="J30" s="13" t="n">
        <f aca="false">B30*100/$B$16</f>
        <v>108.137266750784</v>
      </c>
      <c r="K30" s="13" t="n">
        <f aca="false">D30*100/$D$16</f>
        <v>207.299842839681</v>
      </c>
      <c r="L30" s="13" t="n">
        <f aca="false">100*F30*100/D30/($F$16*100/$D$16)</f>
        <v>116.096607530158</v>
      </c>
    </row>
    <row r="31" customFormat="false" ht="12.8" hidden="false" customHeight="false" outlineLevel="0" collapsed="false">
      <c r="A31" s="27" t="s">
        <v>24</v>
      </c>
      <c r="B31" s="27" t="n">
        <v>148.707487466602</v>
      </c>
      <c r="C31" s="28" t="n">
        <f aca="false">(B31/B30)^(1/3)-1</f>
        <v>0.00540409947735121</v>
      </c>
      <c r="D31" s="87" t="n">
        <v>211.941940877809</v>
      </c>
      <c r="E31" s="28" t="n">
        <f aca="false">(D31/D30)^(1/3)-1</f>
        <v>0.0124100252895021</v>
      </c>
      <c r="F31" s="88" t="n">
        <v>142523.390033384</v>
      </c>
      <c r="G31" s="28" t="n">
        <f aca="false">(F31/F30)^(1/3)-1</f>
        <v>0.0135710348301081</v>
      </c>
      <c r="I31" s="27" t="s">
        <v>49</v>
      </c>
      <c r="J31" s="13" t="n">
        <f aca="false">B31*100/$B$16</f>
        <v>109.899911674182</v>
      </c>
      <c r="K31" s="13" t="n">
        <f aca="false">D31*100/$D$16</f>
        <v>215.11380587355</v>
      </c>
      <c r="L31" s="13" t="n">
        <f aca="false">100*F31*100/D31/($F$16*100/$D$16)</f>
        <v>116.496476846123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-0.00402809407202298</v>
      </c>
      <c r="D32" s="89" t="n">
        <v>218.300199104144</v>
      </c>
      <c r="E32" s="30" t="n">
        <f aca="false">(D32/D31)^(1/3)-1</f>
        <v>0.00990163404996225</v>
      </c>
      <c r="F32" s="31" t="n">
        <v>147302.973516783</v>
      </c>
      <c r="G32" s="30" t="n">
        <f aca="false">(F32/F31)^(1/3)-1</f>
        <v>0.0110557963155522</v>
      </c>
      <c r="I32" s="29" t="s">
        <v>50</v>
      </c>
      <c r="J32" s="13" t="n">
        <f aca="false">B32*100/$B$16</f>
        <v>108.5771925</v>
      </c>
      <c r="K32" s="13" t="n">
        <f aca="false">D32*100/$D$16</f>
        <v>221.567220049757</v>
      </c>
      <c r="L32" s="13" t="n">
        <f aca="false">100*F32*100/D32/($F$16*100/$D$16)</f>
        <v>116.896346162089</v>
      </c>
    </row>
    <row r="33" customFormat="false" ht="12.8" hidden="false" customHeight="false" outlineLevel="0" collapsed="false">
      <c r="A33" s="27" t="s">
        <v>18</v>
      </c>
      <c r="B33" s="27" t="n">
        <v>148.620590376091</v>
      </c>
      <c r="C33" s="28" t="n">
        <f aca="false">(B33/B32)^(1/3)-1</f>
        <v>0.00384877630990221</v>
      </c>
      <c r="D33" s="87" t="n">
        <v>224.658457330478</v>
      </c>
      <c r="E33" s="28" t="n">
        <f aca="false">(D33/D32)^(1/3)-1</f>
        <v>0.00961597451160712</v>
      </c>
      <c r="F33" s="88" t="n">
        <v>152111.90933702</v>
      </c>
      <c r="G33" s="28" t="n">
        <f aca="false">(F33/F32)^(1/3)-1</f>
        <v>0.0107658678550717</v>
      </c>
      <c r="I33" s="27" t="s">
        <v>51</v>
      </c>
      <c r="J33" s="13" t="n">
        <f aca="false">B33*100/$B$16</f>
        <v>109.835691756714</v>
      </c>
      <c r="K33" s="13" t="n">
        <f aca="false">D33*100/$D$16</f>
        <v>228.020634225963</v>
      </c>
      <c r="L33" s="13" t="n">
        <f aca="false">100*F33*100/D33/($F$16*100/$D$16)</f>
        <v>117.296215478054</v>
      </c>
    </row>
    <row r="34" customFormat="false" ht="12.8" hidden="false" customHeight="false" outlineLevel="0" collapsed="false">
      <c r="A34" s="29" t="s">
        <v>20</v>
      </c>
      <c r="B34" s="29" t="n">
        <v>151.443706640625</v>
      </c>
      <c r="C34" s="30" t="n">
        <f aca="false">(B34/B33)^(1/3)-1</f>
        <v>0.00629214538629186</v>
      </c>
      <c r="D34" s="89" t="n">
        <v>231.016715556812</v>
      </c>
      <c r="E34" s="30" t="n">
        <f aca="false">(D34/D33)^(1/3)-1</f>
        <v>0.0093463361186954</v>
      </c>
      <c r="F34" s="31" t="n">
        <v>156950.197494096</v>
      </c>
      <c r="G34" s="30" t="n">
        <f aca="false">(F34/F33)^(1/3)-1</f>
        <v>0.0104920077980657</v>
      </c>
      <c r="I34" s="29" t="s">
        <v>52</v>
      </c>
      <c r="J34" s="13" t="n">
        <f aca="false">B34*100/$B$16</f>
        <v>111.922071087062</v>
      </c>
      <c r="K34" s="13" t="n">
        <f aca="false">D34*100/$D$16</f>
        <v>234.474048402169</v>
      </c>
      <c r="L34" s="13" t="n">
        <f aca="false">100*F34*100/D34/($F$16*100/$D$16)</f>
        <v>117.69608479402</v>
      </c>
    </row>
    <row r="35" customFormat="false" ht="12.8" hidden="false" customHeight="false" outlineLevel="0" collapsed="false">
      <c r="A35" s="27" t="s">
        <v>24</v>
      </c>
      <c r="B35" s="27" t="n">
        <v>156.815120250756</v>
      </c>
      <c r="C35" s="28" t="n">
        <f aca="false">(B35/B34)^(1/3)-1</f>
        <v>0.0116855996250491</v>
      </c>
      <c r="D35" s="87" t="n">
        <v>237.374973783146</v>
      </c>
      <c r="E35" s="28" t="n">
        <f aca="false">(D35/D34)^(1/3)-1</f>
        <v>0.00909140775220729</v>
      </c>
      <c r="F35" s="88" t="n">
        <v>161817.83798801</v>
      </c>
      <c r="G35" s="28" t="n">
        <f aca="false">(F35/F34)^(1/3)-1</f>
        <v>0.0102329030612298</v>
      </c>
      <c r="I35" s="27" t="s">
        <v>53</v>
      </c>
      <c r="J35" s="13" t="n">
        <f aca="false">B35*100/$B$16</f>
        <v>115.891729181457</v>
      </c>
      <c r="K35" s="13" t="n">
        <f aca="false">D35*100/$D$16</f>
        <v>240.927462578376</v>
      </c>
      <c r="L35" s="13" t="n">
        <f aca="false">100*F35*100/D35/($F$16*100/$D$16)</f>
        <v>118.095954109985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110</v>
      </c>
      <c r="C42" s="35" t="s">
        <v>111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D43*0.9</f>
        <v>-0.109223509714663</v>
      </c>
      <c r="D43" s="38" t="n">
        <f aca="false">'[1]Central macro hypothesis'!C39</f>
        <v>-0.121359455238514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0.0599999999999989</v>
      </c>
      <c r="C44" s="40" t="n">
        <f aca="false">D44*1.2</f>
        <v>0.130138391310772</v>
      </c>
      <c r="D44" s="40" t="n">
        <f aca="false">'[1]Central macro hypothesis'!C40</f>
        <v>0.108448659425643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0.05</v>
      </c>
      <c r="C45" s="38" t="n">
        <f aca="false">D45*1.2</f>
        <v>0.0614611514385275</v>
      </c>
      <c r="D45" s="38" t="n">
        <f aca="false">'[1]Central macro hypothesis'!C41</f>
        <v>0.0512176261987729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0.0400000000000016</v>
      </c>
      <c r="C46" s="40" t="n">
        <f aca="false">D46*1.2</f>
        <v>0.0477716538010624</v>
      </c>
      <c r="D46" s="40" t="n">
        <f aca="false">'[1]Central macro hypothesis'!C42</f>
        <v>0.0398097115008853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0.039999999999998</v>
      </c>
      <c r="C47" s="38" t="n">
        <f aca="false">D47*1.2</f>
        <v>0.0381918733431102</v>
      </c>
      <c r="D47" s="38" t="n">
        <f aca="false">'[1]Central macro hypothesis'!C43</f>
        <v>0.0318265611192585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95" colorId="64" zoomScale="85" zoomScaleNormal="85" zoomScalePageLayoutView="100" workbookViewId="0">
      <pane xSplit="2" ySplit="0" topLeftCell="AC95" activePane="topRight" state="frozen"/>
      <selection pane="topLeft" activeCell="A95" activeCellId="0" sqref="A95"/>
      <selection pane="topRight" activeCell="AG117" activeCellId="0" sqref="AG117"/>
    </sheetView>
  </sheetViews>
  <sheetFormatPr defaultColWidth="9.1367187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tr">
        <f aca="false">'Central scenario'!AE1</f>
        <v>PIB en millones de pesos constantes de 2004</v>
      </c>
      <c r="AF1" s="3" t="s">
        <v>74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/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112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scenario'!AM7</f>
        <v>20644316.2443057</v>
      </c>
      <c r="AN7" s="52" t="n">
        <f aca="false">AM6/AVERAGE(AG26:AG29)</f>
        <v>0.00430801881145177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23175400.3652584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-0.0377885224575695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-0.0378593662635754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0.0515757994060164</v>
      </c>
      <c r="BL8" s="51" t="n">
        <f aca="false">SUM(P30:P33)/AVERAGE(AG30:AG33)</f>
        <v>0.0166595619844606</v>
      </c>
      <c r="BM8" s="51" t="n">
        <f aca="false">SUM(D30:D33)/AVERAGE(AG30:AG33)</f>
        <v>0.0727756036851312</v>
      </c>
      <c r="BN8" s="51" t="n">
        <f aca="false">(SUM(H30:H33)+SUM(J30:J33))/AVERAGE(AG30:AG33)</f>
        <v>0.000865165033393563</v>
      </c>
      <c r="BO8" s="52" t="n">
        <f aca="false">AL8-BN8</f>
        <v>-0.038724531296969</v>
      </c>
      <c r="BP8" s="32" t="n">
        <f aca="false">BN8+BM8</f>
        <v>0.0736407687185248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-0.0472709302147546</v>
      </c>
      <c r="AM9" s="4" t="n">
        <f aca="false">'Central scenario'!AM9</f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2"/>
      <c r="AQ9" s="4" t="n">
        <f aca="false">AQ8*(1+AO9)</f>
        <v>366565172.263823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348776902.792216</v>
      </c>
      <c r="AS9" s="53" t="n">
        <f aca="false">AQ9/AG37</f>
        <v>0.0809728654791789</v>
      </c>
      <c r="AT9" s="53" t="n">
        <f aca="false">AR9/AG37</f>
        <v>0.0770435037721284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0.0609450222831339</v>
      </c>
      <c r="BL9" s="51" t="n">
        <f aca="false">SUM(P34:P37)/AVERAGE(AG34:AG37)</f>
        <v>0.0186163611240651</v>
      </c>
      <c r="BM9" s="51" t="n">
        <f aca="false">SUM(D34:D37)/AVERAGE(AG34:AG37)</f>
        <v>0.0895995913738234</v>
      </c>
      <c r="BN9" s="51" t="n">
        <f aca="false">(SUM(H34:H37)+SUM(J34:J37))/AVERAGE(AG34:AG37)</f>
        <v>0.0013818349414084</v>
      </c>
      <c r="BO9" s="52" t="n">
        <f aca="false">AL9-BN9</f>
        <v>-0.048652765156163</v>
      </c>
      <c r="BP9" s="32" t="n">
        <f aca="false">BN9+BM9</f>
        <v>0.0909814263152318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-0.0404540479848508</v>
      </c>
      <c r="AM10" s="4" t="n">
        <f aca="false">'Central scenario'!AM10</f>
        <v>17835539.214349</v>
      </c>
      <c r="AN10" s="52" t="n">
        <f aca="false">AM10/AVERAGE(AG38:AG41)</f>
        <v>0.00378770961887878</v>
      </c>
      <c r="AO10" s="52" t="n">
        <f aca="false">AVERAGE(AG38:AG41)/AVERAGE(AG34:AG37)-1</f>
        <v>0.0599999999999992</v>
      </c>
      <c r="AP10" s="52"/>
      <c r="AQ10" s="4" t="n">
        <f aca="false">AQ9*(1+AO10)</f>
        <v>388559082.599652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351382660.32465</v>
      </c>
      <c r="AS10" s="53" t="n">
        <f aca="false">AQ10/AG41</f>
        <v>0.0830758314825667</v>
      </c>
      <c r="AT10" s="53" t="n">
        <f aca="false">AR10/AG41</f>
        <v>0.075127330648718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0.0631714548011336</v>
      </c>
      <c r="BL10" s="51" t="n">
        <f aca="false">SUM(P38:P41)/AVERAGE(AG38:AG41)</f>
        <v>0.017858019548484</v>
      </c>
      <c r="BM10" s="51" t="n">
        <f aca="false">SUM(D38:D41)/AVERAGE(AG38:AG41)</f>
        <v>0.0857674832375005</v>
      </c>
      <c r="BN10" s="51" t="n">
        <f aca="false">(SUM(H38:H41)+SUM(J38:J41))/AVERAGE(AG38:AG41)</f>
        <v>0.00179681484179148</v>
      </c>
      <c r="BO10" s="52" t="n">
        <f aca="false">AL10-BN10</f>
        <v>-0.0422508628266423</v>
      </c>
      <c r="BP10" s="32" t="n">
        <f aca="false">BN10+BM10</f>
        <v>0.0875642980792919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-0.0440186470060482</v>
      </c>
      <c r="AM11" s="4" t="n">
        <f aca="false">'Central scenario'!AM11</f>
        <v>16827143.6015023</v>
      </c>
      <c r="AN11" s="52" t="n">
        <f aca="false">AM11/AVERAGE(AG42:AG45)</f>
        <v>0.00340338856255993</v>
      </c>
      <c r="AO11" s="52" t="n">
        <f aca="false">AVERAGE(AG42:AG45)/AVERAGE(AG38:AG41)-1</f>
        <v>0.05</v>
      </c>
      <c r="AP11" s="52"/>
      <c r="AQ11" s="4" t="n">
        <f aca="false">AQ10*(1+AO11)</f>
        <v>407987036.729634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351742424.636623</v>
      </c>
      <c r="AS11" s="53" t="n">
        <f aca="false">AQ11/AG45</f>
        <v>0.0807727081918997</v>
      </c>
      <c r="AT11" s="53" t="n">
        <f aca="false">AR11/AG45</f>
        <v>0.0696374778268086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0.0673906045022285</v>
      </c>
      <c r="BL11" s="51" t="n">
        <f aca="false">SUM(P42:P45)/AVERAGE(AG42:AG45)</f>
        <v>0.0192794962768227</v>
      </c>
      <c r="BM11" s="51" t="n">
        <f aca="false">SUM(D42:D45)/AVERAGE(AG42:AG45)</f>
        <v>0.092129755231454</v>
      </c>
      <c r="BN11" s="51" t="n">
        <f aca="false">(SUM(H42:H45)+SUM(J42:J45))/AVERAGE(AG42:AG45)</f>
        <v>0.00228553988148903</v>
      </c>
      <c r="BO11" s="52" t="n">
        <f aca="false">AL11-BN11</f>
        <v>-0.0463041868875372</v>
      </c>
      <c r="BP11" s="32" t="n">
        <f aca="false">BN11+BM11</f>
        <v>0.0944152951129431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-0.0450550780420727</v>
      </c>
      <c r="AM12" s="4" t="n">
        <f aca="false">'Central scenario'!AM12</f>
        <v>15842663.6881786</v>
      </c>
      <c r="AN12" s="52" t="n">
        <f aca="false">AM12/AVERAGE(AG46:AG49)</f>
        <v>0.0030810305014947</v>
      </c>
      <c r="AO12" s="52" t="n">
        <f aca="false">AVERAGE(AG46:AG49)/AVERAGE(AG42:AG45)-1</f>
        <v>0.0400000000000016</v>
      </c>
      <c r="AP12" s="52"/>
      <c r="AQ12" s="4" t="n">
        <f aca="false">AQ11*(1+AO12)</f>
        <v>424306518.19882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349681065.865078</v>
      </c>
      <c r="AS12" s="53" t="n">
        <f aca="false">AQ12/AG49</f>
        <v>0.0805401366070183</v>
      </c>
      <c r="AT12" s="53" t="n">
        <f aca="false">AR12/AG49</f>
        <v>0.0663750369266408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0.0694211915601205</v>
      </c>
      <c r="BL12" s="51" t="n">
        <f aca="false">SUM(P46:P49)/AVERAGE(AG46:AG49)</f>
        <v>0.0198592003497626</v>
      </c>
      <c r="BM12" s="51" t="n">
        <f aca="false">SUM(D46:D49)/AVERAGE(AG46:AG49)</f>
        <v>0.0946170692524306</v>
      </c>
      <c r="BN12" s="51" t="n">
        <f aca="false">(SUM(H46:H49)+SUM(J46:J49))/AVERAGE(AG46:AG49)</f>
        <v>0.00272061950549318</v>
      </c>
      <c r="BO12" s="52" t="n">
        <f aca="false">AL12-BN12</f>
        <v>-0.0477756975475659</v>
      </c>
      <c r="BP12" s="32" t="n">
        <f aca="false">BN12+BM12</f>
        <v>0.0973376887579238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-0.0469504253743226</v>
      </c>
      <c r="AM13" s="13" t="n">
        <f aca="false">'Central scenario'!AM13</f>
        <v>14900507.1403892</v>
      </c>
      <c r="AN13" s="59" t="n">
        <f aca="false">AM13/AVERAGE(AG50:AG53)</f>
        <v>0.00278634895492881</v>
      </c>
      <c r="AO13" s="59" t="n">
        <f aca="false">'GDP evolution by scenario'!M49</f>
        <v>0.0399999999999978</v>
      </c>
      <c r="AP13" s="59"/>
      <c r="AQ13" s="13" t="n">
        <f aca="false">AQ12*(1+AO13)</f>
        <v>441278778.926772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348496559.845524</v>
      </c>
      <c r="AS13" s="60" t="n">
        <f aca="false">AQ13/AG53</f>
        <v>0.0794311045346303</v>
      </c>
      <c r="AT13" s="60" t="n">
        <f aca="false">AR13/AG53</f>
        <v>0.0627301107530541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0.0706415950762485</v>
      </c>
      <c r="BL13" s="32" t="n">
        <f aca="false">SUM(P50:P53)/AVERAGE(AG50:AG53)</f>
        <v>0.0201028168447247</v>
      </c>
      <c r="BM13" s="32" t="n">
        <f aca="false">SUM(D50:D53)/AVERAGE(AG50:AG53)</f>
        <v>0.0974892036058463</v>
      </c>
      <c r="BN13" s="32" t="n">
        <f aca="false">(SUM(H50:H53)+SUM(J50:J53))/AVERAGE(AG50:AG53)</f>
        <v>0.00315542349900266</v>
      </c>
      <c r="BO13" s="59" t="n">
        <f aca="false">AL13-BN13</f>
        <v>-0.0501058488733252</v>
      </c>
      <c r="BP13" s="32" t="n">
        <f aca="false">BN13+BM13</f>
        <v>0.100644627104849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'High pensions'!Q14</f>
        <v>93656358.855066</v>
      </c>
      <c r="E14" s="64"/>
      <c r="F14" s="80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0" t="n">
        <f aca="false">'High pensions'!N14</f>
        <v>2735454.99361358</v>
      </c>
      <c r="M14" s="8"/>
      <c r="N14" s="80" t="n">
        <f aca="false">'High pensions'!L14</f>
        <v>691939.443819586</v>
      </c>
      <c r="O14" s="6"/>
      <c r="P14" s="80" t="n">
        <f aca="false">'High pensions'!X14</f>
        <v>18001135.6304208</v>
      </c>
      <c r="Q14" s="8"/>
      <c r="R14" s="80" t="n">
        <f aca="false">'High SIPA income'!G9</f>
        <v>17905696.1687748</v>
      </c>
      <c r="S14" s="8"/>
      <c r="T14" s="80" t="n">
        <f aca="false">'High SIPA income'!J9</f>
        <v>68463981.218437</v>
      </c>
      <c r="U14" s="6"/>
      <c r="V14" s="80" t="n">
        <f aca="false">'High SIPA income'!F9</f>
        <v>135449.214417351</v>
      </c>
      <c r="W14" s="8"/>
      <c r="X14" s="80" t="n">
        <f aca="false">'High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-0.0482677525212564</v>
      </c>
      <c r="AM14" s="6" t="n">
        <f aca="false">'Central scenario'!AM14</f>
        <v>13946867.9480024</v>
      </c>
      <c r="AN14" s="63" t="n">
        <f aca="false">AM14/AVERAGE(AG54:AG57)</f>
        <v>0.00245654350908881</v>
      </c>
      <c r="AO14" s="63" t="n">
        <f aca="false">'GDP evolution by scenario'!M53</f>
        <v>0.0616630044062703</v>
      </c>
      <c r="AP14" s="63"/>
      <c r="AQ14" s="6" t="n">
        <f aca="false">AQ13*(1+AO14)</f>
        <v>468489354.216127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355649125.766268</v>
      </c>
      <c r="AS14" s="64" t="n">
        <f aca="false">AQ14/AG57</f>
        <v>0.0816324461051721</v>
      </c>
      <c r="AT14" s="64" t="n">
        <f aca="false">AR14/AG57</f>
        <v>0.0619704755939299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0.0696369120586855</v>
      </c>
      <c r="BL14" s="61" t="n">
        <f aca="false">SUM(P54:P57)/AVERAGE(AG54:AG57)</f>
        <v>0.020192044014143</v>
      </c>
      <c r="BM14" s="61" t="n">
        <f aca="false">SUM(D54:D57)/AVERAGE(AG54:AG57)</f>
        <v>0.0977126205657988</v>
      </c>
      <c r="BN14" s="61" t="n">
        <f aca="false">(SUM(H54:H57)+SUM(J54:J57))/AVERAGE(AG54:AG57)</f>
        <v>0.00426971694043144</v>
      </c>
      <c r="BO14" s="63" t="n">
        <f aca="false">AL14-BN14</f>
        <v>-0.0525374694616878</v>
      </c>
      <c r="BP14" s="32" t="n">
        <f aca="false">BN14+BM14</f>
        <v>0.10198233750623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'High pensions'!Q15</f>
        <v>107958694.759278</v>
      </c>
      <c r="E15" s="9"/>
      <c r="F15" s="81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1" t="n">
        <f aca="false">'High pensions'!N15</f>
        <v>2478245.90902603</v>
      </c>
      <c r="M15" s="67"/>
      <c r="N15" s="81" t="n">
        <f aca="false">'High pensions'!L15</f>
        <v>799976.431236576</v>
      </c>
      <c r="O15" s="9"/>
      <c r="P15" s="81" t="n">
        <f aca="false">'High pensions'!X15</f>
        <v>17260864.096479</v>
      </c>
      <c r="Q15" s="67"/>
      <c r="R15" s="81" t="n">
        <f aca="false">'High SIPA income'!G10</f>
        <v>22051740.3344971</v>
      </c>
      <c r="S15" s="67"/>
      <c r="T15" s="81" t="n">
        <f aca="false">'High SIPA income'!J10</f>
        <v>84316740.4307724</v>
      </c>
      <c r="U15" s="9"/>
      <c r="V15" s="81" t="n">
        <f aca="false">'High SIPA income'!F10</f>
        <v>151084.142402353</v>
      </c>
      <c r="W15" s="67"/>
      <c r="X15" s="81" t="n">
        <f aca="false">'High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-0.0499967482749803</v>
      </c>
      <c r="AM15" s="9" t="n">
        <f aca="false">'Central scenario'!AM15</f>
        <v>13032040.9288315</v>
      </c>
      <c r="AN15" s="69" t="n">
        <f aca="false">AM15/AVERAGE(AG58:AG61)</f>
        <v>0.00220264342232447</v>
      </c>
      <c r="AO15" s="69" t="n">
        <f aca="false">'GDP evolution by scenario'!M57</f>
        <v>0.0421158716495194</v>
      </c>
      <c r="AP15" s="69"/>
      <c r="AQ15" s="9" t="n">
        <f aca="false">AQ14*(1+AO15)</f>
        <v>488220191.72746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357345872.557748</v>
      </c>
      <c r="AS15" s="70" t="n">
        <f aca="false">AQ15/AG61</f>
        <v>0.0810342303594072</v>
      </c>
      <c r="AT15" s="70" t="n">
        <f aca="false">AR15/AG61</f>
        <v>0.0593118601923634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0.0703112695748741</v>
      </c>
      <c r="BL15" s="40" t="n">
        <f aca="false">SUM(P58:P61)/AVERAGE(AG58:AG61)</f>
        <v>0.0204277336947389</v>
      </c>
      <c r="BM15" s="40" t="n">
        <f aca="false">SUM(D58:D61)/AVERAGE(AG58:AG61)</f>
        <v>0.0998802841551155</v>
      </c>
      <c r="BN15" s="40" t="n">
        <f aca="false">(SUM(H58:H61)+SUM(J58:J61))/AVERAGE(AG58:AG61)</f>
        <v>0.00586525225408751</v>
      </c>
      <c r="BO15" s="69" t="n">
        <f aca="false">AL15-BN15</f>
        <v>-0.0558620005290678</v>
      </c>
      <c r="BP15" s="32" t="n">
        <f aca="false">BN15+BM15</f>
        <v>0.105745536409203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'High pensions'!Q16</f>
        <v>104676876.044302</v>
      </c>
      <c r="E16" s="9"/>
      <c r="F16" s="81" t="n">
        <f aca="false">'High pensions'!I16</f>
        <v>19026261.3047872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1" t="n">
        <f aca="false">'High pensions'!N16</f>
        <v>2919136.76234831</v>
      </c>
      <c r="M16" s="67"/>
      <c r="N16" s="81" t="n">
        <f aca="false">'High pensions'!L16</f>
        <v>777485.531692125</v>
      </c>
      <c r="O16" s="9"/>
      <c r="P16" s="81" t="n">
        <f aca="false">'High pensions'!X16</f>
        <v>19424910.5368699</v>
      </c>
      <c r="Q16" s="67"/>
      <c r="R16" s="81" t="n">
        <f aca="false">'High SIPA income'!G11</f>
        <v>20129419.2421135</v>
      </c>
      <c r="S16" s="67"/>
      <c r="T16" s="81" t="n">
        <f aca="false">'High SIPA income'!J11</f>
        <v>76966579.1232066</v>
      </c>
      <c r="U16" s="9"/>
      <c r="V16" s="81" t="n">
        <f aca="false">'High SIPA income'!F11</f>
        <v>149343.027816335</v>
      </c>
      <c r="W16" s="67"/>
      <c r="X16" s="81" t="n">
        <f aca="false">'High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-0.0480051414483177</v>
      </c>
      <c r="AM16" s="9" t="n">
        <f aca="false">'Central scenario'!AM16</f>
        <v>12139889.4651339</v>
      </c>
      <c r="AN16" s="69" t="n">
        <f aca="false">AM16/AVERAGE(AG62:AG65)</f>
        <v>0.00196851063596595</v>
      </c>
      <c r="AO16" s="69" t="n">
        <f aca="false">'GDP evolution by scenario'!M61</f>
        <v>0.0423383772387411</v>
      </c>
      <c r="AP16" s="69"/>
      <c r="AQ16" s="9" t="n">
        <f aca="false">AQ15*(1+AO16)</f>
        <v>508890642.380387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360101615.518314</v>
      </c>
      <c r="AS16" s="70" t="n">
        <f aca="false">AQ16/AG65</f>
        <v>0.0813218556257202</v>
      </c>
      <c r="AT16" s="70" t="n">
        <f aca="false">AR16/AG65</f>
        <v>0.057545038460109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0.070990179133642</v>
      </c>
      <c r="BL16" s="40" t="n">
        <f aca="false">SUM(P62:P65)/AVERAGE(AG62:AG65)</f>
        <v>0.0201487450037653</v>
      </c>
      <c r="BM16" s="40" t="n">
        <f aca="false">SUM(D62:D65)/AVERAGE(AG62:AG65)</f>
        <v>0.0988465755781943</v>
      </c>
      <c r="BN16" s="40" t="n">
        <f aca="false">(SUM(H62:H65)+SUM(J62:J65))/AVERAGE(AG62:AG65)</f>
        <v>0.00687540623151899</v>
      </c>
      <c r="BO16" s="69" t="n">
        <f aca="false">AL16-BN16</f>
        <v>-0.0548805476798366</v>
      </c>
      <c r="BP16" s="32" t="n">
        <f aca="false">BN16+BM16</f>
        <v>0.105721981809713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'High pensions'!Q17</f>
        <v>113257758.110679</v>
      </c>
      <c r="E17" s="9"/>
      <c r="F17" s="81" t="n">
        <f aca="false">'High pensions'!I17</f>
        <v>20585938.1941831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1" t="n">
        <f aca="false">'High pensions'!N17</f>
        <v>2757062.56989139</v>
      </c>
      <c r="M17" s="67"/>
      <c r="N17" s="81" t="n">
        <f aca="false">'High pensions'!L17</f>
        <v>842483.122443445</v>
      </c>
      <c r="O17" s="9"/>
      <c r="P17" s="81" t="n">
        <f aca="false">'High pensions'!X17</f>
        <v>18941504.3486667</v>
      </c>
      <c r="Q17" s="67"/>
      <c r="R17" s="81" t="n">
        <f aca="false">'High SIPA income'!G12</f>
        <v>23608504.5739548</v>
      </c>
      <c r="S17" s="67"/>
      <c r="T17" s="81" t="n">
        <f aca="false">'High SIPA income'!J12</f>
        <v>90269163.4277422</v>
      </c>
      <c r="U17" s="9"/>
      <c r="V17" s="81" t="n">
        <f aca="false">'High SIPA income'!F12</f>
        <v>146563.952510206</v>
      </c>
      <c r="W17" s="67"/>
      <c r="X17" s="81" t="n">
        <f aca="false">'High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-0.0458087452993688</v>
      </c>
      <c r="AM17" s="9" t="n">
        <f aca="false">'Central scenario'!AM17</f>
        <v>11273018.6820578</v>
      </c>
      <c r="AN17" s="69" t="n">
        <f aca="false">AM17/AVERAGE(AG66:AG69)</f>
        <v>0.0017647332266942</v>
      </c>
      <c r="AO17" s="69" t="n">
        <f aca="false">'GDP evolution by scenario'!M65</f>
        <v>0.0358197731677563</v>
      </c>
      <c r="AP17" s="69"/>
      <c r="AQ17" s="9" t="n">
        <f aca="false">AQ16*(1+AO17)</f>
        <v>527118989.757647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361543457.402016</v>
      </c>
      <c r="AS17" s="70" t="n">
        <f aca="false">AQ17/AG69</f>
        <v>0.0814655860103907</v>
      </c>
      <c r="AT17" s="70" t="n">
        <f aca="false">AR17/AG69</f>
        <v>0.0558760928704537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0.0713899935428104</v>
      </c>
      <c r="BL17" s="40" t="n">
        <f aca="false">SUM(P66:P69)/AVERAGE(AG66:AG69)</f>
        <v>0.0193942271817499</v>
      </c>
      <c r="BM17" s="40" t="n">
        <f aca="false">SUM(D66:D69)/AVERAGE(AG66:AG69)</f>
        <v>0.0978045116604293</v>
      </c>
      <c r="BN17" s="40" t="n">
        <f aca="false">(SUM(H66:H69)+SUM(J66:J69))/AVERAGE(AG66:AG69)</f>
        <v>0.00780468462895779</v>
      </c>
      <c r="BO17" s="69" t="n">
        <f aca="false">AL17-BN17</f>
        <v>-0.0536134299283266</v>
      </c>
      <c r="BP17" s="32" t="n">
        <f aca="false">BN17+BM17</f>
        <v>0.105609196289387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'High pensions'!Q18</f>
        <v>99362547.3651602</v>
      </c>
      <c r="E18" s="6"/>
      <c r="F18" s="80" t="n">
        <f aca="false">'High pensions'!I18</f>
        <v>18060319.1604489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0" t="n">
        <f aca="false">'High pensions'!N18</f>
        <v>2795658.97722293</v>
      </c>
      <c r="M18" s="8"/>
      <c r="N18" s="80" t="n">
        <f aca="false">'High pensions'!L18</f>
        <v>737462.751726605</v>
      </c>
      <c r="O18" s="6"/>
      <c r="P18" s="80" t="n">
        <f aca="false">'High pensions'!X18</f>
        <v>18563990.1961245</v>
      </c>
      <c r="Q18" s="8"/>
      <c r="R18" s="80" t="n">
        <f aca="false">'High SIPA income'!G13</f>
        <v>19220294.5418369</v>
      </c>
      <c r="S18" s="8"/>
      <c r="T18" s="80" t="n">
        <f aca="false">'High SIPA income'!J13</f>
        <v>73490462.036316</v>
      </c>
      <c r="U18" s="6"/>
      <c r="V18" s="80" t="n">
        <f aca="false">'High SIPA income'!F13</f>
        <v>140377.525227439</v>
      </c>
      <c r="W18" s="8"/>
      <c r="X18" s="80" t="n">
        <f aca="false">'High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-0.0428152724945521</v>
      </c>
      <c r="AM18" s="6" t="n">
        <f aca="false">'Central scenario'!AM18</f>
        <v>10452476.7322336</v>
      </c>
      <c r="AN18" s="63" t="n">
        <f aca="false">AM18/AVERAGE(AG70:AG73)</f>
        <v>0.00158217642401729</v>
      </c>
      <c r="AO18" s="63" t="n">
        <f aca="false">'GDP evolution by scenario'!M69</f>
        <v>0.0341966738077073</v>
      </c>
      <c r="AP18" s="63"/>
      <c r="AQ18" s="6" t="n">
        <f aca="false">AQ17*(1+AO18)</f>
        <v>545144705.908237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363291732.313129</v>
      </c>
      <c r="AS18" s="64" t="n">
        <f aca="false">AQ18/AG73</f>
        <v>0.0815766017231216</v>
      </c>
      <c r="AT18" s="64" t="n">
        <f aca="false">AR18/AG73</f>
        <v>0.0543637398199361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0.071889614152712</v>
      </c>
      <c r="BL18" s="61" t="n">
        <f aca="false">SUM(P70:P73)/AVERAGE(AG70:AG73)</f>
        <v>0.0190660899343931</v>
      </c>
      <c r="BM18" s="61" t="n">
        <f aca="false">SUM(D70:D73)/AVERAGE(AG70:AG73)</f>
        <v>0.095638796712871</v>
      </c>
      <c r="BN18" s="61" t="n">
        <f aca="false">(SUM(H70:H73)+SUM(J70:J73))/AVERAGE(AG70:AG73)</f>
        <v>0.0090205859946766</v>
      </c>
      <c r="BO18" s="63" t="n">
        <f aca="false">AL18-BN18</f>
        <v>-0.0518358584892287</v>
      </c>
      <c r="BP18" s="32" t="n">
        <f aca="false">BN18+BM18</f>
        <v>0.104659382707548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'High pensions'!Q19</f>
        <v>102443922.414065</v>
      </c>
      <c r="E19" s="9"/>
      <c r="F19" s="81" t="n">
        <f aca="false">'High pensions'!I19</f>
        <v>18620395.5505171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1" t="n">
        <f aca="false">'High pensions'!N19</f>
        <v>2828183.68633319</v>
      </c>
      <c r="M19" s="67"/>
      <c r="N19" s="81" t="n">
        <f aca="false">'High pensions'!L19</f>
        <v>762331.112871721</v>
      </c>
      <c r="O19" s="9"/>
      <c r="P19" s="81" t="n">
        <f aca="false">'High pensions'!X19</f>
        <v>18869579.4519813</v>
      </c>
      <c r="Q19" s="67"/>
      <c r="R19" s="81" t="n">
        <f aca="false">'High SIPA income'!G14</f>
        <v>21936740.3122532</v>
      </c>
      <c r="S19" s="67"/>
      <c r="T19" s="81" t="n">
        <f aca="false">'High SIPA income'!J14</f>
        <v>83877027.8784753</v>
      </c>
      <c r="U19" s="9"/>
      <c r="V19" s="81" t="n">
        <f aca="false">'High SIPA income'!F14</f>
        <v>141764.810127232</v>
      </c>
      <c r="W19" s="67"/>
      <c r="X19" s="81" t="n">
        <f aca="false">'High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-0.0405033295256804</v>
      </c>
      <c r="AM19" s="9" t="n">
        <f aca="false">'Central scenario'!AM19</f>
        <v>9649081.86791266</v>
      </c>
      <c r="AN19" s="69" t="n">
        <f aca="false">AM19/AVERAGE(AG74:AG77)</f>
        <v>0.00141453318977535</v>
      </c>
      <c r="AO19" s="69" t="n">
        <f aca="false">'GDP evolution by scenario'!M73</f>
        <v>0.032543955326684</v>
      </c>
      <c r="AP19" s="69"/>
      <c r="AQ19" s="9" t="n">
        <f aca="false">AQ18*(1+AO19)</f>
        <v>562885870.863893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365322507.065558</v>
      </c>
      <c r="AS19" s="70" t="n">
        <f aca="false">AQ19/AG77</f>
        <v>0.0812786527682992</v>
      </c>
      <c r="AT19" s="70" t="n">
        <f aca="false">AR19/AG77</f>
        <v>0.0527512285121931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0.0724127268452913</v>
      </c>
      <c r="BL19" s="40" t="n">
        <f aca="false">SUM(P74:P77)/AVERAGE(AG74:AG77)</f>
        <v>0.018559960726238</v>
      </c>
      <c r="BM19" s="40" t="n">
        <f aca="false">SUM(D74:D77)/AVERAGE(AG74:AG77)</f>
        <v>0.0943560956447337</v>
      </c>
      <c r="BN19" s="40" t="n">
        <f aca="false">(SUM(H74:H77)+SUM(J74:J77))/AVERAGE(AG74:AG77)</f>
        <v>0.00977313568891615</v>
      </c>
      <c r="BO19" s="69" t="n">
        <f aca="false">AL19-BN19</f>
        <v>-0.0502764652145966</v>
      </c>
      <c r="BP19" s="32" t="n">
        <f aca="false">BN19+BM19</f>
        <v>0.10412923133365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'High pensions'!Q20</f>
        <v>97787429.5558068</v>
      </c>
      <c r="E20" s="9"/>
      <c r="F20" s="81" t="n">
        <f aca="false">'High pensions'!I20</f>
        <v>17774022.853575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1" t="n">
        <f aca="false">'High pensions'!N20</f>
        <v>2477813.00409058</v>
      </c>
      <c r="M20" s="67"/>
      <c r="N20" s="81" t="n">
        <f aca="false">'High pensions'!L20</f>
        <v>730280.338931318</v>
      </c>
      <c r="O20" s="9"/>
      <c r="P20" s="81" t="n">
        <f aca="false">'High pensions'!X20</f>
        <v>16875170.4145192</v>
      </c>
      <c r="Q20" s="67"/>
      <c r="R20" s="81" t="n">
        <f aca="false">'High SIPA income'!G15</f>
        <v>19124450.2470086</v>
      </c>
      <c r="S20" s="67"/>
      <c r="T20" s="81" t="n">
        <f aca="false">'High SIPA income'!J15</f>
        <v>73123993.0680518</v>
      </c>
      <c r="U20" s="9"/>
      <c r="V20" s="81" t="n">
        <f aca="false">'High SIPA income'!F15</f>
        <v>144189.0349691</v>
      </c>
      <c r="W20" s="67"/>
      <c r="X20" s="81" t="n">
        <f aca="false">'High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-0.0380285120875345</v>
      </c>
      <c r="AM20" s="9" t="n">
        <f aca="false">'Central scenario'!AM20</f>
        <v>8873587.4679367</v>
      </c>
      <c r="AN20" s="69" t="n">
        <f aca="false">AM20/AVERAGE(AG78:AG81)</f>
        <v>0.00126097294712174</v>
      </c>
      <c r="AO20" s="69" t="n">
        <f aca="false">'GDP evolution by scenario'!M77</f>
        <v>0.0316220493755612</v>
      </c>
      <c r="AP20" s="69"/>
      <c r="AQ20" s="9" t="n">
        <f aca="false">AQ19*(1+AO20)</f>
        <v>580685475.665157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367873280.06676</v>
      </c>
      <c r="AS20" s="70" t="n">
        <f aca="false">AQ20/AG81</f>
        <v>0.0815035111087901</v>
      </c>
      <c r="AT20" s="70" t="n">
        <f aca="false">AR20/AG81</f>
        <v>0.0516337418879018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0.0728027925227634</v>
      </c>
      <c r="BL20" s="40" t="n">
        <f aca="false">SUM(P78:P81)/AVERAGE(AG78:AG81)</f>
        <v>0.0179168401806755</v>
      </c>
      <c r="BM20" s="40" t="n">
        <f aca="false">SUM(D78:D81)/AVERAGE(AG78:AG81)</f>
        <v>0.0929144644296223</v>
      </c>
      <c r="BN20" s="40" t="n">
        <f aca="false">(SUM(H78:H81)+SUM(J78:J81))/AVERAGE(AG78:AG81)</f>
        <v>0.0106385119218658</v>
      </c>
      <c r="BO20" s="69" t="n">
        <f aca="false">AL20-BN20</f>
        <v>-0.0486670240094003</v>
      </c>
      <c r="BP20" s="32" t="n">
        <f aca="false">BN20+BM20</f>
        <v>0.103552976351488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'High pensions'!Q21</f>
        <v>106830565.352356</v>
      </c>
      <c r="E21" s="9"/>
      <c r="F21" s="81" t="n">
        <f aca="false">'High pensions'!I21</f>
        <v>19417719.8302311</v>
      </c>
      <c r="G21" s="81" t="n">
        <f aca="false">'High pensions'!K21</f>
        <v>36324.8440125154</v>
      </c>
      <c r="H21" s="81" t="n">
        <f aca="false">'High pensions'!V21</f>
        <v>199848.574195181</v>
      </c>
      <c r="I21" s="82" t="n">
        <f aca="false">'High pensions'!M21</f>
        <v>1123.44878389224</v>
      </c>
      <c r="J21" s="81" t="n">
        <f aca="false">'High pensions'!W21</f>
        <v>6180.88373799533</v>
      </c>
      <c r="K21" s="9"/>
      <c r="L21" s="81" t="n">
        <f aca="false">'High pensions'!N21</f>
        <v>3910348.4398605</v>
      </c>
      <c r="M21" s="67"/>
      <c r="N21" s="81" t="n">
        <f aca="false">'High pensions'!L21</f>
        <v>800602.401472312</v>
      </c>
      <c r="O21" s="9"/>
      <c r="P21" s="81" t="n">
        <f aca="false">'High pensions'!X21</f>
        <v>24695494.840454</v>
      </c>
      <c r="Q21" s="67"/>
      <c r="R21" s="81" t="n">
        <f aca="false">'High SIPA income'!G16</f>
        <v>22458949.1850295</v>
      </c>
      <c r="S21" s="67"/>
      <c r="T21" s="81" t="n">
        <f aca="false">'High SIPA income'!J16</f>
        <v>85873738.7642665</v>
      </c>
      <c r="U21" s="9"/>
      <c r="V21" s="81" t="n">
        <f aca="false">'High SIPA income'!F16</f>
        <v>151268.17202623</v>
      </c>
      <c r="W21" s="67"/>
      <c r="X21" s="81" t="n">
        <f aca="false">'High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-0.0357013881384481</v>
      </c>
      <c r="AM21" s="9" t="n">
        <f aca="false">'Central scenario'!AM21</f>
        <v>8126011.66426731</v>
      </c>
      <c r="AN21" s="69" t="n">
        <f aca="false">AM21/AVERAGE(AG82:AG85)</f>
        <v>0.0011181700543392</v>
      </c>
      <c r="AO21" s="69" t="n">
        <f aca="false">'GDP evolution by scenario'!M81</f>
        <v>0.0327046175926997</v>
      </c>
      <c r="AP21" s="69"/>
      <c r="AQ21" s="9" t="n">
        <f aca="false">AQ20*(1+AO21)</f>
        <v>599676572.088421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371657325.291644</v>
      </c>
      <c r="AS21" s="70" t="n">
        <f aca="false">AQ21/AG85</f>
        <v>0.0818661283796751</v>
      </c>
      <c r="AT21" s="70" t="n">
        <f aca="false">AR21/AG85</f>
        <v>0.0507375937659377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0.0732431149070672</v>
      </c>
      <c r="BL21" s="40" t="n">
        <f aca="false">SUM(P82:P85)/AVERAGE(AG82:AG85)</f>
        <v>0.0174212266673735</v>
      </c>
      <c r="BM21" s="40" t="n">
        <f aca="false">SUM(D82:D85)/AVERAGE(AG82:AG85)</f>
        <v>0.0915232763781418</v>
      </c>
      <c r="BN21" s="40" t="n">
        <f aca="false">(SUM(H82:H85)+SUM(J82:J85))/AVERAGE(AG82:AG85)</f>
        <v>0.0118385589383237</v>
      </c>
      <c r="BO21" s="69" t="n">
        <f aca="false">AL21-BN21</f>
        <v>-0.0475399470767718</v>
      </c>
      <c r="BP21" s="32" t="n">
        <f aca="false">BN21+BM21</f>
        <v>0.103361835316466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'High pensions'!Q22</f>
        <v>102028419.063455</v>
      </c>
      <c r="E22" s="6"/>
      <c r="F22" s="80" t="n">
        <f aca="false">'High pensions'!I22</f>
        <v>18544872.8981371</v>
      </c>
      <c r="G22" s="80" t="n">
        <f aca="false">'High pensions'!K22</f>
        <v>66682.1496075563</v>
      </c>
      <c r="H22" s="80" t="n">
        <f aca="false">'High pensions'!V22</f>
        <v>366865.512725902</v>
      </c>
      <c r="I22" s="80" t="n">
        <f aca="false">'High pensions'!M22</f>
        <v>2062.33452394504</v>
      </c>
      <c r="J22" s="80" t="n">
        <f aca="false">'High pensions'!W22</f>
        <v>11346.3560636877</v>
      </c>
      <c r="K22" s="6"/>
      <c r="L22" s="80" t="n">
        <f aca="false">'High pensions'!N22</f>
        <v>4299591.36744104</v>
      </c>
      <c r="M22" s="8"/>
      <c r="N22" s="80" t="n">
        <f aca="false">'High pensions'!L22</f>
        <v>765085.873759933</v>
      </c>
      <c r="O22" s="6"/>
      <c r="P22" s="80" t="n">
        <f aca="false">'High pensions'!X22</f>
        <v>26519876.7856488</v>
      </c>
      <c r="Q22" s="8"/>
      <c r="R22" s="80" t="n">
        <f aca="false">'High SIPA income'!G17</f>
        <v>19424356.1338637</v>
      </c>
      <c r="S22" s="8"/>
      <c r="T22" s="80" t="n">
        <f aca="false">'High SIPA income'!J17</f>
        <v>74270709.2197953</v>
      </c>
      <c r="U22" s="6"/>
      <c r="V22" s="80" t="n">
        <f aca="false">'High SIPA income'!F17</f>
        <v>123378.287154311</v>
      </c>
      <c r="W22" s="8"/>
      <c r="X22" s="80" t="n">
        <f aca="false">'High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-0.0338162075561382</v>
      </c>
      <c r="AM22" s="6" t="n">
        <f aca="false">'Central scenario'!AM22</f>
        <v>7406781.38079157</v>
      </c>
      <c r="AN22" s="63" t="n">
        <f aca="false">AM22/AVERAGE(AG86:AG89)</f>
        <v>0.000993656872241851</v>
      </c>
      <c r="AO22" s="63" t="n">
        <f aca="false">'GDP evolution by scenario'!M85</f>
        <v>0.0257074301415008</v>
      </c>
      <c r="AP22" s="63"/>
      <c r="AQ22" s="6" t="n">
        <f aca="false">AQ21*(1+AO22)</f>
        <v>615092715.672879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373718027.656284</v>
      </c>
      <c r="AS22" s="64" t="n">
        <f aca="false">AQ22/AG89</f>
        <v>0.0817130192435511</v>
      </c>
      <c r="AT22" s="64" t="n">
        <f aca="false">AR22/AG89</f>
        <v>0.0496471956299033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0.0735831919929117</v>
      </c>
      <c r="BL22" s="61" t="n">
        <f aca="false">SUM(P86:P89)/AVERAGE(AG86:AG89)</f>
        <v>0.0170106315280826</v>
      </c>
      <c r="BM22" s="61" t="n">
        <f aca="false">SUM(D86:D89)/AVERAGE(AG86:AG89)</f>
        <v>0.0903887680209673</v>
      </c>
      <c r="BN22" s="61" t="n">
        <f aca="false">(SUM(H86:H89)+SUM(J86:J89))/AVERAGE(AG86:AG89)</f>
        <v>0.0129320831629433</v>
      </c>
      <c r="BO22" s="63" t="n">
        <f aca="false">AL22-BN22</f>
        <v>-0.0467482907190815</v>
      </c>
      <c r="BP22" s="32" t="n">
        <f aca="false">BN22+BM22</f>
        <v>0.103320851183911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'High pensions'!Q23</f>
        <v>108864344.754538</v>
      </c>
      <c r="E23" s="9"/>
      <c r="F23" s="81" t="n">
        <f aca="false">'High pensions'!I23</f>
        <v>19787383.310882</v>
      </c>
      <c r="G23" s="81" t="n">
        <f aca="false">'High pensions'!K23</f>
        <v>102244.218065323</v>
      </c>
      <c r="H23" s="81" t="n">
        <f aca="false">'High pensions'!V23</f>
        <v>562517.520874031</v>
      </c>
      <c r="I23" s="81" t="n">
        <f aca="false">'High pensions'!M23</f>
        <v>3162.19231129867</v>
      </c>
      <c r="J23" s="81" t="n">
        <f aca="false">'High pensions'!W23</f>
        <v>17397.4490991969</v>
      </c>
      <c r="K23" s="9"/>
      <c r="L23" s="81" t="n">
        <f aca="false">'High pensions'!N23</f>
        <v>3939404.98436416</v>
      </c>
      <c r="M23" s="67"/>
      <c r="N23" s="81" t="n">
        <f aca="false">'High pensions'!L23</f>
        <v>818579.510877658</v>
      </c>
      <c r="O23" s="9"/>
      <c r="P23" s="81" t="n">
        <f aca="false">'High pensions'!X23</f>
        <v>24945174.139856</v>
      </c>
      <c r="Q23" s="67"/>
      <c r="R23" s="81" t="n">
        <f aca="false">'High SIPA income'!G18</f>
        <v>23247350.7851997</v>
      </c>
      <c r="S23" s="67"/>
      <c r="T23" s="81" t="n">
        <f aca="false">'High SIPA income'!J18</f>
        <v>88888260.6146242</v>
      </c>
      <c r="U23" s="9"/>
      <c r="V23" s="81" t="n">
        <f aca="false">'High SIPA income'!F18</f>
        <v>131002.673091904</v>
      </c>
      <c r="W23" s="67"/>
      <c r="X23" s="81" t="n">
        <f aca="false">'High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-0.0308202281850387</v>
      </c>
      <c r="AM23" s="9" t="n">
        <f aca="false">'Central scenario'!AM23</f>
        <v>6738583.40306814</v>
      </c>
      <c r="AN23" s="69" t="n">
        <f aca="false">AM23/AVERAGE(AG90:AG93)</f>
        <v>0.000874524993509548</v>
      </c>
      <c r="AO23" s="69" t="n">
        <f aca="false">'GDP evolution by scenario'!M89</f>
        <v>0.0337208985170643</v>
      </c>
      <c r="AP23" s="69"/>
      <c r="AQ23" s="9" t="n">
        <f aca="false">AQ22*(1+AO23)</f>
        <v>635834194.716669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379478027.989989</v>
      </c>
      <c r="AS23" s="70" t="n">
        <f aca="false">AQ23/AG93</f>
        <v>0.0816313709419853</v>
      </c>
      <c r="AT23" s="70" t="n">
        <f aca="false">AR23/AG93</f>
        <v>0.0487191659784632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0.0741316274769587</v>
      </c>
      <c r="BL23" s="40" t="n">
        <f aca="false">SUM(P90:P93)/AVERAGE(AG90:AG93)</f>
        <v>0.0164944164047347</v>
      </c>
      <c r="BM23" s="40" t="n">
        <f aca="false">SUM(D90:D93)/AVERAGE(AG90:AG93)</f>
        <v>0.0884574392572628</v>
      </c>
      <c r="BN23" s="40" t="n">
        <f aca="false">(SUM(H90:H93)+SUM(J90:J93))/AVERAGE(AG90:AG93)</f>
        <v>0.0136035991689678</v>
      </c>
      <c r="BO23" s="69" t="n">
        <f aca="false">AL23-BN23</f>
        <v>-0.0444238273540065</v>
      </c>
      <c r="BP23" s="32" t="n">
        <f aca="false">BN23+BM23</f>
        <v>0.102061038426231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'High pensions'!Q24</f>
        <v>104310962.345675</v>
      </c>
      <c r="E24" s="9"/>
      <c r="F24" s="81" t="n">
        <f aca="false">'High pensions'!I24</f>
        <v>18959752.158659</v>
      </c>
      <c r="G24" s="81" t="n">
        <f aca="false">'High pensions'!K24</f>
        <v>148476.22300635</v>
      </c>
      <c r="H24" s="81" t="n">
        <f aca="false">'High pensions'!V24</f>
        <v>816872.371412834</v>
      </c>
      <c r="I24" s="81" t="n">
        <f aca="false">'High pensions'!M24</f>
        <v>4592.04813421701</v>
      </c>
      <c r="J24" s="81" t="n">
        <f aca="false">'High pensions'!W24</f>
        <v>25264.0939612217</v>
      </c>
      <c r="K24" s="9"/>
      <c r="L24" s="81" t="n">
        <f aca="false">'High pensions'!N24</f>
        <v>3599614.55233288</v>
      </c>
      <c r="M24" s="67"/>
      <c r="N24" s="81" t="n">
        <f aca="false">'High pensions'!L24</f>
        <v>785544.065131642</v>
      </c>
      <c r="O24" s="9"/>
      <c r="P24" s="81" t="n">
        <f aca="false">'High pensions'!X24</f>
        <v>23000248.6972876</v>
      </c>
      <c r="Q24" s="67"/>
      <c r="R24" s="81" t="n">
        <f aca="false">'High SIPA income'!G19</f>
        <v>20580119.0171851</v>
      </c>
      <c r="S24" s="67"/>
      <c r="T24" s="81" t="n">
        <f aca="false">'High SIPA income'!J19</f>
        <v>78689868.7761087</v>
      </c>
      <c r="U24" s="9"/>
      <c r="V24" s="81" t="n">
        <f aca="false">'High SIPA income'!F19</f>
        <v>137459.026655012</v>
      </c>
      <c r="W24" s="67"/>
      <c r="X24" s="81" t="n">
        <f aca="false">'High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-0.0292141608956934</v>
      </c>
      <c r="AM24" s="9" t="n">
        <f aca="false">'Central scenario'!AM24</f>
        <v>6098422.29766839</v>
      </c>
      <c r="AN24" s="69" t="n">
        <f aca="false">AM24/AVERAGE(AG94:AG97)</f>
        <v>0.000769092892111872</v>
      </c>
      <c r="AO24" s="69" t="n">
        <f aca="false">'GDP evolution by scenario'!M93</f>
        <v>0.029063833009197</v>
      </c>
      <c r="AP24" s="69"/>
      <c r="AQ24" s="9" t="n">
        <f aca="false">AQ23*(1+AO24)</f>
        <v>654313973.573452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384327875.328775</v>
      </c>
      <c r="AS24" s="70" t="n">
        <f aca="false">AQ24/AG97</f>
        <v>0.0817157839396065</v>
      </c>
      <c r="AT24" s="70" t="n">
        <f aca="false">AR24/AG97</f>
        <v>0.0479978342061323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0.0745746377540345</v>
      </c>
      <c r="BL24" s="40" t="n">
        <f aca="false">SUM(P94:P97)/AVERAGE(AG94:AG97)</f>
        <v>0.016142941932251</v>
      </c>
      <c r="BM24" s="40" t="n">
        <f aca="false">SUM(D94:D97)/AVERAGE(AG94:AG97)</f>
        <v>0.087645856717477</v>
      </c>
      <c r="BN24" s="40" t="n">
        <f aca="false">(SUM(H94:H97)+SUM(J94:J97))/AVERAGE(AG94:AG97)</f>
        <v>0.0142951721910799</v>
      </c>
      <c r="BO24" s="69" t="n">
        <f aca="false">AL24-BN24</f>
        <v>-0.0435093330867733</v>
      </c>
      <c r="BP24" s="32" t="n">
        <f aca="false">BN24+BM24</f>
        <v>0.101941028908557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'High pensions'!Q25</f>
        <v>113373996.039969</v>
      </c>
      <c r="E25" s="9"/>
      <c r="F25" s="81" t="n">
        <f aca="false">'High pensions'!I25</f>
        <v>20607065.8137661</v>
      </c>
      <c r="G25" s="81" t="n">
        <f aca="false">'High pensions'!K25</f>
        <v>189845.474762486</v>
      </c>
      <c r="H25" s="81" t="n">
        <f aca="false">'High pensions'!V25</f>
        <v>1044473.78867251</v>
      </c>
      <c r="I25" s="81" t="n">
        <f aca="false">'High pensions'!M25</f>
        <v>5871.50952873667</v>
      </c>
      <c r="J25" s="81" t="n">
        <f aca="false">'High pensions'!W25</f>
        <v>32303.3130517272</v>
      </c>
      <c r="K25" s="9"/>
      <c r="L25" s="81" t="n">
        <f aca="false">'High pensions'!N25</f>
        <v>4012507.36812272</v>
      </c>
      <c r="M25" s="67"/>
      <c r="N25" s="81" t="n">
        <f aca="false">'High pensions'!L25</f>
        <v>856510.300309789</v>
      </c>
      <c r="O25" s="9"/>
      <c r="P25" s="81" t="n">
        <f aca="false">'High pensions'!X25</f>
        <v>25533186.7687566</v>
      </c>
      <c r="Q25" s="67"/>
      <c r="R25" s="81" t="n">
        <f aca="false">'High SIPA income'!G20</f>
        <v>24342194.7243126</v>
      </c>
      <c r="S25" s="67"/>
      <c r="T25" s="81" t="n">
        <f aca="false">'High SIPA income'!J20</f>
        <v>93074491.3078076</v>
      </c>
      <c r="U25" s="9"/>
      <c r="V25" s="81" t="n">
        <f aca="false">'High SIPA income'!F20</f>
        <v>143698.094559182</v>
      </c>
      <c r="W25" s="67"/>
      <c r="X25" s="81" t="n">
        <f aca="false">'High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-0.0276193868090764</v>
      </c>
      <c r="AM25" s="9" t="n">
        <f aca="false">'Central scenario'!AM25</f>
        <v>5493111.4769607</v>
      </c>
      <c r="AN25" s="69" t="n">
        <f aca="false">AM25/AVERAGE(AG98:AG101)</f>
        <v>0.000675094210045916</v>
      </c>
      <c r="AO25" s="69" t="n">
        <f aca="false">'GDP evolution by scenario'!M97</f>
        <v>0.0261605922336385</v>
      </c>
      <c r="AP25" s="69"/>
      <c r="AQ25" s="9" t="n">
        <f aca="false">AQ24*(1+AO25)</f>
        <v>671431214.628879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388823451.885671</v>
      </c>
      <c r="AS25" s="70" t="n">
        <f aca="false">AQ25/AG101</f>
        <v>0.0815134293810948</v>
      </c>
      <c r="AT25" s="70" t="n">
        <f aca="false">AR25/AG101</f>
        <v>0.0472041398976582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0.0748076720125479</v>
      </c>
      <c r="BL25" s="40" t="n">
        <f aca="false">SUM(P98:P101)/AVERAGE(AG98:AG101)</f>
        <v>0.0158584425604149</v>
      </c>
      <c r="BM25" s="40" t="n">
        <f aca="false">SUM(D98:D101)/AVERAGE(AG98:AG101)</f>
        <v>0.0865686162612094</v>
      </c>
      <c r="BN25" s="40" t="n">
        <f aca="false">(SUM(H98:H101)+SUM(J98:J101))/AVERAGE(AG98:AG101)</f>
        <v>0.0151174487931699</v>
      </c>
      <c r="BO25" s="69" t="n">
        <f aca="false">AL25-BN25</f>
        <v>-0.0427368356022464</v>
      </c>
      <c r="BP25" s="32" t="n">
        <f aca="false">BN25+BM25</f>
        <v>0.101686065054379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'High pensions'!Q26</f>
        <v>105508838.342917</v>
      </c>
      <c r="E26" s="6"/>
      <c r="F26" s="80" t="n">
        <f aca="false">'High pensions'!I26</f>
        <v>19177480.3006855</v>
      </c>
      <c r="G26" s="80" t="n">
        <f aca="false">'High pensions'!K26</f>
        <v>193632.468036018</v>
      </c>
      <c r="H26" s="80" t="n">
        <f aca="false">'High pensions'!V26</f>
        <v>1065308.70831983</v>
      </c>
      <c r="I26" s="80" t="n">
        <f aca="false">'High pensions'!M26</f>
        <v>5988.63303204181</v>
      </c>
      <c r="J26" s="80" t="n">
        <f aca="false">'High pensions'!W26</f>
        <v>32947.6920098918</v>
      </c>
      <c r="K26" s="6"/>
      <c r="L26" s="80" t="n">
        <f aca="false">'High pensions'!N26</f>
        <v>4266228.99960084</v>
      </c>
      <c r="M26" s="8"/>
      <c r="N26" s="80" t="n">
        <f aca="false">'High pensions'!L26</f>
        <v>797289.861036606</v>
      </c>
      <c r="O26" s="6"/>
      <c r="P26" s="80" t="n">
        <f aca="false">'High pensions'!X26</f>
        <v>26523936.1366118</v>
      </c>
      <c r="Q26" s="8"/>
      <c r="R26" s="80" t="n">
        <f aca="false">'High SIPA income'!G21</f>
        <v>19334664.0730578</v>
      </c>
      <c r="S26" s="8"/>
      <c r="T26" s="80" t="n">
        <f aca="false">'High SIPA income'!J21</f>
        <v>73927763.8515407</v>
      </c>
      <c r="U26" s="6"/>
      <c r="V26" s="80" t="n">
        <f aca="false">'High SIPA income'!F21</f>
        <v>129450.461885458</v>
      </c>
      <c r="W26" s="8"/>
      <c r="X26" s="80" t="n">
        <f aca="false">'High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-0.0265835719461714</v>
      </c>
      <c r="AM26" s="6" t="n">
        <f aca="false">'Central scenario'!AM26</f>
        <v>4920541.96276278</v>
      </c>
      <c r="AN26" s="63" t="n">
        <f aca="false">AM26/AVERAGE(AG102:AG105)</f>
        <v>0.000591265103572353</v>
      </c>
      <c r="AO26" s="63" t="n">
        <f aca="false">'GDP evolution by scenario'!M101</f>
        <v>0.0227668960300791</v>
      </c>
      <c r="AP26" s="63"/>
      <c r="AQ26" s="6" t="n">
        <f aca="false">AQ25*(1+AO26)</f>
        <v>686717619.283684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392704076.715041</v>
      </c>
      <c r="AS26" s="64" t="n">
        <f aca="false">AQ26/AG105</f>
        <v>0.0819497115210268</v>
      </c>
      <c r="AT26" s="64" t="n">
        <f aca="false">AR26/AG105</f>
        <v>0.0468634922073179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0.0136292644465184</v>
      </c>
      <c r="BJ26" s="5" t="n">
        <f aca="false">BJ25+1</f>
        <v>2037</v>
      </c>
      <c r="BK26" s="61" t="n">
        <f aca="false">SUM(T102:T105)/AVERAGE(AG102:AG105)</f>
        <v>0.0751649506573805</v>
      </c>
      <c r="BL26" s="61" t="n">
        <f aca="false">SUM(P102:P105)/AVERAGE(AG102:AG105)</f>
        <v>0.0155799596950466</v>
      </c>
      <c r="BM26" s="61" t="n">
        <f aca="false">SUM(D102:D105)/AVERAGE(AG102:AG105)</f>
        <v>0.0861685629085053</v>
      </c>
      <c r="BN26" s="61" t="n">
        <f aca="false">(SUM(H102:H105)+SUM(J102:J105))/AVERAGE(AG102:AG105)</f>
        <v>0.016038981808132</v>
      </c>
      <c r="BO26" s="63" t="n">
        <f aca="false">AL26-BN26</f>
        <v>-0.0426225537543034</v>
      </c>
      <c r="BP26" s="32" t="n">
        <f aca="false">BN26+BM26</f>
        <v>0.102207544716637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'High pensions'!Q27</f>
        <v>106211690.286711</v>
      </c>
      <c r="E27" s="9"/>
      <c r="F27" s="81" t="n">
        <f aca="false">'High pensions'!I27</f>
        <v>19305231.9612867</v>
      </c>
      <c r="G27" s="81" t="n">
        <f aca="false">'High pensions'!K27</f>
        <v>211229.041623464</v>
      </c>
      <c r="H27" s="81" t="n">
        <f aca="false">'High pensions'!V27</f>
        <v>1162119.8643694</v>
      </c>
      <c r="I27" s="81" t="n">
        <f aca="false">'High pensions'!M27</f>
        <v>6532.85695742682</v>
      </c>
      <c r="J27" s="81" t="n">
        <f aca="false">'High pensions'!W27</f>
        <v>35941.8514753426</v>
      </c>
      <c r="K27" s="9"/>
      <c r="L27" s="81" t="n">
        <f aca="false">'High pensions'!N27</f>
        <v>3669736.53404985</v>
      </c>
      <c r="M27" s="67"/>
      <c r="N27" s="81" t="n">
        <f aca="false">'High pensions'!L27</f>
        <v>790986.917545874</v>
      </c>
      <c r="O27" s="9"/>
      <c r="P27" s="81" t="n">
        <f aca="false">'High pensions'!X27</f>
        <v>23394056.9618448</v>
      </c>
      <c r="Q27" s="67"/>
      <c r="R27" s="81" t="n">
        <f aca="false">'High SIPA income'!G22</f>
        <v>22041038.7281914</v>
      </c>
      <c r="S27" s="67"/>
      <c r="T27" s="81" t="n">
        <f aca="false">'High SIPA income'!J22</f>
        <v>84275821.9115361</v>
      </c>
      <c r="U27" s="9"/>
      <c r="V27" s="81" t="n">
        <f aca="false">'High SIPA income'!F22</f>
        <v>124241.716375217</v>
      </c>
      <c r="W27" s="67"/>
      <c r="X27" s="81" t="n">
        <f aca="false">'High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-0.0257780425570024</v>
      </c>
      <c r="AM27" s="9" t="n">
        <f aca="false">'Central scenario'!AM27</f>
        <v>4379286.21321994</v>
      </c>
      <c r="AN27" s="69" t="n">
        <f aca="false">AM27/AVERAGE(AG106:AG109)</f>
        <v>0.00051435392201452</v>
      </c>
      <c r="AO27" s="69" t="n">
        <f aca="false">'GDP evolution by scenario'!M105</f>
        <v>0.0230823257074879</v>
      </c>
      <c r="AP27" s="69"/>
      <c r="AQ27" s="9" t="n">
        <f aca="false">AQ26*(1+AO27)</f>
        <v>702568659.041061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397343174.581144</v>
      </c>
      <c r="AS27" s="70" t="n">
        <f aca="false">AQ27/AG109</f>
        <v>0.0815995954503432</v>
      </c>
      <c r="AT27" s="70" t="n">
        <f aca="false">AR27/AG109</f>
        <v>0.0461492864555484</v>
      </c>
      <c r="AU27" s="7"/>
      <c r="AV27" s="7"/>
      <c r="AW27" s="7" t="n">
        <f aca="false">workers_and_wage_high!C15</f>
        <v>11421402</v>
      </c>
      <c r="AX27" s="7"/>
      <c r="AY27" s="40" t="n">
        <f aca="false">(AW27-AW26)/AW26</f>
        <v>-0.0053104848742582</v>
      </c>
      <c r="AZ27" s="12" t="n">
        <f aca="false">workers_and_wage_high!B15</f>
        <v>6723.17180647536</v>
      </c>
      <c r="BA27" s="40" t="n">
        <f aca="false">(AZ27-AZ26)/AZ26</f>
        <v>-0.0125832510846933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0.01311411991336</v>
      </c>
      <c r="BJ27" s="7" t="n">
        <f aca="false">BJ26+1</f>
        <v>2038</v>
      </c>
      <c r="BK27" s="40" t="n">
        <f aca="false">SUM(T106:T109)/AVERAGE(AG106:AG109)</f>
        <v>0.0754586802068316</v>
      </c>
      <c r="BL27" s="40" t="n">
        <f aca="false">SUM(P106:P109)/AVERAGE(AG106:AG109)</f>
        <v>0.0153480305454732</v>
      </c>
      <c r="BM27" s="40" t="n">
        <f aca="false">SUM(D106:D109)/AVERAGE(AG106:AG109)</f>
        <v>0.0858886922183607</v>
      </c>
      <c r="BN27" s="40" t="n">
        <f aca="false">(SUM(H106:H109)+SUM(J106:J109))/AVERAGE(AG106:AG109)</f>
        <v>0.0165519150050174</v>
      </c>
      <c r="BO27" s="69" t="n">
        <f aca="false">AL27-BN27</f>
        <v>-0.0423299575620197</v>
      </c>
      <c r="BP27" s="32" t="n">
        <f aca="false">BN27+BM27</f>
        <v>0.102440607223378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'High pensions'!Q28</f>
        <v>99388176.5088936</v>
      </c>
      <c r="E28" s="9"/>
      <c r="F28" s="81" t="n">
        <f aca="false">'High pensions'!I28</f>
        <v>18064977.5607004</v>
      </c>
      <c r="G28" s="81" t="n">
        <f aca="false">'High pensions'!K28</f>
        <v>227995.709527446</v>
      </c>
      <c r="H28" s="81" t="n">
        <f aca="false">'High pensions'!V28</f>
        <v>1254365.1242103</v>
      </c>
      <c r="I28" s="81" t="n">
        <f aca="false">'High pensions'!M28</f>
        <v>7051.41369672515</v>
      </c>
      <c r="J28" s="81" t="n">
        <f aca="false">'High pensions'!W28</f>
        <v>38794.7976559888</v>
      </c>
      <c r="K28" s="9"/>
      <c r="L28" s="81" t="n">
        <f aca="false">'High pensions'!N28</f>
        <v>3308279.04526512</v>
      </c>
      <c r="M28" s="67"/>
      <c r="N28" s="81" t="n">
        <f aca="false">'High pensions'!L28</f>
        <v>750970.232147779</v>
      </c>
      <c r="O28" s="9"/>
      <c r="P28" s="81" t="n">
        <f aca="false">'High pensions'!X28</f>
        <v>21298292.3380149</v>
      </c>
      <c r="Q28" s="67"/>
      <c r="R28" s="81" t="n">
        <f aca="false">'High SIPA income'!G23</f>
        <v>18066228.260474</v>
      </c>
      <c r="S28" s="67"/>
      <c r="T28" s="81" t="n">
        <f aca="false">'High SIPA income'!J23</f>
        <v>69077789.5846383</v>
      </c>
      <c r="U28" s="9"/>
      <c r="V28" s="81" t="n">
        <f aca="false">'High SIPA income'!F23</f>
        <v>112485.920454584</v>
      </c>
      <c r="W28" s="67"/>
      <c r="X28" s="81" t="n">
        <f aca="false">'High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-0.0243640418221802</v>
      </c>
      <c r="AM28" s="9" t="n">
        <f aca="false">'Central scenario'!AM28</f>
        <v>3887732.69163583</v>
      </c>
      <c r="AN28" s="69" t="n">
        <f aca="false">AM28/AVERAGE(AG110:AG113)</f>
        <v>0.000445427230030082</v>
      </c>
      <c r="AO28" s="69" t="n">
        <f aca="false">'GDP evolution by scenario'!M109</f>
        <v>0.0251286220536231</v>
      </c>
      <c r="AP28" s="69"/>
      <c r="AQ28" s="9" t="n">
        <f aca="false">AQ27*(1+AO28)</f>
        <v>720223241.340824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403395552.865026</v>
      </c>
      <c r="AS28" s="70" t="n">
        <f aca="false">AQ28/AG113</f>
        <v>0.0815183256288826</v>
      </c>
      <c r="AT28" s="70" t="n">
        <f aca="false">AR28/AG113</f>
        <v>0.0456582461494503</v>
      </c>
      <c r="AU28" s="9"/>
      <c r="AV28" s="7"/>
      <c r="AW28" s="7" t="n">
        <f aca="false">workers_and_wage_high!C16</f>
        <v>11521980</v>
      </c>
      <c r="AX28" s="7"/>
      <c r="AY28" s="40" t="n">
        <f aca="false">(AW28-AW27)/AW27</f>
        <v>0.00880609928623474</v>
      </c>
      <c r="AZ28" s="12" t="n">
        <f aca="false">workers_and_wage_high!B16</f>
        <v>6342.54075613813</v>
      </c>
      <c r="BA28" s="40" t="n">
        <f aca="false">(AZ28-AZ27)/AZ27</f>
        <v>-0.0566148034430167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0.0180582785472296</v>
      </c>
      <c r="BJ28" s="7" t="n">
        <f aca="false">BJ27+1</f>
        <v>2039</v>
      </c>
      <c r="BK28" s="40" t="n">
        <f aca="false">SUM(T110:T113)/AVERAGE(AG110:AG113)</f>
        <v>0.0755802693625556</v>
      </c>
      <c r="BL28" s="40" t="n">
        <f aca="false">SUM(P110:P113)/AVERAGE(AG110:AG113)</f>
        <v>0.0150457449343411</v>
      </c>
      <c r="BM28" s="40" t="n">
        <f aca="false">SUM(D110:D113)/AVERAGE(AG110:AG113)</f>
        <v>0.0848985662503947</v>
      </c>
      <c r="BN28" s="40" t="n">
        <f aca="false">(SUM(H110:H113)+SUM(J110:J113))/AVERAGE(AG110:AG113)</f>
        <v>0.0173135355044196</v>
      </c>
      <c r="BO28" s="69" t="n">
        <f aca="false">AL28-BN28</f>
        <v>-0.0416775773265998</v>
      </c>
      <c r="BP28" s="32" t="n">
        <f aca="false">BN28+BM28</f>
        <v>0.102212101754814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'High pensions'!Q29</f>
        <v>91125826.8952763</v>
      </c>
      <c r="E29" s="9"/>
      <c r="F29" s="81" t="n">
        <f aca="false">'High pensions'!I29</f>
        <v>16563197.7151339</v>
      </c>
      <c r="G29" s="81" t="n">
        <f aca="false">'High pensions'!K29</f>
        <v>233179.582375956</v>
      </c>
      <c r="H29" s="81" t="n">
        <f aca="false">'High pensions'!V29</f>
        <v>1282885.26313305</v>
      </c>
      <c r="I29" s="81" t="n">
        <f aca="false">'High pensions'!M29</f>
        <v>7211.73966111208</v>
      </c>
      <c r="J29" s="81" t="n">
        <f aca="false">'High pensions'!W29</f>
        <v>39676.8638082386</v>
      </c>
      <c r="K29" s="9"/>
      <c r="L29" s="81" t="n">
        <f aca="false">'High pensions'!N29</f>
        <v>3051396.7057971</v>
      </c>
      <c r="M29" s="67"/>
      <c r="N29" s="81" t="n">
        <f aca="false">'High pensions'!L29</f>
        <v>686850.352897843</v>
      </c>
      <c r="O29" s="9"/>
      <c r="P29" s="81" t="n">
        <f aca="false">'High pensions'!X29</f>
        <v>19612560.0001379</v>
      </c>
      <c r="Q29" s="67"/>
      <c r="R29" s="81" t="n">
        <f aca="false">'High SIPA income'!G24</f>
        <v>19758169.3249393</v>
      </c>
      <c r="S29" s="67"/>
      <c r="T29" s="81" t="n">
        <f aca="false">'High SIPA income'!J24</f>
        <v>75547072.8880299</v>
      </c>
      <c r="U29" s="9"/>
      <c r="V29" s="81" t="n">
        <f aca="false">'High SIPA income'!F24</f>
        <v>112102.826524005</v>
      </c>
      <c r="W29" s="67"/>
      <c r="X29" s="81" t="n">
        <f aca="false">'High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-0.0223850353878035</v>
      </c>
      <c r="AM29" s="9" t="n">
        <f aca="false">'Central scenario'!AM29</f>
        <v>3427469.19706586</v>
      </c>
      <c r="AN29" s="69" t="n">
        <f aca="false">AM29/AVERAGE(AG114:AG117)</f>
        <v>0.000382536030744431</v>
      </c>
      <c r="AO29" s="69" t="n">
        <f aca="false">'GDP evolution by scenario'!M113</f>
        <v>0.026553480073048</v>
      </c>
      <c r="AP29" s="69"/>
      <c r="AQ29" s="9" t="n">
        <f aca="false">AQ28*(1+AO29)</f>
        <v>739347674.827914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410638123.338609</v>
      </c>
      <c r="AS29" s="70" t="n">
        <f aca="false">AQ29/AG117</f>
        <v>0.082090189109065</v>
      </c>
      <c r="AT29" s="70" t="n">
        <f aca="false">AR29/AG117</f>
        <v>0.0455933823124607</v>
      </c>
      <c r="AV29" s="7"/>
      <c r="AW29" s="7" t="n">
        <f aca="false">workers_and_wage_high!C17</f>
        <v>11538154</v>
      </c>
      <c r="AX29" s="7"/>
      <c r="AY29" s="40" t="n">
        <f aca="false">(AW29-AW28)/AW28</f>
        <v>0.00140375178571739</v>
      </c>
      <c r="AZ29" s="12" t="n">
        <f aca="false">workers_and_wage_high!B17</f>
        <v>6004.7550431554</v>
      </c>
      <c r="BA29" s="40" t="n">
        <f aca="false">(AZ29-AZ28)/AZ28</f>
        <v>-0.0532571608082817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0.0139641922533746</v>
      </c>
      <c r="BJ29" s="7" t="n">
        <f aca="false">BJ28+1</f>
        <v>2040</v>
      </c>
      <c r="BK29" s="40" t="n">
        <f aca="false">SUM(T114:T117)/AVERAGE(AG114:AG117)</f>
        <v>0.076146042182318</v>
      </c>
      <c r="BL29" s="40" t="n">
        <f aca="false">SUM(P114:P117)/AVERAGE(AG114:AG117)</f>
        <v>0.0148778444102739</v>
      </c>
      <c r="BM29" s="40" t="n">
        <f aca="false">SUM(D114:D117)/AVERAGE(AG114:AG117)</f>
        <v>0.0836532331598475</v>
      </c>
      <c r="BN29" s="40" t="n">
        <f aca="false">(SUM(H114:H117)+SUM(J114:J117))/AVERAGE(AG114:AG117)</f>
        <v>0.0180369298947056</v>
      </c>
      <c r="BO29" s="69" t="n">
        <f aca="false">AL29-BN29</f>
        <v>-0.040421965282509</v>
      </c>
      <c r="BP29" s="32" t="n">
        <f aca="false">BN29+BM29</f>
        <v>0.101690163054553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'High pensions'!Q30</f>
        <v>90613526.7491123</v>
      </c>
      <c r="E30" s="6"/>
      <c r="F30" s="80" t="n">
        <f aca="false">'High pensions'!I30</f>
        <v>16470081.0993565</v>
      </c>
      <c r="G30" s="80" t="n">
        <f aca="false">'High pensions'!K30</f>
        <v>189879.95484708</v>
      </c>
      <c r="H30" s="80" t="n">
        <f aca="false">'High pensions'!V30</f>
        <v>1044663.48792468</v>
      </c>
      <c r="I30" s="80" t="n">
        <f aca="false">'High pensions'!M30</f>
        <v>5872.57592310553</v>
      </c>
      <c r="J30" s="80" t="n">
        <f aca="false">'High pensions'!W30</f>
        <v>32309.1800389074</v>
      </c>
      <c r="K30" s="6"/>
      <c r="L30" s="80" t="n">
        <f aca="false">'High pensions'!N30</f>
        <v>3574517.52676076</v>
      </c>
      <c r="M30" s="8"/>
      <c r="N30" s="80" t="n">
        <f aca="false">'High pensions'!L30</f>
        <v>683471.593930826</v>
      </c>
      <c r="O30" s="6"/>
      <c r="P30" s="80" t="n">
        <f aca="false">'High pensions'!X30</f>
        <v>22308447.4919886</v>
      </c>
      <c r="Q30" s="8"/>
      <c r="R30" s="80" t="n">
        <f aca="false">'High SIPA income'!G25</f>
        <v>15760588.8300529</v>
      </c>
      <c r="S30" s="8"/>
      <c r="T30" s="80" t="n">
        <f aca="false">'High SIPA income'!J25</f>
        <v>60261977.3887342</v>
      </c>
      <c r="U30" s="6"/>
      <c r="V30" s="80" t="n">
        <f aca="false">'High SIPA income'!F25</f>
        <v>110988.074669527</v>
      </c>
      <c r="W30" s="8"/>
      <c r="X30" s="80" t="n">
        <f aca="false">'High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-0.292826872848698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11452346</v>
      </c>
      <c r="AX30" s="5"/>
      <c r="AY30" s="61" t="n">
        <f aca="false">(AW30-AW29)/AW29</f>
        <v>-0.00743689155128281</v>
      </c>
      <c r="AZ30" s="11" t="n">
        <f aca="false">workers_and_wage_high!B18</f>
        <v>5984.66038142344</v>
      </c>
      <c r="BA30" s="61" t="n">
        <f aca="false">(AZ30-AZ29)/AZ29</f>
        <v>-0.00334645819646946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0.0162218165635501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'High pensions'!Q31</f>
        <v>91487854.0194997</v>
      </c>
      <c r="E31" s="9"/>
      <c r="F31" s="81" t="n">
        <f aca="false">'High pensions'!I31</f>
        <v>16629000.430358</v>
      </c>
      <c r="G31" s="81" t="n">
        <f aca="false">'High pensions'!K31</f>
        <v>194832.254670393</v>
      </c>
      <c r="H31" s="81" t="n">
        <f aca="false">'High pensions'!V31</f>
        <v>1071909.58038787</v>
      </c>
      <c r="I31" s="81" t="n">
        <f aca="false">'High pensions'!M31</f>
        <v>6025.73983516681</v>
      </c>
      <c r="J31" s="81" t="n">
        <f aca="false">'High pensions'!W31</f>
        <v>33151.8426924086</v>
      </c>
      <c r="K31" s="9"/>
      <c r="L31" s="81" t="n">
        <f aca="false">'High pensions'!N31</f>
        <v>3250287.77850783</v>
      </c>
      <c r="M31" s="67"/>
      <c r="N31" s="81" t="n">
        <f aca="false">'High pensions'!L31</f>
        <v>691128.159056459</v>
      </c>
      <c r="O31" s="9"/>
      <c r="P31" s="81" t="n">
        <f aca="false">'High pensions'!X31</f>
        <v>20668141.9492501</v>
      </c>
      <c r="Q31" s="67"/>
      <c r="R31" s="81" t="n">
        <f aca="false">'High SIPA income'!G26</f>
        <v>18703119.7272112</v>
      </c>
      <c r="S31" s="67"/>
      <c r="T31" s="81" t="n">
        <f aca="false">'High SIPA income'!J26</f>
        <v>71512999.3081739</v>
      </c>
      <c r="U31" s="9"/>
      <c r="V31" s="81" t="n">
        <f aca="false">'High SIPA income'!F26</f>
        <v>107486.273713936</v>
      </c>
      <c r="W31" s="67"/>
      <c r="X31" s="81" t="n">
        <f aca="false">'High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11487356</v>
      </c>
      <c r="AX31" s="7"/>
      <c r="AY31" s="40" t="n">
        <f aca="false">(AW31-AW30)/AW30</f>
        <v>0.00305701556694148</v>
      </c>
      <c r="AZ31" s="12" t="n">
        <f aca="false">workers_and_wage_high!B19</f>
        <v>5961.57826280046</v>
      </c>
      <c r="BA31" s="40" t="n">
        <f aca="false">(AZ31-AZ30)/AZ30</f>
        <v>-0.00385688028256918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0.0140944979975565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'High pensions'!Q32</f>
        <v>93551779.3424859</v>
      </c>
      <c r="E32" s="9"/>
      <c r="F32" s="81" t="n">
        <f aca="false">'High pensions'!I32</f>
        <v>17004143.2889593</v>
      </c>
      <c r="G32" s="81" t="n">
        <f aca="false">'High pensions'!K32</f>
        <v>186101.284892964</v>
      </c>
      <c r="H32" s="81" t="n">
        <f aca="false">'High pensions'!V32</f>
        <v>1023874.36072501</v>
      </c>
      <c r="I32" s="81" t="n">
        <f aca="false">'High pensions'!M32</f>
        <v>5755.70984205039</v>
      </c>
      <c r="J32" s="81" t="n">
        <f aca="false">'High pensions'!W32</f>
        <v>31666.2173420105</v>
      </c>
      <c r="K32" s="9"/>
      <c r="L32" s="81" t="n">
        <f aca="false">'High pensions'!N32</f>
        <v>3177620.63583764</v>
      </c>
      <c r="M32" s="67"/>
      <c r="N32" s="81" t="n">
        <f aca="false">'High pensions'!L32</f>
        <v>708198.933659263</v>
      </c>
      <c r="O32" s="9"/>
      <c r="P32" s="81" t="n">
        <f aca="false">'High pensions'!X32</f>
        <v>20384990.1656612</v>
      </c>
      <c r="Q32" s="67"/>
      <c r="R32" s="81" t="n">
        <f aca="false">'High SIPA income'!G27</f>
        <v>15783642.2468858</v>
      </c>
      <c r="S32" s="67"/>
      <c r="T32" s="81" t="n">
        <f aca="false">'High SIPA income'!J27</f>
        <v>60350124.1260734</v>
      </c>
      <c r="U32" s="9"/>
      <c r="V32" s="81" t="n">
        <f aca="false">'High SIPA income'!F27</f>
        <v>109352.321436835</v>
      </c>
      <c r="W32" s="67"/>
      <c r="X32" s="81" t="n">
        <f aca="false">'High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11551134</v>
      </c>
      <c r="AX32" s="7"/>
      <c r="AY32" s="40" t="n">
        <f aca="false">(AW32-AW31)/AW31</f>
        <v>0.00555201736587601</v>
      </c>
      <c r="AZ32" s="12" t="n">
        <f aca="false">workers_and_wage_high!B20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0.0166469714147742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'High pensions'!Q33</f>
        <v>92326295.8791038</v>
      </c>
      <c r="E33" s="9"/>
      <c r="F33" s="81" t="n">
        <f aca="false">'High pensions'!I33</f>
        <v>16781397.163166</v>
      </c>
      <c r="G33" s="81" t="n">
        <f aca="false">'High pensions'!K33</f>
        <v>200464.877487003</v>
      </c>
      <c r="H33" s="81" t="n">
        <f aca="false">'High pensions'!V33</f>
        <v>1102898.60923246</v>
      </c>
      <c r="I33" s="81" t="n">
        <f aca="false">'High pensions'!M33</f>
        <v>6199.94466454655</v>
      </c>
      <c r="J33" s="81" t="n">
        <f aca="false">'High pensions'!W33</f>
        <v>34110.2662649217</v>
      </c>
      <c r="K33" s="9"/>
      <c r="L33" s="81" t="n">
        <f aca="false">'High pensions'!N33</f>
        <v>3280777.27976349</v>
      </c>
      <c r="M33" s="67"/>
      <c r="N33" s="81" t="n">
        <f aca="false">'High pensions'!L33</f>
        <v>699992.023834843</v>
      </c>
      <c r="O33" s="9"/>
      <c r="P33" s="81" t="n">
        <f aca="false">'High pensions'!X33</f>
        <v>20875118.4849545</v>
      </c>
      <c r="Q33" s="67"/>
      <c r="R33" s="81" t="n">
        <f aca="false">'High SIPA income'!G28</f>
        <v>17957110.8584092</v>
      </c>
      <c r="S33" s="67"/>
      <c r="T33" s="81" t="n">
        <f aca="false">'High SIPA income'!J28</f>
        <v>68660569.7404526</v>
      </c>
      <c r="U33" s="9"/>
      <c r="V33" s="81" t="n">
        <f aca="false">'High SIPA income'!F28</f>
        <v>109843.876246888</v>
      </c>
      <c r="W33" s="67"/>
      <c r="X33" s="81" t="n">
        <f aca="false">'High SIPA income'!M28</f>
        <v>275896.148263909</v>
      </c>
      <c r="Y33" s="9"/>
      <c r="Z33" s="9" t="n">
        <f aca="false">R33+V33-N33-L33-F33</f>
        <v>-2695211.73210834</v>
      </c>
      <c r="AA33" s="9"/>
      <c r="AB33" s="9" t="n">
        <f aca="false">T33-P33-D33</f>
        <v>-44540844.6236056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-0.00884144935501094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11655382</v>
      </c>
      <c r="AX33" s="7"/>
      <c r="AY33" s="40" t="n">
        <f aca="false">(AW33-AW32)/AW32</f>
        <v>0.00902491478325851</v>
      </c>
      <c r="AZ33" s="12" t="n">
        <f aca="false">workers_and_wage_high!B21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0.014509683032638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'High pensions'!Q34</f>
        <v>105836492.094276</v>
      </c>
      <c r="E34" s="6"/>
      <c r="F34" s="80" t="n">
        <f aca="false">'High pensions'!I34</f>
        <v>19237035.2485061</v>
      </c>
      <c r="G34" s="80" t="n">
        <f aca="false">'High pensions'!K34</f>
        <v>233133.974652747</v>
      </c>
      <c r="H34" s="80" t="n">
        <f aca="false">'High pensions'!V34</f>
        <v>1282634.3428964</v>
      </c>
      <c r="I34" s="80" t="n">
        <f aca="false">'High pensions'!M34</f>
        <v>7210.32911297155</v>
      </c>
      <c r="J34" s="80" t="n">
        <f aca="false">'High pensions'!W34</f>
        <v>39669.1033885484</v>
      </c>
      <c r="K34" s="6"/>
      <c r="L34" s="80" t="n">
        <f aca="false">'High pensions'!N34</f>
        <v>3813388.74692218</v>
      </c>
      <c r="M34" s="8"/>
      <c r="N34" s="80" t="n">
        <f aca="false">'High pensions'!L34</f>
        <v>716576.590225104</v>
      </c>
      <c r="O34" s="6"/>
      <c r="P34" s="80" t="n">
        <f aca="false">'High pensions'!X34</f>
        <v>23730085.3110103</v>
      </c>
      <c r="Q34" s="8"/>
      <c r="R34" s="80" t="n">
        <f aca="false">'High SIPA income'!G29</f>
        <v>16441377.8239414</v>
      </c>
      <c r="S34" s="8"/>
      <c r="T34" s="80" t="n">
        <f aca="false">'High SIPA income'!J29</f>
        <v>62865033.1120063</v>
      </c>
      <c r="U34" s="6"/>
      <c r="V34" s="80" t="n">
        <f aca="false">'High SIPA income'!F29</f>
        <v>111198.450878821</v>
      </c>
      <c r="W34" s="8"/>
      <c r="X34" s="80" t="n">
        <f aca="false">'High SIPA income'!M29</f>
        <v>279298.449204622</v>
      </c>
      <c r="Y34" s="6"/>
      <c r="Z34" s="6" t="n">
        <f aca="false">R34+V34-N34-L34-F34</f>
        <v>-7214424.31083318</v>
      </c>
      <c r="AA34" s="6"/>
      <c r="AB34" s="6" t="n">
        <f aca="false">T34-P34-D34</f>
        <v>-66701544.2932798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-0.0139144450733027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5" t="n">
        <f aca="false">workers_and_wage_high!C22</f>
        <v>11431158</v>
      </c>
      <c r="AX34" s="5"/>
      <c r="AY34" s="61" t="n">
        <f aca="false">(AW34-AW33)/AW33</f>
        <v>-0.0192378079071111</v>
      </c>
      <c r="AZ34" s="11" t="n">
        <f aca="false">workers_and_wage_high!B22</f>
        <v>5989.32191199784</v>
      </c>
      <c r="BA34" s="61" t="n">
        <f aca="false">(AZ34-AZ33)/AZ33</f>
        <v>0.0547128760098161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0.0179406296306316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'High pensions'!Q35</f>
        <v>97536783.4312623</v>
      </c>
      <c r="E35" s="9"/>
      <c r="F35" s="81" t="n">
        <f aca="false">'High pensions'!I35</f>
        <v>17728464.9534844</v>
      </c>
      <c r="G35" s="81" t="n">
        <f aca="false">'High pensions'!K35</f>
        <v>265124.468687724</v>
      </c>
      <c r="H35" s="81" t="n">
        <f aca="false">'High pensions'!V35</f>
        <v>1458636.60235516</v>
      </c>
      <c r="I35" s="81" t="n">
        <f aca="false">'High pensions'!M35</f>
        <v>8199.72583570279</v>
      </c>
      <c r="J35" s="81" t="n">
        <f aca="false">'High pensions'!W35</f>
        <v>45112.4722377883</v>
      </c>
      <c r="K35" s="9"/>
      <c r="L35" s="81" t="n">
        <f aca="false">'High pensions'!N35</f>
        <v>3033806.44798729</v>
      </c>
      <c r="M35" s="67"/>
      <c r="N35" s="81" t="n">
        <f aca="false">'High pensions'!L35</f>
        <v>731231.321868766</v>
      </c>
      <c r="O35" s="9"/>
      <c r="P35" s="81" t="n">
        <f aca="false">'High pensions'!X35</f>
        <v>19765455.0655174</v>
      </c>
      <c r="Q35" s="67"/>
      <c r="R35" s="81" t="n">
        <f aca="false">'High SIPA income'!G30</f>
        <v>18985673.4257271</v>
      </c>
      <c r="S35" s="67"/>
      <c r="T35" s="81" t="n">
        <f aca="false">'High SIPA income'!J30</f>
        <v>72593367.863859</v>
      </c>
      <c r="U35" s="9"/>
      <c r="V35" s="81" t="n">
        <f aca="false">'High SIPA income'!F30</f>
        <v>92598.769380318</v>
      </c>
      <c r="W35" s="67"/>
      <c r="X35" s="81" t="n">
        <f aca="false">'High SIPA income'!M30</f>
        <v>232581.411717356</v>
      </c>
      <c r="Y35" s="9"/>
      <c r="Z35" s="9" t="n">
        <f aca="false">R35+V35-N35-L35-F35</f>
        <v>-2415230.52823308</v>
      </c>
      <c r="AA35" s="9"/>
      <c r="AB35" s="9" t="n">
        <f aca="false">T35-P35-D35</f>
        <v>-44708870.6329207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-0.0111217493164866</v>
      </c>
      <c r="AK35" s="7"/>
      <c r="AL35" s="7"/>
      <c r="AM35" s="90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9950328</v>
      </c>
      <c r="AX35" s="7"/>
      <c r="AY35" s="40" t="n">
        <f aca="false">(AW35-AW34)/AW34</f>
        <v>-0.129543306111244</v>
      </c>
      <c r="AZ35" s="12" t="n">
        <f aca="false">workers_and_wage_high!B23</f>
        <v>6367.86106940948</v>
      </c>
      <c r="BA35" s="40" t="n">
        <f aca="false">(AZ35-AZ34)/AZ34</f>
        <v>0.0632023395926261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0.015466466699391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'High pensions'!Q36</f>
        <v>97069809.8803215</v>
      </c>
      <c r="E36" s="9"/>
      <c r="F36" s="81" t="n">
        <f aca="false">'High pensions'!I36</f>
        <v>17643586.9829299</v>
      </c>
      <c r="G36" s="81" t="n">
        <f aca="false">'High pensions'!K36</f>
        <v>282736.660424604</v>
      </c>
      <c r="H36" s="81" t="n">
        <f aca="false">'High pensions'!V36</f>
        <v>1555533.68485481</v>
      </c>
      <c r="I36" s="81" t="n">
        <f aca="false">'High pensions'!M36</f>
        <v>8744.43279663729</v>
      </c>
      <c r="J36" s="81" t="n">
        <f aca="false">'High pensions'!W36</f>
        <v>48109.2892223139</v>
      </c>
      <c r="K36" s="9"/>
      <c r="L36" s="81" t="n">
        <f aca="false">'High pensions'!N36</f>
        <v>2994679.94402809</v>
      </c>
      <c r="M36" s="67"/>
      <c r="N36" s="81" t="n">
        <f aca="false">'High pensions'!L36</f>
        <v>730278.100605764</v>
      </c>
      <c r="O36" s="9"/>
      <c r="P36" s="81" t="n">
        <f aca="false">'High pensions'!X36</f>
        <v>19557183.1083302</v>
      </c>
      <c r="Q36" s="67"/>
      <c r="R36" s="81" t="n">
        <f aca="false">'High SIPA income'!G31</f>
        <v>16172955.7739184</v>
      </c>
      <c r="S36" s="67"/>
      <c r="T36" s="81" t="n">
        <f aca="false">'High SIPA income'!J31</f>
        <v>61838698.1391478</v>
      </c>
      <c r="U36" s="9"/>
      <c r="V36" s="81" t="n">
        <f aca="false">'High SIPA income'!F31</f>
        <v>90774.8361162303</v>
      </c>
      <c r="W36" s="67"/>
      <c r="X36" s="81" t="n">
        <f aca="false">'High SIPA income'!M31</f>
        <v>228000.21721252</v>
      </c>
      <c r="Y36" s="9"/>
      <c r="Z36" s="9" t="n">
        <f aca="false">R36+V36-N36-L36-F36</f>
        <v>-5104814.41752922</v>
      </c>
      <c r="AA36" s="9"/>
      <c r="AB36" s="9" t="n">
        <f aca="false">T36-P36-D36</f>
        <v>-54788294.849504</v>
      </c>
      <c r="AC36" s="50"/>
      <c r="AD36" s="9"/>
      <c r="AE36" s="9"/>
      <c r="AF36" s="9"/>
      <c r="AG36" s="9" t="n">
        <f aca="false">AG35*'Optimist macro hypothesis'!B18/'Optimist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-0.0123720955572431</v>
      </c>
      <c r="AK36" s="7"/>
      <c r="AL36" s="7"/>
      <c r="AU36" s="9"/>
      <c r="AW36" s="7" t="n">
        <f aca="false">workers_and_wage_high!C24</f>
        <v>10050179</v>
      </c>
      <c r="AY36" s="40" t="n">
        <f aca="false">(AW36-AW35)/AW35</f>
        <v>0.0100349455816934</v>
      </c>
      <c r="AZ36" s="12" t="n">
        <f aca="false">workers_and_wage_high!B24</f>
        <v>6212.80861261949</v>
      </c>
      <c r="BA36" s="40" t="n">
        <f aca="false">(AZ36-AZ35)/AZ35</f>
        <v>-0.0243492210492551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0.018052225992987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'High pensions'!Q37</f>
        <v>97581346.0273134</v>
      </c>
      <c r="E37" s="9"/>
      <c r="F37" s="81" t="n">
        <f aca="false">'High pensions'!I37</f>
        <v>17736564.7328142</v>
      </c>
      <c r="G37" s="81" t="n">
        <f aca="false">'High pensions'!K37</f>
        <v>301271.630956421</v>
      </c>
      <c r="H37" s="81" t="n">
        <f aca="false">'High pensions'!V37</f>
        <v>1657507.62402044</v>
      </c>
      <c r="I37" s="81" t="n">
        <f aca="false">'High pensions'!M37</f>
        <v>9317.67930793052</v>
      </c>
      <c r="J37" s="81" t="n">
        <f aca="false">'High pensions'!W37</f>
        <v>51263.1223923846</v>
      </c>
      <c r="K37" s="9"/>
      <c r="L37" s="81" t="n">
        <f aca="false">'High pensions'!N37</f>
        <v>3005014.37579473</v>
      </c>
      <c r="M37" s="67"/>
      <c r="N37" s="81" t="n">
        <f aca="false">'High pensions'!L37</f>
        <v>736663.857714936</v>
      </c>
      <c r="O37" s="9"/>
      <c r="P37" s="81" t="n">
        <f aca="false">'High pensions'!X37</f>
        <v>19645941.0754069</v>
      </c>
      <c r="Q37" s="67"/>
      <c r="R37" s="81" t="n">
        <f aca="false">'High SIPA income'!G32</f>
        <v>19206146.5520157</v>
      </c>
      <c r="S37" s="67"/>
      <c r="T37" s="81" t="n">
        <f aca="false">'High SIPA income'!J32</f>
        <v>73436365.9710041</v>
      </c>
      <c r="U37" s="9"/>
      <c r="V37" s="81" t="n">
        <f aca="false">'High SIPA income'!F32</f>
        <v>94368.3140494577</v>
      </c>
      <c r="W37" s="67"/>
      <c r="X37" s="81" t="n">
        <f aca="false">'High SIPA income'!M32</f>
        <v>237025.997752351</v>
      </c>
      <c r="Y37" s="9"/>
      <c r="Z37" s="9" t="n">
        <f aca="false">R37+V37-N37-L37-F37</f>
        <v>-2177728.10025871</v>
      </c>
      <c r="AA37" s="9"/>
      <c r="AB37" s="9" t="n">
        <f aca="false">T37-P37-D37</f>
        <v>-43790921.1317161</v>
      </c>
      <c r="AC37" s="50"/>
      <c r="AD37" s="9"/>
      <c r="AE37" s="9"/>
      <c r="AF37" s="9"/>
      <c r="AG37" s="9" t="n">
        <f aca="false">AG36*'Optimist macro hypothesis'!B19/'Optimist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-0.00967324949096844</v>
      </c>
      <c r="AK37" s="7"/>
      <c r="AL37" s="7"/>
      <c r="AW37" s="7" t="n">
        <f aca="false">workers_and_wage_high!C25</f>
        <v>10343274</v>
      </c>
      <c r="AY37" s="40" t="n">
        <f aca="false">(AW37-AW36)/AW36</f>
        <v>0.0291631621685544</v>
      </c>
      <c r="AZ37" s="12" t="n">
        <f aca="false">workers_and_wage_high!B25</f>
        <v>6198.11922102332</v>
      </c>
      <c r="BA37" s="40" t="n">
        <f aca="false">(AZ37-AZ36)/AZ36</f>
        <v>-0.00236437214021576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0.015454248274159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'High pensions'!Q38</f>
        <v>92274358.8407763</v>
      </c>
      <c r="E38" s="6"/>
      <c r="F38" s="80" t="n">
        <f aca="false">'High pensions'!I38</f>
        <v>16771956.9916596</v>
      </c>
      <c r="G38" s="80" t="n">
        <f aca="false">'High pensions'!K38</f>
        <v>310036.387798393</v>
      </c>
      <c r="H38" s="80" t="n">
        <f aca="false">'High pensions'!V38</f>
        <v>1705728.73014362</v>
      </c>
      <c r="I38" s="80" t="n">
        <f aca="false">'High pensions'!M38</f>
        <v>9588.75426180603</v>
      </c>
      <c r="J38" s="80" t="n">
        <f aca="false">'High pensions'!W38</f>
        <v>52754.4968085659</v>
      </c>
      <c r="K38" s="6"/>
      <c r="L38" s="80" t="n">
        <f aca="false">'High pensions'!N38</f>
        <v>3329340.14253185</v>
      </c>
      <c r="M38" s="8"/>
      <c r="N38" s="80" t="n">
        <f aca="false">'High pensions'!L38</f>
        <v>699554.909552107</v>
      </c>
      <c r="O38" s="6"/>
      <c r="P38" s="80" t="n">
        <f aca="false">'High pensions'!X38</f>
        <v>21124706.5369036</v>
      </c>
      <c r="Q38" s="8"/>
      <c r="R38" s="80" t="n">
        <f aca="false">'High SIPA income'!G33</f>
        <v>17140378.4087042</v>
      </c>
      <c r="S38" s="8"/>
      <c r="T38" s="80" t="n">
        <f aca="false">'High SIPA income'!J33</f>
        <v>65537722.4314158</v>
      </c>
      <c r="U38" s="6"/>
      <c r="V38" s="80" t="n">
        <f aca="false">'High SIPA income'!F33</f>
        <v>100873.936336696</v>
      </c>
      <c r="W38" s="8"/>
      <c r="X38" s="80" t="n">
        <f aca="false">'High SIPA income'!M33</f>
        <v>253366.245314942</v>
      </c>
      <c r="Y38" s="6"/>
      <c r="Z38" s="6" t="n">
        <f aca="false">R38+V38-N38-L38-F38</f>
        <v>-3559599.69870268</v>
      </c>
      <c r="AA38" s="6"/>
      <c r="AB38" s="6" t="n">
        <f aca="false">T38-P38-D38</f>
        <v>-47861342.946264</v>
      </c>
      <c r="AC38" s="50"/>
      <c r="AD38" s="6"/>
      <c r="AE38" s="6"/>
      <c r="AF38" s="6"/>
      <c r="AG38" s="6" t="n">
        <f aca="false">AG37*'Optimist macro hypothesis'!B20/'Optimist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-0.0102930278515922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0.00841126103860348</v>
      </c>
      <c r="AV38" s="5"/>
      <c r="AW38" s="5" t="n">
        <f aca="false">workers_and_wage_high!C26</f>
        <v>10733131</v>
      </c>
      <c r="AX38" s="5"/>
      <c r="AY38" s="61" t="n">
        <f aca="false">(AW38-AW37)/AW37</f>
        <v>0.0376918372267814</v>
      </c>
      <c r="AZ38" s="11" t="n">
        <f aca="false">workers_and_wage_high!B26</f>
        <v>6221.95644669877</v>
      </c>
      <c r="BA38" s="61" t="n">
        <f aca="false">(AZ38-AZ37)/AZ37</f>
        <v>0.00384588047203176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0.0183825042059684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'High pensions'!Q39</f>
        <v>103071879.403</v>
      </c>
      <c r="E39" s="9"/>
      <c r="F39" s="81" t="n">
        <f aca="false">'High pensions'!I39</f>
        <v>18734534.1665242</v>
      </c>
      <c r="G39" s="81" t="n">
        <f aca="false">'High pensions'!K39</f>
        <v>363049.983274979</v>
      </c>
      <c r="H39" s="81" t="n">
        <f aca="false">'High pensions'!V39</f>
        <v>1997393.89091639</v>
      </c>
      <c r="I39" s="81" t="n">
        <f aca="false">'High pensions'!M39</f>
        <v>11228.3499981953</v>
      </c>
      <c r="J39" s="81" t="n">
        <f aca="false">'High pensions'!W39</f>
        <v>61775.0687912288</v>
      </c>
      <c r="K39" s="9"/>
      <c r="L39" s="81" t="n">
        <f aca="false">'High pensions'!N39</f>
        <v>3221701.81490408</v>
      </c>
      <c r="M39" s="67"/>
      <c r="N39" s="81" t="n">
        <f aca="false">'High pensions'!L39</f>
        <v>783336.63331918</v>
      </c>
      <c r="O39" s="9"/>
      <c r="P39" s="81" t="n">
        <f aca="false">'High pensions'!X39</f>
        <v>21027113.0677135</v>
      </c>
      <c r="Q39" s="67"/>
      <c r="R39" s="81" t="n">
        <f aca="false">'High SIPA income'!G34</f>
        <v>20477208.5843399</v>
      </c>
      <c r="S39" s="67"/>
      <c r="T39" s="81" t="n">
        <f aca="false">'High SIPA income'!J34</f>
        <v>78296381.8167028</v>
      </c>
      <c r="U39" s="9"/>
      <c r="V39" s="81" t="n">
        <f aca="false">'High SIPA income'!F34</f>
        <v>102337.538970806</v>
      </c>
      <c r="W39" s="67"/>
      <c r="X39" s="81" t="n">
        <f aca="false">'High SIPA income'!M34</f>
        <v>257042.393163479</v>
      </c>
      <c r="Y39" s="9"/>
      <c r="Z39" s="9" t="n">
        <f aca="false">R39+V39-N39-L39-F39</f>
        <v>-2160026.49143681</v>
      </c>
      <c r="AA39" s="9"/>
      <c r="AB39" s="9" t="n">
        <f aca="false">T39-P39-D39</f>
        <v>-45802610.6540107</v>
      </c>
      <c r="AC39" s="50"/>
      <c r="AD39" s="9"/>
      <c r="AE39" s="9"/>
      <c r="AF39" s="9"/>
      <c r="AG39" s="9" t="n">
        <f aca="false">AG38*'Optimist macro hypothesis'!B21/'Optimist macro hypothesis'!B20</f>
        <v>4703340918.04921</v>
      </c>
      <c r="AH39" s="40" t="n">
        <f aca="false">(AG39-AG38)/AG38</f>
        <v>0.011497297920947</v>
      </c>
      <c r="AI39" s="40"/>
      <c r="AJ39" s="40" t="n">
        <f aca="false">AB39/AG39</f>
        <v>-0.00973831398830601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11023597</v>
      </c>
      <c r="AX39" s="7"/>
      <c r="AY39" s="40" t="n">
        <f aca="false">(AW39-AW38)/AW38</f>
        <v>0.0270625598439076</v>
      </c>
      <c r="AZ39" s="12" t="n">
        <f aca="false">workers_and_wage_high!B27</f>
        <v>6285.53473399598</v>
      </c>
      <c r="BA39" s="40" t="n">
        <f aca="false">(AZ39-AZ38)/AZ38</f>
        <v>0.0102183754968167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0.0161652250370892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'High pensions'!Q40</f>
        <v>97414981.7707737</v>
      </c>
      <c r="E40" s="9"/>
      <c r="F40" s="81" t="n">
        <f aca="false">'High pensions'!I40</f>
        <v>17706326.059897</v>
      </c>
      <c r="G40" s="81" t="n">
        <f aca="false">'High pensions'!K40</f>
        <v>369043.273433744</v>
      </c>
      <c r="H40" s="81" t="n">
        <f aca="false">'High pensions'!V40</f>
        <v>2030367.20506343</v>
      </c>
      <c r="I40" s="81" t="n">
        <f aca="false">'High pensions'!M40</f>
        <v>11413.7094876416</v>
      </c>
      <c r="J40" s="81" t="n">
        <f aca="false">'High pensions'!W40</f>
        <v>62794.8620122712</v>
      </c>
      <c r="K40" s="9"/>
      <c r="L40" s="81" t="n">
        <f aca="false">'High pensions'!N40</f>
        <v>2893384.42280596</v>
      </c>
      <c r="M40" s="67"/>
      <c r="N40" s="81" t="n">
        <f aca="false">'High pensions'!L40</f>
        <v>742805.414254304</v>
      </c>
      <c r="O40" s="9"/>
      <c r="P40" s="81" t="n">
        <f aca="false">'High pensions'!X40</f>
        <v>19100481.7507092</v>
      </c>
      <c r="Q40" s="67"/>
      <c r="R40" s="81" t="n">
        <f aca="false">'High SIPA income'!G35</f>
        <v>18233130.6121365</v>
      </c>
      <c r="S40" s="67"/>
      <c r="T40" s="81" t="n">
        <f aca="false">'High SIPA income'!J35</f>
        <v>69715955.1919305</v>
      </c>
      <c r="U40" s="9"/>
      <c r="V40" s="81" t="n">
        <f aca="false">'High SIPA income'!F35</f>
        <v>110164.028307212</v>
      </c>
      <c r="W40" s="67"/>
      <c r="X40" s="81" t="n">
        <f aca="false">'High SIPA income'!M35</f>
        <v>276700.277937044</v>
      </c>
      <c r="Y40" s="9"/>
      <c r="Z40" s="9" t="n">
        <f aca="false">R40+V40-N40-L40-F40</f>
        <v>-2999221.25651349</v>
      </c>
      <c r="AA40" s="9"/>
      <c r="AB40" s="9" t="n">
        <f aca="false">T40-P40-D40</f>
        <v>-46799508.3295524</v>
      </c>
      <c r="AC40" s="50"/>
      <c r="AD40" s="9"/>
      <c r="AE40" s="9"/>
      <c r="AF40" s="9"/>
      <c r="AG40" s="9" t="n">
        <f aca="false">AG39*'Optimist macro hypothesis'!B22/'Optimist macro hypothesis'!B21</f>
        <v>4804788294.48665</v>
      </c>
      <c r="AH40" s="40" t="n">
        <f aca="false">(AG40-AG39)/AG39</f>
        <v>0.0215692160540901</v>
      </c>
      <c r="AI40" s="40"/>
      <c r="AJ40" s="40" t="n">
        <f aca="false">AB40/AG40</f>
        <v>-0.00974018114039559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11347968</v>
      </c>
      <c r="AX40" s="7"/>
      <c r="AY40" s="40" t="n">
        <f aca="false">(AW40-AW39)/AW39</f>
        <v>0.0294251504295739</v>
      </c>
      <c r="AZ40" s="12" t="n">
        <f aca="false">workers_and_wage_high!B28</f>
        <v>6351.17277700537</v>
      </c>
      <c r="BA40" s="40" t="n">
        <f aca="false">(AZ40-AZ39)/AZ39</f>
        <v>0.010442714229925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0.0186102587029496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'High pensions'!Q41</f>
        <v>111100074.677644</v>
      </c>
      <c r="E41" s="9"/>
      <c r="F41" s="81" t="n">
        <f aca="false">'High pensions'!I41</f>
        <v>20193753.6892448</v>
      </c>
      <c r="G41" s="81" t="n">
        <f aca="false">'High pensions'!K41</f>
        <v>449590.419777363</v>
      </c>
      <c r="H41" s="81" t="n">
        <f aca="false">'High pensions'!V41</f>
        <v>2473513.83899576</v>
      </c>
      <c r="I41" s="81" t="n">
        <f aca="false">'High pensions'!M41</f>
        <v>13904.8583436298</v>
      </c>
      <c r="J41" s="81" t="n">
        <f aca="false">'High pensions'!W41</f>
        <v>76500.4280101781</v>
      </c>
      <c r="K41" s="9"/>
      <c r="L41" s="81" t="n">
        <f aca="false">'High pensions'!N41</f>
        <v>3501444.3652649</v>
      </c>
      <c r="M41" s="67"/>
      <c r="N41" s="81" t="n">
        <f aca="false">'High pensions'!L41</f>
        <v>848536.667285919</v>
      </c>
      <c r="O41" s="9"/>
      <c r="P41" s="81" t="n">
        <f aca="false">'High pensions'!X41</f>
        <v>22837409.8411409</v>
      </c>
      <c r="Q41" s="67"/>
      <c r="R41" s="81" t="n">
        <f aca="false">'High SIPA income'!G36</f>
        <v>21945683.4205027</v>
      </c>
      <c r="S41" s="67"/>
      <c r="T41" s="81" t="n">
        <f aca="false">'High SIPA income'!J36</f>
        <v>83911222.6279819</v>
      </c>
      <c r="U41" s="9"/>
      <c r="V41" s="81" t="n">
        <f aca="false">'High SIPA income'!F36</f>
        <v>109038.520541252</v>
      </c>
      <c r="W41" s="67"/>
      <c r="X41" s="81" t="n">
        <f aca="false">'High SIPA income'!M36</f>
        <v>273873.326921846</v>
      </c>
      <c r="Y41" s="9"/>
      <c r="Z41" s="9" t="n">
        <f aca="false">R41+V41-N41-L41-F41</f>
        <v>-2489012.78075159</v>
      </c>
      <c r="AA41" s="9"/>
      <c r="AB41" s="9" t="n">
        <f aca="false">T41-P41-D41</f>
        <v>-50026261.8908032</v>
      </c>
      <c r="AC41" s="50"/>
      <c r="AD41" s="9"/>
      <c r="AE41" s="9"/>
      <c r="AF41" s="9"/>
      <c r="AG41" s="9" t="n">
        <f aca="false">AG40*'Optimist macro hypothesis'!B23/'Optimist macro hypothesis'!B22</f>
        <v>4677161524.18156</v>
      </c>
      <c r="AH41" s="40" t="n">
        <f aca="false">(AG41-AG40)/AG40</f>
        <v>-0.0265624128437752</v>
      </c>
      <c r="AI41" s="40" t="n">
        <f aca="false">(AG41-AG37)/AG37</f>
        <v>0.0331673589802239</v>
      </c>
      <c r="AJ41" s="40" t="n">
        <f aca="false">AB41/AG41</f>
        <v>-0.0106958593651642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11405789</v>
      </c>
      <c r="AX41" s="7"/>
      <c r="AY41" s="40" t="n">
        <f aca="false">(AW41-AW40)/AW40</f>
        <v>0.00509527344454972</v>
      </c>
      <c r="AZ41" s="12" t="n">
        <f aca="false">workers_and_wage_high!B29</f>
        <v>6517.16808954087</v>
      </c>
      <c r="BA41" s="40" t="n">
        <f aca="false">(AZ41-AZ40)/AZ40</f>
        <v>0.0261361670298895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0.0161058085101784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'High pensions'!Q42</f>
        <v>105551061.416558</v>
      </c>
      <c r="E42" s="6"/>
      <c r="F42" s="80" t="n">
        <f aca="false">'High pensions'!I42</f>
        <v>19185154.8441238</v>
      </c>
      <c r="G42" s="80" t="n">
        <f aca="false">'High pensions'!K42</f>
        <v>430917.522215643</v>
      </c>
      <c r="H42" s="80" t="n">
        <f aca="false">'High pensions'!V42</f>
        <v>2370781.06600665</v>
      </c>
      <c r="I42" s="80" t="n">
        <f aca="false">'High pensions'!M42</f>
        <v>13327.3460479064</v>
      </c>
      <c r="J42" s="80" t="n">
        <f aca="false">'High pensions'!W42</f>
        <v>73323.1257527827</v>
      </c>
      <c r="K42" s="6"/>
      <c r="L42" s="80" t="n">
        <f aca="false">'High pensions'!N42</f>
        <v>3889528.80265926</v>
      </c>
      <c r="M42" s="8"/>
      <c r="N42" s="80" t="n">
        <f aca="false">'High pensions'!L42</f>
        <v>808075.479208741</v>
      </c>
      <c r="O42" s="6"/>
      <c r="P42" s="80" t="n">
        <f aca="false">'High pensions'!X42</f>
        <v>24628576.3128358</v>
      </c>
      <c r="Q42" s="8"/>
      <c r="R42" s="80" t="n">
        <f aca="false">'High SIPA income'!G37</f>
        <v>19373100.3883017</v>
      </c>
      <c r="S42" s="8"/>
      <c r="T42" s="80" t="n">
        <f aca="false">'High SIPA income'!J37</f>
        <v>74074728.4342164</v>
      </c>
      <c r="U42" s="6"/>
      <c r="V42" s="80" t="n">
        <f aca="false">'High SIPA income'!F37</f>
        <v>116508.407715913</v>
      </c>
      <c r="W42" s="8"/>
      <c r="X42" s="80" t="n">
        <f aca="false">'High SIPA income'!M37</f>
        <v>292635.529876361</v>
      </c>
      <c r="Y42" s="6"/>
      <c r="Z42" s="6" t="n">
        <f aca="false">R42+V42-N42-L42-F42</f>
        <v>-4393150.32997419</v>
      </c>
      <c r="AA42" s="6"/>
      <c r="AB42" s="6" t="n">
        <f aca="false">T42-P42-D42</f>
        <v>-56104909.2951775</v>
      </c>
      <c r="AC42" s="50"/>
      <c r="AD42" s="6"/>
      <c r="AE42" s="6"/>
      <c r="AF42" s="6"/>
      <c r="AG42" s="6" t="n">
        <f aca="false">AG41*'Optimist macro hypothesis'!B24/'Optimist macro hypothesis'!B23</f>
        <v>4789376259.87539</v>
      </c>
      <c r="AH42" s="61" t="n">
        <f aca="false">(AG42-AG41)/AG41</f>
        <v>0.0239920590968824</v>
      </c>
      <c r="AI42" s="61"/>
      <c r="AJ42" s="61" t="n">
        <f aca="false">AB42/AG42</f>
        <v>-0.0117144501185291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0.0194738861417496</v>
      </c>
      <c r="AV42" s="5"/>
      <c r="AW42" s="5" t="n">
        <f aca="false">workers_and_wage_high!C30</f>
        <v>11417434</v>
      </c>
      <c r="AX42" s="5"/>
      <c r="AY42" s="61" t="n">
        <f aca="false">(AW42-AW41)/AW41</f>
        <v>0.00102097277093237</v>
      </c>
      <c r="AZ42" s="11" t="n">
        <f aca="false">workers_and_wage_high!B30</f>
        <v>6636.86087515007</v>
      </c>
      <c r="BA42" s="61" t="n">
        <f aca="false">(AZ42-AZ41)/AZ41</f>
        <v>0.0183657662292452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0.0185089230554965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'High pensions'!Q43</f>
        <v>117539611.85916</v>
      </c>
      <c r="E43" s="9"/>
      <c r="F43" s="81" t="n">
        <f aca="false">'High pensions'!I43</f>
        <v>21364215.7982359</v>
      </c>
      <c r="G43" s="81" t="n">
        <f aca="false">'High pensions'!K43</f>
        <v>501660.778624639</v>
      </c>
      <c r="H43" s="81" t="n">
        <f aca="false">'High pensions'!V43</f>
        <v>2759989.59013385</v>
      </c>
      <c r="I43" s="81" t="n">
        <f aca="false">'High pensions'!M43</f>
        <v>15515.2818131333</v>
      </c>
      <c r="J43" s="81" t="n">
        <f aca="false">'High pensions'!W43</f>
        <v>85360.5027876455</v>
      </c>
      <c r="K43" s="9"/>
      <c r="L43" s="81" t="n">
        <f aca="false">'High pensions'!N43</f>
        <v>3700409.63439192</v>
      </c>
      <c r="M43" s="67"/>
      <c r="N43" s="81" t="n">
        <f aca="false">'High pensions'!L43</f>
        <v>901734.357594471</v>
      </c>
      <c r="O43" s="9"/>
      <c r="P43" s="81" t="n">
        <f aca="false">'High pensions'!X43</f>
        <v>24162519.5647036</v>
      </c>
      <c r="Q43" s="67"/>
      <c r="R43" s="81" t="n">
        <f aca="false">'High SIPA income'!G38</f>
        <v>23094024.4549013</v>
      </c>
      <c r="S43" s="67"/>
      <c r="T43" s="81" t="n">
        <f aca="false">'High SIPA income'!J38</f>
        <v>88302004.1016745</v>
      </c>
      <c r="U43" s="9"/>
      <c r="V43" s="81" t="n">
        <f aca="false">'High SIPA income'!F38</f>
        <v>110656.886259473</v>
      </c>
      <c r="W43" s="67"/>
      <c r="X43" s="81" t="n">
        <f aca="false">'High SIPA income'!M38</f>
        <v>277938.195018233</v>
      </c>
      <c r="Y43" s="9"/>
      <c r="Z43" s="9" t="n">
        <f aca="false">R43+V43-N43-L43-F43</f>
        <v>-2761678.44906148</v>
      </c>
      <c r="AA43" s="9"/>
      <c r="AB43" s="9" t="n">
        <f aca="false">T43-P43-D43</f>
        <v>-53400127.3221892</v>
      </c>
      <c r="AC43" s="50"/>
      <c r="AD43" s="9"/>
      <c r="AE43" s="9"/>
      <c r="AF43" s="9"/>
      <c r="AG43" s="9" t="n">
        <f aca="false">AG42*'Optimist macro hypothesis'!B25/'Optimist macro hypothesis'!B24</f>
        <v>4891474554.77117</v>
      </c>
      <c r="AH43" s="40" t="n">
        <f aca="false">(AG43-AG42)/AG42</f>
        <v>0.0213176600366831</v>
      </c>
      <c r="AI43" s="40"/>
      <c r="AJ43" s="40" t="n">
        <f aca="false">AB43/AG43</f>
        <v>-0.0109169794760769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11501410</v>
      </c>
      <c r="AX43" s="7"/>
      <c r="AY43" s="40" t="n">
        <f aca="false">(AW43-AW42)/AW42</f>
        <v>0.00735506769734776</v>
      </c>
      <c r="AZ43" s="12" t="n">
        <f aca="false">workers_and_wage_high!B31</f>
        <v>6743.00409692854</v>
      </c>
      <c r="BA43" s="40" t="n">
        <f aca="false">(AZ43-AZ42)/AZ42</f>
        <v>0.0159929858068736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0.0165634482040464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'High pensions'!Q44</f>
        <v>112075237.108257</v>
      </c>
      <c r="E44" s="9"/>
      <c r="F44" s="81" t="n">
        <f aca="false">'High pensions'!I44</f>
        <v>20371001.0042257</v>
      </c>
      <c r="G44" s="81" t="n">
        <f aca="false">'High pensions'!K44</f>
        <v>500602.096785927</v>
      </c>
      <c r="H44" s="81" t="n">
        <f aca="false">'High pensions'!V44</f>
        <v>2754165.0350189</v>
      </c>
      <c r="I44" s="81" t="n">
        <f aca="false">'High pensions'!M44</f>
        <v>15482.5390758533</v>
      </c>
      <c r="J44" s="81" t="n">
        <f aca="false">'High pensions'!W44</f>
        <v>85180.3619078004</v>
      </c>
      <c r="K44" s="9"/>
      <c r="L44" s="81" t="n">
        <f aca="false">'High pensions'!N44</f>
        <v>3313445.56058056</v>
      </c>
      <c r="M44" s="67"/>
      <c r="N44" s="81" t="n">
        <f aca="false">'High pensions'!L44</f>
        <v>861115.13139002</v>
      </c>
      <c r="O44" s="9"/>
      <c r="P44" s="81" t="n">
        <f aca="false">'High pensions'!X44</f>
        <v>21931086.148179</v>
      </c>
      <c r="Q44" s="67"/>
      <c r="R44" s="81" t="n">
        <f aca="false">'High SIPA income'!G39</f>
        <v>20391092.8305159</v>
      </c>
      <c r="S44" s="67"/>
      <c r="T44" s="81" t="n">
        <f aca="false">'High SIPA income'!J39</f>
        <v>77967110.7681579</v>
      </c>
      <c r="U44" s="9"/>
      <c r="V44" s="81" t="n">
        <f aca="false">'High SIPA income'!F39</f>
        <v>117912.509961749</v>
      </c>
      <c r="W44" s="67"/>
      <c r="X44" s="81" t="n">
        <f aca="false">'High SIPA income'!M39</f>
        <v>296162.229903991</v>
      </c>
      <c r="Y44" s="9"/>
      <c r="Z44" s="9" t="n">
        <f aca="false">R44+V44-N44-L44-F44</f>
        <v>-4036556.35571867</v>
      </c>
      <c r="AA44" s="9"/>
      <c r="AB44" s="9" t="n">
        <f aca="false">T44-P44-D44</f>
        <v>-56039212.4882779</v>
      </c>
      <c r="AC44" s="50"/>
      <c r="AD44" s="9"/>
      <c r="AE44" s="9"/>
      <c r="AF44" s="9"/>
      <c r="AG44" s="9" t="n">
        <f aca="false">AG43*'Optimist macro hypothesis'!B26/'Optimist macro hypothesis'!B25</f>
        <v>5045027709.21098</v>
      </c>
      <c r="AH44" s="40" t="n">
        <f aca="false">(AG44-AG43)/AG43</f>
        <v>0.0313919969776875</v>
      </c>
      <c r="AI44" s="40"/>
      <c r="AJ44" s="40" t="n">
        <f aca="false">AB44/AG44</f>
        <v>-0.0111078106441247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11583751</v>
      </c>
      <c r="AX44" s="7"/>
      <c r="AY44" s="40" t="n">
        <f aca="false">(AW44-AW43)/AW43</f>
        <v>0.00715920917522286</v>
      </c>
      <c r="AZ44" s="12" t="n">
        <f aca="false">workers_and_wage_high!B32</f>
        <v>6814.97880869308</v>
      </c>
      <c r="BA44" s="40" t="n">
        <f aca="false">(AZ44-AZ43)/AZ43</f>
        <v>0.0106739830986199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0.0191216415154643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'High pensions'!Q45</f>
        <v>120344999.626506</v>
      </c>
      <c r="E45" s="9"/>
      <c r="F45" s="81" t="n">
        <f aca="false">'High pensions'!I45</f>
        <v>21874128.2329571</v>
      </c>
      <c r="G45" s="81" t="n">
        <f aca="false">'High pensions'!K45</f>
        <v>559153.425884127</v>
      </c>
      <c r="H45" s="81" t="n">
        <f aca="false">'High pensions'!V45</f>
        <v>3076297.17228221</v>
      </c>
      <c r="I45" s="81" t="n">
        <f aca="false">'High pensions'!M45</f>
        <v>17293.4049242514</v>
      </c>
      <c r="J45" s="81" t="n">
        <f aca="false">'High pensions'!W45</f>
        <v>95143.211513883</v>
      </c>
      <c r="K45" s="9"/>
      <c r="L45" s="81" t="n">
        <f aca="false">'High pensions'!N45</f>
        <v>3758876.55195796</v>
      </c>
      <c r="M45" s="67"/>
      <c r="N45" s="81" t="n">
        <f aca="false">'High pensions'!L45</f>
        <v>926130.646230176</v>
      </c>
      <c r="O45" s="9"/>
      <c r="P45" s="81" t="n">
        <f aca="false">'High pensions'!X45</f>
        <v>24600125.8598986</v>
      </c>
      <c r="Q45" s="67"/>
      <c r="R45" s="81" t="n">
        <f aca="false">'High SIPA income'!G40</f>
        <v>24283733.3104579</v>
      </c>
      <c r="S45" s="67" t="n">
        <f aca="false">SUM(T42:T45)/AVERAGE(AG42:AG45)</f>
        <v>0.0673906045022285</v>
      </c>
      <c r="T45" s="81" t="n">
        <f aca="false">'High SIPA income'!J40</f>
        <v>92850959.0249842</v>
      </c>
      <c r="U45" s="9"/>
      <c r="V45" s="81" t="n">
        <f aca="false">'High SIPA income'!F40</f>
        <v>110307.489152667</v>
      </c>
      <c r="W45" s="67"/>
      <c r="X45" s="81" t="n">
        <f aca="false">'High SIPA income'!M40</f>
        <v>277060.610219918</v>
      </c>
      <c r="Y45" s="9"/>
      <c r="Z45" s="9" t="n">
        <f aca="false">R45+V45-N45-L45-F45</f>
        <v>-2165094.6315347</v>
      </c>
      <c r="AA45" s="9"/>
      <c r="AB45" s="9" t="n">
        <f aca="false">T45-P45-D45</f>
        <v>-52094166.4614199</v>
      </c>
      <c r="AC45" s="50"/>
      <c r="AD45" s="9"/>
      <c r="AE45" s="9"/>
      <c r="AF45" s="9"/>
      <c r="AG45" s="9" t="n">
        <f aca="false">AG44*'Optimist macro hypothesis'!B27/'Optimist macro hypothesis'!B26</f>
        <v>5051050606.85026</v>
      </c>
      <c r="AH45" s="40" t="n">
        <f aca="false">(AG45-AG44)/AG44</f>
        <v>0.00119382845574544</v>
      </c>
      <c r="AI45" s="40" t="n">
        <f aca="false">(AG45-AG41)/AG41</f>
        <v>0.0799393137773087</v>
      </c>
      <c r="AJ45" s="40" t="n">
        <f aca="false">AB45/AG45</f>
        <v>-0.0103135308901419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11612122</v>
      </c>
      <c r="AX45" s="7"/>
      <c r="AY45" s="40" t="n">
        <f aca="false">(AW45-AW44)/AW44</f>
        <v>0.00244920665162778</v>
      </c>
      <c r="AZ45" s="12" t="n">
        <f aca="false">workers_and_wage_high!B33</f>
        <v>6916.60983397962</v>
      </c>
      <c r="BA45" s="40" t="n">
        <f aca="false">(AZ45-AZ44)/AZ44</f>
        <v>0.0149128894072131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0.016428124478951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'High pensions'!Q46</f>
        <v>115113280.740848</v>
      </c>
      <c r="E46" s="6"/>
      <c r="F46" s="80" t="n">
        <f aca="false">'High pensions'!I46</f>
        <v>20923201.3964552</v>
      </c>
      <c r="G46" s="80" t="n">
        <f aca="false">'High pensions'!K46</f>
        <v>554060.940334934</v>
      </c>
      <c r="H46" s="80" t="n">
        <f aca="false">'High pensions'!V46</f>
        <v>3048279.8193167</v>
      </c>
      <c r="I46" s="80" t="n">
        <f aca="false">'High pensions'!M46</f>
        <v>17135.9053711833</v>
      </c>
      <c r="J46" s="80" t="n">
        <f aca="false">'High pensions'!W46</f>
        <v>94276.6954427833</v>
      </c>
      <c r="K46" s="6"/>
      <c r="L46" s="80" t="n">
        <f aca="false">'High pensions'!N46</f>
        <v>4239773.6941586</v>
      </c>
      <c r="M46" s="8"/>
      <c r="N46" s="80" t="n">
        <f aca="false">'High pensions'!L46</f>
        <v>887763.873083282</v>
      </c>
      <c r="O46" s="6"/>
      <c r="P46" s="80" t="n">
        <f aca="false">'High pensions'!X46</f>
        <v>26884420.7510405</v>
      </c>
      <c r="Q46" s="8"/>
      <c r="R46" s="80" t="n">
        <f aca="false">'High SIPA income'!G41</f>
        <v>21260774.0479031</v>
      </c>
      <c r="S46" s="8"/>
      <c r="T46" s="80" t="n">
        <f aca="false">'High SIPA income'!J41</f>
        <v>81292412.2795875</v>
      </c>
      <c r="U46" s="6"/>
      <c r="V46" s="80" t="n">
        <f aca="false">'High SIPA income'!F41</f>
        <v>114199.041368756</v>
      </c>
      <c r="W46" s="8"/>
      <c r="X46" s="80" t="n">
        <f aca="false">'High SIPA income'!M41</f>
        <v>286835.067421096</v>
      </c>
      <c r="Y46" s="6"/>
      <c r="Z46" s="6" t="n">
        <f aca="false">R46+V46-N46-L46-F46</f>
        <v>-4675765.87442522</v>
      </c>
      <c r="AA46" s="6"/>
      <c r="AB46" s="6" t="n">
        <f aca="false">T46-P46-D46</f>
        <v>-60705289.2123007</v>
      </c>
      <c r="AC46" s="50"/>
      <c r="AD46" s="6"/>
      <c r="AE46" s="6"/>
      <c r="AF46" s="6"/>
      <c r="AG46" s="6" t="n">
        <f aca="false">AG45*'Optimist macro hypothesis'!B28/'Optimist macro hypothesis'!B27</f>
        <v>5028845072.86917</v>
      </c>
      <c r="AH46" s="61" t="n">
        <f aca="false">(AG46-AG45)/AG45</f>
        <v>-0.00439622084779278</v>
      </c>
      <c r="AI46" s="61"/>
      <c r="AJ46" s="61" t="n">
        <f aca="false">AB46/AG46</f>
        <v>-0.0120714176580639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0.0106225330030753</v>
      </c>
      <c r="AV46" s="5"/>
      <c r="AW46" s="5" t="n">
        <f aca="false">workers_and_wage_high!C34</f>
        <v>11684379</v>
      </c>
      <c r="AX46" s="5"/>
      <c r="AY46" s="61" t="n">
        <f aca="false">(AW46-AW45)/AW45</f>
        <v>0.00622254916026545</v>
      </c>
      <c r="AZ46" s="11" t="n">
        <f aca="false">workers_and_wage_high!B34</f>
        <v>6947.38319621111</v>
      </c>
      <c r="BA46" s="61" t="n">
        <f aca="false">(AZ46-AZ45)/AZ45</f>
        <v>0.00444919736260185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0.0184932959582185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'High pensions'!Q47</f>
        <v>124334774.11076</v>
      </c>
      <c r="E47" s="9"/>
      <c r="F47" s="81" t="n">
        <f aca="false">'High pensions'!I47</f>
        <v>22599316.9733286</v>
      </c>
      <c r="G47" s="81" t="n">
        <f aca="false">'High pensions'!K47</f>
        <v>614029.351060401</v>
      </c>
      <c r="H47" s="81" t="n">
        <f aca="false">'High pensions'!V47</f>
        <v>3378208.32158656</v>
      </c>
      <c r="I47" s="81" t="n">
        <f aca="false">'High pensions'!M47</f>
        <v>18990.5984864042</v>
      </c>
      <c r="J47" s="81" t="n">
        <f aca="false">'High pensions'!W47</f>
        <v>104480.669739791</v>
      </c>
      <c r="K47" s="9"/>
      <c r="L47" s="81" t="n">
        <f aca="false">'High pensions'!N47</f>
        <v>3884214.83643455</v>
      </c>
      <c r="M47" s="67"/>
      <c r="N47" s="81" t="n">
        <f aca="false">'High pensions'!L47</f>
        <v>960367.609257706</v>
      </c>
      <c r="O47" s="9"/>
      <c r="P47" s="81" t="n">
        <f aca="false">'High pensions'!X47</f>
        <v>25438868.482921</v>
      </c>
      <c r="Q47" s="67"/>
      <c r="R47" s="81" t="n">
        <f aca="false">'High SIPA income'!G42</f>
        <v>24760226.2765555</v>
      </c>
      <c r="S47" s="67"/>
      <c r="T47" s="81" t="n">
        <f aca="false">'High SIPA income'!J42</f>
        <v>94672871.1793136</v>
      </c>
      <c r="U47" s="9"/>
      <c r="V47" s="81" t="n">
        <f aca="false">'High SIPA income'!F42</f>
        <v>114016.543033735</v>
      </c>
      <c r="W47" s="67"/>
      <c r="X47" s="81" t="n">
        <f aca="false">'High SIPA income'!M42</f>
        <v>286376.684219252</v>
      </c>
      <c r="Y47" s="9"/>
      <c r="Z47" s="9" t="n">
        <f aca="false">R47+V47-N47-L47-F47</f>
        <v>-2569656.59943167</v>
      </c>
      <c r="AA47" s="9"/>
      <c r="AB47" s="9" t="n">
        <f aca="false">T47-P47-D47</f>
        <v>-55100771.4143669</v>
      </c>
      <c r="AC47" s="50"/>
      <c r="AD47" s="9"/>
      <c r="AE47" s="9"/>
      <c r="AF47" s="9"/>
      <c r="AG47" s="9" t="n">
        <f aca="false">AG46*'Optimist macro hypothesis'!B29/'Optimist macro hypothesis'!B28</f>
        <v>5087133536.962</v>
      </c>
      <c r="AH47" s="40" t="n">
        <f aca="false">(AG47-AG46)/AG46</f>
        <v>0.0115908251791847</v>
      </c>
      <c r="AI47" s="40"/>
      <c r="AJ47" s="40" t="n">
        <f aca="false">AB47/AG47</f>
        <v>-0.010831398667642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11790912</v>
      </c>
      <c r="AX47" s="7"/>
      <c r="AY47" s="40" t="n">
        <f aca="false">(AW47-AW46)/AW46</f>
        <v>0.00911755772386363</v>
      </c>
      <c r="AZ47" s="12" t="n">
        <f aca="false">workers_and_wage_high!B35</f>
        <v>6953.11889742637</v>
      </c>
      <c r="BA47" s="40" t="n">
        <f aca="false">(AZ47-AZ46)/AZ46</f>
        <v>0.000825591600933294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0.0160757821351768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'High pensions'!Q48</f>
        <v>119509750.085035</v>
      </c>
      <c r="E48" s="9"/>
      <c r="F48" s="81" t="n">
        <f aca="false">'High pensions'!I48</f>
        <v>21722311.7417581</v>
      </c>
      <c r="G48" s="81" t="n">
        <f aca="false">'High pensions'!K48</f>
        <v>618715.088395781</v>
      </c>
      <c r="H48" s="81" t="n">
        <f aca="false">'High pensions'!V48</f>
        <v>3403987.8658898</v>
      </c>
      <c r="I48" s="81" t="n">
        <f aca="false">'High pensions'!M48</f>
        <v>19135.5181978077</v>
      </c>
      <c r="J48" s="81" t="n">
        <f aca="false">'High pensions'!W48</f>
        <v>105277.975233705</v>
      </c>
      <c r="K48" s="9"/>
      <c r="L48" s="81" t="n">
        <f aca="false">'High pensions'!N48</f>
        <v>3631671.44053976</v>
      </c>
      <c r="M48" s="67"/>
      <c r="N48" s="81" t="n">
        <f aca="false">'High pensions'!L48</f>
        <v>924590.740276475</v>
      </c>
      <c r="O48" s="9"/>
      <c r="P48" s="81" t="n">
        <f aca="false">'High pensions'!X48</f>
        <v>23931585.8238303</v>
      </c>
      <c r="Q48" s="67"/>
      <c r="R48" s="81" t="n">
        <f aca="false">'High SIPA income'!G43</f>
        <v>21835190.1663149</v>
      </c>
      <c r="S48" s="67"/>
      <c r="T48" s="81" t="n">
        <f aca="false">'High SIPA income'!J43</f>
        <v>83488742.0939564</v>
      </c>
      <c r="U48" s="9"/>
      <c r="V48" s="81" t="n">
        <f aca="false">'High SIPA income'!F43</f>
        <v>118247.591485147</v>
      </c>
      <c r="W48" s="67"/>
      <c r="X48" s="81" t="n">
        <f aca="false">'High SIPA income'!M43</f>
        <v>297003.858084084</v>
      </c>
      <c r="Y48" s="9"/>
      <c r="Z48" s="9" t="n">
        <f aca="false">R48+V48-N48-L48-F48</f>
        <v>-4325136.16477436</v>
      </c>
      <c r="AA48" s="9"/>
      <c r="AB48" s="9" t="n">
        <f aca="false">T48-P48-D48</f>
        <v>-59952593.814909</v>
      </c>
      <c r="AC48" s="50"/>
      <c r="AD48" s="9"/>
      <c r="AE48" s="9"/>
      <c r="AF48" s="9"/>
      <c r="AG48" s="9" t="n">
        <f aca="false">AG47*'Optimist macro hypothesis'!B30/'Optimist macro hypothesis'!B29</f>
        <v>5183765971.21429</v>
      </c>
      <c r="AH48" s="40" t="n">
        <f aca="false">(AG48-AG47)/AG47</f>
        <v>0.0189954585524779</v>
      </c>
      <c r="AI48" s="40"/>
      <c r="AJ48" s="40" t="n">
        <f aca="false">AB48/AG48</f>
        <v>-0.0115654514782937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11819260</v>
      </c>
      <c r="AX48" s="7"/>
      <c r="AY48" s="40" t="n">
        <f aca="false">(AW48-AW47)/AW47</f>
        <v>0.00240422454174876</v>
      </c>
      <c r="AZ48" s="12" t="n">
        <f aca="false">workers_and_wage_high!B36</f>
        <v>7030.41274804442</v>
      </c>
      <c r="BA48" s="40" t="n">
        <f aca="false">(AZ48-AZ47)/AZ47</f>
        <v>0.0111164287218871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0.0186099104441876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'High pensions'!Q49</f>
        <v>127563314.085113</v>
      </c>
      <c r="E49" s="9"/>
      <c r="F49" s="81" t="n">
        <f aca="false">'High pensions'!I49</f>
        <v>23186142.3306214</v>
      </c>
      <c r="G49" s="81" t="n">
        <f aca="false">'High pensions'!K49</f>
        <v>679656.744900067</v>
      </c>
      <c r="H49" s="81" t="n">
        <f aca="false">'High pensions'!V49</f>
        <v>3739270.8792808</v>
      </c>
      <c r="I49" s="81" t="n">
        <f aca="false">'High pensions'!M49</f>
        <v>21020.3116979401</v>
      </c>
      <c r="J49" s="81" t="n">
        <f aca="false">'High pensions'!W49</f>
        <v>115647.552967447</v>
      </c>
      <c r="K49" s="9"/>
      <c r="L49" s="81" t="n">
        <f aca="false">'High pensions'!N49</f>
        <v>3936066.63631418</v>
      </c>
      <c r="M49" s="67"/>
      <c r="N49" s="81" t="n">
        <f aca="false">'High pensions'!L49</f>
        <v>988220.189701561</v>
      </c>
      <c r="O49" s="9"/>
      <c r="P49" s="81" t="n">
        <f aca="false">'High pensions'!X49</f>
        <v>25861164.3987518</v>
      </c>
      <c r="Q49" s="67"/>
      <c r="R49" s="81" t="n">
        <f aca="false">'High SIPA income'!G44</f>
        <v>25502194.4288178</v>
      </c>
      <c r="S49" s="67"/>
      <c r="T49" s="81" t="n">
        <f aca="false">'High SIPA income'!J44</f>
        <v>97509850.7171297</v>
      </c>
      <c r="U49" s="9"/>
      <c r="V49" s="81" t="n">
        <f aca="false">'High SIPA income'!F44</f>
        <v>115910.272724453</v>
      </c>
      <c r="W49" s="67"/>
      <c r="X49" s="81" t="n">
        <f aca="false">'High SIPA income'!M44</f>
        <v>291133.187224918</v>
      </c>
      <c r="Y49" s="9"/>
      <c r="Z49" s="9" t="n">
        <f aca="false">R49+V49-N49-L49-F49</f>
        <v>-2492324.45509494</v>
      </c>
      <c r="AA49" s="9"/>
      <c r="AB49" s="9" t="n">
        <f aca="false">T49-P49-D49</f>
        <v>-55914627.7667347</v>
      </c>
      <c r="AC49" s="50"/>
      <c r="AD49" s="9"/>
      <c r="AE49" s="9"/>
      <c r="AF49" s="9"/>
      <c r="AG49" s="9" t="n">
        <f aca="false">AG48*'Optimist macro hypothesis'!B31/'Optimist macro hypothesis'!B30</f>
        <v>5268261714.89069</v>
      </c>
      <c r="AH49" s="40" t="n">
        <f aca="false">(AG49-AG48)/AG48</f>
        <v>0.0163000691284314</v>
      </c>
      <c r="AI49" s="40" t="n">
        <f aca="false">(AG49-AG45)/AG45</f>
        <v>0.0430031541845654</v>
      </c>
      <c r="AJ49" s="40" t="n">
        <f aca="false">AB49/AG49</f>
        <v>-0.0106134871030975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11802559</v>
      </c>
      <c r="AX49" s="7"/>
      <c r="AY49" s="40" t="n">
        <f aca="false">(AW49-AW48)/AW48</f>
        <v>-0.00141303262640808</v>
      </c>
      <c r="AZ49" s="12" t="n">
        <f aca="false">workers_and_wage_high!B37</f>
        <v>7080.36260527488</v>
      </c>
      <c r="BA49" s="40" t="n">
        <f aca="false">(AZ49-AZ48)/AZ48</f>
        <v>0.00710482570804442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0.0161791149830971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'High pensions'!Q50</f>
        <v>123819052.514996</v>
      </c>
      <c r="E50" s="6"/>
      <c r="F50" s="80" t="n">
        <f aca="false">'High pensions'!I50</f>
        <v>22505578.468586</v>
      </c>
      <c r="G50" s="80" t="n">
        <f aca="false">'High pensions'!K50</f>
        <v>679504.057882111</v>
      </c>
      <c r="H50" s="80" t="n">
        <f aca="false">'High pensions'!V50</f>
        <v>3738430.84035795</v>
      </c>
      <c r="I50" s="80" t="n">
        <f aca="false">'High pensions'!M50</f>
        <v>21015.5894190343</v>
      </c>
      <c r="J50" s="80" t="n">
        <f aca="false">'High pensions'!W50</f>
        <v>115621.572382205</v>
      </c>
      <c r="K50" s="6"/>
      <c r="L50" s="80" t="n">
        <f aca="false">'High pensions'!N50</f>
        <v>4458235.38271329</v>
      </c>
      <c r="M50" s="8"/>
      <c r="N50" s="80" t="n">
        <f aca="false">'High pensions'!L50</f>
        <v>961595.663266469</v>
      </c>
      <c r="O50" s="6"/>
      <c r="P50" s="80" t="n">
        <f aca="false">'High pensions'!X50</f>
        <v>28424220.217162</v>
      </c>
      <c r="Q50" s="8"/>
      <c r="R50" s="80" t="n">
        <f aca="false">'High SIPA income'!G45</f>
        <v>22546982.1437276</v>
      </c>
      <c r="S50" s="8"/>
      <c r="T50" s="80" t="n">
        <f aca="false">'High SIPA income'!J45</f>
        <v>86210340.4118148</v>
      </c>
      <c r="U50" s="6"/>
      <c r="V50" s="80" t="n">
        <f aca="false">'High SIPA income'!F45</f>
        <v>120554.664180996</v>
      </c>
      <c r="W50" s="8"/>
      <c r="X50" s="80" t="n">
        <f aca="false">'High SIPA income'!M45</f>
        <v>302798.55954854</v>
      </c>
      <c r="Y50" s="6"/>
      <c r="Z50" s="6" t="n">
        <f aca="false">R50+V50-N50-L50-F50</f>
        <v>-5257872.70665719</v>
      </c>
      <c r="AA50" s="6"/>
      <c r="AB50" s="6" t="n">
        <f aca="false">T50-P50-D50</f>
        <v>-66032932.3203432</v>
      </c>
      <c r="AC50" s="50"/>
      <c r="AD50" s="6"/>
      <c r="AE50" s="6"/>
      <c r="AF50" s="6"/>
      <c r="AG50" s="6" t="n">
        <f aca="false">AG49*'Optimist macro hypothesis'!B32/'Optimist macro hypothesis'!B31</f>
        <v>5204854650.41958</v>
      </c>
      <c r="AH50" s="61" t="n">
        <f aca="false">(AG50-AG49)/AG49</f>
        <v>-0.0120356709485188</v>
      </c>
      <c r="AI50" s="61"/>
      <c r="AJ50" s="61" t="n">
        <f aca="false">AB50/AG50</f>
        <v>-0.0126867966072828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0.0135046667701393</v>
      </c>
      <c r="AV50" s="5"/>
      <c r="AW50" s="5" t="n">
        <f aca="false">workers_and_wage_high!C38</f>
        <v>11898729</v>
      </c>
      <c r="AX50" s="5"/>
      <c r="AY50" s="61" t="n">
        <f aca="false">(AW50-AW49)/AW49</f>
        <v>0.00814823293829753</v>
      </c>
      <c r="AZ50" s="11" t="n">
        <f aca="false">workers_and_wage_high!B38</f>
        <v>7129.94749188722</v>
      </c>
      <c r="BA50" s="61" t="n">
        <f aca="false">(AZ50-AZ49)/AZ49</f>
        <v>0.00700315638854283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0.0187543420606094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'High pensions'!Q51</f>
        <v>132384672.460107</v>
      </c>
      <c r="E51" s="9"/>
      <c r="F51" s="81" t="n">
        <f aca="false">'High pensions'!I51</f>
        <v>24062481.2867806</v>
      </c>
      <c r="G51" s="81" t="n">
        <f aca="false">'High pensions'!K51</f>
        <v>732547.989936282</v>
      </c>
      <c r="H51" s="81" t="n">
        <f aca="false">'High pensions'!V51</f>
        <v>4030262.90402985</v>
      </c>
      <c r="I51" s="81" t="n">
        <f aca="false">'High pensions'!M51</f>
        <v>22656.1234000912</v>
      </c>
      <c r="J51" s="81" t="n">
        <f aca="false">'High pensions'!W51</f>
        <v>124647.306310202</v>
      </c>
      <c r="K51" s="9"/>
      <c r="L51" s="81" t="n">
        <f aca="false">'High pensions'!N51</f>
        <v>4006711.12782564</v>
      </c>
      <c r="M51" s="67"/>
      <c r="N51" s="81" t="n">
        <f aca="false">'High pensions'!L51</f>
        <v>1030134.29619667</v>
      </c>
      <c r="O51" s="9"/>
      <c r="P51" s="81" t="n">
        <f aca="false">'High pensions'!X51</f>
        <v>26458338.0483099</v>
      </c>
      <c r="Q51" s="67"/>
      <c r="R51" s="81" t="n">
        <f aca="false">'High SIPA income'!G46</f>
        <v>26331022.2871314</v>
      </c>
      <c r="S51" s="67"/>
      <c r="T51" s="81" t="n">
        <f aca="false">'High SIPA income'!J46</f>
        <v>100678945.869311</v>
      </c>
      <c r="U51" s="9"/>
      <c r="V51" s="81" t="n">
        <f aca="false">'High SIPA income'!F46</f>
        <v>113183.661107284</v>
      </c>
      <c r="W51" s="67"/>
      <c r="X51" s="81" t="n">
        <f aca="false">'High SIPA income'!M46</f>
        <v>284284.72494653</v>
      </c>
      <c r="Y51" s="9"/>
      <c r="Z51" s="9" t="n">
        <f aca="false">R51+V51-N51-L51-F51</f>
        <v>-2655120.76256426</v>
      </c>
      <c r="AA51" s="9"/>
      <c r="AB51" s="9" t="n">
        <f aca="false">T51-P51-D51</f>
        <v>-58164064.6391057</v>
      </c>
      <c r="AC51" s="50"/>
      <c r="AD51" s="9"/>
      <c r="AE51" s="9"/>
      <c r="AF51" s="9"/>
      <c r="AG51" s="9" t="n">
        <f aca="false">AG50*'Optimist macro hypothesis'!B33/'Optimist macro hypothesis'!B32</f>
        <v>5265183210.75567</v>
      </c>
      <c r="AH51" s="40" t="n">
        <f aca="false">(AG51-AG50)/AG50</f>
        <v>0.0115908251791852</v>
      </c>
      <c r="AI51" s="40"/>
      <c r="AJ51" s="40" t="n">
        <f aca="false">AB51/AG51</f>
        <v>-0.0110469213151574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11947750</v>
      </c>
      <c r="AX51" s="7"/>
      <c r="AY51" s="40" t="n">
        <f aca="false">(AW51-AW50)/AW50</f>
        <v>0.00411985179257381</v>
      </c>
      <c r="AZ51" s="12" t="n">
        <f aca="false">workers_and_wage_high!B39</f>
        <v>7152.03447283788</v>
      </c>
      <c r="BA51" s="40" t="n">
        <f aca="false">(AZ51-AZ50)/AZ50</f>
        <v>0.00309777610224926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0.0162612714340775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'High pensions'!Q52</f>
        <v>129232842.587231</v>
      </c>
      <c r="E52" s="9"/>
      <c r="F52" s="81" t="n">
        <f aca="false">'High pensions'!I52</f>
        <v>23489598.898466</v>
      </c>
      <c r="G52" s="81" t="n">
        <f aca="false">'High pensions'!K52</f>
        <v>730288.192750891</v>
      </c>
      <c r="H52" s="81" t="n">
        <f aca="false">'High pensions'!V52</f>
        <v>4017830.1666638</v>
      </c>
      <c r="I52" s="81" t="n">
        <f aca="false">'High pensions'!M52</f>
        <v>22586.2327654917</v>
      </c>
      <c r="J52" s="81" t="n">
        <f aca="false">'High pensions'!W52</f>
        <v>124262.788659706</v>
      </c>
      <c r="K52" s="9"/>
      <c r="L52" s="81" t="n">
        <f aca="false">'High pensions'!N52</f>
        <v>3856851.13650224</v>
      </c>
      <c r="M52" s="67"/>
      <c r="N52" s="81" t="n">
        <f aca="false">'High pensions'!L52</f>
        <v>1008611.94942071</v>
      </c>
      <c r="O52" s="9"/>
      <c r="P52" s="81" t="n">
        <f aca="false">'High pensions'!X52</f>
        <v>25562304.2390859</v>
      </c>
      <c r="Q52" s="67"/>
      <c r="R52" s="81" t="n">
        <f aca="false">'High SIPA income'!G47</f>
        <v>23051690.6128457</v>
      </c>
      <c r="S52" s="67"/>
      <c r="T52" s="81" t="n">
        <f aca="false">'High SIPA income'!J47</f>
        <v>88140136.9874287</v>
      </c>
      <c r="U52" s="9"/>
      <c r="V52" s="81" t="n">
        <f aca="false">'High SIPA income'!F47</f>
        <v>115824.870410355</v>
      </c>
      <c r="W52" s="67"/>
      <c r="X52" s="81" t="n">
        <f aca="false">'High SIPA income'!M47</f>
        <v>290918.681234073</v>
      </c>
      <c r="Y52" s="9"/>
      <c r="Z52" s="9" t="n">
        <f aca="false">R52+V52-N52-L52-F52</f>
        <v>-5187546.50113294</v>
      </c>
      <c r="AA52" s="9"/>
      <c r="AB52" s="9" t="n">
        <f aca="false">T52-P52-D52</f>
        <v>-66655009.8388883</v>
      </c>
      <c r="AC52" s="50"/>
      <c r="AD52" s="9"/>
      <c r="AE52" s="9"/>
      <c r="AF52" s="9"/>
      <c r="AG52" s="9" t="n">
        <f aca="false">AG51*'Optimist macro hypothesis'!B34/'Optimist macro hypothesis'!B33</f>
        <v>5365197780.20679</v>
      </c>
      <c r="AH52" s="40" t="n">
        <f aca="false">(AG52-AG51)/AG51</f>
        <v>0.0189954585524792</v>
      </c>
      <c r="AI52" s="40"/>
      <c r="AJ52" s="40" t="n">
        <f aca="false">AB52/AG52</f>
        <v>-0.0124235885738995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12043793</v>
      </c>
      <c r="AX52" s="7"/>
      <c r="AY52" s="40" t="n">
        <f aca="false">(AW52-AW51)/AW51</f>
        <v>0.00803858467075391</v>
      </c>
      <c r="AZ52" s="12" t="n">
        <f aca="false">workers_and_wage_high!B40</f>
        <v>7163.76854167835</v>
      </c>
      <c r="BA52" s="40" t="n">
        <f aca="false">(AZ52-AZ51)/AZ51</f>
        <v>0.001640661672568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0.0187920280065625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'High pensions'!Q53</f>
        <v>135904656.360885</v>
      </c>
      <c r="E53" s="9"/>
      <c r="F53" s="81" t="n">
        <f aca="false">'High pensions'!I53</f>
        <v>24702280.0275885</v>
      </c>
      <c r="G53" s="81" t="n">
        <f aca="false">'High pensions'!K53</f>
        <v>832732.838637124</v>
      </c>
      <c r="H53" s="81" t="n">
        <f aca="false">'High pensions'!V53</f>
        <v>4581450.3822727</v>
      </c>
      <c r="I53" s="81" t="n">
        <f aca="false">'High pensions'!M53</f>
        <v>25754.6238753749</v>
      </c>
      <c r="J53" s="81" t="n">
        <f aca="false">'High pensions'!W53</f>
        <v>141694.341719774</v>
      </c>
      <c r="K53" s="9"/>
      <c r="L53" s="81" t="n">
        <f aca="false">'High pensions'!N53</f>
        <v>4087102.79469526</v>
      </c>
      <c r="M53" s="67"/>
      <c r="N53" s="81" t="n">
        <f aca="false">'High pensions'!L53</f>
        <v>1063416.92377088</v>
      </c>
      <c r="O53" s="9"/>
      <c r="P53" s="81" t="n">
        <f aca="false">'High pensions'!X53</f>
        <v>27058601.9868129</v>
      </c>
      <c r="Q53" s="67"/>
      <c r="R53" s="81" t="n">
        <f aca="false">'High SIPA income'!G48</f>
        <v>26869885.8811041</v>
      </c>
      <c r="S53" s="67"/>
      <c r="T53" s="81" t="n">
        <f aca="false">'High SIPA income'!J48</f>
        <v>102739337.52509</v>
      </c>
      <c r="U53" s="9"/>
      <c r="V53" s="81" t="n">
        <f aca="false">'High SIPA income'!F48</f>
        <v>115259.977449447</v>
      </c>
      <c r="W53" s="67"/>
      <c r="X53" s="81" t="n">
        <f aca="false">'High SIPA income'!M48</f>
        <v>289499.832979432</v>
      </c>
      <c r="Y53" s="9"/>
      <c r="Z53" s="9" t="n">
        <f aca="false">R53+V53-N53-L53-F53</f>
        <v>-2867653.88750116</v>
      </c>
      <c r="AA53" s="9"/>
      <c r="AB53" s="9" t="n">
        <f aca="false">T53-P53-D53</f>
        <v>-60223920.8226086</v>
      </c>
      <c r="AC53" s="50"/>
      <c r="AD53" s="9"/>
      <c r="AE53" s="9"/>
      <c r="AF53" s="9"/>
      <c r="AG53" s="9" t="n">
        <f aca="false">AG52*'Optimist macro hypothesis'!B35/'Optimist macro hypothesis'!B34</f>
        <v>5555490906.39151</v>
      </c>
      <c r="AH53" s="40" t="n">
        <f aca="false">(AG53-AG52)/AG52</f>
        <v>0.0354680542974118</v>
      </c>
      <c r="AI53" s="40" t="n">
        <f aca="false">(AG53-AG49)/AG49</f>
        <v>0.0545206762771437</v>
      </c>
      <c r="AJ53" s="40" t="n">
        <f aca="false">AB53/AG53</f>
        <v>-0.0108404318965443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12100702</v>
      </c>
      <c r="AX53" s="7"/>
      <c r="AY53" s="40" t="n">
        <f aca="false">(AW53-AW52)/AW52</f>
        <v>0.00472517254323451</v>
      </c>
      <c r="AZ53" s="12" t="n">
        <f aca="false">workers_and_wage_high!B41</f>
        <v>7189.26129325002</v>
      </c>
      <c r="BA53" s="40" t="n">
        <f aca="false">(AZ53-AZ52)/AZ52</f>
        <v>0.00355856717359893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 t="n">
        <v>100</v>
      </c>
      <c r="BG53" s="73" t="n">
        <f aca="false">(BB53-BB49)/BB49</f>
        <v>0.00943396226415094</v>
      </c>
      <c r="BH53" s="7"/>
      <c r="BI53" s="40" t="n">
        <f aca="false">T60/AG60</f>
        <v>0.0163216905272683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'High pensions'!Q54</f>
        <v>133262990.464487</v>
      </c>
      <c r="E54" s="6"/>
      <c r="F54" s="80" t="n">
        <f aca="false">'High pensions'!I54</f>
        <v>24222125.9809245</v>
      </c>
      <c r="G54" s="80" t="n">
        <f aca="false">'High pensions'!K54</f>
        <v>894881.960066474</v>
      </c>
      <c r="H54" s="80" t="n">
        <f aca="false">'High pensions'!V54</f>
        <v>4923376.51142165</v>
      </c>
      <c r="I54" s="80" t="n">
        <f aca="false">'High pensions'!M54</f>
        <v>27676.7616515403</v>
      </c>
      <c r="J54" s="80" t="n">
        <f aca="false">'High pensions'!W54</f>
        <v>152269.376641906</v>
      </c>
      <c r="K54" s="6"/>
      <c r="L54" s="80" t="n">
        <f aca="false">'High pensions'!N54</f>
        <v>4779164.93541254</v>
      </c>
      <c r="M54" s="8"/>
      <c r="N54" s="80" t="n">
        <f aca="false">'High pensions'!L54</f>
        <v>1044593.78603208</v>
      </c>
      <c r="O54" s="6"/>
      <c r="P54" s="80" t="n">
        <f aca="false">'High pensions'!X54</f>
        <v>30546156.3748044</v>
      </c>
      <c r="Q54" s="8"/>
      <c r="R54" s="80" t="n">
        <f aca="false">'High SIPA income'!G49</f>
        <v>23625537.1972064</v>
      </c>
      <c r="S54" s="8"/>
      <c r="T54" s="80" t="n">
        <f aca="false">'High SIPA income'!J49</f>
        <v>90334289.1389912</v>
      </c>
      <c r="U54" s="6"/>
      <c r="V54" s="80" t="n">
        <f aca="false">'High SIPA income'!F49</f>
        <v>120385.518320603</v>
      </c>
      <c r="W54" s="8"/>
      <c r="X54" s="80" t="n">
        <f aca="false">'High SIPA income'!M49</f>
        <v>302373.713913338</v>
      </c>
      <c r="Y54" s="6"/>
      <c r="Z54" s="6" t="n">
        <f aca="false">R54+V54-N54-L54-F54</f>
        <v>-6299961.98684208</v>
      </c>
      <c r="AA54" s="6"/>
      <c r="AB54" s="6" t="n">
        <f aca="false">T54-P54-D54</f>
        <v>-73474857.7003002</v>
      </c>
      <c r="AC54" s="50"/>
      <c r="AD54" s="6"/>
      <c r="AE54" s="6"/>
      <c r="AF54" s="6"/>
      <c r="AG54" s="6" t="n">
        <f aca="false">BF54/100*$AG$53</f>
        <v>5619278015.80012</v>
      </c>
      <c r="AH54" s="61" t="n">
        <f aca="false">(AG54-AG53)/AG53</f>
        <v>0.0114818133056836</v>
      </c>
      <c r="AI54" s="61"/>
      <c r="AJ54" s="61" t="n">
        <f aca="false">AB54/AG54</f>
        <v>-0.0130754978653318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0.00816043026920477</v>
      </c>
      <c r="AV54" s="5"/>
      <c r="AW54" s="5" t="n">
        <f aca="false">workers_and_wage_high!C42</f>
        <v>12171540</v>
      </c>
      <c r="AX54" s="5"/>
      <c r="AY54" s="61" t="n">
        <f aca="false">(AW54-AW53)/AW53</f>
        <v>0.00585404053417727</v>
      </c>
      <c r="AZ54" s="11" t="n">
        <f aca="false">workers_and_wage_high!B42</f>
        <v>7229.4853489509</v>
      </c>
      <c r="BA54" s="61" t="n">
        <f aca="false">(AZ54-AZ53)/AZ53</f>
        <v>0.00559501930172447</v>
      </c>
      <c r="BB54" s="66"/>
      <c r="BC54" s="66"/>
      <c r="BD54" s="66"/>
      <c r="BE54" s="66"/>
      <c r="BF54" s="5" t="n">
        <f aca="false">BF53*(1+AY54)*(1+BA54)*(1-BE54)</f>
        <v>101.148181330568</v>
      </c>
      <c r="BG54" s="5"/>
      <c r="BH54" s="5"/>
      <c r="BI54" s="61" t="n">
        <f aca="false">T61/AG61</f>
        <v>0.0189078904412145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'High pensions'!Q55</f>
        <v>139910955.812618</v>
      </c>
      <c r="E55" s="9"/>
      <c r="F55" s="81" t="n">
        <f aca="false">'High pensions'!I55</f>
        <v>25430472.3764091</v>
      </c>
      <c r="G55" s="81" t="n">
        <f aca="false">'High pensions'!K55</f>
        <v>1062463.33377731</v>
      </c>
      <c r="H55" s="81" t="n">
        <f aca="false">'High pensions'!V55</f>
        <v>5845359.78507982</v>
      </c>
      <c r="I55" s="81" t="n">
        <f aca="false">'High pensions'!M55</f>
        <v>32859.6907353811</v>
      </c>
      <c r="J55" s="81" t="n">
        <f aca="false">'High pensions'!W55</f>
        <v>180784.323249893</v>
      </c>
      <c r="K55" s="9"/>
      <c r="L55" s="81" t="n">
        <f aca="false">'High pensions'!N55</f>
        <v>4283104.79576898</v>
      </c>
      <c r="M55" s="67"/>
      <c r="N55" s="81" t="n">
        <f aca="false">'High pensions'!L55</f>
        <v>1099695.63607845</v>
      </c>
      <c r="O55" s="9"/>
      <c r="P55" s="81" t="n">
        <f aca="false">'High pensions'!X55</f>
        <v>28275252.0733043</v>
      </c>
      <c r="Q55" s="67"/>
      <c r="R55" s="81" t="n">
        <f aca="false">'High SIPA income'!G50</f>
        <v>27505237.9164474</v>
      </c>
      <c r="S55" s="67"/>
      <c r="T55" s="81" t="n">
        <f aca="false">'High SIPA income'!J50</f>
        <v>105168661.099266</v>
      </c>
      <c r="U55" s="9"/>
      <c r="V55" s="81" t="n">
        <f aca="false">'High SIPA income'!F50</f>
        <v>116959.727585883</v>
      </c>
      <c r="W55" s="67"/>
      <c r="X55" s="81" t="n">
        <f aca="false">'High SIPA income'!M50</f>
        <v>293769.115270597</v>
      </c>
      <c r="Y55" s="9"/>
      <c r="Z55" s="9" t="n">
        <f aca="false">R55+V55-N55-L55-F55</f>
        <v>-3191075.16422327</v>
      </c>
      <c r="AA55" s="9"/>
      <c r="AB55" s="9" t="n">
        <f aca="false">T55-P55-D55</f>
        <v>-63017546.786657</v>
      </c>
      <c r="AC55" s="50"/>
      <c r="AD55" s="9"/>
      <c r="AE55" s="9"/>
      <c r="AF55" s="9"/>
      <c r="AG55" s="9" t="n">
        <f aca="false">BF55/100*$AG$53</f>
        <v>5651218011.75098</v>
      </c>
      <c r="AH55" s="40" t="n">
        <f aca="false">(AG55-AG54)/AG54</f>
        <v>0.00568400350739885</v>
      </c>
      <c r="AI55" s="40"/>
      <c r="AJ55" s="40" t="n">
        <f aca="false">AB55/AG55</f>
        <v>-0.0111511441702692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12265113</v>
      </c>
      <c r="AX55" s="7"/>
      <c r="AY55" s="40" t="n">
        <f aca="false">(AW55-AW54)/AW54</f>
        <v>0.0076878521534662</v>
      </c>
      <c r="AZ55" s="12" t="n">
        <f aca="false">workers_and_wage_high!B43</f>
        <v>7215.10907717457</v>
      </c>
      <c r="BA55" s="40" t="n">
        <f aca="false">(AZ55-AZ54)/AZ54</f>
        <v>-0.00198856088399295</v>
      </c>
      <c r="BB55" s="39"/>
      <c r="BC55" s="39"/>
      <c r="BD55" s="39"/>
      <c r="BE55" s="39"/>
      <c r="BF55" s="7" t="n">
        <f aca="false">BF54*(1+AY55)*(1+BA55)*(1-BE55)</f>
        <v>101.723107948018</v>
      </c>
      <c r="BG55" s="7"/>
      <c r="BH55" s="7"/>
      <c r="BI55" s="40" t="n">
        <f aca="false">T62/AG62</f>
        <v>0.0164498600389734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'High pensions'!Q56</f>
        <v>137376354.825995</v>
      </c>
      <c r="E56" s="9"/>
      <c r="F56" s="81" t="n">
        <f aca="false">'High pensions'!I56</f>
        <v>24969778.6444481</v>
      </c>
      <c r="G56" s="81" t="n">
        <f aca="false">'High pensions'!K56</f>
        <v>1091399.68872106</v>
      </c>
      <c r="H56" s="81" t="n">
        <f aca="false">'High pensions'!V56</f>
        <v>6004559.07237533</v>
      </c>
      <c r="I56" s="81" t="n">
        <f aca="false">'High pensions'!M56</f>
        <v>33754.629548074</v>
      </c>
      <c r="J56" s="81" t="n">
        <f aca="false">'High pensions'!W56</f>
        <v>185708.012547691</v>
      </c>
      <c r="K56" s="9"/>
      <c r="L56" s="81" t="n">
        <f aca="false">'High pensions'!N56</f>
        <v>4090297.81397924</v>
      </c>
      <c r="M56" s="67"/>
      <c r="N56" s="81" t="n">
        <f aca="false">'High pensions'!L56</f>
        <v>1081633.35381079</v>
      </c>
      <c r="O56" s="9"/>
      <c r="P56" s="81" t="n">
        <f aca="false">'High pensions'!X56</f>
        <v>27175402.3804297</v>
      </c>
      <c r="Q56" s="67"/>
      <c r="R56" s="81" t="n">
        <f aca="false">'High SIPA income'!G51</f>
        <v>24119972.0246005</v>
      </c>
      <c r="S56" s="67"/>
      <c r="T56" s="81" t="n">
        <f aca="false">'High SIPA income'!J51</f>
        <v>92224803.5550393</v>
      </c>
      <c r="U56" s="9"/>
      <c r="V56" s="81" t="n">
        <f aca="false">'High SIPA income'!F51</f>
        <v>120254.557428784</v>
      </c>
      <c r="W56" s="67"/>
      <c r="X56" s="81" t="n">
        <f aca="false">'High SIPA income'!M51</f>
        <v>302044.777910162</v>
      </c>
      <c r="Y56" s="9"/>
      <c r="Z56" s="9" t="n">
        <f aca="false">R56+V56-N56-L56-F56</f>
        <v>-5901483.23020888</v>
      </c>
      <c r="AA56" s="9"/>
      <c r="AB56" s="9" t="n">
        <f aca="false">T56-P56-D56</f>
        <v>-72326953.6513855</v>
      </c>
      <c r="AC56" s="50"/>
      <c r="AD56" s="9"/>
      <c r="AE56" s="9"/>
      <c r="AF56" s="9"/>
      <c r="AG56" s="9" t="n">
        <f aca="false">BF56/100*$AG$53</f>
        <v>5700237846.8408</v>
      </c>
      <c r="AH56" s="40" t="n">
        <f aca="false">(AG56-AG55)/AG55</f>
        <v>0.00867420704490472</v>
      </c>
      <c r="AI56" s="40"/>
      <c r="AJ56" s="40" t="n">
        <f aca="false">AB56/AG56</f>
        <v>-0.0126884097812639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12329928</v>
      </c>
      <c r="AX56" s="7"/>
      <c r="AY56" s="40" t="n">
        <f aca="false">(AW56-AW55)/AW55</f>
        <v>0.00528450084397918</v>
      </c>
      <c r="AZ56" s="12" t="n">
        <f aca="false">workers_and_wage_high!B44</f>
        <v>7239.4376129858</v>
      </c>
      <c r="BA56" s="40" t="n">
        <f aca="false">(AZ56-AZ55)/AZ55</f>
        <v>0.00337188745880352</v>
      </c>
      <c r="BB56" s="39"/>
      <c r="BC56" s="39"/>
      <c r="BD56" s="39"/>
      <c r="BE56" s="39"/>
      <c r="BF56" s="7" t="n">
        <f aca="false">BF55*(1+AY56)*(1+BA56)*(1-BE56)</f>
        <v>102.605475247611</v>
      </c>
      <c r="BG56" s="7"/>
      <c r="BH56" s="7"/>
      <c r="BI56" s="40" t="n">
        <f aca="false">T63/AG63</f>
        <v>0.0189963212148089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'High pensions'!Q57</f>
        <v>144206824.444392</v>
      </c>
      <c r="E57" s="9"/>
      <c r="F57" s="81" t="n">
        <f aca="false">'High pensions'!I57</f>
        <v>26211297.3513975</v>
      </c>
      <c r="G57" s="81" t="n">
        <f aca="false">'High pensions'!K57</f>
        <v>1225168.74226404</v>
      </c>
      <c r="H57" s="81" t="n">
        <f aca="false">'High pensions'!V57</f>
        <v>6740516.93671725</v>
      </c>
      <c r="I57" s="81" t="n">
        <f aca="false">'High pensions'!M57</f>
        <v>37891.816771053</v>
      </c>
      <c r="J57" s="81" t="n">
        <f aca="false">'High pensions'!W57</f>
        <v>208469.595980947</v>
      </c>
      <c r="K57" s="9"/>
      <c r="L57" s="81" t="n">
        <f aca="false">'High pensions'!N57</f>
        <v>4312940.51073158</v>
      </c>
      <c r="M57" s="67"/>
      <c r="N57" s="81" t="n">
        <f aca="false">'High pensions'!L57</f>
        <v>1138256.7823111</v>
      </c>
      <c r="O57" s="9"/>
      <c r="P57" s="81" t="n">
        <f aca="false">'High pensions'!X57</f>
        <v>28642221.7892728</v>
      </c>
      <c r="Q57" s="67"/>
      <c r="R57" s="81" t="n">
        <f aca="false">'High SIPA income'!G52</f>
        <v>28149313.6467162</v>
      </c>
      <c r="S57" s="67"/>
      <c r="T57" s="81" t="n">
        <f aca="false">'High SIPA income'!J52</f>
        <v>107631340.477087</v>
      </c>
      <c r="U57" s="9"/>
      <c r="V57" s="81" t="n">
        <f aca="false">'High SIPA income'!F52</f>
        <v>115079.528822728</v>
      </c>
      <c r="W57" s="67"/>
      <c r="X57" s="81" t="n">
        <f aca="false">'High SIPA income'!M52</f>
        <v>289046.598053896</v>
      </c>
      <c r="Y57" s="9"/>
      <c r="Z57" s="9" t="n">
        <f aca="false">R57+V57-N57-L57-F57</f>
        <v>-3398101.46890127</v>
      </c>
      <c r="AA57" s="9"/>
      <c r="AB57" s="9" t="n">
        <f aca="false">T57-P57-D57</f>
        <v>-65217705.7565774</v>
      </c>
      <c r="AC57" s="50"/>
      <c r="AD57" s="9"/>
      <c r="AE57" s="9"/>
      <c r="AF57" s="9"/>
      <c r="AG57" s="9" t="n">
        <f aca="false">BF57/100*$AG$53</f>
        <v>5739009138.75034</v>
      </c>
      <c r="AH57" s="40" t="n">
        <f aca="false">(AG57-AG56)/AG56</f>
        <v>0.00680169721883188</v>
      </c>
      <c r="AI57" s="40" t="n">
        <f aca="false">(AG57-AG53)/AG53</f>
        <v>0.0330336662323923</v>
      </c>
      <c r="AJ57" s="40" t="n">
        <f aca="false">AB57/AG57</f>
        <v>-0.0113639313302746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12354417</v>
      </c>
      <c r="AX57" s="7"/>
      <c r="AY57" s="40" t="n">
        <f aca="false">(AW57-AW56)/AW56</f>
        <v>0.00198614298477655</v>
      </c>
      <c r="AZ57" s="12" t="n">
        <f aca="false">workers_and_wage_high!B45</f>
        <v>7274.23041395762</v>
      </c>
      <c r="BA57" s="40" t="n">
        <f aca="false">(AZ57-AZ56)/AZ56</f>
        <v>0.0048060088133658</v>
      </c>
      <c r="BB57" s="39"/>
      <c r="BC57" s="39"/>
      <c r="BD57" s="39"/>
      <c r="BE57" s="39"/>
      <c r="BF57" s="7" t="n">
        <f aca="false">BF56*(1+AY57)*(1+BA57)*(1-BE57)</f>
        <v>103.303366623239</v>
      </c>
      <c r="BG57" s="73" t="n">
        <f aca="false">(BB57-BB53)/BB53</f>
        <v>-1</v>
      </c>
      <c r="BH57" s="7"/>
      <c r="BI57" s="40" t="n">
        <f aca="false">T64/AG64</f>
        <v>0.0164748075212852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'High pensions'!Q58</f>
        <v>142560145.020789</v>
      </c>
      <c r="E58" s="6"/>
      <c r="F58" s="80" t="n">
        <f aca="false">'High pensions'!I58</f>
        <v>25911993.874043</v>
      </c>
      <c r="G58" s="80" t="n">
        <f aca="false">'High pensions'!K58</f>
        <v>1344605.50742316</v>
      </c>
      <c r="H58" s="80" t="n">
        <f aca="false">'High pensions'!V58</f>
        <v>7397622.77907986</v>
      </c>
      <c r="I58" s="80" t="n">
        <f aca="false">'High pensions'!M58</f>
        <v>41585.7373429844</v>
      </c>
      <c r="J58" s="80" t="n">
        <f aca="false">'High pensions'!W58</f>
        <v>228792.457084944</v>
      </c>
      <c r="K58" s="6"/>
      <c r="L58" s="80" t="n">
        <f aca="false">'High pensions'!N58</f>
        <v>5096169.83586148</v>
      </c>
      <c r="M58" s="8"/>
      <c r="N58" s="80" t="n">
        <f aca="false">'High pensions'!L58</f>
        <v>1126959.31579717</v>
      </c>
      <c r="O58" s="6"/>
      <c r="P58" s="80" t="n">
        <f aca="false">'High pensions'!X58</f>
        <v>32644247.1532193</v>
      </c>
      <c r="Q58" s="8"/>
      <c r="R58" s="80" t="n">
        <f aca="false">'High SIPA income'!G53</f>
        <v>24689813.0752896</v>
      </c>
      <c r="S58" s="8"/>
      <c r="T58" s="80" t="n">
        <f aca="false">'High SIPA income'!J53</f>
        <v>94403640.2014419</v>
      </c>
      <c r="U58" s="6"/>
      <c r="V58" s="80" t="n">
        <f aca="false">'High SIPA income'!F53</f>
        <v>115128.765327998</v>
      </c>
      <c r="W58" s="8"/>
      <c r="X58" s="80" t="n">
        <f aca="false">'High SIPA income'!M53</f>
        <v>289170.265959857</v>
      </c>
      <c r="Y58" s="6"/>
      <c r="Z58" s="6" t="n">
        <f aca="false">R58+V58-N58-L58-F58</f>
        <v>-7330181.18508399</v>
      </c>
      <c r="AA58" s="6"/>
      <c r="AB58" s="6" t="n">
        <f aca="false">T58-P58-D58</f>
        <v>-80800751.9725669</v>
      </c>
      <c r="AC58" s="50"/>
      <c r="AD58" s="6"/>
      <c r="AE58" s="6"/>
      <c r="AF58" s="6"/>
      <c r="AG58" s="6" t="n">
        <f aca="false">BF58/100*$AG$53</f>
        <v>5805427981.7018</v>
      </c>
      <c r="AH58" s="61" t="n">
        <f aca="false">(AG58-AG57)/AG57</f>
        <v>0.0115732248103587</v>
      </c>
      <c r="AI58" s="61"/>
      <c r="AJ58" s="61" t="n">
        <f aca="false">AB58/AG58</f>
        <v>-0.0139181387190133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0.0122299987498612</v>
      </c>
      <c r="AV58" s="5"/>
      <c r="AW58" s="5" t="n">
        <f aca="false">workers_and_wage_high!C46</f>
        <v>12393061</v>
      </c>
      <c r="AX58" s="5"/>
      <c r="AY58" s="61" t="n">
        <f aca="false">(AW58-AW57)/AW57</f>
        <v>0.0031279501088558</v>
      </c>
      <c r="AZ58" s="11" t="n">
        <f aca="false">workers_and_wage_high!B46</f>
        <v>7335.47172826975</v>
      </c>
      <c r="BA58" s="61" t="n">
        <f aca="false">(AZ58-AZ57)/AZ57</f>
        <v>0.00841894067510166</v>
      </c>
      <c r="BB58" s="66"/>
      <c r="BC58" s="66"/>
      <c r="BD58" s="66"/>
      <c r="BE58" s="66"/>
      <c r="BF58" s="5" t="n">
        <f aca="false">BF57*(1+AY58)*(1+BA58)*(1-BE58)</f>
        <v>104.498919708837</v>
      </c>
      <c r="BG58" s="5"/>
      <c r="BH58" s="5"/>
      <c r="BI58" s="61" t="n">
        <f aca="false">T65/AG65</f>
        <v>0.0190472870963939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'High pensions'!Q59</f>
        <v>149229739.147537</v>
      </c>
      <c r="E59" s="9"/>
      <c r="F59" s="81" t="n">
        <f aca="false">'High pensions'!I59</f>
        <v>27124271.5560657</v>
      </c>
      <c r="G59" s="81" t="n">
        <f aca="false">'High pensions'!K59</f>
        <v>1499815.19921704</v>
      </c>
      <c r="H59" s="81" t="n">
        <f aca="false">'High pensions'!V59</f>
        <v>8251540.70906719</v>
      </c>
      <c r="I59" s="81" t="n">
        <f aca="false">'High pensions'!M59</f>
        <v>46386.0370891867</v>
      </c>
      <c r="J59" s="81" t="n">
        <f aca="false">'High pensions'!W59</f>
        <v>255202.28997115</v>
      </c>
      <c r="K59" s="9"/>
      <c r="L59" s="81" t="n">
        <f aca="false">'High pensions'!N59</f>
        <v>4454965.86692257</v>
      </c>
      <c r="M59" s="67"/>
      <c r="N59" s="81" t="n">
        <f aca="false">'High pensions'!L59</f>
        <v>1182395.02931004</v>
      </c>
      <c r="O59" s="9"/>
      <c r="P59" s="81" t="n">
        <f aca="false">'High pensions'!X59</f>
        <v>29622027.6498079</v>
      </c>
      <c r="Q59" s="67"/>
      <c r="R59" s="81" t="n">
        <f aca="false">'High SIPA income'!G54</f>
        <v>28841918.0989607</v>
      </c>
      <c r="S59" s="67"/>
      <c r="T59" s="81" t="n">
        <f aca="false">'High SIPA income'!J54</f>
        <v>110279573.629449</v>
      </c>
      <c r="U59" s="9"/>
      <c r="V59" s="81" t="n">
        <f aca="false">'High SIPA income'!F54</f>
        <v>117365.249910047</v>
      </c>
      <c r="W59" s="67"/>
      <c r="X59" s="81" t="n">
        <f aca="false">'High SIPA income'!M54</f>
        <v>294787.670433566</v>
      </c>
      <c r="Y59" s="9"/>
      <c r="Z59" s="9" t="n">
        <f aca="false">R59+V59-N59-L59-F59</f>
        <v>-3802349.10342765</v>
      </c>
      <c r="AA59" s="9"/>
      <c r="AB59" s="9" t="n">
        <f aca="false">T59-P59-D59</f>
        <v>-68572193.1678959</v>
      </c>
      <c r="AC59" s="50"/>
      <c r="AD59" s="9"/>
      <c r="AE59" s="9"/>
      <c r="AF59" s="9"/>
      <c r="AG59" s="9" t="n">
        <f aca="false">BF59/100*$AG$53</f>
        <v>5868423226.64363</v>
      </c>
      <c r="AH59" s="40" t="n">
        <f aca="false">(AG59-AG58)/AG58</f>
        <v>0.0108510940348219</v>
      </c>
      <c r="AI59" s="40"/>
      <c r="AJ59" s="40" t="n">
        <f aca="false">AB59/AG59</f>
        <v>-0.011684943385911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12379209</v>
      </c>
      <c r="AX59" s="7"/>
      <c r="AY59" s="40" t="n">
        <f aca="false">(AW59-AW58)/AW58</f>
        <v>-0.00111772224795795</v>
      </c>
      <c r="AZ59" s="12" t="n">
        <f aca="false">workers_and_wage_high!B47</f>
        <v>7423.3668841041</v>
      </c>
      <c r="BA59" s="40" t="n">
        <f aca="false">(AZ59-AZ58)/AZ58</f>
        <v>0.0119822090644311</v>
      </c>
      <c r="BB59" s="39"/>
      <c r="BC59" s="39"/>
      <c r="BD59" s="39"/>
      <c r="BE59" s="39"/>
      <c r="BF59" s="7" t="n">
        <f aca="false">BF58*(1+AY59)*(1+BA59)*(1-BE59)</f>
        <v>105.632847313135</v>
      </c>
      <c r="BG59" s="7"/>
      <c r="BH59" s="7"/>
      <c r="BI59" s="40" t="n">
        <f aca="false">T66/AG66</f>
        <v>0.016592925640633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'High pensions'!Q60</f>
        <v>147734558.304769</v>
      </c>
      <c r="E60" s="9"/>
      <c r="F60" s="81" t="n">
        <f aca="false">'High pensions'!I60</f>
        <v>26852504.7391007</v>
      </c>
      <c r="G60" s="81" t="n">
        <f aca="false">'High pensions'!K60</f>
        <v>1577695.4803302</v>
      </c>
      <c r="H60" s="81" t="n">
        <f aca="false">'High pensions'!V60</f>
        <v>8680015.037354</v>
      </c>
      <c r="I60" s="81" t="n">
        <f aca="false">'High pensions'!M60</f>
        <v>48794.7055772226</v>
      </c>
      <c r="J60" s="81" t="n">
        <f aca="false">'High pensions'!W60</f>
        <v>268454.073320226</v>
      </c>
      <c r="K60" s="9"/>
      <c r="L60" s="81" t="n">
        <f aca="false">'High pensions'!N60</f>
        <v>4339937.52831667</v>
      </c>
      <c r="M60" s="67"/>
      <c r="N60" s="81" t="n">
        <f aca="false">'High pensions'!L60</f>
        <v>1171564.95411426</v>
      </c>
      <c r="O60" s="9"/>
      <c r="P60" s="81" t="n">
        <f aca="false">'High pensions'!X60</f>
        <v>28965561.1756218</v>
      </c>
      <c r="Q60" s="67"/>
      <c r="R60" s="81" t="n">
        <f aca="false">'High SIPA income'!G55</f>
        <v>25473249.6992859</v>
      </c>
      <c r="S60" s="67"/>
      <c r="T60" s="81" t="n">
        <f aca="false">'High SIPA income'!J55</f>
        <v>97399178.0350758</v>
      </c>
      <c r="U60" s="9"/>
      <c r="V60" s="81" t="n">
        <f aca="false">'High SIPA income'!F55</f>
        <v>115556.732982472</v>
      </c>
      <c r="W60" s="67"/>
      <c r="X60" s="81" t="n">
        <f aca="false">'High SIPA income'!M55</f>
        <v>290245.197321398</v>
      </c>
      <c r="Y60" s="9"/>
      <c r="Z60" s="9" t="n">
        <f aca="false">R60+V60-N60-L60-F60</f>
        <v>-6775200.78926319</v>
      </c>
      <c r="AA60" s="9"/>
      <c r="AB60" s="9" t="n">
        <f aca="false">T60-P60-D60</f>
        <v>-79300941.4453154</v>
      </c>
      <c r="AC60" s="50"/>
      <c r="AD60" s="9"/>
      <c r="AE60" s="9"/>
      <c r="AF60" s="9"/>
      <c r="AG60" s="9" t="n">
        <f aca="false">BF60/100*$AG$53</f>
        <v>5967468741.8165</v>
      </c>
      <c r="AH60" s="40" t="n">
        <f aca="false">(AG60-AG59)/AG59</f>
        <v>0.016877704853185</v>
      </c>
      <c r="AI60" s="40"/>
      <c r="AJ60" s="40" t="n">
        <f aca="false">AB60/AG60</f>
        <v>-0.0132888742071862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12594318</v>
      </c>
      <c r="AX60" s="7"/>
      <c r="AY60" s="40" t="n">
        <f aca="false">(AW60-AW59)/AW59</f>
        <v>0.0173766352922873</v>
      </c>
      <c r="AZ60" s="12" t="n">
        <f aca="false">workers_and_wage_high!B48</f>
        <v>7419.7263997735</v>
      </c>
      <c r="BA60" s="40" t="n">
        <f aca="false">(AZ60-AZ59)/AZ59</f>
        <v>-0.000490408784509898</v>
      </c>
      <c r="BB60" s="39"/>
      <c r="BC60" s="39"/>
      <c r="BD60" s="39"/>
      <c r="BE60" s="39"/>
      <c r="BF60" s="7" t="n">
        <f aca="false">BF59*(1+AY60)*(1+BA60)*(1-BE60)</f>
        <v>107.415687332887</v>
      </c>
      <c r="BG60" s="7"/>
      <c r="BH60" s="7"/>
      <c r="BI60" s="40" t="n">
        <f aca="false">T67/AG67</f>
        <v>0.0190779876006128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'High pensions'!Q61</f>
        <v>151421844.11157</v>
      </c>
      <c r="E61" s="9"/>
      <c r="F61" s="81" t="n">
        <f aca="false">'High pensions'!I61</f>
        <v>27522712.5817185</v>
      </c>
      <c r="G61" s="81" t="n">
        <f aca="false">'High pensions'!K61</f>
        <v>1696164.1448229</v>
      </c>
      <c r="H61" s="81" t="n">
        <f aca="false">'High pensions'!V61</f>
        <v>9331794.67548584</v>
      </c>
      <c r="I61" s="81" t="n">
        <f aca="false">'High pensions'!M61</f>
        <v>52458.6848914302</v>
      </c>
      <c r="J61" s="81" t="n">
        <f aca="false">'High pensions'!W61</f>
        <v>288612.206458327</v>
      </c>
      <c r="K61" s="9"/>
      <c r="L61" s="81" t="n">
        <f aca="false">'High pensions'!N61</f>
        <v>4434829.23545044</v>
      </c>
      <c r="M61" s="67"/>
      <c r="N61" s="81" t="n">
        <f aca="false">'High pensions'!L61</f>
        <v>1202797.73465087</v>
      </c>
      <c r="O61" s="9"/>
      <c r="P61" s="81" t="n">
        <f aca="false">'High pensions'!X61</f>
        <v>29629788.2383875</v>
      </c>
      <c r="Q61" s="67"/>
      <c r="R61" s="81" t="n">
        <f aca="false">'High SIPA income'!G56</f>
        <v>29793351.7032015</v>
      </c>
      <c r="S61" s="67"/>
      <c r="T61" s="81" t="n">
        <f aca="false">'High SIPA income'!J56</f>
        <v>113917462.477632</v>
      </c>
      <c r="U61" s="9"/>
      <c r="V61" s="81" t="n">
        <f aca="false">'High SIPA income'!F56</f>
        <v>115822.999696631</v>
      </c>
      <c r="W61" s="67"/>
      <c r="X61" s="81" t="n">
        <f aca="false">'High SIPA income'!M56</f>
        <v>290913.98254054</v>
      </c>
      <c r="Y61" s="9"/>
      <c r="Z61" s="9" t="n">
        <f aca="false">R61+V61-N61-L61-F61</f>
        <v>-3251164.84892175</v>
      </c>
      <c r="AA61" s="9"/>
      <c r="AB61" s="9" t="n">
        <f aca="false">T61-P61-D61</f>
        <v>-67134169.8723262</v>
      </c>
      <c r="AC61" s="50"/>
      <c r="AD61" s="9"/>
      <c r="AE61" s="9"/>
      <c r="AF61" s="9"/>
      <c r="AG61" s="9" t="n">
        <f aca="false">BF61/100*$AG$53</f>
        <v>6024863684.91538</v>
      </c>
      <c r="AH61" s="40" t="n">
        <f aca="false">(AG61-AG60)/AG60</f>
        <v>0.00961797130107914</v>
      </c>
      <c r="AI61" s="40" t="n">
        <f aca="false">(AG61-AG57)/AG57</f>
        <v>0.0498090418143649</v>
      </c>
      <c r="AJ61" s="40" t="n">
        <f aca="false">AB61/AG61</f>
        <v>-0.0111428529147327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12604901</v>
      </c>
      <c r="AX61" s="7"/>
      <c r="AY61" s="40" t="n">
        <f aca="false">(AW61-AW60)/AW60</f>
        <v>0.000840299570012445</v>
      </c>
      <c r="AZ61" s="12" t="n">
        <f aca="false">workers_and_wage_high!B49</f>
        <v>7484.79964142805</v>
      </c>
      <c r="BA61" s="40" t="n">
        <f aca="false">(AZ61-AZ60)/AZ60</f>
        <v>0.0087703020500251</v>
      </c>
      <c r="BB61" s="39"/>
      <c r="BC61" s="39"/>
      <c r="BD61" s="39"/>
      <c r="BE61" s="39"/>
      <c r="BF61" s="7" t="n">
        <f aca="false">BF60*(1+AY61)*(1+BA61)*(1-BE61)</f>
        <v>108.448808330941</v>
      </c>
      <c r="BG61" s="7"/>
      <c r="BH61" s="7"/>
      <c r="BI61" s="40" t="n">
        <f aca="false">T68/AG68</f>
        <v>0.0165667682389284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'High pensions'!Q62</f>
        <v>150399537.732103</v>
      </c>
      <c r="E62" s="6"/>
      <c r="F62" s="80" t="n">
        <f aca="false">'High pensions'!I62</f>
        <v>27336896.2959797</v>
      </c>
      <c r="G62" s="80" t="n">
        <f aca="false">'High pensions'!K62</f>
        <v>1722492.64957961</v>
      </c>
      <c r="H62" s="80" t="n">
        <f aca="false">'High pensions'!V62</f>
        <v>9476646.34049249</v>
      </c>
      <c r="I62" s="80" t="n">
        <f aca="false">'High pensions'!M62</f>
        <v>53272.968543699</v>
      </c>
      <c r="J62" s="80" t="n">
        <f aca="false">'High pensions'!W62</f>
        <v>293092.154860591</v>
      </c>
      <c r="K62" s="6"/>
      <c r="L62" s="80" t="n">
        <f aca="false">'High pensions'!N62</f>
        <v>5348922.08342492</v>
      </c>
      <c r="M62" s="8"/>
      <c r="N62" s="80" t="n">
        <f aca="false">'High pensions'!L62</f>
        <v>1197168.53354631</v>
      </c>
      <c r="O62" s="6"/>
      <c r="P62" s="80" t="n">
        <f aca="false">'High pensions'!X62</f>
        <v>34342050.1683472</v>
      </c>
      <c r="Q62" s="8"/>
      <c r="R62" s="80" t="n">
        <f aca="false">'High SIPA income'!G57</f>
        <v>26220146.1103764</v>
      </c>
      <c r="S62" s="8"/>
      <c r="T62" s="80" t="n">
        <f aca="false">'High SIPA income'!J57</f>
        <v>100255001.197662</v>
      </c>
      <c r="U62" s="6"/>
      <c r="V62" s="80" t="n">
        <f aca="false">'High SIPA income'!F57</f>
        <v>121087.428657883</v>
      </c>
      <c r="W62" s="8"/>
      <c r="X62" s="80" t="n">
        <f aca="false">'High SIPA income'!M57</f>
        <v>304136.71031422</v>
      </c>
      <c r="Y62" s="6"/>
      <c r="Z62" s="6" t="n">
        <f aca="false">R62+V62-N62-L62-F62</f>
        <v>-7541753.37391658</v>
      </c>
      <c r="AA62" s="6"/>
      <c r="AB62" s="6" t="n">
        <f aca="false">T62-P62-D62</f>
        <v>-84486586.7027881</v>
      </c>
      <c r="AC62" s="50"/>
      <c r="AD62" s="6"/>
      <c r="AE62" s="6"/>
      <c r="AF62" s="6"/>
      <c r="AG62" s="6" t="n">
        <f aca="false">BF62/100*$AG$53</f>
        <v>6094580802.51962</v>
      </c>
      <c r="AH62" s="61" t="n">
        <f aca="false">(AG62-AG61)/AG61</f>
        <v>0.0115715676321104</v>
      </c>
      <c r="AI62" s="61"/>
      <c r="AJ62" s="61" t="n">
        <f aca="false">AB62/AG62</f>
        <v>-0.0138625755306845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0.00952897567676736</v>
      </c>
      <c r="AV62" s="5"/>
      <c r="AW62" s="5" t="n">
        <f aca="false">workers_and_wage_high!C50</f>
        <v>12658000</v>
      </c>
      <c r="AX62" s="5"/>
      <c r="AY62" s="61" t="n">
        <f aca="false">(AW62-AW61)/AW61</f>
        <v>0.00421256779406677</v>
      </c>
      <c r="AZ62" s="11" t="n">
        <f aca="false">workers_and_wage_high!B50</f>
        <v>7539.64922319544</v>
      </c>
      <c r="BA62" s="61" t="n">
        <f aca="false">(AZ62-AZ61)/AZ61</f>
        <v>0.00732812959531973</v>
      </c>
      <c r="BB62" s="66"/>
      <c r="BC62" s="66"/>
      <c r="BD62" s="66"/>
      <c r="BE62" s="66"/>
      <c r="BF62" s="5" t="n">
        <f aca="false">BF61*(1+AY62)*(1+BA62)*(1-BE62)</f>
        <v>109.703731051164</v>
      </c>
      <c r="BG62" s="5"/>
      <c r="BH62" s="5"/>
      <c r="BI62" s="61" t="n">
        <f aca="false">T69/AG69</f>
        <v>0.019133022646276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'High pensions'!Q63</f>
        <v>152991512.892227</v>
      </c>
      <c r="E63" s="9"/>
      <c r="F63" s="81" t="n">
        <f aca="false">'High pensions'!I63</f>
        <v>27808018.4631254</v>
      </c>
      <c r="G63" s="81" t="n">
        <f aca="false">'High pensions'!K63</f>
        <v>1824347.51666788</v>
      </c>
      <c r="H63" s="81" t="n">
        <f aca="false">'High pensions'!V63</f>
        <v>10037021.7671679</v>
      </c>
      <c r="I63" s="81" t="n">
        <f aca="false">'High pensions'!M63</f>
        <v>56423.1190722028</v>
      </c>
      <c r="J63" s="81" t="n">
        <f aca="false">'High pensions'!W63</f>
        <v>310423.353623751</v>
      </c>
      <c r="K63" s="9"/>
      <c r="L63" s="81" t="n">
        <f aca="false">'High pensions'!N63</f>
        <v>4576345.85063092</v>
      </c>
      <c r="M63" s="67"/>
      <c r="N63" s="81" t="n">
        <f aca="false">'High pensions'!L63</f>
        <v>1219198.66850943</v>
      </c>
      <c r="O63" s="9"/>
      <c r="P63" s="81" t="n">
        <f aca="false">'High pensions'!X63</f>
        <v>30454351.7263326</v>
      </c>
      <c r="Q63" s="67"/>
      <c r="R63" s="81" t="n">
        <f aca="false">'High SIPA income'!G58</f>
        <v>30441968.1039817</v>
      </c>
      <c r="S63" s="67"/>
      <c r="T63" s="81" t="n">
        <f aca="false">'High SIPA income'!J58</f>
        <v>116397503.502701</v>
      </c>
      <c r="U63" s="9"/>
      <c r="V63" s="81" t="n">
        <f aca="false">'High SIPA income'!F58</f>
        <v>119009.011515604</v>
      </c>
      <c r="W63" s="67"/>
      <c r="X63" s="81" t="n">
        <f aca="false">'High SIPA income'!M58</f>
        <v>298916.325677105</v>
      </c>
      <c r="Y63" s="9"/>
      <c r="Z63" s="9" t="n">
        <f aca="false">R63+V63-N63-L63-F63</f>
        <v>-3042585.86676843</v>
      </c>
      <c r="AA63" s="9"/>
      <c r="AB63" s="9" t="n">
        <f aca="false">T63-P63-D63</f>
        <v>-67048361.1158585</v>
      </c>
      <c r="AC63" s="50"/>
      <c r="AD63" s="9"/>
      <c r="AE63" s="9"/>
      <c r="AF63" s="9"/>
      <c r="AG63" s="9" t="n">
        <f aca="false">BF63/100*$AG$53</f>
        <v>6127370778.08315</v>
      </c>
      <c r="AH63" s="40" t="n">
        <f aca="false">(AG63-AG62)/AG62</f>
        <v>0.00538018554942757</v>
      </c>
      <c r="AI63" s="40"/>
      <c r="AJ63" s="40" t="n">
        <f aca="false">AB63/AG63</f>
        <v>-0.0109424357598339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12687920</v>
      </c>
      <c r="AX63" s="7"/>
      <c r="AY63" s="40" t="n">
        <f aca="false">(AW63-AW62)/AW62</f>
        <v>0.00236372254700585</v>
      </c>
      <c r="AZ63" s="12" t="n">
        <f aca="false">workers_and_wage_high!B51</f>
        <v>7562.33866458426</v>
      </c>
      <c r="BA63" s="40" t="n">
        <f aca="false">(AZ63-AZ62)/AZ62</f>
        <v>0.00300934973460218</v>
      </c>
      <c r="BB63" s="39"/>
      <c r="BC63" s="39"/>
      <c r="BD63" s="39"/>
      <c r="BE63" s="39"/>
      <c r="BF63" s="7" t="n">
        <f aca="false">BF62*(1+AY63)*(1+BA63)*(1-BE63)</f>
        <v>110.293957479684</v>
      </c>
      <c r="BG63" s="7"/>
      <c r="BH63" s="7"/>
      <c r="BI63" s="40" t="n">
        <f aca="false">T70/AG70</f>
        <v>0.0166598355449821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'High pensions'!Q64</f>
        <v>151803953.568124</v>
      </c>
      <c r="E64" s="9"/>
      <c r="F64" s="81" t="n">
        <f aca="false">'High pensions'!I64</f>
        <v>27592165.4985628</v>
      </c>
      <c r="G64" s="81" t="n">
        <f aca="false">'High pensions'!K64</f>
        <v>1902302.85386446</v>
      </c>
      <c r="H64" s="81" t="n">
        <f aca="false">'High pensions'!V64</f>
        <v>10465909.0318805</v>
      </c>
      <c r="I64" s="81" t="n">
        <f aca="false">'High pensions'!M64</f>
        <v>58834.1088824065</v>
      </c>
      <c r="J64" s="81" t="n">
        <f aca="false">'High pensions'!W64</f>
        <v>323687.908202493</v>
      </c>
      <c r="K64" s="9"/>
      <c r="L64" s="81" t="n">
        <f aca="false">'High pensions'!N64</f>
        <v>4384644.3969657</v>
      </c>
      <c r="M64" s="67"/>
      <c r="N64" s="81" t="n">
        <f aca="false">'High pensions'!L64</f>
        <v>1211360.16091133</v>
      </c>
      <c r="O64" s="9"/>
      <c r="P64" s="81" t="n">
        <f aca="false">'High pensions'!X64</f>
        <v>29416486.8158823</v>
      </c>
      <c r="Q64" s="67"/>
      <c r="R64" s="81" t="n">
        <f aca="false">'High SIPA income'!G59</f>
        <v>26664517.2891466</v>
      </c>
      <c r="S64" s="67"/>
      <c r="T64" s="81" t="n">
        <f aca="false">'High SIPA income'!J59</f>
        <v>101954092.914095</v>
      </c>
      <c r="U64" s="9"/>
      <c r="V64" s="81" t="n">
        <f aca="false">'High SIPA income'!F59</f>
        <v>121468.533064959</v>
      </c>
      <c r="W64" s="67"/>
      <c r="X64" s="81" t="n">
        <f aca="false">'High SIPA income'!M59</f>
        <v>305093.934709347</v>
      </c>
      <c r="Y64" s="9"/>
      <c r="Z64" s="9" t="n">
        <f aca="false">R64+V64-N64-L64-F64</f>
        <v>-6402184.23422822</v>
      </c>
      <c r="AA64" s="9"/>
      <c r="AB64" s="9" t="n">
        <f aca="false">T64-P64-D64</f>
        <v>-79266347.4699111</v>
      </c>
      <c r="AC64" s="50"/>
      <c r="AD64" s="9"/>
      <c r="AE64" s="9"/>
      <c r="AF64" s="9"/>
      <c r="AG64" s="9" t="n">
        <f aca="false">BF64/100*$AG$53</f>
        <v>6188484617.03557</v>
      </c>
      <c r="AH64" s="40" t="n">
        <f aca="false">(AG64-AG63)/AG63</f>
        <v>0.00997390906569829</v>
      </c>
      <c r="AI64" s="40"/>
      <c r="AJ64" s="40" t="n">
        <f aca="false">AB64/AG64</f>
        <v>-0.0128086845771108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12733644</v>
      </c>
      <c r="AX64" s="7"/>
      <c r="AY64" s="40" t="n">
        <f aca="false">(AW64-AW63)/AW63</f>
        <v>0.00360374277265304</v>
      </c>
      <c r="AZ64" s="12" t="n">
        <f aca="false">workers_and_wage_high!B52</f>
        <v>7610.33903844161</v>
      </c>
      <c r="BA64" s="40" t="n">
        <f aca="false">(AZ64-AZ63)/AZ63</f>
        <v>0.00634729228434945</v>
      </c>
      <c r="BB64" s="39"/>
      <c r="BC64" s="39"/>
      <c r="BD64" s="39"/>
      <c r="BE64" s="39"/>
      <c r="BF64" s="7" t="n">
        <f aca="false">BF63*(1+AY64)*(1+BA64)*(1-BE64)</f>
        <v>111.394019382082</v>
      </c>
      <c r="BG64" s="7"/>
      <c r="BH64" s="7"/>
      <c r="BI64" s="40" t="n">
        <f aca="false">T71/AG71</f>
        <v>0.0191565640812192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'High pensions'!Q65</f>
        <v>154396064.101392</v>
      </c>
      <c r="E65" s="9"/>
      <c r="F65" s="81" t="n">
        <f aca="false">'High pensions'!I65</f>
        <v>28063312.2713799</v>
      </c>
      <c r="G65" s="81" t="n">
        <f aca="false">'High pensions'!K65</f>
        <v>2026520.89286743</v>
      </c>
      <c r="H65" s="81" t="n">
        <f aca="false">'High pensions'!V65</f>
        <v>11149320.0322282</v>
      </c>
      <c r="I65" s="81" t="n">
        <f aca="false">'High pensions'!M65</f>
        <v>62675.9039031167</v>
      </c>
      <c r="J65" s="81" t="n">
        <f aca="false">'High pensions'!W65</f>
        <v>344824.330893656</v>
      </c>
      <c r="K65" s="9"/>
      <c r="L65" s="81" t="n">
        <f aca="false">'High pensions'!N65</f>
        <v>4481392.48238426</v>
      </c>
      <c r="M65" s="67"/>
      <c r="N65" s="81" t="n">
        <f aca="false">'High pensions'!L65</f>
        <v>1234402.51618845</v>
      </c>
      <c r="O65" s="9"/>
      <c r="P65" s="81" t="n">
        <f aca="false">'High pensions'!X65</f>
        <v>30045285.3311811</v>
      </c>
      <c r="Q65" s="67"/>
      <c r="R65" s="81" t="n">
        <f aca="false">'High SIPA income'!G60</f>
        <v>31173055.5825339</v>
      </c>
      <c r="S65" s="67"/>
      <c r="T65" s="81" t="n">
        <f aca="false">'High SIPA income'!J60</f>
        <v>119192879.84154</v>
      </c>
      <c r="U65" s="9"/>
      <c r="V65" s="81" t="n">
        <f aca="false">'High SIPA income'!F60</f>
        <v>123461.83344505</v>
      </c>
      <c r="W65" s="67"/>
      <c r="X65" s="81" t="n">
        <f aca="false">'High SIPA income'!M60</f>
        <v>310100.530579688</v>
      </c>
      <c r="Y65" s="9"/>
      <c r="Z65" s="9" t="n">
        <f aca="false">R65+V65-N65-L65-F65</f>
        <v>-2482589.85397365</v>
      </c>
      <c r="AA65" s="9"/>
      <c r="AB65" s="9" t="n">
        <f aca="false">T65-P65-D65</f>
        <v>-65248469.5910333</v>
      </c>
      <c r="AC65" s="50"/>
      <c r="AD65" s="9"/>
      <c r="AE65" s="9"/>
      <c r="AF65" s="9"/>
      <c r="AG65" s="9" t="n">
        <f aca="false">BF65/100*$AG$53</f>
        <v>6257735247.98218</v>
      </c>
      <c r="AH65" s="40" t="n">
        <f aca="false">(AG65-AG64)/AG64</f>
        <v>0.0111902404598332</v>
      </c>
      <c r="AI65" s="40" t="n">
        <f aca="false">(AG65-AG61)/AG61</f>
        <v>0.0386517563293342</v>
      </c>
      <c r="AJ65" s="40" t="n">
        <f aca="false">AB65/AG65</f>
        <v>-0.0104268504507398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12801553</v>
      </c>
      <c r="AX65" s="7"/>
      <c r="AY65" s="40" t="n">
        <f aca="false">(AW65-AW64)/AW64</f>
        <v>0.00533303742432253</v>
      </c>
      <c r="AZ65" s="12" t="n">
        <f aca="false">workers_and_wage_high!B53</f>
        <v>7654.67787866458</v>
      </c>
      <c r="BA65" s="40" t="n">
        <f aca="false">(AZ65-AZ64)/AZ64</f>
        <v>0.00582613205522117</v>
      </c>
      <c r="BB65" s="39"/>
      <c r="BC65" s="39"/>
      <c r="BD65" s="39"/>
      <c r="BE65" s="39"/>
      <c r="BF65" s="7" t="n">
        <f aca="false">BF64*(1+AY65)*(1+BA65)*(1-BE65)</f>
        <v>112.640545244755</v>
      </c>
      <c r="BG65" s="7"/>
      <c r="BH65" s="7"/>
      <c r="BI65" s="40" t="n">
        <f aca="false">T72/AG72</f>
        <v>0.0167469625060018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'High pensions'!Q66</f>
        <v>154060039.628832</v>
      </c>
      <c r="E66" s="6"/>
      <c r="F66" s="80" t="n">
        <f aca="false">'High pensions'!I66</f>
        <v>28002235.8458948</v>
      </c>
      <c r="G66" s="80" t="n">
        <f aca="false">'High pensions'!K66</f>
        <v>2041888.89986871</v>
      </c>
      <c r="H66" s="80" t="n">
        <f aca="false">'High pensions'!V66</f>
        <v>11233870.2724541</v>
      </c>
      <c r="I66" s="80" t="n">
        <f aca="false">'High pensions'!M66</f>
        <v>63151.2030887224</v>
      </c>
      <c r="J66" s="80" t="n">
        <f aca="false">'High pensions'!W66</f>
        <v>347439.286776927</v>
      </c>
      <c r="K66" s="6"/>
      <c r="L66" s="80" t="n">
        <f aca="false">'High pensions'!N66</f>
        <v>5303276.07836451</v>
      </c>
      <c r="M66" s="8"/>
      <c r="N66" s="80" t="n">
        <f aca="false">'High pensions'!L66</f>
        <v>1232879.45550229</v>
      </c>
      <c r="O66" s="6"/>
      <c r="P66" s="80" t="n">
        <f aca="false">'High pensions'!X66</f>
        <v>34301663.7872731</v>
      </c>
      <c r="Q66" s="8"/>
      <c r="R66" s="80" t="n">
        <f aca="false">'High SIPA income'!G61</f>
        <v>27458366.6381757</v>
      </c>
      <c r="S66" s="8"/>
      <c r="T66" s="80" t="n">
        <f aca="false">'High SIPA income'!J61</f>
        <v>104989444.70438</v>
      </c>
      <c r="U66" s="6"/>
      <c r="V66" s="80" t="n">
        <f aca="false">'High SIPA income'!F61</f>
        <v>123049.848351498</v>
      </c>
      <c r="W66" s="8"/>
      <c r="X66" s="80" t="n">
        <f aca="false">'High SIPA income'!M61</f>
        <v>309065.742803285</v>
      </c>
      <c r="Y66" s="6"/>
      <c r="Z66" s="6" t="n">
        <f aca="false">R66+V66-N66-L66-F66</f>
        <v>-6956974.89323442</v>
      </c>
      <c r="AA66" s="6"/>
      <c r="AB66" s="6" t="n">
        <f aca="false">T66-P66-D66</f>
        <v>-83372258.7117247</v>
      </c>
      <c r="AC66" s="50"/>
      <c r="AD66" s="6"/>
      <c r="AE66" s="6"/>
      <c r="AF66" s="6"/>
      <c r="AG66" s="6" t="n">
        <f aca="false">BF66/100*$AG$53</f>
        <v>6327361851.56405</v>
      </c>
      <c r="AH66" s="61" t="n">
        <f aca="false">(AG66-AG65)/AG65</f>
        <v>0.0111264859925679</v>
      </c>
      <c r="AI66" s="61"/>
      <c r="AJ66" s="61" t="n">
        <f aca="false">AB66/AG66</f>
        <v>-0.0131764644835534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0.00839594490023734</v>
      </c>
      <c r="AV66" s="5"/>
      <c r="AW66" s="5" t="n">
        <f aca="false">workers_and_wage_high!C54</f>
        <v>12903660</v>
      </c>
      <c r="AX66" s="5"/>
      <c r="AY66" s="61" t="n">
        <f aca="false">(AW66-AW65)/AW65</f>
        <v>0.00797614164468952</v>
      </c>
      <c r="AZ66" s="11" t="n">
        <f aca="false">workers_and_wage_high!B54</f>
        <v>7678.60192824628</v>
      </c>
      <c r="BA66" s="61" t="n">
        <f aca="false">(AZ66-AZ65)/AZ65</f>
        <v>0.00312541559043066</v>
      </c>
      <c r="BB66" s="66"/>
      <c r="BC66" s="66"/>
      <c r="BD66" s="66"/>
      <c r="BE66" s="66"/>
      <c r="BF66" s="5" t="n">
        <f aca="false">BF65*(1+AY66)*(1+BA66)*(1-BE66)</f>
        <v>113.893838693616</v>
      </c>
      <c r="BG66" s="5"/>
      <c r="BH66" s="5"/>
      <c r="BI66" s="61" t="n">
        <f aca="false">T73/AG73</f>
        <v>0.0193060753421861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'High pensions'!Q67</f>
        <v>156921164.853776</v>
      </c>
      <c r="E67" s="9"/>
      <c r="F67" s="81" t="n">
        <f aca="false">'High pensions'!I67</f>
        <v>28522279.2233115</v>
      </c>
      <c r="G67" s="81" t="n">
        <f aca="false">'High pensions'!K67</f>
        <v>2191769.45606645</v>
      </c>
      <c r="H67" s="81" t="n">
        <f aca="false">'High pensions'!V67</f>
        <v>12058468.8707407</v>
      </c>
      <c r="I67" s="81" t="n">
        <f aca="false">'High pensions'!M67</f>
        <v>67786.6842082404</v>
      </c>
      <c r="J67" s="81" t="n">
        <f aca="false">'High pensions'!W67</f>
        <v>372942.336208472</v>
      </c>
      <c r="K67" s="9"/>
      <c r="L67" s="81" t="n">
        <f aca="false">'High pensions'!N67</f>
        <v>4437915.00818955</v>
      </c>
      <c r="M67" s="67"/>
      <c r="N67" s="81" t="n">
        <f aca="false">'High pensions'!L67</f>
        <v>1258468.88947258</v>
      </c>
      <c r="O67" s="9"/>
      <c r="P67" s="81" t="n">
        <f aca="false">'High pensions'!X67</f>
        <v>29952086.5959827</v>
      </c>
      <c r="Q67" s="67"/>
      <c r="R67" s="81" t="n">
        <f aca="false">'High SIPA income'!G62</f>
        <v>31700278.5040116</v>
      </c>
      <c r="S67" s="67"/>
      <c r="T67" s="81" t="n">
        <f aca="false">'High SIPA income'!J62</f>
        <v>121208762.377117</v>
      </c>
      <c r="U67" s="9"/>
      <c r="V67" s="81" t="n">
        <f aca="false">'High SIPA income'!F62</f>
        <v>123732.432523739</v>
      </c>
      <c r="W67" s="67"/>
      <c r="X67" s="81" t="n">
        <f aca="false">'High SIPA income'!M62</f>
        <v>310780.197449476</v>
      </c>
      <c r="Y67" s="9"/>
      <c r="Z67" s="9" t="n">
        <f aca="false">R67+V67-N67-L67-F67</f>
        <v>-2394652.18443831</v>
      </c>
      <c r="AA67" s="9"/>
      <c r="AB67" s="9" t="n">
        <f aca="false">T67-P67-D67</f>
        <v>-65664489.0726423</v>
      </c>
      <c r="AC67" s="50"/>
      <c r="AD67" s="9"/>
      <c r="AE67" s="9"/>
      <c r="AF67" s="9"/>
      <c r="AG67" s="9" t="n">
        <f aca="false">BF67/100*$AG$53</f>
        <v>6353330598.30816</v>
      </c>
      <c r="AH67" s="40" t="n">
        <f aca="false">(AG67-AG66)/AG66</f>
        <v>0.00410419814028608</v>
      </c>
      <c r="AI67" s="40"/>
      <c r="AJ67" s="40" t="n">
        <f aca="false">AB67/AG67</f>
        <v>-0.0103354434428657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12932225</v>
      </c>
      <c r="AX67" s="7"/>
      <c r="AY67" s="40" t="n">
        <f aca="false">(AW67-AW66)/AW66</f>
        <v>0.00221371300855726</v>
      </c>
      <c r="AZ67" s="12" t="n">
        <f aca="false">workers_and_wage_high!B55</f>
        <v>7693.08614712035</v>
      </c>
      <c r="BA67" s="40" t="n">
        <f aca="false">(AZ67-AZ66)/AZ66</f>
        <v>0.00188630938410701</v>
      </c>
      <c r="BB67" s="39"/>
      <c r="BC67" s="39"/>
      <c r="BD67" s="39"/>
      <c r="BE67" s="39"/>
      <c r="BF67" s="7" t="n">
        <f aca="false">BF66*(1+AY67)*(1+BA67)*(1-BE67)</f>
        <v>114.361281574572</v>
      </c>
      <c r="BG67" s="7"/>
      <c r="BH67" s="7"/>
      <c r="BI67" s="40" t="n">
        <f aca="false">T74/AG74</f>
        <v>0.0167688739839741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'High pensions'!Q68</f>
        <v>156130922.80716</v>
      </c>
      <c r="E68" s="9"/>
      <c r="F68" s="81" t="n">
        <f aca="false">'High pensions'!I68</f>
        <v>28378643.377066</v>
      </c>
      <c r="G68" s="81" t="n">
        <f aca="false">'High pensions'!K68</f>
        <v>2204445.21809916</v>
      </c>
      <c r="H68" s="81" t="n">
        <f aca="false">'High pensions'!V68</f>
        <v>12128207.1734902</v>
      </c>
      <c r="I68" s="81" t="n">
        <f aca="false">'High pensions'!M68</f>
        <v>68178.7180855414</v>
      </c>
      <c r="J68" s="81" t="n">
        <f aca="false">'High pensions'!W68</f>
        <v>375099.190932689</v>
      </c>
      <c r="K68" s="9"/>
      <c r="L68" s="81" t="n">
        <f aca="false">'High pensions'!N68</f>
        <v>4361106.55288928</v>
      </c>
      <c r="M68" s="67"/>
      <c r="N68" s="81" t="n">
        <f aca="false">'High pensions'!L68</f>
        <v>1252848.17105893</v>
      </c>
      <c r="O68" s="9"/>
      <c r="P68" s="81" t="n">
        <f aca="false">'High pensions'!X68</f>
        <v>29522603.6219657</v>
      </c>
      <c r="Q68" s="67"/>
      <c r="R68" s="81" t="n">
        <f aca="false">'High SIPA income'!G63</f>
        <v>27732567.9119259</v>
      </c>
      <c r="S68" s="67"/>
      <c r="T68" s="81" t="n">
        <f aca="false">'High SIPA income'!J63</f>
        <v>106037877.040055</v>
      </c>
      <c r="U68" s="9"/>
      <c r="V68" s="81" t="n">
        <f aca="false">'High SIPA income'!F63</f>
        <v>128554.226715698</v>
      </c>
      <c r="W68" s="67"/>
      <c r="X68" s="81" t="n">
        <f aca="false">'High SIPA income'!M63</f>
        <v>322891.154297838</v>
      </c>
      <c r="Y68" s="9"/>
      <c r="Z68" s="9" t="n">
        <f aca="false">R68+V68-N68-L68-F68</f>
        <v>-6131475.96237263</v>
      </c>
      <c r="AA68" s="9"/>
      <c r="AB68" s="9" t="n">
        <f aca="false">T68-P68-D68</f>
        <v>-79615649.3890704</v>
      </c>
      <c r="AC68" s="50"/>
      <c r="AD68" s="9"/>
      <c r="AE68" s="9"/>
      <c r="AF68" s="9"/>
      <c r="AG68" s="9" t="n">
        <f aca="false">BF68/100*$AG$53</f>
        <v>6400637439.40647</v>
      </c>
      <c r="AH68" s="40" t="n">
        <f aca="false">(AG68-AG67)/AG67</f>
        <v>0.00744599078645613</v>
      </c>
      <c r="AI68" s="40"/>
      <c r="AJ68" s="40" t="n">
        <f aca="false">AB68/AG68</f>
        <v>-0.012438706323046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12988875</v>
      </c>
      <c r="AX68" s="7"/>
      <c r="AY68" s="40" t="n">
        <f aca="false">(AW68-AW67)/AW67</f>
        <v>0.004380530032535</v>
      </c>
      <c r="AZ68" s="12" t="n">
        <f aca="false">workers_and_wage_high!B56</f>
        <v>7716.56614594089</v>
      </c>
      <c r="BA68" s="40" t="n">
        <f aca="false">(AZ68-AZ67)/AZ67</f>
        <v>0.00305209097773109</v>
      </c>
      <c r="BB68" s="39"/>
      <c r="BC68" s="39"/>
      <c r="BD68" s="39"/>
      <c r="BE68" s="39"/>
      <c r="BF68" s="7" t="n">
        <f aca="false">BF67*(1+AY68)*(1+BA68)*(1-BE68)</f>
        <v>115.212814623504</v>
      </c>
      <c r="BG68" s="7"/>
      <c r="BH68" s="7"/>
      <c r="BI68" s="40" t="n">
        <f aca="false">T75/AG75</f>
        <v>0.019380003752306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'High pensions'!Q69</f>
        <v>157657707.867086</v>
      </c>
      <c r="E69" s="9"/>
      <c r="F69" s="81" t="n">
        <f aca="false">'High pensions'!I69</f>
        <v>28656154.6346059</v>
      </c>
      <c r="G69" s="81" t="n">
        <f aca="false">'High pensions'!K69</f>
        <v>2351938.64307583</v>
      </c>
      <c r="H69" s="81" t="n">
        <f aca="false">'High pensions'!V69</f>
        <v>12939672.480116</v>
      </c>
      <c r="I69" s="81" t="n">
        <f aca="false">'High pensions'!M69</f>
        <v>72740.3704044079</v>
      </c>
      <c r="J69" s="81" t="n">
        <f aca="false">'High pensions'!W69</f>
        <v>400196.056086067</v>
      </c>
      <c r="K69" s="9"/>
      <c r="L69" s="81" t="n">
        <f aca="false">'High pensions'!N69</f>
        <v>4460413.69594104</v>
      </c>
      <c r="M69" s="67"/>
      <c r="N69" s="81" t="n">
        <f aca="false">'High pensions'!L69</f>
        <v>1266478.94272032</v>
      </c>
      <c r="O69" s="9"/>
      <c r="P69" s="81" t="n">
        <f aca="false">'High pensions'!X69</f>
        <v>30112901.3433007</v>
      </c>
      <c r="Q69" s="67"/>
      <c r="R69" s="81" t="n">
        <f aca="false">'High SIPA income'!G64</f>
        <v>32377784.09923</v>
      </c>
      <c r="S69" s="67"/>
      <c r="T69" s="81" t="n">
        <f aca="false">'High SIPA income'!J64</f>
        <v>123799263.740996</v>
      </c>
      <c r="U69" s="9"/>
      <c r="V69" s="81" t="n">
        <f aca="false">'High SIPA income'!F64</f>
        <v>126384.252341693</v>
      </c>
      <c r="W69" s="67"/>
      <c r="X69" s="81" t="n">
        <f aca="false">'High SIPA income'!M64</f>
        <v>317440.804291307</v>
      </c>
      <c r="Y69" s="9"/>
      <c r="Z69" s="9" t="n">
        <f aca="false">R69+V69-N69-L69-F69</f>
        <v>-1878878.92169554</v>
      </c>
      <c r="AA69" s="9"/>
      <c r="AB69" s="9" t="n">
        <f aca="false">T69-P69-D69</f>
        <v>-63971345.4693905</v>
      </c>
      <c r="AC69" s="50"/>
      <c r="AD69" s="9"/>
      <c r="AE69" s="9"/>
      <c r="AF69" s="9"/>
      <c r="AG69" s="9" t="n">
        <f aca="false">BF69/100*$AG$53</f>
        <v>6470449861.9873</v>
      </c>
      <c r="AH69" s="40" t="n">
        <f aca="false">(AG69-AG68)/AG68</f>
        <v>0.0109071046816393</v>
      </c>
      <c r="AI69" s="40" t="n">
        <f aca="false">(AG69-AG65)/AG65</f>
        <v>0.0339922680611499</v>
      </c>
      <c r="AJ69" s="40" t="n">
        <f aca="false">AB69/AG69</f>
        <v>-0.00988669209002149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13094487</v>
      </c>
      <c r="AX69" s="7"/>
      <c r="AY69" s="40" t="n">
        <f aca="false">(AW69-AW68)/AW68</f>
        <v>0.00813095822386465</v>
      </c>
      <c r="AZ69" s="12" t="n">
        <f aca="false">workers_and_wage_high!B57</f>
        <v>7737.815684602</v>
      </c>
      <c r="BA69" s="40" t="n">
        <f aca="false">(AZ69-AZ68)/AZ68</f>
        <v>0.00275375578453194</v>
      </c>
      <c r="BB69" s="39"/>
      <c r="BC69" s="39"/>
      <c r="BD69" s="39"/>
      <c r="BE69" s="39"/>
      <c r="BF69" s="7" t="n">
        <f aca="false">BF68*(1+AY69)*(1+BA69)*(1-BE69)</f>
        <v>116.469452853269</v>
      </c>
      <c r="BG69" s="7"/>
      <c r="BH69" s="7"/>
      <c r="BI69" s="40" t="n">
        <f aca="false">T76/AG76</f>
        <v>0.0168222160301958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'High pensions'!Q70</f>
        <v>156641122.696326</v>
      </c>
      <c r="E70" s="6"/>
      <c r="F70" s="80" t="n">
        <f aca="false">'High pensions'!I70</f>
        <v>28471378.2462729</v>
      </c>
      <c r="G70" s="80" t="n">
        <f aca="false">'High pensions'!K70</f>
        <v>2477834.157207</v>
      </c>
      <c r="H70" s="80" t="n">
        <f aca="false">'High pensions'!V70</f>
        <v>13632312.4536839</v>
      </c>
      <c r="I70" s="80" t="n">
        <f aca="false">'High pensions'!M70</f>
        <v>76634.0460991859</v>
      </c>
      <c r="J70" s="80" t="n">
        <f aca="false">'High pensions'!W70</f>
        <v>421617.910938678</v>
      </c>
      <c r="K70" s="6"/>
      <c r="L70" s="80" t="n">
        <f aca="false">'High pensions'!N70</f>
        <v>5404656.59171368</v>
      </c>
      <c r="M70" s="8"/>
      <c r="N70" s="80" t="n">
        <f aca="false">'High pensions'!L70</f>
        <v>1261058.50007863</v>
      </c>
      <c r="O70" s="6"/>
      <c r="P70" s="80" t="n">
        <f aca="false">'High pensions'!X70</f>
        <v>34982760.5420814</v>
      </c>
      <c r="Q70" s="8"/>
      <c r="R70" s="80" t="n">
        <f aca="false">'High SIPA income'!G65</f>
        <v>28494160.940354</v>
      </c>
      <c r="S70" s="8"/>
      <c r="T70" s="80" t="n">
        <f aca="false">'High SIPA income'!J65</f>
        <v>108949893.992812</v>
      </c>
      <c r="U70" s="6"/>
      <c r="V70" s="80" t="n">
        <f aca="false">'High SIPA income'!F65</f>
        <v>124946.681863303</v>
      </c>
      <c r="W70" s="8"/>
      <c r="X70" s="80" t="n">
        <f aca="false">'High SIPA income'!M65</f>
        <v>313830.041712663</v>
      </c>
      <c r="Y70" s="6"/>
      <c r="Z70" s="6" t="n">
        <f aca="false">R70+V70-N70-L70-F70</f>
        <v>-6517985.71584791</v>
      </c>
      <c r="AA70" s="6"/>
      <c r="AB70" s="6" t="n">
        <f aca="false">T70-P70-D70</f>
        <v>-82673989.2455953</v>
      </c>
      <c r="AC70" s="50"/>
      <c r="AD70" s="6"/>
      <c r="AE70" s="6"/>
      <c r="AF70" s="6"/>
      <c r="AG70" s="6" t="n">
        <f aca="false">BF70/100*$AG$53</f>
        <v>6539674038.11664</v>
      </c>
      <c r="AH70" s="61" t="n">
        <f aca="false">(AG70-AG69)/AG69</f>
        <v>0.0106985105527247</v>
      </c>
      <c r="AI70" s="61"/>
      <c r="AJ70" s="61" t="n">
        <f aca="false">AB70/AG70</f>
        <v>-0.0126419128482135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0.00810000999920059</v>
      </c>
      <c r="AV70" s="5"/>
      <c r="AW70" s="5" t="n">
        <f aca="false">workers_and_wage_high!C58</f>
        <v>13159088</v>
      </c>
      <c r="AX70" s="5"/>
      <c r="AY70" s="61" t="n">
        <f aca="false">(AW70-AW69)/AW69</f>
        <v>0.00493345023749308</v>
      </c>
      <c r="AZ70" s="11" t="n">
        <f aca="false">workers_and_wage_high!B58</f>
        <v>7782.20566298249</v>
      </c>
      <c r="BA70" s="61" t="n">
        <f aca="false">(AZ70-AZ69)/AZ69</f>
        <v>0.00573675830361604</v>
      </c>
      <c r="BB70" s="66"/>
      <c r="BC70" s="66"/>
      <c r="BD70" s="66"/>
      <c r="BE70" s="66"/>
      <c r="BF70" s="5" t="n">
        <f aca="false">BF69*(1+AY70)*(1+BA70)*(1-BE70)</f>
        <v>117.71550252369</v>
      </c>
      <c r="BG70" s="5"/>
      <c r="BH70" s="5"/>
      <c r="BI70" s="61" t="n">
        <f aca="false">T77/AG77</f>
        <v>0.0194126877467628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'High pensions'!Q71</f>
        <v>158596585.294842</v>
      </c>
      <c r="E71" s="9"/>
      <c r="F71" s="81" t="n">
        <f aca="false">'High pensions'!I71</f>
        <v>28826806.720804</v>
      </c>
      <c r="G71" s="81" t="n">
        <f aca="false">'High pensions'!K71</f>
        <v>2582922.20599875</v>
      </c>
      <c r="H71" s="81" t="n">
        <f aca="false">'High pensions'!V71</f>
        <v>14210475.892149</v>
      </c>
      <c r="I71" s="81" t="n">
        <f aca="false">'High pensions'!M71</f>
        <v>79884.1919381064</v>
      </c>
      <c r="J71" s="81" t="n">
        <f aca="false">'High pensions'!W71</f>
        <v>439499.254396364</v>
      </c>
      <c r="K71" s="9"/>
      <c r="L71" s="81" t="n">
        <f aca="false">'High pensions'!N71</f>
        <v>4470259.94565643</v>
      </c>
      <c r="M71" s="67"/>
      <c r="N71" s="81" t="n">
        <f aca="false">'High pensions'!L71</f>
        <v>1277220.34317391</v>
      </c>
      <c r="O71" s="9"/>
      <c r="P71" s="81" t="n">
        <f aca="false">'High pensions'!X71</f>
        <v>30223089.5959512</v>
      </c>
      <c r="Q71" s="67"/>
      <c r="R71" s="81" t="n">
        <f aca="false">'High SIPA income'!G66</f>
        <v>32958204.3589232</v>
      </c>
      <c r="S71" s="67"/>
      <c r="T71" s="81" t="n">
        <f aca="false">'High SIPA income'!J66</f>
        <v>126018550.909944</v>
      </c>
      <c r="U71" s="9"/>
      <c r="V71" s="81" t="n">
        <f aca="false">'High SIPA income'!F66</f>
        <v>125193.472155474</v>
      </c>
      <c r="W71" s="67"/>
      <c r="X71" s="81" t="n">
        <f aca="false">'High SIPA income'!M66</f>
        <v>314449.907774982</v>
      </c>
      <c r="Y71" s="9"/>
      <c r="Z71" s="9" t="n">
        <f aca="false">R71+V71-N71-L71-F71</f>
        <v>-1490889.17855561</v>
      </c>
      <c r="AA71" s="9"/>
      <c r="AB71" s="9" t="n">
        <f aca="false">T71-P71-D71</f>
        <v>-62801123.9808496</v>
      </c>
      <c r="AC71" s="50"/>
      <c r="AD71" s="9"/>
      <c r="AE71" s="9"/>
      <c r="AF71" s="9"/>
      <c r="AG71" s="9" t="n">
        <f aca="false">BF71/100*$AG$53</f>
        <v>6578348307.95626</v>
      </c>
      <c r="AH71" s="40" t="n">
        <f aca="false">(AG71-AG70)/AG70</f>
        <v>0.00591379166823956</v>
      </c>
      <c r="AI71" s="40"/>
      <c r="AJ71" s="40" t="n">
        <f aca="false">AB71/AG71</f>
        <v>-0.00954664013531999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13221892</v>
      </c>
      <c r="AX71" s="7"/>
      <c r="AY71" s="40" t="n">
        <f aca="false">(AW71-AW70)/AW70</f>
        <v>0.00477267117599639</v>
      </c>
      <c r="AZ71" s="12" t="n">
        <f aca="false">workers_and_wage_high!B59</f>
        <v>7791.04391526744</v>
      </c>
      <c r="BA71" s="40" t="n">
        <f aca="false">(AZ71-AZ70)/AZ70</f>
        <v>0.00113570016878313</v>
      </c>
      <c r="BB71" s="39"/>
      <c r="BC71" s="39"/>
      <c r="BD71" s="39"/>
      <c r="BE71" s="39"/>
      <c r="BF71" s="7" t="n">
        <f aca="false">BF70*(1+AY71)*(1+BA71)*(1-BE71)</f>
        <v>118.411647481737</v>
      </c>
      <c r="BG71" s="7"/>
      <c r="BH71" s="7"/>
      <c r="BI71" s="40" t="n">
        <f aca="false">T78/AG78</f>
        <v>0.0168320018682877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'High pensions'!Q72</f>
        <v>157299429.10965</v>
      </c>
      <c r="E72" s="9"/>
      <c r="F72" s="81" t="n">
        <f aca="false">'High pensions'!I72</f>
        <v>28591033.2294156</v>
      </c>
      <c r="G72" s="81" t="n">
        <f aca="false">'High pensions'!K72</f>
        <v>2659306.0935066</v>
      </c>
      <c r="H72" s="81" t="n">
        <f aca="false">'High pensions'!V72</f>
        <v>14630717.5043268</v>
      </c>
      <c r="I72" s="81" t="n">
        <f aca="false">'High pensions'!M72</f>
        <v>82246.5802115439</v>
      </c>
      <c r="J72" s="81" t="n">
        <f aca="false">'High pensions'!W72</f>
        <v>452496.417659591</v>
      </c>
      <c r="K72" s="9"/>
      <c r="L72" s="81" t="n">
        <f aca="false">'High pensions'!N72</f>
        <v>4447336.13472725</v>
      </c>
      <c r="M72" s="67"/>
      <c r="N72" s="81" t="n">
        <f aca="false">'High pensions'!L72</f>
        <v>1269002.13482412</v>
      </c>
      <c r="O72" s="9"/>
      <c r="P72" s="81" t="n">
        <f aca="false">'High pensions'!X72</f>
        <v>30058923.6744873</v>
      </c>
      <c r="Q72" s="67"/>
      <c r="R72" s="81" t="n">
        <f aca="false">'High SIPA income'!G67</f>
        <v>29016601.4364008</v>
      </c>
      <c r="S72" s="67"/>
      <c r="T72" s="81" t="n">
        <f aca="false">'High SIPA income'!J67</f>
        <v>110947490.510253</v>
      </c>
      <c r="U72" s="9"/>
      <c r="V72" s="81" t="n">
        <f aca="false">'High SIPA income'!F67</f>
        <v>121725.516658464</v>
      </c>
      <c r="W72" s="67"/>
      <c r="X72" s="81" t="n">
        <f aca="false">'High SIPA income'!M67</f>
        <v>305739.403405805</v>
      </c>
      <c r="Y72" s="9"/>
      <c r="Z72" s="9" t="n">
        <f aca="false">R72+V72-N72-L72-F72</f>
        <v>-5169044.54590773</v>
      </c>
      <c r="AA72" s="9"/>
      <c r="AB72" s="9" t="n">
        <f aca="false">T72-P72-D72</f>
        <v>-76410862.2738839</v>
      </c>
      <c r="AC72" s="50"/>
      <c r="AD72" s="9"/>
      <c r="AE72" s="9"/>
      <c r="AF72" s="9"/>
      <c r="AG72" s="9" t="n">
        <f aca="false">BF72/100*$AG$53</f>
        <v>6624932161.30935</v>
      </c>
      <c r="AH72" s="40" t="n">
        <f aca="false">(AG72-AG71)/AG71</f>
        <v>0.00708139052119603</v>
      </c>
      <c r="AI72" s="40"/>
      <c r="AJ72" s="40" t="n">
        <f aca="false">AB72/AG72</f>
        <v>-0.011533833164381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13229753</v>
      </c>
      <c r="AX72" s="7"/>
      <c r="AY72" s="40" t="n">
        <f aca="false">(AW72-AW71)/AW71</f>
        <v>0.000594544260382705</v>
      </c>
      <c r="AZ72" s="12" t="n">
        <f aca="false">workers_and_wage_high!B60</f>
        <v>7841.55318935802</v>
      </c>
      <c r="BA72" s="40" t="n">
        <f aca="false">(AZ72-AZ71)/AZ71</f>
        <v>0.00648299183522771</v>
      </c>
      <c r="BB72" s="39"/>
      <c r="BC72" s="39"/>
      <c r="BD72" s="39"/>
      <c r="BE72" s="39"/>
      <c r="BF72" s="7" t="n">
        <f aca="false">BF71*(1+AY72)*(1+BA72)*(1-BE72)</f>
        <v>119.250166599813</v>
      </c>
      <c r="BG72" s="7"/>
      <c r="BH72" s="7"/>
      <c r="BI72" s="40" t="n">
        <f aca="false">T79/AG79</f>
        <v>0.0194743708501584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'High pensions'!Q73</f>
        <v>159290187.69389</v>
      </c>
      <c r="E73" s="9"/>
      <c r="F73" s="81" t="n">
        <f aca="false">'High pensions'!I73</f>
        <v>28952877.1671586</v>
      </c>
      <c r="G73" s="81" t="n">
        <f aca="false">'High pensions'!K73</f>
        <v>2786810.71257681</v>
      </c>
      <c r="H73" s="81" t="n">
        <f aca="false">'High pensions'!V73</f>
        <v>15332210.2985065</v>
      </c>
      <c r="I73" s="81" t="n">
        <f aca="false">'High pensions'!M73</f>
        <v>86190.0220384584</v>
      </c>
      <c r="J73" s="81" t="n">
        <f aca="false">'High pensions'!W73</f>
        <v>474192.071087833</v>
      </c>
      <c r="K73" s="9"/>
      <c r="L73" s="81" t="n">
        <f aca="false">'High pensions'!N73</f>
        <v>4551607.71658887</v>
      </c>
      <c r="M73" s="67"/>
      <c r="N73" s="81" t="n">
        <f aca="false">'High pensions'!L73</f>
        <v>1285958.6038614</v>
      </c>
      <c r="O73" s="9"/>
      <c r="P73" s="81" t="n">
        <f aca="false">'High pensions'!X73</f>
        <v>30693278.8981295</v>
      </c>
      <c r="Q73" s="67"/>
      <c r="R73" s="81" t="n">
        <f aca="false">'High SIPA income'!G68</f>
        <v>33741877.6836329</v>
      </c>
      <c r="S73" s="67"/>
      <c r="T73" s="81" t="n">
        <f aca="false">'High SIPA income'!J68</f>
        <v>129014993.789271</v>
      </c>
      <c r="U73" s="9"/>
      <c r="V73" s="81" t="n">
        <f aca="false">'High SIPA income'!F68</f>
        <v>124761.42204154</v>
      </c>
      <c r="W73" s="67"/>
      <c r="X73" s="81" t="n">
        <f aca="false">'High SIPA income'!M68</f>
        <v>313364.722452283</v>
      </c>
      <c r="Y73" s="9"/>
      <c r="Z73" s="9" t="n">
        <f aca="false">R73+V73-N73-L73-F73</f>
        <v>-923804.381934367</v>
      </c>
      <c r="AA73" s="9"/>
      <c r="AB73" s="9" t="n">
        <f aca="false">T73-P73-D73</f>
        <v>-60968472.8027488</v>
      </c>
      <c r="AC73" s="50"/>
      <c r="AD73" s="9"/>
      <c r="AE73" s="9"/>
      <c r="AF73" s="9"/>
      <c r="AG73" s="9" t="n">
        <f aca="false">BF73/100*$AG$53</f>
        <v>6682611121.24415</v>
      </c>
      <c r="AH73" s="40" t="n">
        <f aca="false">(AG73-AG72)/AG72</f>
        <v>0.00870634725464211</v>
      </c>
      <c r="AI73" s="40" t="n">
        <f aca="false">(AG73-AG69)/AG69</f>
        <v>0.0327892594459723</v>
      </c>
      <c r="AJ73" s="40" t="n">
        <f aca="false">AB73/AG73</f>
        <v>-0.00912345065373157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13265454</v>
      </c>
      <c r="AX73" s="7"/>
      <c r="AY73" s="40" t="n">
        <f aca="false">(AW73-AW72)/AW72</f>
        <v>0.00269853866508316</v>
      </c>
      <c r="AZ73" s="12" t="n">
        <f aca="false">workers_and_wage_high!B61</f>
        <v>7888.53695246316</v>
      </c>
      <c r="BA73" s="40" t="n">
        <f aca="false">(AZ73-AZ72)/AZ72</f>
        <v>0.00599163991757442</v>
      </c>
      <c r="BB73" s="39"/>
      <c r="BC73" s="39"/>
      <c r="BD73" s="39"/>
      <c r="BE73" s="39"/>
      <c r="BF73" s="7" t="n">
        <f aca="false">BF72*(1+AY73)*(1+BA73)*(1-BE73)</f>
        <v>120.288399960405</v>
      </c>
      <c r="BG73" s="7"/>
      <c r="BH73" s="7"/>
      <c r="BI73" s="40" t="n">
        <f aca="false">T80/AG80</f>
        <v>0.0169680900731141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'High pensions'!Q74</f>
        <v>158273513.983622</v>
      </c>
      <c r="E74" s="6"/>
      <c r="F74" s="80" t="n">
        <f aca="false">'High pensions'!I74</f>
        <v>28768084.6857219</v>
      </c>
      <c r="G74" s="80" t="n">
        <f aca="false">'High pensions'!K74</f>
        <v>2849228.45861474</v>
      </c>
      <c r="H74" s="80" t="n">
        <f aca="false">'High pensions'!V74</f>
        <v>15675614.3209948</v>
      </c>
      <c r="I74" s="80" t="n">
        <f aca="false">'High pensions'!M74</f>
        <v>88120.4677922092</v>
      </c>
      <c r="J74" s="80" t="n">
        <f aca="false">'High pensions'!W74</f>
        <v>484812.81405139</v>
      </c>
      <c r="K74" s="6"/>
      <c r="L74" s="80" t="n">
        <f aca="false">'High pensions'!N74</f>
        <v>5350237.22285888</v>
      </c>
      <c r="M74" s="8"/>
      <c r="N74" s="80" t="n">
        <f aca="false">'High pensions'!L74</f>
        <v>1278554.72070119</v>
      </c>
      <c r="O74" s="6"/>
      <c r="P74" s="80" t="n">
        <f aca="false">'High pensions'!X74</f>
        <v>34796637.2220407</v>
      </c>
      <c r="Q74" s="8"/>
      <c r="R74" s="80" t="n">
        <f aca="false">'High SIPA income'!G69</f>
        <v>29481009.4021151</v>
      </c>
      <c r="S74" s="8"/>
      <c r="T74" s="80" t="n">
        <f aca="false">'High SIPA income'!J69</f>
        <v>112723194.61819</v>
      </c>
      <c r="U74" s="6"/>
      <c r="V74" s="80" t="n">
        <f aca="false">'High SIPA income'!F69</f>
        <v>128571.468634428</v>
      </c>
      <c r="W74" s="8"/>
      <c r="X74" s="80" t="n">
        <f aca="false">'High SIPA income'!M69</f>
        <v>322934.461026703</v>
      </c>
      <c r="Y74" s="6"/>
      <c r="Z74" s="6" t="n">
        <f aca="false">R74+V74-N74-L74-F74</f>
        <v>-5787295.75853244</v>
      </c>
      <c r="AA74" s="6"/>
      <c r="AB74" s="6" t="n">
        <f aca="false">T74-P74-D74</f>
        <v>-80346956.5874729</v>
      </c>
      <c r="AC74" s="50"/>
      <c r="AD74" s="6"/>
      <c r="AE74" s="6"/>
      <c r="AF74" s="6"/>
      <c r="AG74" s="6" t="n">
        <f aca="false">BF74/100*$AG$53</f>
        <v>6722168389.2382</v>
      </c>
      <c r="AH74" s="61" t="n">
        <f aca="false">(AG74-AG73)/AG73</f>
        <v>0.00591943287980617</v>
      </c>
      <c r="AI74" s="61"/>
      <c r="AJ74" s="61" t="n">
        <f aca="false">AB74/AG74</f>
        <v>-0.0119525355413744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0.00896329904490492</v>
      </c>
      <c r="AV74" s="5"/>
      <c r="AW74" s="5" t="n">
        <f aca="false">workers_and_wage_high!C62</f>
        <v>13317493</v>
      </c>
      <c r="AX74" s="5"/>
      <c r="AY74" s="61" t="n">
        <f aca="false">(AW74-AW73)/AW73</f>
        <v>0.00392289626875944</v>
      </c>
      <c r="AZ74" s="11" t="n">
        <f aca="false">workers_and_wage_high!B62</f>
        <v>7904.22516207739</v>
      </c>
      <c r="BA74" s="61" t="n">
        <f aca="false">(AZ74-AZ73)/AZ73</f>
        <v>0.00198873500989691</v>
      </c>
      <c r="BB74" s="66"/>
      <c r="BC74" s="66"/>
      <c r="BD74" s="66"/>
      <c r="BE74" s="66"/>
      <c r="BF74" s="5" t="n">
        <f aca="false">BF73*(1+AY74)*(1+BA74)*(1-BE74)</f>
        <v>121.00043907019</v>
      </c>
      <c r="BG74" s="5"/>
      <c r="BH74" s="5"/>
      <c r="BI74" s="61" t="n">
        <f aca="false">T81/AG81</f>
        <v>0.0195051648488138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'High pensions'!Q75</f>
        <v>161574676.586855</v>
      </c>
      <c r="E75" s="9"/>
      <c r="F75" s="81" t="n">
        <f aca="false">'High pensions'!I75</f>
        <v>29368110.065464</v>
      </c>
      <c r="G75" s="81" t="n">
        <f aca="false">'High pensions'!K75</f>
        <v>2955929.48855421</v>
      </c>
      <c r="H75" s="81" t="n">
        <f aca="false">'High pensions'!V75</f>
        <v>16262651.9058283</v>
      </c>
      <c r="I75" s="81" t="n">
        <f aca="false">'High pensions'!M75</f>
        <v>91420.4996460071</v>
      </c>
      <c r="J75" s="81" t="n">
        <f aca="false">'High pensions'!W75</f>
        <v>502968.615644178</v>
      </c>
      <c r="K75" s="9"/>
      <c r="L75" s="81" t="n">
        <f aca="false">'High pensions'!N75</f>
        <v>4546220.29278052</v>
      </c>
      <c r="M75" s="67"/>
      <c r="N75" s="81" t="n">
        <f aca="false">'High pensions'!L75</f>
        <v>1307093.2745776</v>
      </c>
      <c r="O75" s="9"/>
      <c r="P75" s="81" t="n">
        <f aca="false">'High pensions'!X75</f>
        <v>30781600.2529218</v>
      </c>
      <c r="Q75" s="67"/>
      <c r="R75" s="81" t="n">
        <f aca="false">'High SIPA income'!G70</f>
        <v>34421429.6858817</v>
      </c>
      <c r="S75" s="67"/>
      <c r="T75" s="81" t="n">
        <f aca="false">'High SIPA income'!J70</f>
        <v>131613319.767796</v>
      </c>
      <c r="U75" s="9"/>
      <c r="V75" s="81" t="n">
        <f aca="false">'High SIPA income'!F70</f>
        <v>125384.354661004</v>
      </c>
      <c r="W75" s="67"/>
      <c r="X75" s="81" t="n">
        <f aca="false">'High SIPA income'!M70</f>
        <v>314929.349595918</v>
      </c>
      <c r="Y75" s="9"/>
      <c r="Z75" s="9" t="n">
        <f aca="false">R75+V75-N75-L75-F75</f>
        <v>-674609.592279401</v>
      </c>
      <c r="AA75" s="9"/>
      <c r="AB75" s="9" t="n">
        <f aca="false">T75-P75-D75</f>
        <v>-60742957.0719804</v>
      </c>
      <c r="AC75" s="50"/>
      <c r="AD75" s="9"/>
      <c r="AE75" s="9"/>
      <c r="AF75" s="9"/>
      <c r="AG75" s="9" t="n">
        <f aca="false">BF75/100*$AG$53</f>
        <v>6791191655.58135</v>
      </c>
      <c r="AH75" s="40" t="n">
        <f aca="false">(AG75-AG74)/AG74</f>
        <v>0.0102680061471902</v>
      </c>
      <c r="AI75" s="40"/>
      <c r="AJ75" s="40" t="n">
        <f aca="false">AB75/AG75</f>
        <v>-0.00894437385257103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13391639</v>
      </c>
      <c r="AX75" s="7"/>
      <c r="AY75" s="40" t="n">
        <f aca="false">(AW75-AW74)/AW74</f>
        <v>0.00556756440570309</v>
      </c>
      <c r="AZ75" s="12" t="n">
        <f aca="false">workers_and_wage_high!B63</f>
        <v>7941.17280358957</v>
      </c>
      <c r="BA75" s="40" t="n">
        <f aca="false">(AZ75-AZ74)/AZ74</f>
        <v>0.00467441662586343</v>
      </c>
      <c r="BB75" s="39"/>
      <c r="BC75" s="39"/>
      <c r="BD75" s="39"/>
      <c r="BE75" s="39"/>
      <c r="BF75" s="7" t="n">
        <f aca="false">BF74*(1+AY75)*(1+BA75)*(1-BE75)</f>
        <v>122.242872322375</v>
      </c>
      <c r="BG75" s="7"/>
      <c r="BH75" s="7"/>
      <c r="BI75" s="40" t="n">
        <f aca="false">T82/AG82</f>
        <v>0.0169507371035501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'High pensions'!Q76</f>
        <v>160803574.938933</v>
      </c>
      <c r="E76" s="9"/>
      <c r="F76" s="81" t="n">
        <f aca="false">'High pensions'!I76</f>
        <v>29227953.2132506</v>
      </c>
      <c r="G76" s="81" t="n">
        <f aca="false">'High pensions'!K76</f>
        <v>2938459.61997502</v>
      </c>
      <c r="H76" s="81" t="n">
        <f aca="false">'High pensions'!V76</f>
        <v>16166537.8433502</v>
      </c>
      <c r="I76" s="81" t="n">
        <f aca="false">'High pensions'!M76</f>
        <v>90880.1944322167</v>
      </c>
      <c r="J76" s="81" t="n">
        <f aca="false">'High pensions'!W76</f>
        <v>499996.015773714</v>
      </c>
      <c r="K76" s="9"/>
      <c r="L76" s="81" t="n">
        <f aca="false">'High pensions'!N76</f>
        <v>4439380.21139661</v>
      </c>
      <c r="M76" s="67"/>
      <c r="N76" s="81" t="n">
        <f aca="false">'High pensions'!L76</f>
        <v>1302187.34738716</v>
      </c>
      <c r="O76" s="9"/>
      <c r="P76" s="81" t="n">
        <f aca="false">'High pensions'!X76</f>
        <v>30200215.598805</v>
      </c>
      <c r="Q76" s="67"/>
      <c r="R76" s="81" t="n">
        <f aca="false">'High SIPA income'!G71</f>
        <v>30123179.2262866</v>
      </c>
      <c r="S76" s="67"/>
      <c r="T76" s="81" t="n">
        <f aca="false">'High SIPA income'!J71</f>
        <v>115178586.59886</v>
      </c>
      <c r="U76" s="9"/>
      <c r="V76" s="81" t="n">
        <f aca="false">'High SIPA income'!F71</f>
        <v>132925.595057144</v>
      </c>
      <c r="W76" s="67"/>
      <c r="X76" s="81" t="n">
        <f aca="false">'High SIPA income'!M71</f>
        <v>333870.771271086</v>
      </c>
      <c r="Y76" s="9"/>
      <c r="Z76" s="9" t="n">
        <f aca="false">R76+V76-N76-L76-F76</f>
        <v>-4713415.95069059</v>
      </c>
      <c r="AA76" s="9"/>
      <c r="AB76" s="9" t="n">
        <f aca="false">T76-P76-D76</f>
        <v>-75825203.9388786</v>
      </c>
      <c r="AC76" s="50"/>
      <c r="AD76" s="9"/>
      <c r="AE76" s="9"/>
      <c r="AF76" s="9"/>
      <c r="AG76" s="9" t="n">
        <f aca="false">BF76/100*$AG$53</f>
        <v>6846814141.02131</v>
      </c>
      <c r="AH76" s="40" t="n">
        <f aca="false">(AG76-AG75)/AG75</f>
        <v>0.00819038664506649</v>
      </c>
      <c r="AI76" s="40"/>
      <c r="AJ76" s="40" t="n">
        <f aca="false">AB76/AG76</f>
        <v>-0.011074523475756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13435320</v>
      </c>
      <c r="AX76" s="7"/>
      <c r="AY76" s="40" t="n">
        <f aca="false">(AW76-AW75)/AW75</f>
        <v>0.00326181134363016</v>
      </c>
      <c r="AZ76" s="12" t="n">
        <f aca="false">workers_and_wage_high!B64</f>
        <v>7980.18422384067</v>
      </c>
      <c r="BA76" s="40" t="n">
        <f aca="false">(AZ76-AZ75)/AZ75</f>
        <v>0.00491255148527536</v>
      </c>
      <c r="BB76" s="39"/>
      <c r="BC76" s="39"/>
      <c r="BD76" s="39"/>
      <c r="BE76" s="39"/>
      <c r="BF76" s="7" t="n">
        <f aca="false">BF75*(1+AY76)*(1+BA76)*(1-BE76)</f>
        <v>123.244088711299</v>
      </c>
      <c r="BG76" s="7"/>
      <c r="BH76" s="7"/>
      <c r="BI76" s="40" t="n">
        <f aca="false">T83/AG83</f>
        <v>0.019545502024852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'High pensions'!Q77</f>
        <v>162987915.901831</v>
      </c>
      <c r="E77" s="9"/>
      <c r="F77" s="81" t="n">
        <f aca="false">'High pensions'!I77</f>
        <v>29624983.0397926</v>
      </c>
      <c r="G77" s="81" t="n">
        <f aca="false">'High pensions'!K77</f>
        <v>3010261.44100715</v>
      </c>
      <c r="H77" s="81" t="n">
        <f aca="false">'High pensions'!V77</f>
        <v>16561570.2777068</v>
      </c>
      <c r="I77" s="81" t="n">
        <f aca="false">'High pensions'!M77</f>
        <v>93100.8693094994</v>
      </c>
      <c r="J77" s="81" t="n">
        <f aca="false">'High pensions'!W77</f>
        <v>512213.513743508</v>
      </c>
      <c r="K77" s="9"/>
      <c r="L77" s="81" t="n">
        <f aca="false">'High pensions'!N77</f>
        <v>4540840.4007704</v>
      </c>
      <c r="M77" s="67"/>
      <c r="N77" s="81" t="n">
        <f aca="false">'High pensions'!L77</f>
        <v>1320286.35509127</v>
      </c>
      <c r="O77" s="9"/>
      <c r="P77" s="81" t="n">
        <f aca="false">'High pensions'!X77</f>
        <v>30826268.4041045</v>
      </c>
      <c r="Q77" s="67"/>
      <c r="R77" s="81" t="n">
        <f aca="false">'High SIPA income'!G72</f>
        <v>35160786.4917763</v>
      </c>
      <c r="S77" s="67"/>
      <c r="T77" s="81" t="n">
        <f aca="false">'High SIPA income'!J72</f>
        <v>134440314.596445</v>
      </c>
      <c r="U77" s="9"/>
      <c r="V77" s="81" t="n">
        <f aca="false">'High SIPA income'!F72</f>
        <v>129740.454444357</v>
      </c>
      <c r="W77" s="67"/>
      <c r="X77" s="81" t="n">
        <f aca="false">'High SIPA income'!M72</f>
        <v>325870.616353284</v>
      </c>
      <c r="Y77" s="9"/>
      <c r="Z77" s="9" t="n">
        <f aca="false">R77+V77-N77-L77-F77</f>
        <v>-195582.849433593</v>
      </c>
      <c r="AA77" s="9"/>
      <c r="AB77" s="9" t="n">
        <f aca="false">T77-P77-D77</f>
        <v>-59373869.7094896</v>
      </c>
      <c r="AC77" s="50"/>
      <c r="AD77" s="9"/>
      <c r="AE77" s="9"/>
      <c r="AF77" s="9"/>
      <c r="AG77" s="9" t="n">
        <f aca="false">BF77/100*$AG$53</f>
        <v>6925383870.08591</v>
      </c>
      <c r="AH77" s="40" t="n">
        <f aca="false">(AG77-AG76)/AG76</f>
        <v>0.0114753705075568</v>
      </c>
      <c r="AI77" s="40" t="n">
        <f aca="false">(AG77-AG73)/AG73</f>
        <v>0.0363290253520778</v>
      </c>
      <c r="AJ77" s="40" t="n">
        <f aca="false">AB77/AG77</f>
        <v>-0.00857336875807768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13484740</v>
      </c>
      <c r="AX77" s="7"/>
      <c r="AY77" s="40" t="n">
        <f aca="false">(AW77-AW76)/AW76</f>
        <v>0.00367836419229315</v>
      </c>
      <c r="AZ77" s="12" t="n">
        <f aca="false">workers_and_wage_high!B65</f>
        <v>8042.17773591596</v>
      </c>
      <c r="BA77" s="40" t="n">
        <f aca="false">(AZ77-AZ76)/AZ76</f>
        <v>0.00776843119612164</v>
      </c>
      <c r="BB77" s="39"/>
      <c r="BC77" s="39"/>
      <c r="BD77" s="39"/>
      <c r="BE77" s="39"/>
      <c r="BF77" s="7" t="n">
        <f aca="false">BF76*(1+AY77)*(1+BA77)*(1-BE77)</f>
        <v>124.658360292128</v>
      </c>
      <c r="BG77" s="7"/>
      <c r="BH77" s="7"/>
      <c r="BI77" s="40" t="n">
        <f aca="false">T84/AG84</f>
        <v>0.0170735781393808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'High pensions'!Q78</f>
        <v>161675662.475049</v>
      </c>
      <c r="E78" s="6"/>
      <c r="F78" s="80" t="n">
        <f aca="false">'High pensions'!I78</f>
        <v>29386465.4460359</v>
      </c>
      <c r="G78" s="80" t="n">
        <f aca="false">'High pensions'!K78</f>
        <v>3128104.40464996</v>
      </c>
      <c r="H78" s="80" t="n">
        <f aca="false">'High pensions'!V78</f>
        <v>17209907.4943742</v>
      </c>
      <c r="I78" s="80" t="n">
        <f aca="false">'High pensions'!M78</f>
        <v>96745.4970510299</v>
      </c>
      <c r="J78" s="80" t="n">
        <f aca="false">'High pensions'!W78</f>
        <v>532265.180238376</v>
      </c>
      <c r="K78" s="6"/>
      <c r="L78" s="80" t="n">
        <f aca="false">'High pensions'!N78</f>
        <v>5425337.00744583</v>
      </c>
      <c r="M78" s="8"/>
      <c r="N78" s="80" t="n">
        <f aca="false">'High pensions'!L78</f>
        <v>1311981.2683991</v>
      </c>
      <c r="O78" s="6"/>
      <c r="P78" s="80" t="n">
        <f aca="false">'High pensions'!X78</f>
        <v>35370233.3642796</v>
      </c>
      <c r="Q78" s="8"/>
      <c r="R78" s="80" t="n">
        <f aca="false">'High SIPA income'!G73</f>
        <v>30615003.0999791</v>
      </c>
      <c r="S78" s="8"/>
      <c r="T78" s="80" t="n">
        <f aca="false">'High SIPA income'!J73</f>
        <v>117059117.807134</v>
      </c>
      <c r="U78" s="6"/>
      <c r="V78" s="80" t="n">
        <f aca="false">'High SIPA income'!F73</f>
        <v>131354.030660382</v>
      </c>
      <c r="W78" s="8"/>
      <c r="X78" s="80" t="n">
        <f aca="false">'High SIPA income'!M73</f>
        <v>329923.454601008</v>
      </c>
      <c r="Y78" s="6"/>
      <c r="Z78" s="6" t="n">
        <f aca="false">R78+V78-N78-L78-F78</f>
        <v>-5377426.59124137</v>
      </c>
      <c r="AA78" s="6"/>
      <c r="AB78" s="6" t="n">
        <f aca="false">T78-P78-D78</f>
        <v>-79986778.032194</v>
      </c>
      <c r="AC78" s="50"/>
      <c r="AD78" s="6"/>
      <c r="AE78" s="6"/>
      <c r="AF78" s="6"/>
      <c r="AG78" s="6" t="n">
        <f aca="false">BF78/100*$AG$53</f>
        <v>6954557082.58203</v>
      </c>
      <c r="AH78" s="61" t="n">
        <f aca="false">(AG78-AG77)/AG77</f>
        <v>0.00421250475690306</v>
      </c>
      <c r="AI78" s="61"/>
      <c r="AJ78" s="61" t="n">
        <f aca="false">AB78/AG78</f>
        <v>-0.0115013475455575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0.00711925247355012</v>
      </c>
      <c r="AV78" s="5"/>
      <c r="AW78" s="5" t="n">
        <f aca="false">workers_and_wage_high!C66</f>
        <v>13524190</v>
      </c>
      <c r="AX78" s="5"/>
      <c r="AY78" s="61" t="n">
        <f aca="false">(AW78-AW77)/AW77</f>
        <v>0.00292552915369521</v>
      </c>
      <c r="AZ78" s="11" t="n">
        <f aca="false">workers_and_wage_high!B66</f>
        <v>8052.49763130392</v>
      </c>
      <c r="BA78" s="61" t="n">
        <f aca="false">(AZ78-AZ77)/AZ77</f>
        <v>0.00128322150129516</v>
      </c>
      <c r="BB78" s="66"/>
      <c r="BC78" s="66"/>
      <c r="BD78" s="66"/>
      <c r="BE78" s="66"/>
      <c r="BF78" s="5" t="n">
        <f aca="false">BF77*(1+AY78)*(1+BA78)*(1-BE78)</f>
        <v>125.183484227846</v>
      </c>
      <c r="BG78" s="5"/>
      <c r="BH78" s="5"/>
      <c r="BI78" s="61" t="n">
        <f aca="false">T85/AG85</f>
        <v>0.0196586234807929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'High pensions'!Q79</f>
        <v>163744080.256755</v>
      </c>
      <c r="E79" s="9"/>
      <c r="F79" s="81" t="n">
        <f aca="false">'High pensions'!I79</f>
        <v>29762424.8621877</v>
      </c>
      <c r="G79" s="81" t="n">
        <f aca="false">'High pensions'!K79</f>
        <v>3257668.36518392</v>
      </c>
      <c r="H79" s="81" t="n">
        <f aca="false">'High pensions'!V79</f>
        <v>17922730.1776834</v>
      </c>
      <c r="I79" s="81" t="n">
        <f aca="false">'High pensions'!M79</f>
        <v>100752.629851049</v>
      </c>
      <c r="J79" s="81" t="n">
        <f aca="false">'High pensions'!W79</f>
        <v>554311.242608767</v>
      </c>
      <c r="K79" s="9"/>
      <c r="L79" s="81" t="n">
        <f aca="false">'High pensions'!N79</f>
        <v>4501940.91123669</v>
      </c>
      <c r="M79" s="67"/>
      <c r="N79" s="81" t="n">
        <f aca="false">'High pensions'!L79</f>
        <v>1329175.53819766</v>
      </c>
      <c r="O79" s="9"/>
      <c r="P79" s="81" t="n">
        <f aca="false">'High pensions'!X79</f>
        <v>30673324.4307119</v>
      </c>
      <c r="Q79" s="67"/>
      <c r="R79" s="81" t="n">
        <f aca="false">'High SIPA income'!G74</f>
        <v>35698423.1798658</v>
      </c>
      <c r="S79" s="67"/>
      <c r="T79" s="81" t="n">
        <f aca="false">'High SIPA income'!J74</f>
        <v>136496015.071241</v>
      </c>
      <c r="U79" s="9"/>
      <c r="V79" s="81" t="n">
        <f aca="false">'High SIPA income'!F74</f>
        <v>130513.123101193</v>
      </c>
      <c r="W79" s="67"/>
      <c r="X79" s="81" t="n">
        <f aca="false">'High SIPA income'!M74</f>
        <v>327811.337252703</v>
      </c>
      <c r="Y79" s="9"/>
      <c r="Z79" s="9" t="n">
        <f aca="false">R79+V79-N79-L79-F79</f>
        <v>235394.991344899</v>
      </c>
      <c r="AA79" s="9"/>
      <c r="AB79" s="9" t="n">
        <f aca="false">T79-P79-D79</f>
        <v>-57921389.6162256</v>
      </c>
      <c r="AC79" s="50"/>
      <c r="AD79" s="9"/>
      <c r="AE79" s="9"/>
      <c r="AF79" s="9"/>
      <c r="AG79" s="9" t="n">
        <f aca="false">BF79/100*$AG$53</f>
        <v>7009007691.26161</v>
      </c>
      <c r="AH79" s="40" t="n">
        <f aca="false">(AG79-AG78)/AG78</f>
        <v>0.0078294861963187</v>
      </c>
      <c r="AI79" s="40"/>
      <c r="AJ79" s="40" t="n">
        <f aca="false">AB79/AG79</f>
        <v>-0.0082638502007122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13540441</v>
      </c>
      <c r="AX79" s="7"/>
      <c r="AY79" s="40" t="n">
        <f aca="false">(AW79-AW78)/AW78</f>
        <v>0.00120162464443342</v>
      </c>
      <c r="AZ79" s="12" t="n">
        <f aca="false">workers_and_wage_high!B67</f>
        <v>8105.80441600487</v>
      </c>
      <c r="BA79" s="40" t="n">
        <f aca="false">(AZ79-AZ78)/AZ78</f>
        <v>0.00661990690859993</v>
      </c>
      <c r="BB79" s="39"/>
      <c r="BC79" s="39"/>
      <c r="BD79" s="39"/>
      <c r="BE79" s="39"/>
      <c r="BF79" s="7" t="n">
        <f aca="false">BF78*(1+AY79)*(1+BA79)*(1-BE79)</f>
        <v>126.163606589615</v>
      </c>
      <c r="BG79" s="7"/>
      <c r="BH79" s="7"/>
      <c r="BI79" s="40" t="n">
        <f aca="false">T86/AG86</f>
        <v>0.0171070883876368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'High pensions'!Q80</f>
        <v>162719130.526475</v>
      </c>
      <c r="E80" s="9"/>
      <c r="F80" s="81" t="n">
        <f aca="false">'High pensions'!I80</f>
        <v>29576128.1161489</v>
      </c>
      <c r="G80" s="81" t="n">
        <f aca="false">'High pensions'!K80</f>
        <v>3325350.82612751</v>
      </c>
      <c r="H80" s="81" t="n">
        <f aca="false">'High pensions'!V80</f>
        <v>18295099.1082406</v>
      </c>
      <c r="I80" s="81" t="n">
        <f aca="false">'High pensions'!M80</f>
        <v>102845.901838995</v>
      </c>
      <c r="J80" s="81" t="n">
        <f aca="false">'High pensions'!W80</f>
        <v>565827.807471359</v>
      </c>
      <c r="K80" s="9"/>
      <c r="L80" s="81" t="n">
        <f aca="false">'High pensions'!N80</f>
        <v>4355898.80631854</v>
      </c>
      <c r="M80" s="67"/>
      <c r="N80" s="81" t="n">
        <f aca="false">'High pensions'!L80</f>
        <v>1323337.56704534</v>
      </c>
      <c r="O80" s="9"/>
      <c r="P80" s="81" t="n">
        <f aca="false">'High pensions'!X80</f>
        <v>29883392.4592366</v>
      </c>
      <c r="Q80" s="67"/>
      <c r="R80" s="81" t="n">
        <f aca="false">'High SIPA income'!G75</f>
        <v>31331123.6015047</v>
      </c>
      <c r="S80" s="67"/>
      <c r="T80" s="81" t="n">
        <f aca="false">'High SIPA income'!J75</f>
        <v>119797266.612099</v>
      </c>
      <c r="U80" s="9"/>
      <c r="V80" s="81" t="n">
        <f aca="false">'High SIPA income'!F75</f>
        <v>126067.444030968</v>
      </c>
      <c r="W80" s="67"/>
      <c r="X80" s="81" t="n">
        <f aca="false">'High SIPA income'!M75</f>
        <v>316645.073153138</v>
      </c>
      <c r="Y80" s="9"/>
      <c r="Z80" s="9" t="n">
        <f aca="false">R80+V80-N80-L80-F80</f>
        <v>-3798173.44397706</v>
      </c>
      <c r="AA80" s="9"/>
      <c r="AB80" s="9" t="n">
        <f aca="false">T80-P80-D80</f>
        <v>-72805256.3736133</v>
      </c>
      <c r="AC80" s="50"/>
      <c r="AD80" s="9"/>
      <c r="AE80" s="9"/>
      <c r="AF80" s="9"/>
      <c r="AG80" s="9" t="n">
        <f aca="false">BF80/100*$AG$53</f>
        <v>7060150323.10074</v>
      </c>
      <c r="AH80" s="40" t="n">
        <f aca="false">(AG80-AG79)/AG79</f>
        <v>0.00729670077304848</v>
      </c>
      <c r="AI80" s="40"/>
      <c r="AJ80" s="40" t="n">
        <f aca="false">AB80/AG80</f>
        <v>-0.0103121396913314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13584721</v>
      </c>
      <c r="AX80" s="7"/>
      <c r="AY80" s="40" t="n">
        <f aca="false">(AW80-AW79)/AW79</f>
        <v>0.0032702036809584</v>
      </c>
      <c r="AZ80" s="12" t="n">
        <f aca="false">workers_and_wage_high!B68</f>
        <v>8138.33602891468</v>
      </c>
      <c r="BA80" s="40" t="n">
        <f aca="false">(AZ80-AZ79)/AZ79</f>
        <v>0.00401337254641582</v>
      </c>
      <c r="BB80" s="39"/>
      <c r="BC80" s="39"/>
      <c r="BD80" s="39"/>
      <c r="BE80" s="39"/>
      <c r="BF80" s="7" t="n">
        <f aca="false">BF79*(1+AY80)*(1+BA80)*(1-BE80)</f>
        <v>127.084184675348</v>
      </c>
      <c r="BG80" s="7"/>
      <c r="BH80" s="7"/>
      <c r="BI80" s="40" t="n">
        <f aca="false">T87/AG87</f>
        <v>0.0196827077977914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'High pensions'!Q81</f>
        <v>165709116.926356</v>
      </c>
      <c r="E81" s="9"/>
      <c r="F81" s="81" t="n">
        <f aca="false">'High pensions'!I81</f>
        <v>30119593.537469</v>
      </c>
      <c r="G81" s="81" t="n">
        <f aca="false">'High pensions'!K81</f>
        <v>3488112.21837544</v>
      </c>
      <c r="H81" s="81" t="n">
        <f aca="false">'High pensions'!V81</f>
        <v>19190564.2660143</v>
      </c>
      <c r="I81" s="81" t="n">
        <f aca="false">'High pensions'!M81</f>
        <v>107879.759331199</v>
      </c>
      <c r="J81" s="81" t="n">
        <f aca="false">'High pensions'!W81</f>
        <v>593522.606165389</v>
      </c>
      <c r="K81" s="9"/>
      <c r="L81" s="81" t="n">
        <f aca="false">'High pensions'!N81</f>
        <v>4381588.35480816</v>
      </c>
      <c r="M81" s="67"/>
      <c r="N81" s="81" t="n">
        <f aca="false">'High pensions'!L81</f>
        <v>1348579.81844944</v>
      </c>
      <c r="O81" s="9"/>
      <c r="P81" s="81" t="n">
        <f aca="false">'High pensions'!X81</f>
        <v>30155571.0680294</v>
      </c>
      <c r="Q81" s="67"/>
      <c r="R81" s="81" t="n">
        <f aca="false">'High SIPA income'!G76</f>
        <v>36344887.6973498</v>
      </c>
      <c r="S81" s="67"/>
      <c r="T81" s="81" t="n">
        <f aca="false">'High SIPA income'!J76</f>
        <v>138967828.18402</v>
      </c>
      <c r="U81" s="9"/>
      <c r="V81" s="81" t="n">
        <f aca="false">'High SIPA income'!F76</f>
        <v>126100.453728178</v>
      </c>
      <c r="W81" s="67"/>
      <c r="X81" s="81" t="n">
        <f aca="false">'High SIPA income'!M76</f>
        <v>316727.983995571</v>
      </c>
      <c r="Y81" s="9"/>
      <c r="Z81" s="9" t="n">
        <f aca="false">R81+V81-N81-L81-F81</f>
        <v>621226.440351423</v>
      </c>
      <c r="AA81" s="9"/>
      <c r="AB81" s="9" t="n">
        <f aca="false">T81-P81-D81</f>
        <v>-56896859.8103654</v>
      </c>
      <c r="AC81" s="50"/>
      <c r="AD81" s="9"/>
      <c r="AE81" s="9"/>
      <c r="AF81" s="9"/>
      <c r="AG81" s="9" t="n">
        <f aca="false">BF81/100*$AG$53</f>
        <v>7124668223.06665</v>
      </c>
      <c r="AH81" s="40" t="n">
        <f aca="false">(AG81-AG80)/AG80</f>
        <v>0.00913831816793022</v>
      </c>
      <c r="AI81" s="40" t="n">
        <f aca="false">(AG81-AG77)/AG77</f>
        <v>0.0287759287743673</v>
      </c>
      <c r="AJ81" s="40" t="n">
        <f aca="false">AB81/AG81</f>
        <v>-0.00798589604862687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13626748</v>
      </c>
      <c r="AX81" s="7"/>
      <c r="AY81" s="40" t="n">
        <f aca="false">(AW81-AW80)/AW80</f>
        <v>0.00309369621945125</v>
      </c>
      <c r="AZ81" s="12" t="n">
        <f aca="false">workers_and_wage_high!B69</f>
        <v>8187.37747416539</v>
      </c>
      <c r="BA81" s="40" t="n">
        <f aca="false">(AZ81-AZ80)/AZ80</f>
        <v>0.00602597939879435</v>
      </c>
      <c r="BB81" s="39"/>
      <c r="BC81" s="39"/>
      <c r="BD81" s="39"/>
      <c r="BE81" s="39"/>
      <c r="BF81" s="7" t="n">
        <f aca="false">BF80*(1+AY81)*(1+BA81)*(1-BE81)</f>
        <v>128.245520389023</v>
      </c>
      <c r="BG81" s="7"/>
      <c r="BH81" s="7"/>
      <c r="BI81" s="40" t="n">
        <f aca="false">T88/AG88</f>
        <v>0.0170772260436323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'High pensions'!Q82</f>
        <v>164425801.316226</v>
      </c>
      <c r="E82" s="6"/>
      <c r="F82" s="80" t="n">
        <f aca="false">'High pensions'!I82</f>
        <v>29886335.7344322</v>
      </c>
      <c r="G82" s="80" t="n">
        <f aca="false">'High pensions'!K82</f>
        <v>3556004.36689196</v>
      </c>
      <c r="H82" s="80" t="n">
        <f aca="false">'High pensions'!V82</f>
        <v>19564086.8357299</v>
      </c>
      <c r="I82" s="80" t="n">
        <f aca="false">'High pensions'!M82</f>
        <v>109979.516501814</v>
      </c>
      <c r="J82" s="80" t="n">
        <f aca="false">'High pensions'!W82</f>
        <v>605074.85058959</v>
      </c>
      <c r="K82" s="6"/>
      <c r="L82" s="80" t="n">
        <f aca="false">'High pensions'!N82</f>
        <v>5291895.17562561</v>
      </c>
      <c r="M82" s="8"/>
      <c r="N82" s="80" t="n">
        <f aca="false">'High pensions'!L82</f>
        <v>1339123.72337097</v>
      </c>
      <c r="O82" s="6"/>
      <c r="P82" s="80" t="n">
        <f aca="false">'High pensions'!X82</f>
        <v>34827132.8435451</v>
      </c>
      <c r="Q82" s="8"/>
      <c r="R82" s="80" t="n">
        <f aca="false">'High SIPA income'!G77</f>
        <v>31947156.0030031</v>
      </c>
      <c r="S82" s="8"/>
      <c r="T82" s="80" t="n">
        <f aca="false">'High SIPA income'!J77</f>
        <v>122152719.891803</v>
      </c>
      <c r="U82" s="6"/>
      <c r="V82" s="80" t="n">
        <f aca="false">'High SIPA income'!F77</f>
        <v>130201.714901134</v>
      </c>
      <c r="W82" s="8"/>
      <c r="X82" s="80" t="n">
        <f aca="false">'High SIPA income'!M77</f>
        <v>327029.16963563</v>
      </c>
      <c r="Y82" s="6"/>
      <c r="Z82" s="6" t="n">
        <f aca="false">R82+V82-N82-L82-F82</f>
        <v>-4439996.91552459</v>
      </c>
      <c r="AA82" s="6"/>
      <c r="AB82" s="6" t="n">
        <f aca="false">T82-P82-D82</f>
        <v>-77100214.267968</v>
      </c>
      <c r="AC82" s="50"/>
      <c r="AD82" s="6"/>
      <c r="AE82" s="6"/>
      <c r="AF82" s="6"/>
      <c r="AG82" s="6" t="n">
        <f aca="false">BF82/100*$AG$53</f>
        <v>7206336759.61028</v>
      </c>
      <c r="AH82" s="61" t="n">
        <f aca="false">(AG82-AG81)/AG81</f>
        <v>0.0114627845096309</v>
      </c>
      <c r="AI82" s="61"/>
      <c r="AJ82" s="61" t="n">
        <f aca="false">AB82/AG82</f>
        <v>-0.0106989468907553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0.00696305802393612</v>
      </c>
      <c r="AV82" s="5"/>
      <c r="AW82" s="5" t="n">
        <f aca="false">workers_and_wage_high!C70</f>
        <v>13682424</v>
      </c>
      <c r="AX82" s="5"/>
      <c r="AY82" s="61" t="n">
        <f aca="false">(AW82-AW81)/AW81</f>
        <v>0.00408578774627666</v>
      </c>
      <c r="AZ82" s="11" t="n">
        <f aca="false">workers_and_wage_high!B70</f>
        <v>8247.52996099905</v>
      </c>
      <c r="BA82" s="61" t="n">
        <f aca="false">(AZ82-AZ81)/AZ81</f>
        <v>0.00734697856834733</v>
      </c>
      <c r="BB82" s="66"/>
      <c r="BC82" s="66"/>
      <c r="BD82" s="66"/>
      <c r="BE82" s="66"/>
      <c r="BF82" s="5" t="n">
        <f aca="false">BF81*(1+AY82)*(1+BA82)*(1-BE82)</f>
        <v>129.715571153568</v>
      </c>
      <c r="BG82" s="5"/>
      <c r="BH82" s="5"/>
      <c r="BI82" s="61" t="n">
        <f aca="false">T89/AG89</f>
        <v>0.0196968367422882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'High pensions'!Q83</f>
        <v>166577268.247028</v>
      </c>
      <c r="E83" s="9"/>
      <c r="F83" s="81" t="n">
        <f aca="false">'High pensions'!I83</f>
        <v>30277390.3165035</v>
      </c>
      <c r="G83" s="81" t="n">
        <f aca="false">'High pensions'!K83</f>
        <v>3715841.1145015</v>
      </c>
      <c r="H83" s="81" t="n">
        <f aca="false">'High pensions'!V83</f>
        <v>20443461.4616128</v>
      </c>
      <c r="I83" s="81" t="n">
        <f aca="false">'High pensions'!M83</f>
        <v>114922.921067057</v>
      </c>
      <c r="J83" s="81" t="n">
        <f aca="false">'High pensions'!W83</f>
        <v>632272.003967408</v>
      </c>
      <c r="K83" s="9"/>
      <c r="L83" s="81" t="n">
        <f aca="false">'High pensions'!N83</f>
        <v>4441023.78362978</v>
      </c>
      <c r="M83" s="67"/>
      <c r="N83" s="81" t="n">
        <f aca="false">'High pensions'!L83</f>
        <v>1358573.64281714</v>
      </c>
      <c r="O83" s="9"/>
      <c r="P83" s="81" t="n">
        <f aca="false">'High pensions'!X83</f>
        <v>30518964.8637451</v>
      </c>
      <c r="Q83" s="67"/>
      <c r="R83" s="81" t="n">
        <f aca="false">'High SIPA income'!G78</f>
        <v>37044682.5297863</v>
      </c>
      <c r="S83" s="67"/>
      <c r="T83" s="81" t="n">
        <f aca="false">'High SIPA income'!J78</f>
        <v>141643554.378249</v>
      </c>
      <c r="U83" s="9"/>
      <c r="V83" s="81" t="n">
        <f aca="false">'High SIPA income'!F78</f>
        <v>132012.098498255</v>
      </c>
      <c r="W83" s="67"/>
      <c r="X83" s="81" t="n">
        <f aca="false">'High SIPA income'!M78</f>
        <v>331576.331283523</v>
      </c>
      <c r="Y83" s="9"/>
      <c r="Z83" s="9" t="n">
        <f aca="false">R83+V83-N83-L83-F83</f>
        <v>1099706.88533405</v>
      </c>
      <c r="AA83" s="9"/>
      <c r="AB83" s="9" t="n">
        <f aca="false">T83-P83-D83</f>
        <v>-55452678.7325242</v>
      </c>
      <c r="AC83" s="50"/>
      <c r="AD83" s="9"/>
      <c r="AE83" s="9"/>
      <c r="AF83" s="9"/>
      <c r="AG83" s="9" t="n">
        <f aca="false">BF83/100*$AG$53</f>
        <v>7246861922.40802</v>
      </c>
      <c r="AH83" s="40" t="n">
        <f aca="false">(AG83-AG82)/AG82</f>
        <v>0.00562354551966992</v>
      </c>
      <c r="AI83" s="40"/>
      <c r="AJ83" s="40" t="n">
        <f aca="false">AB83/AG83</f>
        <v>-0.0076519574025633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13731248</v>
      </c>
      <c r="AX83" s="7"/>
      <c r="AY83" s="40" t="n">
        <f aca="false">(AW83-AW82)/AW82</f>
        <v>0.0035683735572001</v>
      </c>
      <c r="AZ83" s="12" t="n">
        <f aca="false">workers_and_wage_high!B71</f>
        <v>8264.41978413626</v>
      </c>
      <c r="BA83" s="40" t="n">
        <f aca="false">(AZ83-AZ82)/AZ82</f>
        <v>0.00204786441723456</v>
      </c>
      <c r="BB83" s="39"/>
      <c r="BC83" s="39"/>
      <c r="BD83" s="39"/>
      <c r="BE83" s="39"/>
      <c r="BF83" s="7" t="n">
        <f aca="false">BF82*(1+AY83)*(1+BA83)*(1-BE83)</f>
        <v>130.44503257256</v>
      </c>
      <c r="BG83" s="7"/>
      <c r="BH83" s="7"/>
      <c r="BI83" s="40" t="n">
        <f aca="false">T90/AG90</f>
        <v>0.0172080192616603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'High pensions'!Q84</f>
        <v>165855944.391722</v>
      </c>
      <c r="E84" s="9"/>
      <c r="F84" s="81" t="n">
        <f aca="false">'High pensions'!I84</f>
        <v>30146281.167329</v>
      </c>
      <c r="G84" s="81" t="n">
        <f aca="false">'High pensions'!K84</f>
        <v>3861892.10791849</v>
      </c>
      <c r="H84" s="81" t="n">
        <f aca="false">'High pensions'!V84</f>
        <v>21246990.9353834</v>
      </c>
      <c r="I84" s="81" t="n">
        <f aca="false">'High pensions'!M84</f>
        <v>119439.962100572</v>
      </c>
      <c r="J84" s="81" t="n">
        <f aca="false">'High pensions'!W84</f>
        <v>657123.430991244</v>
      </c>
      <c r="K84" s="9"/>
      <c r="L84" s="81" t="n">
        <f aca="false">'High pensions'!N84</f>
        <v>4405654.60006141</v>
      </c>
      <c r="M84" s="67"/>
      <c r="N84" s="81" t="n">
        <f aca="false">'High pensions'!L84</f>
        <v>1355815.40230802</v>
      </c>
      <c r="O84" s="9"/>
      <c r="P84" s="81" t="n">
        <f aca="false">'High pensions'!X84</f>
        <v>30320258.9766022</v>
      </c>
      <c r="Q84" s="67"/>
      <c r="R84" s="81" t="n">
        <f aca="false">'High SIPA income'!G79</f>
        <v>32555291.3313361</v>
      </c>
      <c r="S84" s="67"/>
      <c r="T84" s="81" t="n">
        <f aca="false">'High SIPA income'!J79</f>
        <v>124477978.027807</v>
      </c>
      <c r="U84" s="9"/>
      <c r="V84" s="81" t="n">
        <f aca="false">'High SIPA income'!F79</f>
        <v>130075.086235675</v>
      </c>
      <c r="W84" s="67"/>
      <c r="X84" s="81" t="n">
        <f aca="false">'High SIPA income'!M79</f>
        <v>326711.114936053</v>
      </c>
      <c r="Y84" s="9"/>
      <c r="Z84" s="9" t="n">
        <f aca="false">R84+V84-N84-L84-F84</f>
        <v>-3222384.75212667</v>
      </c>
      <c r="AA84" s="9"/>
      <c r="AB84" s="9" t="n">
        <f aca="false">T84-P84-D84</f>
        <v>-71698225.3405171</v>
      </c>
      <c r="AC84" s="50"/>
      <c r="AD84" s="9"/>
      <c r="AE84" s="9"/>
      <c r="AF84" s="9"/>
      <c r="AG84" s="9" t="n">
        <f aca="false">BF84/100*$AG$53</f>
        <v>7290679025.3119</v>
      </c>
      <c r="AH84" s="40" t="n">
        <f aca="false">(AG84-AG83)/AG83</f>
        <v>0.00604635542570396</v>
      </c>
      <c r="AI84" s="40"/>
      <c r="AJ84" s="40" t="n">
        <f aca="false">AB84/AG84</f>
        <v>-0.00983423150183872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13740482</v>
      </c>
      <c r="AX84" s="7"/>
      <c r="AY84" s="40" t="n">
        <f aca="false">(AW84-AW83)/AW83</f>
        <v>0.000672480753388184</v>
      </c>
      <c r="AZ84" s="12" t="n">
        <f aca="false">workers_and_wage_high!B72</f>
        <v>8308.80189418081</v>
      </c>
      <c r="BA84" s="40" t="n">
        <f aca="false">(AZ84-AZ83)/AZ83</f>
        <v>0.00537026327362355</v>
      </c>
      <c r="BB84" s="39"/>
      <c r="BC84" s="39"/>
      <c r="BD84" s="39"/>
      <c r="BE84" s="39"/>
      <c r="BF84" s="7" t="n">
        <f aca="false">BF83*(1+AY84)*(1+BA84)*(1-BE84)</f>
        <v>131.233749603011</v>
      </c>
      <c r="BG84" s="7"/>
      <c r="BH84" s="7"/>
      <c r="BI84" s="40" t="n">
        <f aca="false">T91/AG91</f>
        <v>0.0197969608152905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'High pensions'!Q85</f>
        <v>168262725.367808</v>
      </c>
      <c r="E85" s="9"/>
      <c r="F85" s="81" t="n">
        <f aca="false">'High pensions'!I85</f>
        <v>30583742.0993406</v>
      </c>
      <c r="G85" s="81" t="n">
        <f aca="false">'High pensions'!K85</f>
        <v>4034770.3379875</v>
      </c>
      <c r="H85" s="81" t="n">
        <f aca="false">'High pensions'!V85</f>
        <v>22198115.9498989</v>
      </c>
      <c r="I85" s="81" t="n">
        <f aca="false">'High pensions'!M85</f>
        <v>124786.71148415</v>
      </c>
      <c r="J85" s="81" t="n">
        <f aca="false">'High pensions'!W85</f>
        <v>686539.668553577</v>
      </c>
      <c r="K85" s="9"/>
      <c r="L85" s="81" t="n">
        <f aca="false">'High pensions'!N85</f>
        <v>4501537.61913182</v>
      </c>
      <c r="M85" s="67"/>
      <c r="N85" s="81" t="n">
        <f aca="false">'High pensions'!L85</f>
        <v>1377646.06107881</v>
      </c>
      <c r="O85" s="9"/>
      <c r="P85" s="81" t="n">
        <f aca="false">'High pensions'!X85</f>
        <v>30937902.2618384</v>
      </c>
      <c r="Q85" s="67"/>
      <c r="R85" s="81" t="n">
        <f aca="false">'High SIPA income'!G80</f>
        <v>37661273.0177277</v>
      </c>
      <c r="S85" s="67"/>
      <c r="T85" s="81" t="n">
        <f aca="false">'High SIPA income'!J80</f>
        <v>144001141.549838</v>
      </c>
      <c r="U85" s="9"/>
      <c r="V85" s="81" t="n">
        <f aca="false">'High SIPA income'!F80</f>
        <v>128985.631049864</v>
      </c>
      <c r="W85" s="67"/>
      <c r="X85" s="81" t="n">
        <f aca="false">'High SIPA income'!M80</f>
        <v>323974.717607941</v>
      </c>
      <c r="Y85" s="9"/>
      <c r="Z85" s="9" t="n">
        <f aca="false">R85+V85-N85-L85-F85</f>
        <v>1327332.86922633</v>
      </c>
      <c r="AA85" s="9"/>
      <c r="AB85" s="9" t="n">
        <f aca="false">T85-P85-D85</f>
        <v>-55199486.0798081</v>
      </c>
      <c r="AC85" s="50"/>
      <c r="AD85" s="9"/>
      <c r="AE85" s="9"/>
      <c r="AF85" s="9"/>
      <c r="AG85" s="9" t="n">
        <f aca="false">BF85/100*$AG$53</f>
        <v>7325087725.01452</v>
      </c>
      <c r="AH85" s="40" t="n">
        <f aca="false">(AG85-AG84)/AG84</f>
        <v>0.00471954664073973</v>
      </c>
      <c r="AI85" s="40" t="n">
        <f aca="false">(AG85-AG81)/AG81</f>
        <v>0.0281303628004733</v>
      </c>
      <c r="AJ85" s="40" t="n">
        <f aca="false">AB85/AG85</f>
        <v>-0.00753567576963028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13790823</v>
      </c>
      <c r="AX85" s="7"/>
      <c r="AY85" s="40" t="n">
        <f aca="false">(AW85-AW84)/AW84</f>
        <v>0.00366369971591972</v>
      </c>
      <c r="AZ85" s="12" t="n">
        <f aca="false">workers_and_wage_high!B73</f>
        <v>8317.54269344594</v>
      </c>
      <c r="BA85" s="40" t="n">
        <f aca="false">(AZ85-AZ84)/AZ84</f>
        <v>0.00105199273931995</v>
      </c>
      <c r="BB85" s="39"/>
      <c r="BC85" s="39"/>
      <c r="BD85" s="39"/>
      <c r="BE85" s="39"/>
      <c r="BF85" s="7" t="n">
        <f aca="false">BF84*(1+AY85)*(1+BA85)*(1-BE85)</f>
        <v>131.853113405102</v>
      </c>
      <c r="BG85" s="7"/>
      <c r="BH85" s="7"/>
      <c r="BI85" s="40" t="n">
        <f aca="false">T92/AG92</f>
        <v>0.0172339070838655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'High pensions'!Q86</f>
        <v>166789155.965324</v>
      </c>
      <c r="E86" s="6"/>
      <c r="F86" s="80" t="n">
        <f aca="false">'High pensions'!I86</f>
        <v>30315903.4174666</v>
      </c>
      <c r="G86" s="80" t="n">
        <f aca="false">'High pensions'!K86</f>
        <v>4042937.6446276</v>
      </c>
      <c r="H86" s="80" t="n">
        <f aca="false">'High pensions'!V86</f>
        <v>22243050.0612877</v>
      </c>
      <c r="I86" s="80" t="n">
        <f aca="false">'High pensions'!M86</f>
        <v>125039.308596729</v>
      </c>
      <c r="J86" s="80" t="n">
        <f aca="false">'High pensions'!W86</f>
        <v>687929.383338791</v>
      </c>
      <c r="K86" s="6"/>
      <c r="L86" s="80" t="n">
        <f aca="false">'High pensions'!N86</f>
        <v>5386632.76918336</v>
      </c>
      <c r="M86" s="8"/>
      <c r="N86" s="80" t="n">
        <f aca="false">'High pensions'!L86</f>
        <v>1364344.29589754</v>
      </c>
      <c r="O86" s="6"/>
      <c r="P86" s="80" t="n">
        <f aca="false">'High pensions'!X86</f>
        <v>35457482.815649</v>
      </c>
      <c r="Q86" s="8"/>
      <c r="R86" s="80" t="n">
        <f aca="false">'High SIPA income'!G81</f>
        <v>33122055.9693911</v>
      </c>
      <c r="S86" s="8"/>
      <c r="T86" s="80" t="n">
        <f aca="false">'High SIPA income'!J81</f>
        <v>126645051.743865</v>
      </c>
      <c r="U86" s="6"/>
      <c r="V86" s="80" t="n">
        <f aca="false">'High SIPA income'!F81</f>
        <v>131841.457206515</v>
      </c>
      <c r="W86" s="8"/>
      <c r="X86" s="80" t="n">
        <f aca="false">'High SIPA income'!M81</f>
        <v>331147.729555923</v>
      </c>
      <c r="Y86" s="6"/>
      <c r="Z86" s="6" t="n">
        <f aca="false">R86+V86-N86-L86-F86</f>
        <v>-3812983.05594989</v>
      </c>
      <c r="AA86" s="6"/>
      <c r="AB86" s="6" t="n">
        <f aca="false">T86-P86-D86</f>
        <v>-75601587.0371083</v>
      </c>
      <c r="AC86" s="50"/>
      <c r="AD86" s="6"/>
      <c r="AE86" s="6"/>
      <c r="AF86" s="6"/>
      <c r="AG86" s="6" t="n">
        <f aca="false">BF86/100*$AG$53</f>
        <v>7403074612.94179</v>
      </c>
      <c r="AH86" s="61" t="n">
        <f aca="false">(AG86-AG85)/AG85</f>
        <v>0.0106465466155377</v>
      </c>
      <c r="AI86" s="61"/>
      <c r="AJ86" s="61" t="n">
        <f aca="false">AB86/AG86</f>
        <v>-0.0102121876368697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0.00684417775357765</v>
      </c>
      <c r="AV86" s="5"/>
      <c r="AW86" s="5" t="n">
        <f aca="false">workers_and_wage_high!C74</f>
        <v>13817773</v>
      </c>
      <c r="AX86" s="5"/>
      <c r="AY86" s="61" t="n">
        <f aca="false">(AW86-AW85)/AW85</f>
        <v>0.00195419809245612</v>
      </c>
      <c r="AZ86" s="11" t="n">
        <f aca="false">workers_and_wage_high!B74</f>
        <v>8389.70066242764</v>
      </c>
      <c r="BA86" s="61" t="n">
        <f aca="false">(AZ86-AZ85)/AZ85</f>
        <v>0.00867539508256009</v>
      </c>
      <c r="BB86" s="66"/>
      <c r="BC86" s="66"/>
      <c r="BD86" s="66"/>
      <c r="BE86" s="66"/>
      <c r="BF86" s="5" t="n">
        <f aca="false">BF85*(1+AY86)*(1+BA86)*(1-BE86)</f>
        <v>133.256893723373</v>
      </c>
      <c r="BG86" s="5"/>
      <c r="BH86" s="5"/>
      <c r="BI86" s="61" t="n">
        <f aca="false">T93/AG93</f>
        <v>0.0198707259344574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'High pensions'!Q87</f>
        <v>169054931.419749</v>
      </c>
      <c r="E87" s="9"/>
      <c r="F87" s="81" t="n">
        <f aca="false">'High pensions'!I87</f>
        <v>30727734.9268021</v>
      </c>
      <c r="G87" s="81" t="n">
        <f aca="false">'High pensions'!K87</f>
        <v>4225674.85281095</v>
      </c>
      <c r="H87" s="81" t="n">
        <f aca="false">'High pensions'!V87</f>
        <v>23248416.2645196</v>
      </c>
      <c r="I87" s="81" t="n">
        <f aca="false">'High pensions'!M87</f>
        <v>130690.974829204</v>
      </c>
      <c r="J87" s="81" t="n">
        <f aca="false">'High pensions'!W87</f>
        <v>719023.183438748</v>
      </c>
      <c r="K87" s="9"/>
      <c r="L87" s="81" t="n">
        <f aca="false">'High pensions'!N87</f>
        <v>4496892.74915437</v>
      </c>
      <c r="M87" s="67"/>
      <c r="N87" s="81" t="n">
        <f aca="false">'High pensions'!L87</f>
        <v>1384339.81751858</v>
      </c>
      <c r="O87" s="9"/>
      <c r="P87" s="81" t="n">
        <f aca="false">'High pensions'!X87</f>
        <v>30950627.0823989</v>
      </c>
      <c r="Q87" s="67"/>
      <c r="R87" s="81" t="n">
        <f aca="false">'High SIPA income'!G82</f>
        <v>38279120.233719</v>
      </c>
      <c r="S87" s="67"/>
      <c r="T87" s="81" t="n">
        <f aca="false">'High SIPA income'!J82</f>
        <v>146363533.93005</v>
      </c>
      <c r="U87" s="9"/>
      <c r="V87" s="81" t="n">
        <f aca="false">'High SIPA income'!F82</f>
        <v>134241.152628859</v>
      </c>
      <c r="W87" s="67"/>
      <c r="X87" s="81" t="n">
        <f aca="false">'High SIPA income'!M82</f>
        <v>337175.072605463</v>
      </c>
      <c r="Y87" s="9"/>
      <c r="Z87" s="9" t="n">
        <f aca="false">R87+V87-N87-L87-F87</f>
        <v>1804393.89287278</v>
      </c>
      <c r="AA87" s="9"/>
      <c r="AB87" s="9" t="n">
        <f aca="false">T87-P87-D87</f>
        <v>-53642024.5720981</v>
      </c>
      <c r="AC87" s="50"/>
      <c r="AD87" s="9"/>
      <c r="AE87" s="9"/>
      <c r="AF87" s="9"/>
      <c r="AG87" s="9" t="n">
        <f aca="false">BF87/100*$AG$53</f>
        <v>7436148289.84421</v>
      </c>
      <c r="AH87" s="40" t="n">
        <f aca="false">(AG87-AG86)/AG86</f>
        <v>0.00446755957917846</v>
      </c>
      <c r="AI87" s="40"/>
      <c r="AJ87" s="40" t="n">
        <f aca="false">AB87/AG87</f>
        <v>-0.00721368408499313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13849925</v>
      </c>
      <c r="AX87" s="7"/>
      <c r="AY87" s="40" t="n">
        <f aca="false">(AW87-AW86)/AW86</f>
        <v>0.00232685831501212</v>
      </c>
      <c r="AZ87" s="12" t="n">
        <f aca="false">workers_and_wage_high!B75</f>
        <v>8407.61881224578</v>
      </c>
      <c r="BA87" s="40" t="n">
        <f aca="false">(AZ87-AZ86)/AZ86</f>
        <v>0.00213573171905704</v>
      </c>
      <c r="BB87" s="39"/>
      <c r="BC87" s="39"/>
      <c r="BD87" s="39"/>
      <c r="BE87" s="39"/>
      <c r="BF87" s="7" t="n">
        <f aca="false">BF86*(1+AY87)*(1+BA87)*(1-BE87)</f>
        <v>133.852226835419</v>
      </c>
      <c r="BG87" s="7"/>
      <c r="BH87" s="7"/>
      <c r="BI87" s="40" t="n">
        <f aca="false">T94/AG94</f>
        <v>0.0172765569020329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'High pensions'!Q88</f>
        <v>168224591.652161</v>
      </c>
      <c r="E88" s="9"/>
      <c r="F88" s="81" t="n">
        <f aca="false">'High pensions'!I88</f>
        <v>30576810.8451244</v>
      </c>
      <c r="G88" s="81" t="n">
        <f aca="false">'High pensions'!K88</f>
        <v>4269751.62955834</v>
      </c>
      <c r="H88" s="81" t="n">
        <f aca="false">'High pensions'!V88</f>
        <v>23490913.6854321</v>
      </c>
      <c r="I88" s="81" t="n">
        <f aca="false">'High pensions'!M88</f>
        <v>132054.174110051</v>
      </c>
      <c r="J88" s="81" t="n">
        <f aca="false">'High pensions'!W88</f>
        <v>726523.103673155</v>
      </c>
      <c r="K88" s="9"/>
      <c r="L88" s="81" t="n">
        <f aca="false">'High pensions'!N88</f>
        <v>4381476.56798566</v>
      </c>
      <c r="M88" s="67"/>
      <c r="N88" s="81" t="n">
        <f aca="false">'High pensions'!L88</f>
        <v>1379542.69930086</v>
      </c>
      <c r="O88" s="9"/>
      <c r="P88" s="81" t="n">
        <f aca="false">'High pensions'!X88</f>
        <v>30325339.6405937</v>
      </c>
      <c r="Q88" s="67"/>
      <c r="R88" s="81" t="n">
        <f aca="false">'High SIPA income'!G83</f>
        <v>33271836.1427025</v>
      </c>
      <c r="S88" s="67"/>
      <c r="T88" s="81" t="n">
        <f aca="false">'High SIPA income'!J83</f>
        <v>127217749.218224</v>
      </c>
      <c r="U88" s="9"/>
      <c r="V88" s="81" t="n">
        <f aca="false">'High SIPA income'!F83</f>
        <v>134999.349620037</v>
      </c>
      <c r="W88" s="67"/>
      <c r="X88" s="81" t="n">
        <f aca="false">'High SIPA income'!M83</f>
        <v>339079.444853043</v>
      </c>
      <c r="Y88" s="9"/>
      <c r="Z88" s="9" t="n">
        <f aca="false">R88+V88-N88-L88-F88</f>
        <v>-2930994.62008835</v>
      </c>
      <c r="AA88" s="9"/>
      <c r="AB88" s="9" t="n">
        <f aca="false">T88-P88-D88</f>
        <v>-71332182.0745312</v>
      </c>
      <c r="AC88" s="50"/>
      <c r="AD88" s="9"/>
      <c r="AE88" s="9"/>
      <c r="AF88" s="9"/>
      <c r="AG88" s="9" t="n">
        <f aca="false">BF88/100*$AG$53</f>
        <v>7449555852.52444</v>
      </c>
      <c r="AH88" s="40" t="n">
        <f aca="false">(AG88-AG87)/AG87</f>
        <v>0.00180302518960552</v>
      </c>
      <c r="AI88" s="40"/>
      <c r="AJ88" s="40" t="n">
        <f aca="false">AB88/AG88</f>
        <v>-0.00957536039552731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13899627</v>
      </c>
      <c r="AX88" s="7"/>
      <c r="AY88" s="40" t="n">
        <f aca="false">(AW88-AW87)/AW87</f>
        <v>0.00358861149067594</v>
      </c>
      <c r="AZ88" s="12" t="n">
        <f aca="false">workers_and_wage_high!B76</f>
        <v>8392.65996476198</v>
      </c>
      <c r="BA88" s="40" t="n">
        <f aca="false">(AZ88-AZ87)/AZ87</f>
        <v>-0.00177920143834473</v>
      </c>
      <c r="BB88" s="39"/>
      <c r="BC88" s="39"/>
      <c r="BD88" s="39"/>
      <c r="BE88" s="39"/>
      <c r="BF88" s="7" t="n">
        <f aca="false">BF87*(1+AY88)*(1+BA88)*(1-BE88)</f>
        <v>134.093565772088</v>
      </c>
      <c r="BG88" s="7"/>
      <c r="BH88" s="7"/>
      <c r="BI88" s="40" t="n">
        <f aca="false">T95/AG95</f>
        <v>0.0199471672195154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'High pensions'!Q89</f>
        <v>169694933.647204</v>
      </c>
      <c r="E89" s="9"/>
      <c r="F89" s="81" t="n">
        <f aca="false">'High pensions'!I89</f>
        <v>30844062.9074924</v>
      </c>
      <c r="G89" s="81" t="n">
        <f aca="false">'High pensions'!K89</f>
        <v>4457216.75028048</v>
      </c>
      <c r="H89" s="81" t="n">
        <f aca="false">'High pensions'!V89</f>
        <v>24522291.4684926</v>
      </c>
      <c r="I89" s="81" t="n">
        <f aca="false">'High pensions'!M89</f>
        <v>137852.064441664</v>
      </c>
      <c r="J89" s="81" t="n">
        <f aca="false">'High pensions'!W89</f>
        <v>758421.385623482</v>
      </c>
      <c r="K89" s="9"/>
      <c r="L89" s="81" t="n">
        <f aca="false">'High pensions'!N89</f>
        <v>4317526.6565971</v>
      </c>
      <c r="M89" s="67"/>
      <c r="N89" s="81" t="n">
        <f aca="false">'High pensions'!L89</f>
        <v>1392515.78312005</v>
      </c>
      <c r="O89" s="9"/>
      <c r="P89" s="81" t="n">
        <f aca="false">'High pensions'!X89</f>
        <v>30064877.3258881</v>
      </c>
      <c r="Q89" s="67"/>
      <c r="R89" s="81" t="n">
        <f aca="false">'High SIPA income'!G84</f>
        <v>38777059.4386409</v>
      </c>
      <c r="S89" s="67"/>
      <c r="T89" s="81" t="n">
        <f aca="false">'High SIPA income'!J84</f>
        <v>148267447.637306</v>
      </c>
      <c r="U89" s="9"/>
      <c r="V89" s="81" t="n">
        <f aca="false">'High SIPA income'!F84</f>
        <v>136204.441747412</v>
      </c>
      <c r="W89" s="67"/>
      <c r="X89" s="81" t="n">
        <f aca="false">'High SIPA income'!M84</f>
        <v>342106.288839308</v>
      </c>
      <c r="Y89" s="9"/>
      <c r="Z89" s="9" t="n">
        <f aca="false">R89+V89-N89-L89-F89</f>
        <v>2359158.53317874</v>
      </c>
      <c r="AA89" s="9"/>
      <c r="AB89" s="9" t="n">
        <f aca="false">T89-P89-D89</f>
        <v>-51492363.3357858</v>
      </c>
      <c r="AC89" s="50"/>
      <c r="AD89" s="9"/>
      <c r="AE89" s="9"/>
      <c r="AF89" s="9"/>
      <c r="AG89" s="9" t="n">
        <f aca="false">BF89/100*$AG$53</f>
        <v>7527475075.17197</v>
      </c>
      <c r="AH89" s="40" t="n">
        <f aca="false">(AG89-AG88)/AG88</f>
        <v>0.0104595796299889</v>
      </c>
      <c r="AI89" s="40" t="n">
        <f aca="false">(AG89-AG85)/AG85</f>
        <v>0.027629341484378</v>
      </c>
      <c r="AJ89" s="40" t="n">
        <f aca="false">AB89/AG89</f>
        <v>-0.00684058901843782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13897822</v>
      </c>
      <c r="AX89" s="7"/>
      <c r="AY89" s="40" t="n">
        <f aca="false">(AW89-AW88)/AW88</f>
        <v>-0.000129859599829549</v>
      </c>
      <c r="AZ89" s="12" t="n">
        <f aca="false">workers_and_wage_high!B77</f>
        <v>8481.54507001956</v>
      </c>
      <c r="BA89" s="40" t="n">
        <f aca="false">(AZ89-AZ88)/AZ88</f>
        <v>0.0105908145487577</v>
      </c>
      <c r="BB89" s="39"/>
      <c r="BC89" s="39"/>
      <c r="BD89" s="39"/>
      <c r="BE89" s="39"/>
      <c r="BF89" s="7" t="n">
        <f aca="false">BF88*(1+AY89)*(1+BA89)*(1-BE89)</f>
        <v>135.49612810115</v>
      </c>
      <c r="BG89" s="7"/>
      <c r="BH89" s="7"/>
      <c r="BI89" s="40" t="n">
        <f aca="false">T96/AG96</f>
        <v>0.0173319772849067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'High pensions'!Q90</f>
        <v>168310783.659703</v>
      </c>
      <c r="E90" s="6"/>
      <c r="F90" s="80" t="n">
        <f aca="false">'High pensions'!I90</f>
        <v>30592477.2627693</v>
      </c>
      <c r="G90" s="80" t="n">
        <f aca="false">'High pensions'!K90</f>
        <v>4496368.53325248</v>
      </c>
      <c r="H90" s="80" t="n">
        <f aca="false">'High pensions'!V90</f>
        <v>24737693.026761</v>
      </c>
      <c r="I90" s="80" t="n">
        <f aca="false">'High pensions'!M90</f>
        <v>139062.944327396</v>
      </c>
      <c r="J90" s="80" t="n">
        <f aca="false">'High pensions'!W90</f>
        <v>765083.289487456</v>
      </c>
      <c r="K90" s="6"/>
      <c r="L90" s="80" t="n">
        <f aca="false">'High pensions'!N90</f>
        <v>5342579.45764806</v>
      </c>
      <c r="M90" s="8"/>
      <c r="N90" s="80" t="n">
        <f aca="false">'High pensions'!L90</f>
        <v>1381313.38012548</v>
      </c>
      <c r="O90" s="6"/>
      <c r="P90" s="80" t="n">
        <f aca="false">'High pensions'!X90</f>
        <v>35322248.8674046</v>
      </c>
      <c r="Q90" s="8"/>
      <c r="R90" s="80" t="n">
        <f aca="false">'High SIPA income'!G85</f>
        <v>34306225.1253255</v>
      </c>
      <c r="S90" s="8"/>
      <c r="T90" s="80" t="n">
        <f aca="false">'High SIPA income'!J85</f>
        <v>131172825.145534</v>
      </c>
      <c r="U90" s="6"/>
      <c r="V90" s="80" t="n">
        <f aca="false">'High SIPA income'!F85</f>
        <v>130999.968536306</v>
      </c>
      <c r="W90" s="8"/>
      <c r="X90" s="80" t="n">
        <f aca="false">'High SIPA income'!M85</f>
        <v>329034.152624272</v>
      </c>
      <c r="Y90" s="6"/>
      <c r="Z90" s="6" t="n">
        <f aca="false">R90+V90-N90-L90-F90</f>
        <v>-2879145.00668101</v>
      </c>
      <c r="AA90" s="6"/>
      <c r="AB90" s="6" t="n">
        <f aca="false">T90-P90-D90</f>
        <v>-72460207.3815733</v>
      </c>
      <c r="AC90" s="50"/>
      <c r="AD90" s="6"/>
      <c r="AE90" s="6"/>
      <c r="AF90" s="6"/>
      <c r="AG90" s="6" t="n">
        <f aca="false">BF90/100*$AG$53</f>
        <v>7622773031.04777</v>
      </c>
      <c r="AH90" s="61" t="n">
        <f aca="false">(AG90-AG89)/AG89</f>
        <v>0.0126600161307893</v>
      </c>
      <c r="AI90" s="61"/>
      <c r="AJ90" s="61" t="n">
        <f aca="false">AB90/AG90</f>
        <v>-0.00950575428212815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0.00858117225192714</v>
      </c>
      <c r="AV90" s="5"/>
      <c r="AW90" s="5" t="n">
        <f aca="false">workers_and_wage_high!C78</f>
        <v>13985310</v>
      </c>
      <c r="AX90" s="5"/>
      <c r="AY90" s="61" t="n">
        <f aca="false">(AW90-AW89)/AW89</f>
        <v>0.00629508710069822</v>
      </c>
      <c r="AZ90" s="11" t="n">
        <f aca="false">workers_and_wage_high!B78</f>
        <v>8535.1917916703</v>
      </c>
      <c r="BA90" s="61" t="n">
        <f aca="false">(AZ90-AZ89)/AZ89</f>
        <v>0.00632511189976067</v>
      </c>
      <c r="BB90" s="66"/>
      <c r="BC90" s="66"/>
      <c r="BD90" s="66"/>
      <c r="BE90" s="66"/>
      <c r="BF90" s="5" t="n">
        <f aca="false">BF89*(1+AY90)*(1+BA90)*(1-BE90)</f>
        <v>137.21151126857</v>
      </c>
      <c r="BG90" s="5"/>
      <c r="BH90" s="5"/>
      <c r="BI90" s="61" t="n">
        <f aca="false">T97/AG97</f>
        <v>0.0200066922628379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'High pensions'!Q91</f>
        <v>171077007.919497</v>
      </c>
      <c r="E91" s="9"/>
      <c r="F91" s="81" t="n">
        <f aca="false">'High pensions'!I91</f>
        <v>31095271.2664058</v>
      </c>
      <c r="G91" s="81" t="n">
        <f aca="false">'High pensions'!K91</f>
        <v>4670354.07878289</v>
      </c>
      <c r="H91" s="81" t="n">
        <f aca="false">'High pensions'!V91</f>
        <v>25694910.1642343</v>
      </c>
      <c r="I91" s="81" t="n">
        <f aca="false">'High pensions'!M91</f>
        <v>144443.940580915</v>
      </c>
      <c r="J91" s="81" t="n">
        <f aca="false">'High pensions'!W91</f>
        <v>794687.943223746</v>
      </c>
      <c r="K91" s="9"/>
      <c r="L91" s="81" t="n">
        <f aca="false">'High pensions'!N91</f>
        <v>4456923.66662226</v>
      </c>
      <c r="M91" s="67"/>
      <c r="N91" s="81" t="n">
        <f aca="false">'High pensions'!L91</f>
        <v>1403181.42751864</v>
      </c>
      <c r="O91" s="9"/>
      <c r="P91" s="81" t="n">
        <f aca="false">'High pensions'!X91</f>
        <v>30846888.3021813</v>
      </c>
      <c r="Q91" s="67"/>
      <c r="R91" s="81" t="n">
        <f aca="false">'High SIPA income'!G86</f>
        <v>39788173.2513999</v>
      </c>
      <c r="S91" s="67"/>
      <c r="T91" s="81" t="n">
        <f aca="false">'High SIPA income'!J86</f>
        <v>152133528.935343</v>
      </c>
      <c r="U91" s="9"/>
      <c r="V91" s="81" t="n">
        <f aca="false">'High SIPA income'!F86</f>
        <v>132144.035440521</v>
      </c>
      <c r="W91" s="67"/>
      <c r="X91" s="81" t="n">
        <f aca="false">'High SIPA income'!M86</f>
        <v>331907.71884402</v>
      </c>
      <c r="Y91" s="9"/>
      <c r="Z91" s="9" t="n">
        <f aca="false">R91+V91-N91-L91-F91</f>
        <v>2964940.92629378</v>
      </c>
      <c r="AA91" s="9"/>
      <c r="AB91" s="9" t="n">
        <f aca="false">T91-P91-D91</f>
        <v>-49790367.2863347</v>
      </c>
      <c r="AC91" s="50"/>
      <c r="AD91" s="9"/>
      <c r="AE91" s="9"/>
      <c r="AF91" s="9"/>
      <c r="AG91" s="9" t="n">
        <f aca="false">BF91/100*$AG$53</f>
        <v>7684691117.73159</v>
      </c>
      <c r="AH91" s="40" t="n">
        <f aca="false">(AG91-AG90)/AG90</f>
        <v>0.00812277716149091</v>
      </c>
      <c r="AI91" s="40"/>
      <c r="AJ91" s="40" t="n">
        <f aca="false">AB91/AG91</f>
        <v>-0.00647916312100675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14060404</v>
      </c>
      <c r="AX91" s="7"/>
      <c r="AY91" s="40" t="n">
        <f aca="false">(AW91-AW90)/AW90</f>
        <v>0.00536949127334324</v>
      </c>
      <c r="AZ91" s="12" t="n">
        <f aca="false">workers_and_wage_high!B79</f>
        <v>8558.56610660288</v>
      </c>
      <c r="BA91" s="40" t="n">
        <f aca="false">(AZ91-AZ90)/AZ90</f>
        <v>0.00273858110082528</v>
      </c>
      <c r="BB91" s="39"/>
      <c r="BC91" s="39"/>
      <c r="BD91" s="39"/>
      <c r="BE91" s="39"/>
      <c r="BF91" s="7" t="n">
        <f aca="false">BF90*(1+AY91)*(1+BA91)*(1-BE91)</f>
        <v>138.326049798596</v>
      </c>
      <c r="BG91" s="7"/>
      <c r="BH91" s="7"/>
      <c r="BI91" s="40" t="n">
        <f aca="false">T98/AG98</f>
        <v>0.0173880054777313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'High pensions'!Q92</f>
        <v>169558230.558164</v>
      </c>
      <c r="E92" s="9"/>
      <c r="F92" s="81" t="n">
        <f aca="false">'High pensions'!I92</f>
        <v>30819215.5028742</v>
      </c>
      <c r="G92" s="81" t="n">
        <f aca="false">'High pensions'!K92</f>
        <v>4627075.50706928</v>
      </c>
      <c r="H92" s="81" t="n">
        <f aca="false">'High pensions'!V92</f>
        <v>25456804.2319091</v>
      </c>
      <c r="I92" s="81" t="n">
        <f aca="false">'High pensions'!M92</f>
        <v>143105.42805369</v>
      </c>
      <c r="J92" s="81" t="n">
        <f aca="false">'High pensions'!W92</f>
        <v>787323.842223998</v>
      </c>
      <c r="K92" s="9"/>
      <c r="L92" s="81" t="n">
        <f aca="false">'High pensions'!N92</f>
        <v>4387437.53820174</v>
      </c>
      <c r="M92" s="67"/>
      <c r="N92" s="81" t="n">
        <f aca="false">'High pensions'!L92</f>
        <v>1388435.18828491</v>
      </c>
      <c r="O92" s="9"/>
      <c r="P92" s="81" t="n">
        <f aca="false">'High pensions'!X92</f>
        <v>30405194.994064</v>
      </c>
      <c r="Q92" s="67"/>
      <c r="R92" s="81" t="n">
        <f aca="false">'High SIPA income'!G87</f>
        <v>34819182.2311566</v>
      </c>
      <c r="S92" s="67"/>
      <c r="T92" s="81" t="n">
        <f aca="false">'High SIPA income'!J87</f>
        <v>133134161.098544</v>
      </c>
      <c r="U92" s="9"/>
      <c r="V92" s="81" t="n">
        <f aca="false">'High SIPA income'!F87</f>
        <v>136000.406273254</v>
      </c>
      <c r="W92" s="67"/>
      <c r="X92" s="81" t="n">
        <f aca="false">'High SIPA income'!M87</f>
        <v>341593.810553283</v>
      </c>
      <c r="Y92" s="9"/>
      <c r="Z92" s="9" t="n">
        <f aca="false">R92+V92-N92-L92-F92</f>
        <v>-1639905.59193095</v>
      </c>
      <c r="AA92" s="9"/>
      <c r="AB92" s="9" t="n">
        <f aca="false">T92-P92-D92</f>
        <v>-66829264.4536839</v>
      </c>
      <c r="AC92" s="50"/>
      <c r="AD92" s="9"/>
      <c r="AE92" s="9"/>
      <c r="AF92" s="9"/>
      <c r="AG92" s="9" t="n">
        <f aca="false">BF92/100*$AG$53</f>
        <v>7725129330.84017</v>
      </c>
      <c r="AH92" s="40" t="n">
        <f aca="false">(AG92-AG91)/AG91</f>
        <v>0.005262178074441</v>
      </c>
      <c r="AI92" s="40"/>
      <c r="AJ92" s="40" t="n">
        <f aca="false">AB92/AG92</f>
        <v>-0.00865089263773085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14160097</v>
      </c>
      <c r="AX92" s="7"/>
      <c r="AY92" s="40" t="n">
        <f aca="false">(AW92-AW91)/AW91</f>
        <v>0.0070903368068229</v>
      </c>
      <c r="AZ92" s="12" t="n">
        <f aca="false">workers_and_wage_high!B80</f>
        <v>8543.02984655489</v>
      </c>
      <c r="BA92" s="40" t="n">
        <f aca="false">(AZ92-AZ91)/AZ91</f>
        <v>-0.00181528773096822</v>
      </c>
      <c r="BB92" s="39"/>
      <c r="BC92" s="39"/>
      <c r="BD92" s="39"/>
      <c r="BE92" s="39"/>
      <c r="BF92" s="7" t="n">
        <f aca="false">BF91*(1+AY92)*(1+BA92)*(1-BE92)</f>
        <v>139.05394610497</v>
      </c>
      <c r="BG92" s="7"/>
      <c r="BH92" s="7"/>
      <c r="BI92" s="40" t="n">
        <f aca="false">T99/AG99</f>
        <v>0.0200367803068057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'High pensions'!Q93</f>
        <v>172655803.403134</v>
      </c>
      <c r="E93" s="9"/>
      <c r="F93" s="81" t="n">
        <f aca="false">'High pensions'!I93</f>
        <v>31382236.0341142</v>
      </c>
      <c r="G93" s="81" t="n">
        <f aca="false">'High pensions'!K93</f>
        <v>4687166.98929912</v>
      </c>
      <c r="H93" s="81" t="n">
        <f aca="false">'High pensions'!V93</f>
        <v>25787409.8372841</v>
      </c>
      <c r="I93" s="81" t="n">
        <f aca="false">'High pensions'!M93</f>
        <v>144963.927504095</v>
      </c>
      <c r="J93" s="81" t="n">
        <f aca="false">'High pensions'!W93</f>
        <v>797548.757854139</v>
      </c>
      <c r="K93" s="9"/>
      <c r="L93" s="81" t="n">
        <f aca="false">'High pensions'!N93</f>
        <v>4383664.87032243</v>
      </c>
      <c r="M93" s="67"/>
      <c r="N93" s="81" t="n">
        <f aca="false">'High pensions'!L93</f>
        <v>1413241.07474797</v>
      </c>
      <c r="O93" s="9"/>
      <c r="P93" s="81" t="n">
        <f aca="false">'High pensions'!X93</f>
        <v>30522093.2709039</v>
      </c>
      <c r="Q93" s="67"/>
      <c r="R93" s="81" t="n">
        <f aca="false">'High SIPA income'!G88</f>
        <v>40478982.2250923</v>
      </c>
      <c r="S93" s="67"/>
      <c r="T93" s="81" t="n">
        <f aca="false">'High SIPA income'!J88</f>
        <v>154774896.919844</v>
      </c>
      <c r="U93" s="9"/>
      <c r="V93" s="81" t="n">
        <f aca="false">'High SIPA income'!F88</f>
        <v>133834.838756442</v>
      </c>
      <c r="W93" s="67"/>
      <c r="X93" s="81" t="n">
        <f aca="false">'High SIPA income'!M88</f>
        <v>336154.529301491</v>
      </c>
      <c r="Y93" s="9"/>
      <c r="Z93" s="9" t="n">
        <f aca="false">R93+V93-N93-L93-F93</f>
        <v>3433675.08466413</v>
      </c>
      <c r="AA93" s="9"/>
      <c r="AB93" s="9" t="n">
        <f aca="false">T93-P93-D93</f>
        <v>-48402999.7541933</v>
      </c>
      <c r="AC93" s="50"/>
      <c r="AD93" s="9"/>
      <c r="AE93" s="9"/>
      <c r="AF93" s="9"/>
      <c r="AG93" s="9" t="n">
        <f aca="false">BF93/100*$AG$53</f>
        <v>7789091220.43963</v>
      </c>
      <c r="AH93" s="40" t="n">
        <f aca="false">(AG93-AG92)/AG92</f>
        <v>0.00827971764098738</v>
      </c>
      <c r="AI93" s="40" t="n">
        <f aca="false">(AG93-AG89)/AG89</f>
        <v>0.0347548338128085</v>
      </c>
      <c r="AJ93" s="40" t="n">
        <f aca="false">AB93/AG93</f>
        <v>-0.00621420373498481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14166576</v>
      </c>
      <c r="AX93" s="7"/>
      <c r="AY93" s="40" t="n">
        <f aca="false">(AW93-AW92)/AW92</f>
        <v>0.000457553362805354</v>
      </c>
      <c r="AZ93" s="12" t="n">
        <f aca="false">workers_and_wage_high!B81</f>
        <v>8609.82426743616</v>
      </c>
      <c r="BA93" s="40" t="n">
        <f aca="false">(AZ93-AZ92)/AZ92</f>
        <v>0.00781858685747317</v>
      </c>
      <c r="BB93" s="39"/>
      <c r="BC93" s="39"/>
      <c r="BD93" s="39"/>
      <c r="BE93" s="39"/>
      <c r="BF93" s="7" t="n">
        <f aca="false">BF92*(1+AY93)*(1+BA93)*(1-BE93)</f>
        <v>140.205273515584</v>
      </c>
      <c r="BG93" s="7"/>
      <c r="BH93" s="7"/>
      <c r="BI93" s="40" t="n">
        <f aca="false">T100/AG100</f>
        <v>0.0173356969746917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'High pensions'!Q94</f>
        <v>171771658.921672</v>
      </c>
      <c r="E94" s="6"/>
      <c r="F94" s="80" t="n">
        <f aca="false">'High pensions'!I94</f>
        <v>31221532.3087914</v>
      </c>
      <c r="G94" s="80" t="n">
        <f aca="false">'High pensions'!K94</f>
        <v>4794579.92243644</v>
      </c>
      <c r="H94" s="80" t="n">
        <f aca="false">'High pensions'!V94</f>
        <v>26378364.1034667</v>
      </c>
      <c r="I94" s="80" t="n">
        <f aca="false">'High pensions'!M94</f>
        <v>148285.976982572</v>
      </c>
      <c r="J94" s="80" t="n">
        <f aca="false">'High pensions'!W94</f>
        <v>815825.693921661</v>
      </c>
      <c r="K94" s="6"/>
      <c r="L94" s="80" t="n">
        <f aca="false">'High pensions'!N94</f>
        <v>5342065.69321886</v>
      </c>
      <c r="M94" s="8"/>
      <c r="N94" s="80" t="n">
        <f aca="false">'High pensions'!L94</f>
        <v>1408371.90329172</v>
      </c>
      <c r="O94" s="6"/>
      <c r="P94" s="80" t="n">
        <f aca="false">'High pensions'!X94</f>
        <v>35468450.9522448</v>
      </c>
      <c r="Q94" s="8"/>
      <c r="R94" s="80" t="n">
        <f aca="false">'High SIPA income'!G89</f>
        <v>35447409.8484572</v>
      </c>
      <c r="S94" s="8"/>
      <c r="T94" s="80" t="n">
        <f aca="false">'High SIPA income'!J89</f>
        <v>135536243.842848</v>
      </c>
      <c r="U94" s="6"/>
      <c r="V94" s="80" t="n">
        <f aca="false">'High SIPA income'!F89</f>
        <v>137350.429495639</v>
      </c>
      <c r="W94" s="8"/>
      <c r="X94" s="80" t="n">
        <f aca="false">'High SIPA income'!M89</f>
        <v>344984.679665418</v>
      </c>
      <c r="Y94" s="6"/>
      <c r="Z94" s="6" t="n">
        <f aca="false">R94+V94-N94-L94-F94</f>
        <v>-2387209.62734914</v>
      </c>
      <c r="AA94" s="6"/>
      <c r="AB94" s="6" t="n">
        <f aca="false">T94-P94-D94</f>
        <v>-71703866.0310685</v>
      </c>
      <c r="AC94" s="50"/>
      <c r="AD94" s="6"/>
      <c r="AE94" s="6"/>
      <c r="AF94" s="6"/>
      <c r="AG94" s="6" t="n">
        <f aca="false">BF94/100*$AG$53</f>
        <v>7845095791.4479</v>
      </c>
      <c r="AH94" s="61" t="n">
        <f aca="false">(AG94-AG93)/AG93</f>
        <v>0.0071901290437195</v>
      </c>
      <c r="AI94" s="61"/>
      <c r="AJ94" s="61" t="n">
        <f aca="false">AB94/AG94</f>
        <v>-0.00913996054824906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0.0069330854917788</v>
      </c>
      <c r="AV94" s="5"/>
      <c r="AW94" s="5" t="n">
        <f aca="false">workers_and_wage_high!C82</f>
        <v>14213665</v>
      </c>
      <c r="AX94" s="5"/>
      <c r="AY94" s="61" t="n">
        <f aca="false">(AW94-AW93)/AW93</f>
        <v>0.00332395068504909</v>
      </c>
      <c r="AZ94" s="11" t="n">
        <f aca="false">workers_and_wage_high!B82</f>
        <v>8643.00110551721</v>
      </c>
      <c r="BA94" s="61" t="n">
        <f aca="false">(AZ94-AZ93)/AZ93</f>
        <v>0.00385336994699516</v>
      </c>
      <c r="BB94" s="66"/>
      <c r="BC94" s="66"/>
      <c r="BD94" s="66"/>
      <c r="BE94" s="66"/>
      <c r="BF94" s="5" t="n">
        <f aca="false">BF93*(1+AY94)*(1+BA94)*(1-BE94)</f>
        <v>141.213367524771</v>
      </c>
      <c r="BG94" s="5"/>
      <c r="BH94" s="5"/>
      <c r="BI94" s="61" t="n">
        <f aca="false">T101/AG101</f>
        <v>0.0200249577113561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'High pensions'!Q95</f>
        <v>174585008.960485</v>
      </c>
      <c r="E95" s="9"/>
      <c r="F95" s="81" t="n">
        <f aca="false">'High pensions'!I95</f>
        <v>31732891.9806031</v>
      </c>
      <c r="G95" s="81" t="n">
        <f aca="false">'High pensions'!K95</f>
        <v>4990469.84369255</v>
      </c>
      <c r="H95" s="81" t="n">
        <f aca="false">'High pensions'!V95</f>
        <v>27456092.6533471</v>
      </c>
      <c r="I95" s="81" t="n">
        <f aca="false">'High pensions'!M95</f>
        <v>154344.42815544</v>
      </c>
      <c r="J95" s="81" t="n">
        <f aca="false">'High pensions'!W95</f>
        <v>849157.504742695</v>
      </c>
      <c r="K95" s="9"/>
      <c r="L95" s="81" t="n">
        <f aca="false">'High pensions'!N95</f>
        <v>4481782.07424579</v>
      </c>
      <c r="M95" s="67"/>
      <c r="N95" s="81" t="n">
        <f aca="false">'High pensions'!L95</f>
        <v>1432772.24801686</v>
      </c>
      <c r="O95" s="9"/>
      <c r="P95" s="81" t="n">
        <f aca="false">'High pensions'!X95</f>
        <v>31138678.6611894</v>
      </c>
      <c r="Q95" s="67"/>
      <c r="R95" s="81" t="n">
        <f aca="false">'High SIPA income'!G90</f>
        <v>41135650.2410802</v>
      </c>
      <c r="S95" s="67"/>
      <c r="T95" s="81" t="n">
        <f aca="false">'High SIPA income'!J90</f>
        <v>157285723.993507</v>
      </c>
      <c r="U95" s="9"/>
      <c r="V95" s="81" t="n">
        <f aca="false">'High SIPA income'!F90</f>
        <v>132641.201460882</v>
      </c>
      <c r="W95" s="67"/>
      <c r="X95" s="81" t="n">
        <f aca="false">'High SIPA income'!M90</f>
        <v>333156.456550224</v>
      </c>
      <c r="Y95" s="9"/>
      <c r="Z95" s="9" t="n">
        <f aca="false">R95+V95-N95-L95-F95</f>
        <v>3620845.1396753</v>
      </c>
      <c r="AA95" s="9"/>
      <c r="AB95" s="9" t="n">
        <f aca="false">T95-P95-D95</f>
        <v>-48437963.6281674</v>
      </c>
      <c r="AC95" s="50"/>
      <c r="AD95" s="9"/>
      <c r="AE95" s="9"/>
      <c r="AF95" s="9"/>
      <c r="AG95" s="9" t="n">
        <f aca="false">BF95/100*$AG$53</f>
        <v>7885115829.36076</v>
      </c>
      <c r="AH95" s="40" t="n">
        <f aca="false">(AG95-AG94)/AG94</f>
        <v>0.00510128097562422</v>
      </c>
      <c r="AI95" s="40"/>
      <c r="AJ95" s="40" t="n">
        <f aca="false">AB95/AG95</f>
        <v>-0.00614296158438223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14238635</v>
      </c>
      <c r="AX95" s="7"/>
      <c r="AY95" s="40" t="n">
        <f aca="false">(AW95-AW94)/AW94</f>
        <v>0.00175676013188717</v>
      </c>
      <c r="AZ95" s="12" t="n">
        <f aca="false">workers_and_wage_high!B83</f>
        <v>8671.85710978919</v>
      </c>
      <c r="BA95" s="40" t="n">
        <f aca="false">(AZ95-AZ94)/AZ94</f>
        <v>0.00333865562663813</v>
      </c>
      <c r="BB95" s="39"/>
      <c r="BC95" s="39"/>
      <c r="BD95" s="39"/>
      <c r="BE95" s="39"/>
      <c r="BF95" s="7" t="n">
        <f aca="false">BF94*(1+AY95)*(1+BA95)*(1-BE95)</f>
        <v>141.933736590029</v>
      </c>
      <c r="BG95" s="7"/>
      <c r="BH95" s="7"/>
      <c r="BI95" s="40" t="n">
        <f aca="false">T102/AG102</f>
        <v>0.017403914830195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'High pensions'!Q96</f>
        <v>173323185.886716</v>
      </c>
      <c r="E96" s="9"/>
      <c r="F96" s="81" t="n">
        <f aca="false">'High pensions'!I96</f>
        <v>31503540.7004619</v>
      </c>
      <c r="G96" s="81" t="n">
        <f aca="false">'High pensions'!K96</f>
        <v>5048584.16681359</v>
      </c>
      <c r="H96" s="81" t="n">
        <f aca="false">'High pensions'!V96</f>
        <v>27775820.5126617</v>
      </c>
      <c r="I96" s="81" t="n">
        <f aca="false">'High pensions'!M96</f>
        <v>156141.778355059</v>
      </c>
      <c r="J96" s="81" t="n">
        <f aca="false">'High pensions'!W96</f>
        <v>859045.995236958</v>
      </c>
      <c r="K96" s="9"/>
      <c r="L96" s="81" t="n">
        <f aca="false">'High pensions'!N96</f>
        <v>4372483.24446092</v>
      </c>
      <c r="M96" s="67"/>
      <c r="N96" s="81" t="n">
        <f aca="false">'High pensions'!L96</f>
        <v>1422827.49228662</v>
      </c>
      <c r="O96" s="9"/>
      <c r="P96" s="81" t="n">
        <f aca="false">'High pensions'!X96</f>
        <v>30516813.4020004</v>
      </c>
      <c r="Q96" s="67"/>
      <c r="R96" s="81" t="n">
        <f aca="false">'High SIPA income'!G91</f>
        <v>36172978.7349371</v>
      </c>
      <c r="S96" s="67"/>
      <c r="T96" s="81" t="n">
        <f aca="false">'High SIPA income'!J91</f>
        <v>138310519.366593</v>
      </c>
      <c r="U96" s="9"/>
      <c r="V96" s="81" t="n">
        <f aca="false">'High SIPA income'!F91</f>
        <v>135860.664404793</v>
      </c>
      <c r="W96" s="67"/>
      <c r="X96" s="81" t="n">
        <f aca="false">'High SIPA income'!M91</f>
        <v>341242.819268407</v>
      </c>
      <c r="Y96" s="9"/>
      <c r="Z96" s="9" t="n">
        <f aca="false">R96+V96-N96-L96-F96</f>
        <v>-990012.037867568</v>
      </c>
      <c r="AA96" s="9"/>
      <c r="AB96" s="9" t="n">
        <f aca="false">T96-P96-D96</f>
        <v>-65529479.9221233</v>
      </c>
      <c r="AC96" s="50"/>
      <c r="AD96" s="9"/>
      <c r="AE96" s="9"/>
      <c r="AF96" s="9"/>
      <c r="AG96" s="9" t="n">
        <f aca="false">BF96/100*$AG$53</f>
        <v>7980077350.26508</v>
      </c>
      <c r="AH96" s="40" t="n">
        <f aca="false">(AG96-AG95)/AG95</f>
        <v>0.0120431358218892</v>
      </c>
      <c r="AI96" s="40"/>
      <c r="AJ96" s="40" t="n">
        <f aca="false">AB96/AG96</f>
        <v>-0.00821163468045164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14330815</v>
      </c>
      <c r="AX96" s="7"/>
      <c r="AY96" s="40" t="n">
        <f aca="false">(AW96-AW95)/AW95</f>
        <v>0.0064739351770728</v>
      </c>
      <c r="AZ96" s="12" t="n">
        <f aca="false">workers_and_wage_high!B84</f>
        <v>8719.84177240153</v>
      </c>
      <c r="BA96" s="40" t="n">
        <f aca="false">(AZ96-AZ95)/AZ95</f>
        <v>0.00553337791488493</v>
      </c>
      <c r="BB96" s="39"/>
      <c r="BC96" s="39"/>
      <c r="BD96" s="39"/>
      <c r="BE96" s="39"/>
      <c r="BF96" s="7" t="n">
        <f aca="false">BF95*(1+AY96)*(1+BA96)*(1-BE96)</f>
        <v>143.643063857491</v>
      </c>
      <c r="BG96" s="7"/>
      <c r="BH96" s="7"/>
      <c r="BI96" s="40" t="n">
        <f aca="false">T103/AG103</f>
        <v>0.0200862712371022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'High pensions'!Q97</f>
        <v>175296594.962059</v>
      </c>
      <c r="E97" s="9"/>
      <c r="F97" s="81" t="n">
        <f aca="false">'High pensions'!I97</f>
        <v>31862231.1595928</v>
      </c>
      <c r="G97" s="81" t="n">
        <f aca="false">'High pensions'!K97</f>
        <v>5151291.22054807</v>
      </c>
      <c r="H97" s="81" t="n">
        <f aca="false">'High pensions'!V97</f>
        <v>28340884.4188288</v>
      </c>
      <c r="I97" s="81" t="n">
        <f aca="false">'High pensions'!M97</f>
        <v>159318.28517159</v>
      </c>
      <c r="J97" s="81" t="n">
        <f aca="false">'High pensions'!W97</f>
        <v>876522.198520479</v>
      </c>
      <c r="K97" s="9"/>
      <c r="L97" s="81" t="n">
        <f aca="false">'High pensions'!N97</f>
        <v>4424979.12100333</v>
      </c>
      <c r="M97" s="67"/>
      <c r="N97" s="81" t="n">
        <f aca="false">'High pensions'!L97</f>
        <v>1439223.45033208</v>
      </c>
      <c r="O97" s="9"/>
      <c r="P97" s="81" t="n">
        <f aca="false">'High pensions'!X97</f>
        <v>30879420.4785103</v>
      </c>
      <c r="Q97" s="67"/>
      <c r="R97" s="81" t="n">
        <f aca="false">'High SIPA income'!G92</f>
        <v>41897161.0981709</v>
      </c>
      <c r="S97" s="67"/>
      <c r="T97" s="81" t="n">
        <f aca="false">'High SIPA income'!J92</f>
        <v>160197426.757034</v>
      </c>
      <c r="U97" s="9"/>
      <c r="V97" s="81" t="n">
        <f aca="false">'High SIPA income'!F92</f>
        <v>135422.409106739</v>
      </c>
      <c r="W97" s="67"/>
      <c r="X97" s="81" t="n">
        <f aca="false">'High SIPA income'!M92</f>
        <v>340142.048312203</v>
      </c>
      <c r="Y97" s="9"/>
      <c r="Z97" s="9" t="n">
        <f aca="false">R97+V97-N97-L97-F97</f>
        <v>4306149.77634945</v>
      </c>
      <c r="AA97" s="9"/>
      <c r="AB97" s="9" t="n">
        <f aca="false">T97-P97-D97</f>
        <v>-45978588.6835354</v>
      </c>
      <c r="AC97" s="50"/>
      <c r="AD97" s="9"/>
      <c r="AE97" s="9"/>
      <c r="AF97" s="9"/>
      <c r="AG97" s="9" t="n">
        <f aca="false">BF97/100*$AG$53</f>
        <v>8007192026.17005</v>
      </c>
      <c r="AH97" s="40" t="n">
        <f aca="false">(AG97-AG96)/AG96</f>
        <v>0.00339779612588234</v>
      </c>
      <c r="AI97" s="40" t="n">
        <f aca="false">(AG97-AG93)/AG93</f>
        <v>0.0280008026043002</v>
      </c>
      <c r="AJ97" s="40" t="n">
        <f aca="false">AB97/AG97</f>
        <v>-0.00574216136359197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14323289</v>
      </c>
      <c r="AX97" s="7"/>
      <c r="AY97" s="40" t="n">
        <f aca="false">(AW97-AW96)/AW96</f>
        <v>-0.000525162037190488</v>
      </c>
      <c r="AZ97" s="12" t="n">
        <f aca="false">workers_and_wage_high!B85</f>
        <v>8754.06732082201</v>
      </c>
      <c r="BA97" s="40" t="n">
        <f aca="false">(AZ97-AZ96)/AZ96</f>
        <v>0.00392501943427488</v>
      </c>
      <c r="BB97" s="39"/>
      <c r="BC97" s="39"/>
      <c r="BD97" s="39"/>
      <c r="BE97" s="39"/>
      <c r="BF97" s="7" t="n">
        <f aca="false">BF96*(1+AY97)*(1+BA97)*(1-BE97)</f>
        <v>144.131133703376</v>
      </c>
      <c r="BG97" s="7"/>
      <c r="BH97" s="7"/>
      <c r="BI97" s="40" t="n">
        <f aca="false">T104/AG104</f>
        <v>0.0174911005586287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'High pensions'!Q98</f>
        <v>174446076.164545</v>
      </c>
      <c r="E98" s="6"/>
      <c r="F98" s="80" t="n">
        <f aca="false">'High pensions'!I98</f>
        <v>31707639.3003623</v>
      </c>
      <c r="G98" s="80" t="n">
        <f aca="false">'High pensions'!K98</f>
        <v>5204654.97782012</v>
      </c>
      <c r="H98" s="80" t="n">
        <f aca="false">'High pensions'!V98</f>
        <v>28634476.0664858</v>
      </c>
      <c r="I98" s="80" t="n">
        <f aca="false">'High pensions'!M98</f>
        <v>160968.710654231</v>
      </c>
      <c r="J98" s="80" t="n">
        <f aca="false">'High pensions'!W98</f>
        <v>885602.352571727</v>
      </c>
      <c r="K98" s="6"/>
      <c r="L98" s="80" t="n">
        <f aca="false">'High pensions'!N98</f>
        <v>5330169.39522779</v>
      </c>
      <c r="M98" s="8"/>
      <c r="N98" s="80" t="n">
        <f aca="false">'High pensions'!L98</f>
        <v>1432634.98625515</v>
      </c>
      <c r="O98" s="6"/>
      <c r="P98" s="80" t="n">
        <f aca="false">'High pensions'!X98</f>
        <v>35540209.3291145</v>
      </c>
      <c r="Q98" s="8"/>
      <c r="R98" s="80" t="n">
        <f aca="false">'High SIPA income'!G93</f>
        <v>36628550.5707575</v>
      </c>
      <c r="S98" s="8"/>
      <c r="T98" s="80" t="n">
        <f aca="false">'High SIPA income'!J93</f>
        <v>140052437.766038</v>
      </c>
      <c r="U98" s="6"/>
      <c r="V98" s="80" t="n">
        <f aca="false">'High SIPA income'!F93</f>
        <v>132410.475234321</v>
      </c>
      <c r="W98" s="8"/>
      <c r="X98" s="80" t="n">
        <f aca="false">'High SIPA income'!M93</f>
        <v>332576.938789321</v>
      </c>
      <c r="Y98" s="6"/>
      <c r="Z98" s="6" t="n">
        <f aca="false">R98+V98-N98-L98-F98</f>
        <v>-1709482.63585341</v>
      </c>
      <c r="AA98" s="6"/>
      <c r="AB98" s="6" t="n">
        <f aca="false">T98-P98-D98</f>
        <v>-69933847.7276219</v>
      </c>
      <c r="AC98" s="50"/>
      <c r="AD98" s="6"/>
      <c r="AE98" s="6"/>
      <c r="AF98" s="6"/>
      <c r="AG98" s="6" t="n">
        <f aca="false">BF98/100*$AG$53</f>
        <v>8054542997.78097</v>
      </c>
      <c r="AH98" s="61" t="n">
        <f aca="false">(AG98-AG97)/AG97</f>
        <v>0.00591355514594439</v>
      </c>
      <c r="AI98" s="61"/>
      <c r="AJ98" s="61" t="n">
        <f aca="false">AB98/AG98</f>
        <v>-0.00868253453323034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0.00710315676976375</v>
      </c>
      <c r="AV98" s="5"/>
      <c r="AW98" s="5" t="n">
        <f aca="false">workers_and_wage_high!C86</f>
        <v>14378404</v>
      </c>
      <c r="AX98" s="5"/>
      <c r="AY98" s="61" t="n">
        <f aca="false">(AW98-AW97)/AW97</f>
        <v>0.00384792906154445</v>
      </c>
      <c r="AZ98" s="11" t="n">
        <f aca="false">workers_and_wage_high!B86</f>
        <v>8772.08063666297</v>
      </c>
      <c r="BA98" s="61" t="n">
        <f aca="false">(AZ98-AZ97)/AZ97</f>
        <v>0.00205770816933484</v>
      </c>
      <c r="BB98" s="66"/>
      <c r="BC98" s="66"/>
      <c r="BD98" s="66"/>
      <c r="BE98" s="66"/>
      <c r="BF98" s="5" t="n">
        <f aca="false">BF97*(1+AY98)*(1+BA98)*(1-BE98)</f>
        <v>144.983461110779</v>
      </c>
      <c r="BG98" s="5"/>
      <c r="BH98" s="5"/>
      <c r="BI98" s="61" t="n">
        <f aca="false">T105/AG105</f>
        <v>0.0201684799236021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'High pensions'!Q99</f>
        <v>176496125.118137</v>
      </c>
      <c r="E99" s="9"/>
      <c r="F99" s="81" t="n">
        <f aca="false">'High pensions'!I99</f>
        <v>32080259.9645683</v>
      </c>
      <c r="G99" s="81" t="n">
        <f aca="false">'High pensions'!K99</f>
        <v>5421605.10693267</v>
      </c>
      <c r="H99" s="81" t="n">
        <f aca="false">'High pensions'!V99</f>
        <v>29828071.6662264</v>
      </c>
      <c r="I99" s="81" t="n">
        <f aca="false">'High pensions'!M99</f>
        <v>167678.508461836</v>
      </c>
      <c r="J99" s="81" t="n">
        <f aca="false">'High pensions'!W99</f>
        <v>922517.680398759</v>
      </c>
      <c r="K99" s="9"/>
      <c r="L99" s="81" t="n">
        <f aca="false">'High pensions'!N99</f>
        <v>4403052.45867103</v>
      </c>
      <c r="M99" s="67"/>
      <c r="N99" s="81" t="n">
        <f aca="false">'High pensions'!L99</f>
        <v>1450325.23942414</v>
      </c>
      <c r="O99" s="9"/>
      <c r="P99" s="81" t="n">
        <f aca="false">'High pensions'!X99</f>
        <v>30826721.6914602</v>
      </c>
      <c r="Q99" s="67"/>
      <c r="R99" s="81" t="n">
        <f aca="false">'High SIPA income'!G94</f>
        <v>42475621.4461008</v>
      </c>
      <c r="S99" s="67"/>
      <c r="T99" s="81" t="n">
        <f aca="false">'High SIPA income'!J94</f>
        <v>162409220.033486</v>
      </c>
      <c r="U99" s="9"/>
      <c r="V99" s="81" t="n">
        <f aca="false">'High SIPA income'!F94</f>
        <v>137502.363857643</v>
      </c>
      <c r="W99" s="67"/>
      <c r="X99" s="81" t="n">
        <f aca="false">'High SIPA income'!M94</f>
        <v>345366.29497888</v>
      </c>
      <c r="Y99" s="9"/>
      <c r="Z99" s="9" t="n">
        <f aca="false">R99+V99-N99-L99-F99</f>
        <v>4679486.14729492</v>
      </c>
      <c r="AA99" s="9"/>
      <c r="AB99" s="9" t="n">
        <f aca="false">T99-P99-D99</f>
        <v>-44913626.7761116</v>
      </c>
      <c r="AC99" s="50"/>
      <c r="AD99" s="9"/>
      <c r="AE99" s="9"/>
      <c r="AF99" s="9"/>
      <c r="AG99" s="9" t="n">
        <f aca="false">BF99/100*$AG$53</f>
        <v>8105554762.12523</v>
      </c>
      <c r="AH99" s="40" t="n">
        <f aca="false">(AG99-AG98)/AG98</f>
        <v>0.00633329095869305</v>
      </c>
      <c r="AI99" s="40"/>
      <c r="AJ99" s="40" t="n">
        <f aca="false">AB99/AG99</f>
        <v>-0.00554109226255299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14434108</v>
      </c>
      <c r="AX99" s="7"/>
      <c r="AY99" s="40" t="n">
        <f aca="false">(AW99-AW98)/AW98</f>
        <v>0.00387414347239096</v>
      </c>
      <c r="AZ99" s="12" t="n">
        <f aca="false">workers_and_wage_high!B87</f>
        <v>8793.56922682894</v>
      </c>
      <c r="BA99" s="40" t="n">
        <f aca="false">(AZ99-AZ98)/AZ98</f>
        <v>0.00244965716299455</v>
      </c>
      <c r="BB99" s="39"/>
      <c r="BC99" s="39"/>
      <c r="BD99" s="39"/>
      <c r="BE99" s="39"/>
      <c r="BF99" s="7" t="n">
        <f aca="false">BF98*(1+AY99)*(1+BA99)*(1-BE99)</f>
        <v>145.901683554192</v>
      </c>
      <c r="BG99" s="7"/>
      <c r="BH99" s="7"/>
      <c r="BI99" s="40" t="n">
        <f aca="false">T106/AG106</f>
        <v>0.017511014458144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'High pensions'!Q100</f>
        <v>175441496.471016</v>
      </c>
      <c r="E100" s="9"/>
      <c r="F100" s="81" t="n">
        <f aca="false">'High pensions'!I100</f>
        <v>31888568.7240775</v>
      </c>
      <c r="G100" s="81" t="n">
        <f aca="false">'High pensions'!K100</f>
        <v>5452867.16900038</v>
      </c>
      <c r="H100" s="81" t="n">
        <f aca="false">'High pensions'!V100</f>
        <v>30000066.3079235</v>
      </c>
      <c r="I100" s="81" t="n">
        <f aca="false">'High pensions'!M100</f>
        <v>168645.376360837</v>
      </c>
      <c r="J100" s="81" t="n">
        <f aca="false">'High pensions'!W100</f>
        <v>927837.102306916</v>
      </c>
      <c r="K100" s="9"/>
      <c r="L100" s="81" t="n">
        <f aca="false">'High pensions'!N100</f>
        <v>4457064.33634379</v>
      </c>
      <c r="M100" s="67"/>
      <c r="N100" s="81" t="n">
        <f aca="false">'High pensions'!L100</f>
        <v>1442418.2940383</v>
      </c>
      <c r="O100" s="9"/>
      <c r="P100" s="81" t="n">
        <f aca="false">'High pensions'!X100</f>
        <v>31063487.900879</v>
      </c>
      <c r="Q100" s="67"/>
      <c r="R100" s="81" t="n">
        <f aca="false">'High SIPA income'!G95</f>
        <v>36951463.4085372</v>
      </c>
      <c r="S100" s="67"/>
      <c r="T100" s="81" t="n">
        <f aca="false">'High SIPA income'!J95</f>
        <v>141287122.988693</v>
      </c>
      <c r="U100" s="9"/>
      <c r="V100" s="81" t="n">
        <f aca="false">'High SIPA income'!F95</f>
        <v>138687.005761417</v>
      </c>
      <c r="W100" s="67"/>
      <c r="X100" s="81" t="n">
        <f aca="false">'High SIPA income'!M95</f>
        <v>348341.773899423</v>
      </c>
      <c r="Y100" s="9"/>
      <c r="Z100" s="9" t="n">
        <f aca="false">R100+V100-N100-L100-F100</f>
        <v>-697900.940161012</v>
      </c>
      <c r="AA100" s="9"/>
      <c r="AB100" s="9" t="n">
        <f aca="false">T100-P100-D100</f>
        <v>-65217861.3832021</v>
      </c>
      <c r="AC100" s="50"/>
      <c r="AD100" s="9"/>
      <c r="AE100" s="9"/>
      <c r="AF100" s="9"/>
      <c r="AG100" s="9" t="n">
        <f aca="false">BF100/100*$AG$53</f>
        <v>8150068797.05831</v>
      </c>
      <c r="AH100" s="40" t="n">
        <f aca="false">(AG100-AG99)/AG99</f>
        <v>0.00549179374385202</v>
      </c>
      <c r="AI100" s="40"/>
      <c r="AJ100" s="40" t="n">
        <f aca="false">AB100/AG100</f>
        <v>-0.00800212403197649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14486966</v>
      </c>
      <c r="AX100" s="7"/>
      <c r="AY100" s="40" t="n">
        <f aca="false">(AW100-AW99)/AW99</f>
        <v>0.00366202054189978</v>
      </c>
      <c r="AZ100" s="12" t="n">
        <f aca="false">workers_and_wage_high!B88</f>
        <v>8809.60075635924</v>
      </c>
      <c r="BA100" s="40" t="n">
        <f aca="false">(AZ100-AZ99)/AZ99</f>
        <v>0.00182309698334922</v>
      </c>
      <c r="BB100" s="39"/>
      <c r="BC100" s="39"/>
      <c r="BD100" s="39"/>
      <c r="BE100" s="39"/>
      <c r="BF100" s="7" t="n">
        <f aca="false">BF99*(1+AY100)*(1+BA100)*(1-BE100)</f>
        <v>146.702945507152</v>
      </c>
      <c r="BG100" s="7"/>
      <c r="BH100" s="7"/>
      <c r="BI100" s="40" t="n">
        <f aca="false">T107/AG107</f>
        <v>0.0202081013714076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'High pensions'!Q101</f>
        <v>178008448.487214</v>
      </c>
      <c r="E101" s="9"/>
      <c r="F101" s="81" t="n">
        <f aca="false">'High pensions'!I101</f>
        <v>32355142.6386102</v>
      </c>
      <c r="G101" s="81" t="n">
        <f aca="false">'High pensions'!K101</f>
        <v>5608246.98332646</v>
      </c>
      <c r="H101" s="81" t="n">
        <f aca="false">'High pensions'!V101</f>
        <v>30854920.2018887</v>
      </c>
      <c r="I101" s="81" t="n">
        <f aca="false">'High pensions'!M101</f>
        <v>173450.937628652</v>
      </c>
      <c r="J101" s="81" t="n">
        <f aca="false">'High pensions'!W101</f>
        <v>954275.882532633</v>
      </c>
      <c r="K101" s="9"/>
      <c r="L101" s="81" t="n">
        <f aca="false">'High pensions'!N101</f>
        <v>4540545.35820428</v>
      </c>
      <c r="M101" s="67"/>
      <c r="N101" s="81" t="n">
        <f aca="false">'High pensions'!L101</f>
        <v>1462412.18553331</v>
      </c>
      <c r="O101" s="9"/>
      <c r="P101" s="81" t="n">
        <f aca="false">'High pensions'!X101</f>
        <v>31606671.812019</v>
      </c>
      <c r="Q101" s="67"/>
      <c r="R101" s="81" t="n">
        <f aca="false">'High SIPA income'!G96</f>
        <v>43139293.7935337</v>
      </c>
      <c r="S101" s="67"/>
      <c r="T101" s="81" t="n">
        <f aca="false">'High SIPA income'!J96</f>
        <v>164946828.775506</v>
      </c>
      <c r="U101" s="9"/>
      <c r="V101" s="81" t="n">
        <f aca="false">'High SIPA income'!F96</f>
        <v>135240.288498009</v>
      </c>
      <c r="W101" s="67"/>
      <c r="X101" s="81" t="n">
        <f aca="false">'High SIPA income'!M96</f>
        <v>339684.613849902</v>
      </c>
      <c r="Y101" s="9"/>
      <c r="Z101" s="9" t="n">
        <f aca="false">R101+V101-N101-L101-F101</f>
        <v>4916433.89968395</v>
      </c>
      <c r="AA101" s="9"/>
      <c r="AB101" s="9" t="n">
        <f aca="false">T101-P101-D101</f>
        <v>-44668291.5237274</v>
      </c>
      <c r="AC101" s="50"/>
      <c r="AD101" s="9"/>
      <c r="AE101" s="9"/>
      <c r="AF101" s="9"/>
      <c r="AG101" s="9" t="n">
        <f aca="false">BF101/100*$AG$53</f>
        <v>8237062527.32635</v>
      </c>
      <c r="AH101" s="40" t="n">
        <f aca="false">(AG101-AG100)/AG100</f>
        <v>0.0106739872305655</v>
      </c>
      <c r="AI101" s="40" t="n">
        <f aca="false">(AG101-AG97)/AG97</f>
        <v>0.0287080040549801</v>
      </c>
      <c r="AJ101" s="40" t="n">
        <f aca="false">AB101/AG101</f>
        <v>-0.00542284235132864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14536022</v>
      </c>
      <c r="AX101" s="7"/>
      <c r="AY101" s="40" t="n">
        <f aca="false">(AW101-AW100)/AW100</f>
        <v>0.00338621627192333</v>
      </c>
      <c r="AZ101" s="12" t="n">
        <f aca="false">workers_and_wage_high!B89</f>
        <v>8873.58643954709</v>
      </c>
      <c r="BA101" s="40" t="n">
        <f aca="false">(AZ101-AZ100)/AZ100</f>
        <v>0.0072631762729608</v>
      </c>
      <c r="BB101" s="39"/>
      <c r="BC101" s="39"/>
      <c r="BD101" s="39"/>
      <c r="BE101" s="39"/>
      <c r="BF101" s="7" t="n">
        <f aca="false">BF100*(1+AY101)*(1+BA101)*(1-BE101)</f>
        <v>148.268850874182</v>
      </c>
      <c r="BG101" s="7"/>
      <c r="BH101" s="7"/>
      <c r="BI101" s="40" t="n">
        <f aca="false">T108/AG108</f>
        <v>0.0175347043836057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'High pensions'!Q102</f>
        <v>177253885.434161</v>
      </c>
      <c r="E102" s="6"/>
      <c r="F102" s="80" t="n">
        <f aca="false">'High pensions'!I102</f>
        <v>32217991.871785</v>
      </c>
      <c r="G102" s="80" t="n">
        <f aca="false">'High pensions'!K102</f>
        <v>5640666.56645184</v>
      </c>
      <c r="H102" s="80" t="n">
        <f aca="false">'High pensions'!V102</f>
        <v>31033283.1829211</v>
      </c>
      <c r="I102" s="80" t="n">
        <f aca="false">'High pensions'!M102</f>
        <v>174453.605147996</v>
      </c>
      <c r="J102" s="80" t="n">
        <f aca="false">'High pensions'!W102</f>
        <v>959792.263389318</v>
      </c>
      <c r="K102" s="6"/>
      <c r="L102" s="80" t="n">
        <f aca="false">'High pensions'!N102</f>
        <v>5407682.54936482</v>
      </c>
      <c r="M102" s="8"/>
      <c r="N102" s="80" t="n">
        <f aca="false">'High pensions'!L102</f>
        <v>1456801.46501859</v>
      </c>
      <c r="O102" s="6"/>
      <c r="P102" s="80" t="n">
        <f aca="false">'High pensions'!X102</f>
        <v>36075382.290306</v>
      </c>
      <c r="Q102" s="8"/>
      <c r="R102" s="80" t="n">
        <f aca="false">'High SIPA income'!G97</f>
        <v>37549855.0678992</v>
      </c>
      <c r="S102" s="8"/>
      <c r="T102" s="80" t="n">
        <f aca="false">'High SIPA income'!J97</f>
        <v>143575125.361886</v>
      </c>
      <c r="U102" s="6"/>
      <c r="V102" s="80" t="n">
        <f aca="false">'High SIPA income'!F97</f>
        <v>137183.241205587</v>
      </c>
      <c r="W102" s="8"/>
      <c r="X102" s="80" t="n">
        <f aca="false">'High SIPA income'!M97</f>
        <v>344564.750882529</v>
      </c>
      <c r="Y102" s="6"/>
      <c r="Z102" s="6" t="n">
        <f aca="false">R102+V102-N102-L102-F102</f>
        <v>-1395437.57706356</v>
      </c>
      <c r="AA102" s="6"/>
      <c r="AB102" s="6" t="n">
        <f aca="false">T102-P102-D102</f>
        <v>-69754142.3625803</v>
      </c>
      <c r="AC102" s="50"/>
      <c r="AD102" s="6"/>
      <c r="AE102" s="6"/>
      <c r="AF102" s="6"/>
      <c r="AG102" s="6" t="n">
        <f aca="false">BF102/100*$AG$53</f>
        <v>8249587909.54261</v>
      </c>
      <c r="AH102" s="61" t="n">
        <f aca="false">(AG102-AG101)/AG101</f>
        <v>0.00152061273964047</v>
      </c>
      <c r="AI102" s="61"/>
      <c r="AJ102" s="61" t="n">
        <f aca="false">AB102/AG102</f>
        <v>-0.00845546991285383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0.00430474688632309</v>
      </c>
      <c r="AV102" s="5"/>
      <c r="AW102" s="5" t="n">
        <f aca="false">workers_and_wage_high!C90</f>
        <v>14549918</v>
      </c>
      <c r="AX102" s="5"/>
      <c r="AY102" s="61" t="n">
        <f aca="false">(AW102-AW101)/AW101</f>
        <v>0.000955969934552933</v>
      </c>
      <c r="AZ102" s="11" t="n">
        <f aca="false">workers_and_wage_high!B90</f>
        <v>8878.59206106183</v>
      </c>
      <c r="BA102" s="61" t="n">
        <f aca="false">(AZ102-AZ101)/AZ101</f>
        <v>0.000564103539064506</v>
      </c>
      <c r="BB102" s="66"/>
      <c r="BC102" s="66"/>
      <c r="BD102" s="66"/>
      <c r="BE102" s="66"/>
      <c r="BF102" s="5" t="n">
        <f aca="false">BF101*(1+AY102)*(1+BA102)*(1-BE102)</f>
        <v>148.494310377713</v>
      </c>
      <c r="BG102" s="5"/>
      <c r="BH102" s="5"/>
      <c r="BI102" s="61" t="n">
        <f aca="false">T109/AG109</f>
        <v>0.020182463440178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'High pensions'!Q103</f>
        <v>179675866.462269</v>
      </c>
      <c r="E103" s="9"/>
      <c r="F103" s="81" t="n">
        <f aca="false">'High pensions'!I103</f>
        <v>32658215.5931781</v>
      </c>
      <c r="G103" s="81" t="n">
        <f aca="false">'High pensions'!K103</f>
        <v>5844247.13451845</v>
      </c>
      <c r="H103" s="81" t="n">
        <f aca="false">'High pensions'!V103</f>
        <v>32153323.4024453</v>
      </c>
      <c r="I103" s="81" t="n">
        <f aca="false">'High pensions'!M103</f>
        <v>180749.911376859</v>
      </c>
      <c r="J103" s="81" t="n">
        <f aca="false">'High pensions'!W103</f>
        <v>994432.682549852</v>
      </c>
      <c r="K103" s="9"/>
      <c r="L103" s="81" t="n">
        <f aca="false">'High pensions'!N103</f>
        <v>4479167.65446008</v>
      </c>
      <c r="M103" s="67"/>
      <c r="N103" s="81" t="n">
        <f aca="false">'High pensions'!L103</f>
        <v>1477064.25332656</v>
      </c>
      <c r="O103" s="9"/>
      <c r="P103" s="81" t="n">
        <f aca="false">'High pensions'!X103</f>
        <v>31368793.9694526</v>
      </c>
      <c r="Q103" s="67"/>
      <c r="R103" s="81" t="n">
        <f aca="false">'High SIPA income'!G98</f>
        <v>43648233.2447303</v>
      </c>
      <c r="S103" s="67"/>
      <c r="T103" s="81" t="n">
        <f aca="false">'High SIPA income'!J98</f>
        <v>166892802.877804</v>
      </c>
      <c r="U103" s="9"/>
      <c r="V103" s="81" t="n">
        <f aca="false">'High SIPA income'!F98</f>
        <v>133878.695371172</v>
      </c>
      <c r="W103" s="67"/>
      <c r="X103" s="81" t="n">
        <f aca="false">'High SIPA income'!M98</f>
        <v>336264.684473479</v>
      </c>
      <c r="Y103" s="9"/>
      <c r="Z103" s="9" t="n">
        <f aca="false">R103+V103-N103-L103-F103</f>
        <v>5167664.43913672</v>
      </c>
      <c r="AA103" s="9"/>
      <c r="AB103" s="9" t="n">
        <f aca="false">T103-P103-D103</f>
        <v>-44151857.5539179</v>
      </c>
      <c r="AC103" s="50"/>
      <c r="AD103" s="9"/>
      <c r="AE103" s="9"/>
      <c r="AF103" s="9"/>
      <c r="AG103" s="9" t="n">
        <f aca="false">BF103/100*$AG$53</f>
        <v>8308799622.77561</v>
      </c>
      <c r="AH103" s="40" t="n">
        <f aca="false">(AG103-AG102)/AG102</f>
        <v>0.00717753588206529</v>
      </c>
      <c r="AI103" s="40"/>
      <c r="AJ103" s="40" t="n">
        <f aca="false">AB103/AG103</f>
        <v>-0.00531386717196686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14540582</v>
      </c>
      <c r="AX103" s="7"/>
      <c r="AY103" s="40" t="n">
        <f aca="false">(AW103-AW102)/AW102</f>
        <v>-0.000641653100725379</v>
      </c>
      <c r="AZ103" s="12" t="n">
        <f aca="false">workers_and_wage_high!B91</f>
        <v>8948.0600246226</v>
      </c>
      <c r="BA103" s="40" t="n">
        <f aca="false">(AZ103-AZ102)/AZ102</f>
        <v>0.00782420941101987</v>
      </c>
      <c r="BB103" s="39"/>
      <c r="BC103" s="39"/>
      <c r="BD103" s="39"/>
      <c r="BE103" s="39"/>
      <c r="BF103" s="7" t="n">
        <f aca="false">BF102*(1+AY103)*(1+BA103)*(1-BE103)</f>
        <v>149.560133618731</v>
      </c>
      <c r="BG103" s="7"/>
      <c r="BH103" s="7"/>
      <c r="BI103" s="40" t="n">
        <f aca="false">T110/AG110</f>
        <v>0.0175396076290076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'High pensions'!Q104</f>
        <v>178384852.520998</v>
      </c>
      <c r="E104" s="9"/>
      <c r="F104" s="81" t="n">
        <f aca="false">'High pensions'!I104</f>
        <v>32423558.5273295</v>
      </c>
      <c r="G104" s="81" t="n">
        <f aca="false">'High pensions'!K104</f>
        <v>5963426.35965612</v>
      </c>
      <c r="H104" s="81" t="n">
        <f aca="false">'High pensions'!V104</f>
        <v>32809012.3355964</v>
      </c>
      <c r="I104" s="81" t="n">
        <f aca="false">'High pensions'!M104</f>
        <v>184435.866793488</v>
      </c>
      <c r="J104" s="81" t="n">
        <f aca="false">'High pensions'!W104</f>
        <v>1014711.72171948</v>
      </c>
      <c r="K104" s="9"/>
      <c r="L104" s="81" t="n">
        <f aca="false">'High pensions'!N104</f>
        <v>4377057.03127927</v>
      </c>
      <c r="M104" s="67"/>
      <c r="N104" s="81" t="n">
        <f aca="false">'High pensions'!L104</f>
        <v>1468052.2996991</v>
      </c>
      <c r="O104" s="9"/>
      <c r="P104" s="81" t="n">
        <f aca="false">'High pensions'!X104</f>
        <v>30789360.3504518</v>
      </c>
      <c r="Q104" s="67"/>
      <c r="R104" s="81" t="n">
        <f aca="false">'High SIPA income'!G99</f>
        <v>38197743.1864032</v>
      </c>
      <c r="S104" s="67"/>
      <c r="T104" s="81" t="n">
        <f aca="false">'High SIPA income'!J99</f>
        <v>146052381.736551</v>
      </c>
      <c r="U104" s="9"/>
      <c r="V104" s="81" t="n">
        <f aca="false">'High SIPA income'!F99</f>
        <v>133421.715135825</v>
      </c>
      <c r="W104" s="67"/>
      <c r="X104" s="81" t="n">
        <f aca="false">'High SIPA income'!M99</f>
        <v>335116.881873345</v>
      </c>
      <c r="Y104" s="9"/>
      <c r="Z104" s="9" t="n">
        <f aca="false">R104+V104-N104-L104-F104</f>
        <v>62497.0432311632</v>
      </c>
      <c r="AA104" s="9"/>
      <c r="AB104" s="9" t="n">
        <f aca="false">T104-P104-D104</f>
        <v>-63121831.1348985</v>
      </c>
      <c r="AC104" s="50"/>
      <c r="AD104" s="9"/>
      <c r="AE104" s="9"/>
      <c r="AF104" s="9"/>
      <c r="AG104" s="9" t="n">
        <f aca="false">BF104/100*$AG$53</f>
        <v>8350096739.02425</v>
      </c>
      <c r="AH104" s="40" t="n">
        <f aca="false">(AG104-AG103)/AG103</f>
        <v>0.00497028669886857</v>
      </c>
      <c r="AI104" s="40"/>
      <c r="AJ104" s="40" t="n">
        <f aca="false">AB104/AG104</f>
        <v>-0.00755941315504743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14575041</v>
      </c>
      <c r="AX104" s="7"/>
      <c r="AY104" s="40" t="n">
        <f aca="false">(AW104-AW103)/AW103</f>
        <v>0.00236985012016713</v>
      </c>
      <c r="AZ104" s="12" t="n">
        <f aca="false">workers_and_wage_high!B92</f>
        <v>8971.2738738756</v>
      </c>
      <c r="BA104" s="40" t="n">
        <f aca="false">(AZ104-AZ103)/AZ103</f>
        <v>0.00259428850377902</v>
      </c>
      <c r="BB104" s="39"/>
      <c r="BC104" s="39"/>
      <c r="BD104" s="39"/>
      <c r="BE104" s="39"/>
      <c r="BF104" s="7" t="n">
        <f aca="false">BF103*(1+AY104)*(1+BA104)*(1-BE104)</f>
        <v>150.303490361537</v>
      </c>
      <c r="BG104" s="7"/>
      <c r="BH104" s="7"/>
      <c r="BI104" s="40" t="n">
        <f aca="false">T111/AG111</f>
        <v>0.0201921616460546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'High pensions'!Q105</f>
        <v>181785097.730614</v>
      </c>
      <c r="E105" s="9"/>
      <c r="F105" s="81" t="n">
        <f aca="false">'High pensions'!I105</f>
        <v>33041593.3436449</v>
      </c>
      <c r="G105" s="81" t="n">
        <f aca="false">'High pensions'!K105</f>
        <v>6084910.83799167</v>
      </c>
      <c r="H105" s="81" t="n">
        <f aca="false">'High pensions'!V105</f>
        <v>33477384.0916827</v>
      </c>
      <c r="I105" s="81" t="n">
        <f aca="false">'High pensions'!M105</f>
        <v>188193.118700773</v>
      </c>
      <c r="J105" s="81" t="n">
        <f aca="false">'High pensions'!W105</f>
        <v>1035383.01314483</v>
      </c>
      <c r="K105" s="9"/>
      <c r="L105" s="81" t="n">
        <f aca="false">'High pensions'!N105</f>
        <v>4470390.83876475</v>
      </c>
      <c r="M105" s="67"/>
      <c r="N105" s="81" t="n">
        <f aca="false">'High pensions'!L105</f>
        <v>1495336.19090119</v>
      </c>
      <c r="O105" s="9"/>
      <c r="P105" s="81" t="n">
        <f aca="false">'High pensions'!X105</f>
        <v>31423777.8405288</v>
      </c>
      <c r="Q105" s="67"/>
      <c r="R105" s="81" t="n">
        <f aca="false">'High SIPA income'!G100</f>
        <v>44201091.0290021</v>
      </c>
      <c r="S105" s="67"/>
      <c r="T105" s="81" t="n">
        <f aca="false">'High SIPA income'!J100</f>
        <v>169006702.533091</v>
      </c>
      <c r="U105" s="9"/>
      <c r="V105" s="81" t="n">
        <f aca="false">'High SIPA income'!F100</f>
        <v>131005.826057579</v>
      </c>
      <c r="W105" s="67"/>
      <c r="X105" s="81" t="n">
        <f aca="false">'High SIPA income'!M100</f>
        <v>329048.865028939</v>
      </c>
      <c r="Y105" s="9"/>
      <c r="Z105" s="9" t="n">
        <f aca="false">R105+V105-N105-L105-F105</f>
        <v>5324776.48174888</v>
      </c>
      <c r="AA105" s="9"/>
      <c r="AB105" s="9" t="n">
        <f aca="false">T105-P105-D105</f>
        <v>-44202173.0380515</v>
      </c>
      <c r="AC105" s="50"/>
      <c r="AD105" s="9"/>
      <c r="AE105" s="9"/>
      <c r="AF105" s="9"/>
      <c r="AG105" s="9" t="n">
        <f aca="false">BF105/100*$AG$53</f>
        <v>8379744193.57761</v>
      </c>
      <c r="AH105" s="40" t="n">
        <f aca="false">(AG105-AG104)/AG104</f>
        <v>0.00355055222471803</v>
      </c>
      <c r="AI105" s="40" t="n">
        <f aca="false">(AG105-AG101)/AG101</f>
        <v>0.0173219112733352</v>
      </c>
      <c r="AJ105" s="40" t="n">
        <f aca="false">AB105/AG105</f>
        <v>-0.00527488333974788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14584382</v>
      </c>
      <c r="AX105" s="7"/>
      <c r="AY105" s="40" t="n">
        <f aca="false">(AW105-AW104)/AW104</f>
        <v>0.000640890135403393</v>
      </c>
      <c r="AZ105" s="12" t="n">
        <f aca="false">workers_and_wage_high!B93</f>
        <v>8997.36053067827</v>
      </c>
      <c r="BA105" s="40" t="n">
        <f aca="false">(AZ105-AZ104)/AZ104</f>
        <v>0.00290779850993396</v>
      </c>
      <c r="BB105" s="39"/>
      <c r="BC105" s="39"/>
      <c r="BD105" s="39"/>
      <c r="BE105" s="39"/>
      <c r="BF105" s="7" t="n">
        <f aca="false">BF104*(1+AY105)*(1+BA105)*(1-BE105)</f>
        <v>150.837150753624</v>
      </c>
      <c r="BG105" s="7"/>
      <c r="BH105" s="7"/>
      <c r="BI105" s="40" t="n">
        <f aca="false">T112/AG112</f>
        <v>0.0175582742814517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'High pensions'!Q106</f>
        <v>180854860.240248</v>
      </c>
      <c r="E106" s="6"/>
      <c r="F106" s="80" t="n">
        <f aca="false">'High pensions'!I106</f>
        <v>32872511.6683405</v>
      </c>
      <c r="G106" s="80" t="n">
        <f aca="false">'High pensions'!K106</f>
        <v>6084372.05077321</v>
      </c>
      <c r="H106" s="80" t="n">
        <f aca="false">'High pensions'!V106</f>
        <v>33474419.8433747</v>
      </c>
      <c r="I106" s="80" t="n">
        <f aca="false">'High pensions'!M106</f>
        <v>188176.455178552</v>
      </c>
      <c r="J106" s="80" t="n">
        <f aca="false">'High pensions'!W106</f>
        <v>1035291.3353621</v>
      </c>
      <c r="K106" s="6"/>
      <c r="L106" s="80" t="n">
        <f aca="false">'High pensions'!N106</f>
        <v>5446010.6161643</v>
      </c>
      <c r="M106" s="8"/>
      <c r="N106" s="80" t="n">
        <f aca="false">'High pensions'!L106</f>
        <v>1486193.2862257</v>
      </c>
      <c r="O106" s="6"/>
      <c r="P106" s="80" t="n">
        <f aca="false">'High pensions'!X106</f>
        <v>36435971.9394247</v>
      </c>
      <c r="Q106" s="8"/>
      <c r="R106" s="80" t="n">
        <f aca="false">'High SIPA income'!G101</f>
        <v>38596222.8597383</v>
      </c>
      <c r="S106" s="8"/>
      <c r="T106" s="80" t="n">
        <f aca="false">'High SIPA income'!J101</f>
        <v>147576003.304458</v>
      </c>
      <c r="U106" s="6"/>
      <c r="V106" s="80" t="n">
        <f aca="false">'High SIPA income'!F101</f>
        <v>131321.985131415</v>
      </c>
      <c r="W106" s="8"/>
      <c r="X106" s="80" t="n">
        <f aca="false">'High SIPA income'!M101</f>
        <v>329842.965471224</v>
      </c>
      <c r="Y106" s="6"/>
      <c r="Z106" s="6" t="n">
        <f aca="false">R106+V106-N106-L106-F106</f>
        <v>-1077170.72586077</v>
      </c>
      <c r="AA106" s="6"/>
      <c r="AB106" s="6" t="n">
        <f aca="false">T106-P106-D106</f>
        <v>-69714828.8752149</v>
      </c>
      <c r="AC106" s="50"/>
      <c r="AD106" s="6"/>
      <c r="AE106" s="6"/>
      <c r="AF106" s="6"/>
      <c r="AG106" s="6" t="n">
        <f aca="false">BF106/100*$AG$53</f>
        <v>8427610156.86467</v>
      </c>
      <c r="AH106" s="61" t="n">
        <f aca="false">(AG106-AG105)/AG105</f>
        <v>0.00571210315987261</v>
      </c>
      <c r="AI106" s="61"/>
      <c r="AJ106" s="61" t="n">
        <f aca="false">AB106/AG106</f>
        <v>-0.00827219432052502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0.00680001569525923</v>
      </c>
      <c r="AV106" s="5"/>
      <c r="AW106" s="5" t="n">
        <f aca="false">workers_and_wage_high!C94</f>
        <v>14650539</v>
      </c>
      <c r="AX106" s="5"/>
      <c r="AY106" s="61" t="n">
        <f aca="false">(AW106-AW105)/AW105</f>
        <v>0.00453615381165962</v>
      </c>
      <c r="AZ106" s="11" t="n">
        <f aca="false">workers_and_wage_high!B94</f>
        <v>9007.89319315292</v>
      </c>
      <c r="BA106" s="61" t="n">
        <f aca="false">(AZ106-AZ105)/AZ105</f>
        <v>0.00117063914897515</v>
      </c>
      <c r="BB106" s="66"/>
      <c r="BC106" s="66"/>
      <c r="BD106" s="66"/>
      <c r="BE106" s="66"/>
      <c r="BF106" s="5" t="n">
        <f aca="false">BF105*(1+AY106)*(1+BA106)*(1-BE106)</f>
        <v>151.698748119069</v>
      </c>
      <c r="BG106" s="5"/>
      <c r="BH106" s="5"/>
      <c r="BI106" s="61" t="n">
        <f aca="false">T113/AG113</f>
        <v>0.0202690299641443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'High pensions'!Q107</f>
        <v>183624907.793166</v>
      </c>
      <c r="E107" s="9"/>
      <c r="F107" s="81" t="n">
        <f aca="false">'High pensions'!I107</f>
        <v>33376000.6007595</v>
      </c>
      <c r="G107" s="81" t="n">
        <f aca="false">'High pensions'!K107</f>
        <v>6181846.94737084</v>
      </c>
      <c r="H107" s="81" t="n">
        <f aca="false">'High pensions'!V107</f>
        <v>34010697.9647108</v>
      </c>
      <c r="I107" s="81" t="n">
        <f aca="false">'High pensions'!M107</f>
        <v>191191.142702192</v>
      </c>
      <c r="J107" s="81" t="n">
        <f aca="false">'High pensions'!W107</f>
        <v>1051877.25664055</v>
      </c>
      <c r="K107" s="9"/>
      <c r="L107" s="81" t="n">
        <f aca="false">'High pensions'!N107</f>
        <v>4517866.10529796</v>
      </c>
      <c r="M107" s="67"/>
      <c r="N107" s="81" t="n">
        <f aca="false">'High pensions'!L107</f>
        <v>1508609.55575479</v>
      </c>
      <c r="O107" s="9"/>
      <c r="P107" s="81" t="n">
        <f aca="false">'High pensions'!X107</f>
        <v>31743153.3614062</v>
      </c>
      <c r="Q107" s="67"/>
      <c r="R107" s="81" t="n">
        <f aca="false">'High SIPA income'!G102</f>
        <v>44869720.8276687</v>
      </c>
      <c r="S107" s="67"/>
      <c r="T107" s="81" t="n">
        <f aca="false">'High SIPA income'!J102</f>
        <v>171563266.519574</v>
      </c>
      <c r="U107" s="9"/>
      <c r="V107" s="81" t="n">
        <f aca="false">'High SIPA income'!F102</f>
        <v>133061.837891354</v>
      </c>
      <c r="W107" s="67"/>
      <c r="X107" s="81" t="n">
        <f aca="false">'High SIPA income'!M102</f>
        <v>334212.973990723</v>
      </c>
      <c r="Y107" s="9"/>
      <c r="Z107" s="9" t="n">
        <f aca="false">R107+V107-N107-L107-F107</f>
        <v>5600306.40374776</v>
      </c>
      <c r="AA107" s="9"/>
      <c r="AB107" s="9" t="n">
        <f aca="false">T107-P107-D107</f>
        <v>-43804794.6349988</v>
      </c>
      <c r="AC107" s="50"/>
      <c r="AD107" s="9"/>
      <c r="AE107" s="9"/>
      <c r="AF107" s="9"/>
      <c r="AG107" s="9" t="n">
        <f aca="false">BF107/100*$AG$53</f>
        <v>8489826103.22403</v>
      </c>
      <c r="AH107" s="40" t="n">
        <f aca="false">(AG107-AG106)/AG106</f>
        <v>0.00738239491401861</v>
      </c>
      <c r="AI107" s="40"/>
      <c r="AJ107" s="40" t="n">
        <f aca="false">AB107/AG107</f>
        <v>-0.00515968102319125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14733834</v>
      </c>
      <c r="AX107" s="7"/>
      <c r="AY107" s="40" t="n">
        <f aca="false">(AW107-AW106)/AW106</f>
        <v>0.00568545635078682</v>
      </c>
      <c r="AZ107" s="12" t="n">
        <f aca="false">workers_and_wage_high!B95</f>
        <v>9023.0926188147</v>
      </c>
      <c r="BA107" s="40" t="n">
        <f aca="false">(AZ107-AZ106)/AZ106</f>
        <v>0.00168734523554608</v>
      </c>
      <c r="BB107" s="39"/>
      <c r="BC107" s="39"/>
      <c r="BD107" s="39"/>
      <c r="BE107" s="39"/>
      <c r="BF107" s="7" t="n">
        <f aca="false">BF106*(1+AY107)*(1+BA107)*(1-BE107)</f>
        <v>152.818648185647</v>
      </c>
      <c r="BG107" s="7"/>
      <c r="BH107" s="7"/>
      <c r="BI107" s="40" t="n">
        <f aca="false">T114/AG114</f>
        <v>0.017649192239793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'High pensions'!Q108</f>
        <v>181953316.79554</v>
      </c>
      <c r="E108" s="9"/>
      <c r="F108" s="81" t="n">
        <f aca="false">'High pensions'!I108</f>
        <v>33072169.1499421</v>
      </c>
      <c r="G108" s="81" t="n">
        <f aca="false">'High pensions'!K108</f>
        <v>6205630.87477027</v>
      </c>
      <c r="H108" s="81" t="n">
        <f aca="false">'High pensions'!V108</f>
        <v>34141550.1158693</v>
      </c>
      <c r="I108" s="81" t="n">
        <f aca="false">'High pensions'!M108</f>
        <v>191926.728085678</v>
      </c>
      <c r="J108" s="81" t="n">
        <f aca="false">'High pensions'!W108</f>
        <v>1055924.23038771</v>
      </c>
      <c r="K108" s="9"/>
      <c r="L108" s="81" t="n">
        <f aca="false">'High pensions'!N108</f>
        <v>4418209.90479211</v>
      </c>
      <c r="M108" s="67"/>
      <c r="N108" s="81" t="n">
        <f aca="false">'High pensions'!L108</f>
        <v>1494592.22491747</v>
      </c>
      <c r="O108" s="9"/>
      <c r="P108" s="81" t="n">
        <f aca="false">'High pensions'!X108</f>
        <v>31148917.64475</v>
      </c>
      <c r="Q108" s="67"/>
      <c r="R108" s="81" t="n">
        <f aca="false">'High SIPA income'!G103</f>
        <v>39114364.3458647</v>
      </c>
      <c r="S108" s="67"/>
      <c r="T108" s="81" t="n">
        <f aca="false">'High SIPA income'!J103</f>
        <v>149557162.184866</v>
      </c>
      <c r="U108" s="9"/>
      <c r="V108" s="81" t="n">
        <f aca="false">'High SIPA income'!F103</f>
        <v>135210.668389299</v>
      </c>
      <c r="W108" s="67"/>
      <c r="X108" s="81" t="n">
        <f aca="false">'High SIPA income'!M103</f>
        <v>339610.216676538</v>
      </c>
      <c r="Y108" s="9"/>
      <c r="Z108" s="9" t="n">
        <f aca="false">R108+V108-N108-L108-F108</f>
        <v>264603.734602313</v>
      </c>
      <c r="AA108" s="9"/>
      <c r="AB108" s="9" t="n">
        <f aca="false">T108-P108-D108</f>
        <v>-63545072.2554237</v>
      </c>
      <c r="AC108" s="50"/>
      <c r="AD108" s="9"/>
      <c r="AE108" s="9"/>
      <c r="AF108" s="9"/>
      <c r="AG108" s="9" t="n">
        <f aca="false">BF108/100*$AG$53</f>
        <v>8529209213.51237</v>
      </c>
      <c r="AH108" s="40" t="n">
        <f aca="false">(AG108-AG107)/AG107</f>
        <v>0.0046388594783322</v>
      </c>
      <c r="AI108" s="40"/>
      <c r="AJ108" s="40" t="n">
        <f aca="false">AB108/AG108</f>
        <v>-0.00745028884445145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14728729</v>
      </c>
      <c r="AX108" s="7"/>
      <c r="AY108" s="40" t="n">
        <f aca="false">(AW108-AW107)/AW107</f>
        <v>-0.000346481438571929</v>
      </c>
      <c r="AZ108" s="12" t="n">
        <f aca="false">workers_and_wage_high!B96</f>
        <v>9068.09140288773</v>
      </c>
      <c r="BA108" s="40" t="n">
        <f aca="false">(AZ108-AZ107)/AZ107</f>
        <v>0.00498706884369152</v>
      </c>
      <c r="BB108" s="39"/>
      <c r="BC108" s="39"/>
      <c r="BD108" s="39"/>
      <c r="BE108" s="39"/>
      <c r="BF108" s="7" t="n">
        <f aca="false">BF107*(1+AY108)*(1+BA108)*(1-BE108)</f>
        <v>153.527552420249</v>
      </c>
      <c r="BG108" s="7"/>
      <c r="BH108" s="7"/>
      <c r="BI108" s="40" t="n">
        <f aca="false">T115/AG115</f>
        <v>0.0203611357066447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'High pensions'!Q109</f>
        <v>184836085.298497</v>
      </c>
      <c r="E109" s="9"/>
      <c r="F109" s="81" t="n">
        <f aca="false">'High pensions'!I109</f>
        <v>33596146.4493341</v>
      </c>
      <c r="G109" s="81" t="n">
        <f aca="false">'High pensions'!K109</f>
        <v>6374578.00213106</v>
      </c>
      <c r="H109" s="81" t="n">
        <f aca="false">'High pensions'!V109</f>
        <v>35071047.3631471</v>
      </c>
      <c r="I109" s="81" t="n">
        <f aca="false">'High pensions'!M109</f>
        <v>197151.896973127</v>
      </c>
      <c r="J109" s="81" t="n">
        <f aca="false">'High pensions'!W109</f>
        <v>1084671.56793239</v>
      </c>
      <c r="K109" s="9"/>
      <c r="L109" s="81" t="n">
        <f aca="false">'High pensions'!N109</f>
        <v>4429681.24313516</v>
      </c>
      <c r="M109" s="67"/>
      <c r="N109" s="81" t="n">
        <f aca="false">'High pensions'!L109</f>
        <v>1519846.56528202</v>
      </c>
      <c r="O109" s="9"/>
      <c r="P109" s="81" t="n">
        <f aca="false">'High pensions'!X109</f>
        <v>31347384.4033953</v>
      </c>
      <c r="Q109" s="67"/>
      <c r="R109" s="81" t="n">
        <f aca="false">'High SIPA income'!G104</f>
        <v>45446872.5239529</v>
      </c>
      <c r="S109" s="67"/>
      <c r="T109" s="81" t="n">
        <f aca="false">'High SIPA income'!J104</f>
        <v>173770056.053035</v>
      </c>
      <c r="U109" s="9"/>
      <c r="V109" s="81" t="n">
        <f aca="false">'High SIPA income'!F104</f>
        <v>138283.689247183</v>
      </c>
      <c r="W109" s="67"/>
      <c r="X109" s="81" t="n">
        <f aca="false">'High SIPA income'!M104</f>
        <v>347328.759095044</v>
      </c>
      <c r="Y109" s="9"/>
      <c r="Z109" s="9" t="n">
        <f aca="false">R109+V109-N109-L109-F109</f>
        <v>6039481.95544881</v>
      </c>
      <c r="AA109" s="9"/>
      <c r="AB109" s="9" t="n">
        <f aca="false">T109-P109-D109</f>
        <v>-42413413.6488574</v>
      </c>
      <c r="AC109" s="50"/>
      <c r="AD109" s="9"/>
      <c r="AE109" s="9"/>
      <c r="AF109" s="9"/>
      <c r="AG109" s="9" t="n">
        <f aca="false">BF109/100*$AG$53</f>
        <v>8609952722.97157</v>
      </c>
      <c r="AH109" s="40" t="n">
        <f aca="false">(AG109-AG108)/AG108</f>
        <v>0.0094667052288135</v>
      </c>
      <c r="AI109" s="40" t="n">
        <f aca="false">(AG109-AG105)/AG105</f>
        <v>0.0274720234980919</v>
      </c>
      <c r="AJ109" s="40" t="n">
        <f aca="false">AB109/AG109</f>
        <v>-0.00492609135189527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14837416</v>
      </c>
      <c r="AX109" s="7"/>
      <c r="AY109" s="40" t="n">
        <f aca="false">(AW109-AW108)/AW108</f>
        <v>0.00737925180102098</v>
      </c>
      <c r="AZ109" s="12" t="n">
        <f aca="false">workers_and_wage_high!B97</f>
        <v>9086.88196110962</v>
      </c>
      <c r="BA109" s="40" t="n">
        <f aca="false">(AZ109-AZ108)/AZ108</f>
        <v>0.00207216241952632</v>
      </c>
      <c r="BB109" s="39"/>
      <c r="BC109" s="39"/>
      <c r="BD109" s="39"/>
      <c r="BE109" s="39"/>
      <c r="BF109" s="7" t="n">
        <f aca="false">BF108*(1+AY109)*(1+BA109)*(1-BE109)</f>
        <v>154.980952503512</v>
      </c>
      <c r="BG109" s="7"/>
      <c r="BH109" s="7"/>
      <c r="BI109" s="40" t="n">
        <f aca="false">T116/AG116</f>
        <v>0.0177381123304616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'High pensions'!Q110</f>
        <v>184039271.471043</v>
      </c>
      <c r="E110" s="6"/>
      <c r="F110" s="80" t="n">
        <f aca="false">'High pensions'!I110</f>
        <v>33451316.1041296</v>
      </c>
      <c r="G110" s="80" t="n">
        <f aca="false">'High pensions'!K110</f>
        <v>6455456.13611831</v>
      </c>
      <c r="H110" s="80" t="n">
        <f aca="false">'High pensions'!V110</f>
        <v>35516014.9934375</v>
      </c>
      <c r="I110" s="80" t="n">
        <f aca="false">'High pensions'!M110</f>
        <v>199653.282560361</v>
      </c>
      <c r="J110" s="80" t="n">
        <f aca="false">'High pensions'!W110</f>
        <v>1098433.45340529</v>
      </c>
      <c r="K110" s="6"/>
      <c r="L110" s="80" t="n">
        <f aca="false">'High pensions'!N110</f>
        <v>5367418.78593733</v>
      </c>
      <c r="M110" s="8"/>
      <c r="N110" s="80" t="n">
        <f aca="false">'High pensions'!L110</f>
        <v>1513023.59591327</v>
      </c>
      <c r="O110" s="6"/>
      <c r="P110" s="80" t="n">
        <f aca="false">'High pensions'!X110</f>
        <v>36175771.006447</v>
      </c>
      <c r="Q110" s="8"/>
      <c r="R110" s="80" t="n">
        <f aca="false">'High SIPA income'!G105</f>
        <v>39576426.2241158</v>
      </c>
      <c r="S110" s="8"/>
      <c r="T110" s="80" t="n">
        <f aca="false">'High SIPA income'!J105</f>
        <v>151323895.824048</v>
      </c>
      <c r="U110" s="6"/>
      <c r="V110" s="80" t="n">
        <f aca="false">'High SIPA income'!F105</f>
        <v>141334.433701635</v>
      </c>
      <c r="W110" s="8"/>
      <c r="X110" s="80" t="n">
        <f aca="false">'High SIPA income'!M105</f>
        <v>354991.349610595</v>
      </c>
      <c r="Y110" s="6"/>
      <c r="Z110" s="6" t="n">
        <f aca="false">R110+V110-N110-L110-F110</f>
        <v>-613997.828162734</v>
      </c>
      <c r="AA110" s="6"/>
      <c r="AB110" s="6" t="n">
        <f aca="false">T110-P110-D110</f>
        <v>-68891146.6534419</v>
      </c>
      <c r="AC110" s="50"/>
      <c r="AD110" s="6"/>
      <c r="AE110" s="6"/>
      <c r="AF110" s="6"/>
      <c r="AG110" s="6" t="n">
        <f aca="false">BF110/100*$AG$53</f>
        <v>8627553080.13751</v>
      </c>
      <c r="AH110" s="61" t="n">
        <f aca="false">(AG110-AG109)/AG109</f>
        <v>0.00204418743426836</v>
      </c>
      <c r="AI110" s="61"/>
      <c r="AJ110" s="61" t="n">
        <f aca="false">AB110/AG110</f>
        <v>-0.00798501568330472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0.00647796158911059</v>
      </c>
      <c r="AV110" s="5"/>
      <c r="AW110" s="5" t="n">
        <f aca="false">workers_and_wage_high!C98</f>
        <v>14844231</v>
      </c>
      <c r="AX110" s="5"/>
      <c r="AY110" s="61" t="n">
        <f aca="false">(AW110-AW109)/AW109</f>
        <v>0.000459311783129893</v>
      </c>
      <c r="AZ110" s="11" t="n">
        <f aca="false">workers_and_wage_high!B98</f>
        <v>9101.27692729697</v>
      </c>
      <c r="BA110" s="61" t="n">
        <f aca="false">(AZ110-AZ109)/AZ109</f>
        <v>0.00158414803328041</v>
      </c>
      <c r="BB110" s="66"/>
      <c r="BC110" s="66"/>
      <c r="BD110" s="66"/>
      <c r="BE110" s="66"/>
      <c r="BF110" s="5" t="n">
        <f aca="false">BF109*(1+AY110)*(1+BA110)*(1-BE110)</f>
        <v>155.297762619171</v>
      </c>
      <c r="BG110" s="5"/>
      <c r="BH110" s="5"/>
      <c r="BI110" s="61" t="n">
        <f aca="false">T117/AG117</f>
        <v>0.020380860764566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'High pensions'!Q111</f>
        <v>186152662.39034</v>
      </c>
      <c r="E111" s="9"/>
      <c r="F111" s="81" t="n">
        <f aca="false">'High pensions'!I111</f>
        <v>33835449.9203957</v>
      </c>
      <c r="G111" s="81" t="n">
        <f aca="false">'High pensions'!K111</f>
        <v>6657419.65007632</v>
      </c>
      <c r="H111" s="81" t="n">
        <f aca="false">'High pensions'!V111</f>
        <v>36627158.6583642</v>
      </c>
      <c r="I111" s="81" t="n">
        <f aca="false">'High pensions'!M111</f>
        <v>205899.576806486</v>
      </c>
      <c r="J111" s="81" t="n">
        <f aca="false">'High pensions'!W111</f>
        <v>1132798.72139272</v>
      </c>
      <c r="K111" s="9"/>
      <c r="L111" s="81" t="n">
        <f aca="false">'High pensions'!N111</f>
        <v>4558202.00428939</v>
      </c>
      <c r="M111" s="67"/>
      <c r="N111" s="81" t="n">
        <f aca="false">'High pensions'!L111</f>
        <v>1529800.92107276</v>
      </c>
      <c r="O111" s="9"/>
      <c r="P111" s="81" t="n">
        <f aca="false">'High pensions'!X111</f>
        <v>32069045.1725374</v>
      </c>
      <c r="Q111" s="67"/>
      <c r="R111" s="81" t="n">
        <f aca="false">'High SIPA income'!G106</f>
        <v>45878186.4352706</v>
      </c>
      <c r="S111" s="67"/>
      <c r="T111" s="81" t="n">
        <f aca="false">'High SIPA income'!J106</f>
        <v>175419222.175669</v>
      </c>
      <c r="U111" s="9"/>
      <c r="V111" s="81" t="n">
        <f aca="false">'High SIPA income'!F106</f>
        <v>141303.175361833</v>
      </c>
      <c r="W111" s="67"/>
      <c r="X111" s="81" t="n">
        <f aca="false">'High SIPA income'!M106</f>
        <v>354912.837673042</v>
      </c>
      <c r="Y111" s="9"/>
      <c r="Z111" s="9" t="n">
        <f aca="false">R111+V111-N111-L111-F111</f>
        <v>6096036.76487459</v>
      </c>
      <c r="AA111" s="9"/>
      <c r="AB111" s="9" t="n">
        <f aca="false">T111-P111-D111</f>
        <v>-42802485.3872087</v>
      </c>
      <c r="AC111" s="50"/>
      <c r="AD111" s="9"/>
      <c r="AE111" s="9"/>
      <c r="AF111" s="9"/>
      <c r="AG111" s="9" t="n">
        <f aca="false">BF111/100*$AG$53</f>
        <v>8687490980.43914</v>
      </c>
      <c r="AH111" s="40" t="n">
        <f aca="false">(AG111-AG110)/AG110</f>
        <v>0.00694726531901755</v>
      </c>
      <c r="AI111" s="40"/>
      <c r="AJ111" s="40" t="n">
        <f aca="false">AB111/AG111</f>
        <v>-0.00492690990800259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14867035</v>
      </c>
      <c r="AX111" s="7"/>
      <c r="AY111" s="40" t="n">
        <f aca="false">(AW111-AW110)/AW110</f>
        <v>0.00153621969369784</v>
      </c>
      <c r="AZ111" s="12" t="n">
        <f aca="false">workers_and_wage_high!B99</f>
        <v>9150.44881317977</v>
      </c>
      <c r="BA111" s="40" t="n">
        <f aca="false">(AZ111-AZ110)/AZ110</f>
        <v>0.00540274582078961</v>
      </c>
      <c r="BB111" s="39"/>
      <c r="BC111" s="39"/>
      <c r="BD111" s="39"/>
      <c r="BE111" s="39"/>
      <c r="BF111" s="7" t="n">
        <f aca="false">BF110*(1+AY111)*(1+BA111)*(1-BE111)</f>
        <v>156.376657379536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'High pensions'!Q112</f>
        <v>184103830.559313</v>
      </c>
      <c r="E112" s="9"/>
      <c r="F112" s="81" t="n">
        <f aca="false">'High pensions'!I112</f>
        <v>33463050.4826233</v>
      </c>
      <c r="G112" s="81" t="n">
        <f aca="false">'High pensions'!K112</f>
        <v>6639595.9929349</v>
      </c>
      <c r="H112" s="81" t="n">
        <f aca="false">'High pensions'!V112</f>
        <v>36529098.1556011</v>
      </c>
      <c r="I112" s="81" t="n">
        <f aca="false">'High pensions'!M112</f>
        <v>205348.329678398</v>
      </c>
      <c r="J112" s="81" t="n">
        <f aca="false">'High pensions'!W112</f>
        <v>1129765.92233817</v>
      </c>
      <c r="K112" s="9"/>
      <c r="L112" s="81" t="n">
        <f aca="false">'High pensions'!N112</f>
        <v>4445207.00356427</v>
      </c>
      <c r="M112" s="67"/>
      <c r="N112" s="81" t="n">
        <f aca="false">'High pensions'!L112</f>
        <v>1511765.1365414</v>
      </c>
      <c r="O112" s="9"/>
      <c r="P112" s="81" t="n">
        <f aca="false">'High pensions'!X112</f>
        <v>31383486.0115444</v>
      </c>
      <c r="Q112" s="67"/>
      <c r="R112" s="81" t="n">
        <f aca="false">'High SIPA income'!G107</f>
        <v>40237046.1539964</v>
      </c>
      <c r="S112" s="67"/>
      <c r="T112" s="81" t="n">
        <f aca="false">'High SIPA income'!J107</f>
        <v>153849833.382998</v>
      </c>
      <c r="U112" s="9"/>
      <c r="V112" s="81" t="n">
        <f aca="false">'High SIPA income'!F107</f>
        <v>144303.07182276</v>
      </c>
      <c r="W112" s="67"/>
      <c r="X112" s="81" t="n">
        <f aca="false">'High SIPA income'!M107</f>
        <v>362447.712688743</v>
      </c>
      <c r="Y112" s="9"/>
      <c r="Z112" s="9" t="n">
        <f aca="false">R112+V112-N112-L112-F112</f>
        <v>961326.603090193</v>
      </c>
      <c r="AA112" s="9"/>
      <c r="AB112" s="9" t="n">
        <f aca="false">T112-P112-D112</f>
        <v>-61637483.1878594</v>
      </c>
      <c r="AC112" s="50"/>
      <c r="AD112" s="9"/>
      <c r="AE112" s="9"/>
      <c r="AF112" s="9"/>
      <c r="AG112" s="9" t="n">
        <f aca="false">BF112/100*$AG$53</f>
        <v>8762241147.2136</v>
      </c>
      <c r="AH112" s="40" t="n">
        <f aca="false">(AG112-AG111)/AG111</f>
        <v>0.00860434467705026</v>
      </c>
      <c r="AI112" s="40"/>
      <c r="AJ112" s="40" t="n">
        <f aca="false">AB112/AG112</f>
        <v>-0.00703444269020834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14942145</v>
      </c>
      <c r="AX112" s="7"/>
      <c r="AY112" s="40" t="n">
        <f aca="false">(AW112-AW111)/AW111</f>
        <v>0.00505211698230347</v>
      </c>
      <c r="AZ112" s="12" t="n">
        <f aca="false">workers_and_wage_high!B100</f>
        <v>9182.78989991977</v>
      </c>
      <c r="BA112" s="40" t="n">
        <f aca="false">(AZ112-AZ111)/AZ111</f>
        <v>0.00353437163578383</v>
      </c>
      <c r="BB112" s="39"/>
      <c r="BC112" s="39"/>
      <c r="BD112" s="39"/>
      <c r="BE112" s="39"/>
      <c r="BF112" s="7" t="n">
        <f aca="false">BF111*(1+AY112)*(1+BA112)*(1-BE112)</f>
        <v>157.722176039075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'High pensions'!Q113</f>
        <v>186707275.430234</v>
      </c>
      <c r="E113" s="9"/>
      <c r="F113" s="81" t="n">
        <f aca="false">'High pensions'!I113</f>
        <v>33936257.4054759</v>
      </c>
      <c r="G113" s="81" t="n">
        <f aca="false">'High pensions'!K113</f>
        <v>6890326.31344108</v>
      </c>
      <c r="H113" s="81" t="n">
        <f aca="false">'High pensions'!V113</f>
        <v>37908542.4016218</v>
      </c>
      <c r="I113" s="81" t="n">
        <f aca="false">'High pensions'!M113</f>
        <v>213102.875673437</v>
      </c>
      <c r="J113" s="81" t="n">
        <f aca="false">'High pensions'!W113</f>
        <v>1172429.14644192</v>
      </c>
      <c r="K113" s="9"/>
      <c r="L113" s="81" t="n">
        <f aca="false">'High pensions'!N113</f>
        <v>4479684.46810958</v>
      </c>
      <c r="M113" s="67"/>
      <c r="N113" s="81" t="n">
        <f aca="false">'High pensions'!L113</f>
        <v>1535403.31574544</v>
      </c>
      <c r="O113" s="9"/>
      <c r="P113" s="81" t="n">
        <f aca="false">'High pensions'!X113</f>
        <v>31692440.0265592</v>
      </c>
      <c r="Q113" s="67"/>
      <c r="R113" s="81" t="n">
        <f aca="false">'High SIPA income'!G108</f>
        <v>46835364.7323449</v>
      </c>
      <c r="S113" s="67"/>
      <c r="T113" s="81" t="n">
        <f aca="false">'High SIPA income'!J108</f>
        <v>179079076.354802</v>
      </c>
      <c r="U113" s="9"/>
      <c r="V113" s="81" t="n">
        <f aca="false">'High SIPA income'!F108</f>
        <v>136784.478871328</v>
      </c>
      <c r="W113" s="67"/>
      <c r="X113" s="81" t="n">
        <f aca="false">'High SIPA income'!M108</f>
        <v>343563.174865241</v>
      </c>
      <c r="Y113" s="9"/>
      <c r="Z113" s="9" t="n">
        <f aca="false">R113+V113-N113-L113-F113</f>
        <v>7020804.02188534</v>
      </c>
      <c r="AA113" s="9"/>
      <c r="AB113" s="9" t="n">
        <f aca="false">T113-P113-D113</f>
        <v>-39320639.1019911</v>
      </c>
      <c r="AC113" s="50"/>
      <c r="AD113" s="9"/>
      <c r="AE113" s="9"/>
      <c r="AF113" s="9"/>
      <c r="AG113" s="9" t="n">
        <f aca="false">BF113/100*$AG$53</f>
        <v>8835108373.29617</v>
      </c>
      <c r="AH113" s="40" t="n">
        <f aca="false">(AG113-AG112)/AG112</f>
        <v>0.00831604892610619</v>
      </c>
      <c r="AI113" s="40" t="n">
        <f aca="false">(AG113-AG109)/AG109</f>
        <v>0.0261506256269999</v>
      </c>
      <c r="AJ113" s="40" t="n">
        <f aca="false">AB113/AG113</f>
        <v>-0.00445049878741007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14996967</v>
      </c>
      <c r="AX113" s="7"/>
      <c r="AY113" s="40" t="n">
        <f aca="false">(AW113-AW112)/AW112</f>
        <v>0.00366895114456459</v>
      </c>
      <c r="AZ113" s="12" t="n">
        <f aca="false">workers_and_wage_high!B101</f>
        <v>9225.30722849072</v>
      </c>
      <c r="BA113" s="40" t="n">
        <f aca="false">(AZ113-AZ112)/AZ112</f>
        <v>0.00463011013366719</v>
      </c>
      <c r="BB113" s="39"/>
      <c r="BC113" s="39"/>
      <c r="BD113" s="39"/>
      <c r="BE113" s="39"/>
      <c r="BF113" s="7" t="n">
        <f aca="false">BF112*(1+AY113)*(1+BA113)*(1-BE113)</f>
        <v>159.033801371747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'High pensions'!Q114</f>
        <v>185401683.228384</v>
      </c>
      <c r="E114" s="6"/>
      <c r="F114" s="80" t="n">
        <f aca="false">'High pensions'!I114</f>
        <v>33698950.5682009</v>
      </c>
      <c r="G114" s="80" t="n">
        <f aca="false">'High pensions'!K114</f>
        <v>6909392.83262516</v>
      </c>
      <c r="H114" s="80" t="n">
        <f aca="false">'High pensions'!V114</f>
        <v>38013440.76464</v>
      </c>
      <c r="I114" s="80" t="n">
        <f aca="false">'High pensions'!M114</f>
        <v>213692.561833768</v>
      </c>
      <c r="J114" s="80" t="n">
        <f aca="false">'High pensions'!W114</f>
        <v>1175673.42571052</v>
      </c>
      <c r="K114" s="6"/>
      <c r="L114" s="80" t="n">
        <f aca="false">'High pensions'!N114</f>
        <v>5429394.95902221</v>
      </c>
      <c r="M114" s="8"/>
      <c r="N114" s="80" t="n">
        <f aca="false">'High pensions'!L114</f>
        <v>1525937.53246536</v>
      </c>
      <c r="O114" s="6"/>
      <c r="P114" s="80" t="n">
        <f aca="false">'High pensions'!X114</f>
        <v>36568414.3318891</v>
      </c>
      <c r="Q114" s="8"/>
      <c r="R114" s="80" t="n">
        <f aca="false">'High SIPA income'!G109</f>
        <v>41165976.7775511</v>
      </c>
      <c r="S114" s="8"/>
      <c r="T114" s="80" t="n">
        <f aca="false">'High SIPA income'!J109</f>
        <v>157401680.134156</v>
      </c>
      <c r="U114" s="6"/>
      <c r="V114" s="80" t="n">
        <f aca="false">'High SIPA income'!F109</f>
        <v>135591.968549315</v>
      </c>
      <c r="W114" s="8"/>
      <c r="X114" s="80" t="n">
        <f aca="false">'High SIPA income'!M109</f>
        <v>340567.932746611</v>
      </c>
      <c r="Y114" s="6"/>
      <c r="Z114" s="6" t="n">
        <f aca="false">R114+V114-N114-L114-F114</f>
        <v>647285.686411895</v>
      </c>
      <c r="AA114" s="6"/>
      <c r="AB114" s="6" t="n">
        <f aca="false">T114-P114-D114</f>
        <v>-64568417.4261171</v>
      </c>
      <c r="AC114" s="50"/>
      <c r="AD114" s="6"/>
      <c r="AE114" s="6"/>
      <c r="AF114" s="6"/>
      <c r="AG114" s="6" t="n">
        <f aca="false">BF114/100*$AG$53</f>
        <v>8918350369.55787</v>
      </c>
      <c r="AH114" s="61" t="n">
        <f aca="false">(AG114-AG113)/AG113</f>
        <v>0.00942172894146987</v>
      </c>
      <c r="AI114" s="61"/>
      <c r="AJ114" s="61" t="n">
        <f aca="false">AB114/AG114</f>
        <v>-0.007239950747676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0.00482558998146021</v>
      </c>
      <c r="AV114" s="5"/>
      <c r="AW114" s="5" t="n">
        <f aca="false">workers_and_wage_high!C102</f>
        <v>15012915</v>
      </c>
      <c r="AX114" s="5"/>
      <c r="AY114" s="61" t="n">
        <f aca="false">(AW114-AW113)/AW113</f>
        <v>0.00106341502251755</v>
      </c>
      <c r="AZ114" s="11" t="n">
        <f aca="false">workers_and_wage_high!B102</f>
        <v>9302.33333159006</v>
      </c>
      <c r="BA114" s="61" t="n">
        <f aca="false">(AZ114-AZ113)/AZ113</f>
        <v>0.00834943500433904</v>
      </c>
      <c r="BB114" s="66"/>
      <c r="BC114" s="66"/>
      <c r="BD114" s="66"/>
      <c r="BE114" s="66"/>
      <c r="BF114" s="5" t="n">
        <f aca="false">BF113*(1+AY114)*(1+BA114)*(1-BE114)</f>
        <v>160.532174740804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'High pensions'!Q115</f>
        <v>187575449.763315</v>
      </c>
      <c r="E115" s="9"/>
      <c r="F115" s="81" t="n">
        <f aca="false">'High pensions'!I115</f>
        <v>34094058.3672883</v>
      </c>
      <c r="G115" s="81" t="n">
        <f aca="false">'High pensions'!K115</f>
        <v>7073570.59494093</v>
      </c>
      <c r="H115" s="81" t="n">
        <f aca="false">'High pensions'!V115</f>
        <v>38916698.3726301</v>
      </c>
      <c r="I115" s="81" t="n">
        <f aca="false">'High pensions'!M115</f>
        <v>218770.224585801</v>
      </c>
      <c r="J115" s="81" t="n">
        <f aca="false">'High pensions'!W115</f>
        <v>1203609.22801949</v>
      </c>
      <c r="K115" s="9"/>
      <c r="L115" s="81" t="n">
        <f aca="false">'High pensions'!N115</f>
        <v>4588254.49532491</v>
      </c>
      <c r="M115" s="67"/>
      <c r="N115" s="81" t="n">
        <f aca="false">'High pensions'!L115</f>
        <v>1544028.67524201</v>
      </c>
      <c r="O115" s="9"/>
      <c r="P115" s="81" t="n">
        <f aca="false">'High pensions'!X115</f>
        <v>32303264.5969574</v>
      </c>
      <c r="Q115" s="67"/>
      <c r="R115" s="81" t="n">
        <f aca="false">'High SIPA income'!G110</f>
        <v>47759147.7549837</v>
      </c>
      <c r="S115" s="67"/>
      <c r="T115" s="81" t="n">
        <f aca="false">'High SIPA income'!J110</f>
        <v>182611240.807707</v>
      </c>
      <c r="U115" s="9"/>
      <c r="V115" s="81" t="n">
        <f aca="false">'High SIPA income'!F110</f>
        <v>138374.037942646</v>
      </c>
      <c r="W115" s="67"/>
      <c r="X115" s="81" t="n">
        <f aca="false">'High SIPA income'!M110</f>
        <v>347555.688969796</v>
      </c>
      <c r="Y115" s="9"/>
      <c r="Z115" s="9" t="n">
        <f aca="false">R115+V115-N115-L115-F115</f>
        <v>7671180.25507119</v>
      </c>
      <c r="AA115" s="9"/>
      <c r="AB115" s="9" t="n">
        <f aca="false">T115-P115-D115</f>
        <v>-37267473.5525657</v>
      </c>
      <c r="AC115" s="50"/>
      <c r="AD115" s="9"/>
      <c r="AE115" s="9"/>
      <c r="AF115" s="9"/>
      <c r="AG115" s="9" t="n">
        <f aca="false">BF115/100*$AG$53</f>
        <v>8968617636.98734</v>
      </c>
      <c r="AH115" s="40" t="n">
        <f aca="false">(AG115-AG114)/AG114</f>
        <v>0.00563638625379082</v>
      </c>
      <c r="AI115" s="40"/>
      <c r="AJ115" s="40" t="n">
        <f aca="false">AB115/AG115</f>
        <v>-0.00415531970042646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15060927</v>
      </c>
      <c r="AX115" s="7"/>
      <c r="AY115" s="40" t="n">
        <f aca="false">(AW115-AW114)/AW114</f>
        <v>0.00319804648197902</v>
      </c>
      <c r="AZ115" s="12" t="n">
        <f aca="false">workers_and_wage_high!B103</f>
        <v>9324.94327327866</v>
      </c>
      <c r="BA115" s="40" t="n">
        <f aca="false">(AZ115-AZ114)/AZ114</f>
        <v>0.00243056670650705</v>
      </c>
      <c r="BB115" s="39"/>
      <c r="BC115" s="39"/>
      <c r="BD115" s="39"/>
      <c r="BE115" s="39"/>
      <c r="BF115" s="7" t="n">
        <f aca="false">BF114*(1+AY115)*(1+BA115)*(1-BE115)</f>
        <v>161.436996083804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'High pensions'!Q116</f>
        <v>186563861.078323</v>
      </c>
      <c r="E116" s="9"/>
      <c r="F116" s="81" t="n">
        <f aca="false">'High pensions'!I116</f>
        <v>33910190.149388</v>
      </c>
      <c r="G116" s="81" t="n">
        <f aca="false">'High pensions'!K116</f>
        <v>7133963.74930867</v>
      </c>
      <c r="H116" s="81" t="n">
        <f aca="false">'High pensions'!V116</f>
        <v>39248963.6891002</v>
      </c>
      <c r="I116" s="81" t="n">
        <f aca="false">'High pensions'!M116</f>
        <v>220638.054102329</v>
      </c>
      <c r="J116" s="81" t="n">
        <f aca="false">'High pensions'!W116</f>
        <v>1213885.47492062</v>
      </c>
      <c r="K116" s="9"/>
      <c r="L116" s="81" t="n">
        <f aca="false">'High pensions'!N116</f>
        <v>4510583.70772691</v>
      </c>
      <c r="M116" s="67"/>
      <c r="N116" s="81" t="n">
        <f aca="false">'High pensions'!L116</f>
        <v>1535356.62194438</v>
      </c>
      <c r="O116" s="9"/>
      <c r="P116" s="81" t="n">
        <f aca="false">'High pensions'!X116</f>
        <v>31852519.4323058</v>
      </c>
      <c r="Q116" s="67"/>
      <c r="R116" s="81" t="n">
        <f aca="false">'High SIPA income'!G111</f>
        <v>41501380.4017911</v>
      </c>
      <c r="S116" s="67"/>
      <c r="T116" s="81" t="n">
        <f aca="false">'High SIPA income'!J111</f>
        <v>158684124.96144</v>
      </c>
      <c r="U116" s="9"/>
      <c r="V116" s="81" t="n">
        <f aca="false">'High SIPA income'!F111</f>
        <v>141286.338689516</v>
      </c>
      <c r="W116" s="67"/>
      <c r="X116" s="81" t="n">
        <f aca="false">'High SIPA income'!M111</f>
        <v>354870.548806328</v>
      </c>
      <c r="Y116" s="9"/>
      <c r="Z116" s="9" t="n">
        <f aca="false">R116+V116-N116-L116-F116</f>
        <v>1686536.2614213</v>
      </c>
      <c r="AA116" s="9"/>
      <c r="AB116" s="9" t="n">
        <f aca="false">T116-P116-D116</f>
        <v>-59732255.5491884</v>
      </c>
      <c r="AC116" s="50"/>
      <c r="AD116" s="9"/>
      <c r="AE116" s="9"/>
      <c r="AF116" s="9"/>
      <c r="AG116" s="9" t="n">
        <f aca="false">BF116/100*$AG$53</f>
        <v>8945942048.68872</v>
      </c>
      <c r="AH116" s="40" t="n">
        <f aca="false">(AG116-AG115)/AG115</f>
        <v>-0.00252832590444149</v>
      </c>
      <c r="AI116" s="40"/>
      <c r="AJ116" s="40" t="n">
        <f aca="false">AB116/AG116</f>
        <v>-0.00667702241128914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15030976</v>
      </c>
      <c r="AX116" s="7"/>
      <c r="AY116" s="40" t="n">
        <f aca="false">(AW116-AW115)/AW115</f>
        <v>-0.00198865581115957</v>
      </c>
      <c r="AZ116" s="12" t="n">
        <f aca="false">workers_and_wage_high!B104</f>
        <v>9319.9008526334</v>
      </c>
      <c r="BA116" s="40" t="n">
        <f aca="false">(AZ116-AZ115)/AZ115</f>
        <v>-0.000540745449863121</v>
      </c>
      <c r="BB116" s="39"/>
      <c r="BC116" s="39"/>
      <c r="BD116" s="39"/>
      <c r="BE116" s="39"/>
      <c r="BF116" s="7" t="n">
        <f aca="false">BF115*(1+AY116)*(1+BA116)*(1-BE116)</f>
        <v>161.02883074467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'High pensions'!Q117</f>
        <v>189980245.360363</v>
      </c>
      <c r="E117" s="9"/>
      <c r="F117" s="81" t="n">
        <f aca="false">'High pensions'!I117</f>
        <v>34531158.4331584</v>
      </c>
      <c r="G117" s="81" t="n">
        <f aca="false">'High pensions'!K117</f>
        <v>7376078.76079696</v>
      </c>
      <c r="H117" s="81" t="n">
        <f aca="false">'High pensions'!V117</f>
        <v>40581009.0468315</v>
      </c>
      <c r="I117" s="81" t="n">
        <f aca="false">'High pensions'!M117</f>
        <v>228126.147241143</v>
      </c>
      <c r="J117" s="81" t="n">
        <f aca="false">'High pensions'!W117</f>
        <v>1255082.75402572</v>
      </c>
      <c r="K117" s="9"/>
      <c r="L117" s="81" t="n">
        <f aca="false">'High pensions'!N117</f>
        <v>4618442.86648186</v>
      </c>
      <c r="M117" s="67"/>
      <c r="N117" s="81" t="n">
        <f aca="false">'High pensions'!L117</f>
        <v>1565710.90233859</v>
      </c>
      <c r="O117" s="9"/>
      <c r="P117" s="81" t="n">
        <f aca="false">'High pensions'!X117</f>
        <v>32579201.4145944</v>
      </c>
      <c r="Q117" s="67"/>
      <c r="R117" s="81" t="n">
        <f aca="false">'High SIPA income'!G112</f>
        <v>48007494.2120935</v>
      </c>
      <c r="S117" s="67"/>
      <c r="T117" s="81" t="n">
        <f aca="false">'High SIPA income'!J112</f>
        <v>183560815.011076</v>
      </c>
      <c r="U117" s="9"/>
      <c r="V117" s="81" t="n">
        <f aca="false">'High SIPA income'!F112</f>
        <v>139505.233998691</v>
      </c>
      <c r="W117" s="67"/>
      <c r="X117" s="81" t="n">
        <f aca="false">'High SIPA income'!M112</f>
        <v>350396.927329708</v>
      </c>
      <c r="Y117" s="9"/>
      <c r="Z117" s="9" t="n">
        <f aca="false">R117+V117-N117-L117-F117</f>
        <v>7431687.2441134</v>
      </c>
      <c r="AA117" s="9"/>
      <c r="AB117" s="9" t="n">
        <f aca="false">T117-P117-D117</f>
        <v>-38998631.763882</v>
      </c>
      <c r="AC117" s="50"/>
      <c r="AD117" s="9"/>
      <c r="AE117" s="9"/>
      <c r="AF117" s="9"/>
      <c r="AG117" s="9" t="n">
        <f aca="false">BF117/100*$AG$53</f>
        <v>9006529073.11027</v>
      </c>
      <c r="AH117" s="40" t="n">
        <f aca="false">(AG117-AG116)/AG116</f>
        <v>0.00677257063502165</v>
      </c>
      <c r="AI117" s="40" t="n">
        <f aca="false">(AG117-AG113)/AG113</f>
        <v>0.0194022181247053</v>
      </c>
      <c r="AJ117" s="40" t="n">
        <f aca="false">AB117/AG117</f>
        <v>-0.00433004006841166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15030817</v>
      </c>
      <c r="AX117" s="7"/>
      <c r="AY117" s="40" t="n">
        <f aca="false">(AW117-AW116)/AW116</f>
        <v>-1.05781554038806E-005</v>
      </c>
      <c r="AZ117" s="12" t="n">
        <f aca="false">workers_and_wage_high!B105</f>
        <v>9383.11979556863</v>
      </c>
      <c r="BA117" s="40" t="n">
        <f aca="false">(AZ117-AZ116)/AZ116</f>
        <v>0.00678322054438682</v>
      </c>
      <c r="BB117" s="39"/>
      <c r="BC117" s="39"/>
      <c r="BD117" s="39"/>
      <c r="BE117" s="39"/>
      <c r="BF117" s="7" t="n">
        <f aca="false">BF116*(1+AY117)*(1+BA117)*(1-BE117)</f>
        <v>162.119409875163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146.273240270679</v>
      </c>
    </row>
    <row r="119" customFormat="false" ht="12.8" hidden="false" customHeight="false" outlineLevel="0" collapsed="false">
      <c r="AI119" s="32" t="n">
        <f aca="false">AVERAGE(AI29:AI117)</f>
        <v>0.0271302988292872</v>
      </c>
      <c r="BF119" s="0" t="s">
        <v>113</v>
      </c>
    </row>
    <row r="120" customFormat="false" ht="12.8" hidden="false" customHeight="false" outlineLevel="0" collapsed="false">
      <c r="AI120" s="32" t="n">
        <f aca="false">'Central scenario'!AI119</f>
        <v>0.020293626269346</v>
      </c>
      <c r="AJ120" s="32" t="n">
        <f aca="false">AI119-AI120</f>
        <v>0.00683667255994119</v>
      </c>
    </row>
    <row r="121" customFormat="false" ht="12.8" hidden="false" customHeight="false" outlineLevel="0" collapsed="false">
      <c r="AI121" s="32" t="n">
        <f aca="false">'Low scenario'!AI119</f>
        <v>0.0133628718007692</v>
      </c>
      <c r="AJ121" s="32" t="n">
        <f aca="false">AI120-AI121</f>
        <v>0.00693075446857682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D13" activeCellId="0" sqref="D13"/>
    </sheetView>
  </sheetViews>
  <sheetFormatPr defaultColWidth="9.13671875" defaultRowHeight="12.8" zeroHeight="false" outlineLevelRow="0" outlineLevelCol="0"/>
  <sheetData>
    <row r="1" customFormat="false" ht="12.8" hidden="false" customHeight="false" outlineLevel="0" collapsed="false">
      <c r="B1" s="0" t="s">
        <v>114</v>
      </c>
      <c r="E1" s="0" t="s">
        <v>115</v>
      </c>
      <c r="G1" s="0" t="s">
        <v>116</v>
      </c>
    </row>
    <row r="3" customFormat="false" ht="58.75" hidden="false" customHeight="true" outlineLevel="0" collapsed="false">
      <c r="B3" s="46" t="s">
        <v>117</v>
      </c>
      <c r="C3" s="46" t="s">
        <v>118</v>
      </c>
      <c r="D3" s="46" t="s">
        <v>119</v>
      </c>
      <c r="E3" s="46" t="s">
        <v>120</v>
      </c>
      <c r="F3" s="46" t="s">
        <v>121</v>
      </c>
      <c r="G3" s="46" t="s">
        <v>122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-0.0328930718673194</v>
      </c>
      <c r="C6" s="52" t="n">
        <f aca="false">'Central scenario'!BO4</f>
        <v>-0.0328930718673194</v>
      </c>
      <c r="D6" s="32" t="n">
        <f aca="false">'Low scenario'!AL4</f>
        <v>-0.0328930718673194</v>
      </c>
      <c r="E6" s="32" t="n">
        <f aca="false">'Low scenario'!BO4</f>
        <v>-0.0328930718673194</v>
      </c>
      <c r="F6" s="32" t="n">
        <f aca="false">'High scenario'!AL4</f>
        <v>-0.0328930718673194</v>
      </c>
      <c r="G6" s="32" t="n">
        <f aca="false">'High scenario'!BO4</f>
        <v>-0.0328930718673194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-0.0327968849329026</v>
      </c>
      <c r="C7" s="52" t="n">
        <f aca="false">'Central scenario'!BO5</f>
        <v>-0.0328368529053519</v>
      </c>
      <c r="D7" s="32" t="n">
        <f aca="false">'Low scenario'!AL5</f>
        <v>-0.0327968849329026</v>
      </c>
      <c r="E7" s="32" t="n">
        <f aca="false">'Low scenario'!BO5</f>
        <v>-0.0328368529053519</v>
      </c>
      <c r="F7" s="32" t="n">
        <f aca="false">'High scenario'!AL5</f>
        <v>-0.0327968849329026</v>
      </c>
      <c r="G7" s="32" t="n">
        <f aca="false">'High scenario'!BO5</f>
        <v>-0.0328368529053519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-0.0365372181621095</v>
      </c>
      <c r="C8" s="52" t="n">
        <f aca="false">'Central scenario'!BO6</f>
        <v>-0.0370800402140634</v>
      </c>
      <c r="D8" s="32" t="n">
        <f aca="false">'Low scenario'!AL6</f>
        <v>-0.0365372181621095</v>
      </c>
      <c r="E8" s="32" t="n">
        <f aca="false">'Low scenario'!BO6</f>
        <v>-0.0370800402140634</v>
      </c>
      <c r="F8" s="32" t="n">
        <f aca="false">'High scenario'!AL6</f>
        <v>-0.0365372181621095</v>
      </c>
      <c r="G8" s="32" t="n">
        <f aca="false">'High scenario'!BO6</f>
        <v>-0.0370800402140634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-0.0368373483724276</v>
      </c>
      <c r="C9" s="52" t="n">
        <f aca="false">'Central scenario'!BO7</f>
        <v>-0.0377885224575695</v>
      </c>
      <c r="D9" s="32" t="n">
        <f aca="false">'Low scenario'!AL7</f>
        <v>-0.0368373483724276</v>
      </c>
      <c r="E9" s="32" t="n">
        <f aca="false">'Low scenario'!BO7</f>
        <v>-0.0377885224575695</v>
      </c>
      <c r="F9" s="32" t="n">
        <f aca="false">'High scenario'!AL7</f>
        <v>-0.0368373483724276</v>
      </c>
      <c r="G9" s="32" t="n">
        <f aca="false">'High scenario'!BO7</f>
        <v>-0.0377885224575695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-0.0379046896237167</v>
      </c>
      <c r="C10" s="52" t="n">
        <f aca="false">'Central scenario'!BO8</f>
        <v>-0.0387698546571102</v>
      </c>
      <c r="D10" s="32" t="n">
        <f aca="false">'Low scenario'!AL8</f>
        <v>-0.0378595109211102</v>
      </c>
      <c r="E10" s="32" t="n">
        <f aca="false">'Low scenario'!BO8</f>
        <v>-0.0387246759545038</v>
      </c>
      <c r="F10" s="32" t="n">
        <f aca="false">'High scenario'!AL8</f>
        <v>-0.0378593662635754</v>
      </c>
      <c r="G10" s="32" t="n">
        <f aca="false">'High scenario'!BO8</f>
        <v>-0.038724531296969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-0.0469090078355711</v>
      </c>
      <c r="C11" s="52" t="n">
        <f aca="false">'Central scenario'!BO9</f>
        <v>-0.0482840315127641</v>
      </c>
      <c r="D11" s="32" t="n">
        <f aca="false">'Low scenario'!AL9</f>
        <v>-0.0466026987213428</v>
      </c>
      <c r="E11" s="32" t="n">
        <f aca="false">'Low scenario'!BO9</f>
        <v>-0.0479727542943235</v>
      </c>
      <c r="F11" s="32" t="n">
        <f aca="false">'High scenario'!AL9</f>
        <v>-0.0472709302147546</v>
      </c>
      <c r="G11" s="32" t="n">
        <f aca="false">'High scenario'!BO9</f>
        <v>-0.048652765156163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-0.0394732004909306</v>
      </c>
      <c r="C12" s="52" t="n">
        <f aca="false">'Central scenario'!BO10</f>
        <v>-0.041222388691097</v>
      </c>
      <c r="D12" s="32" t="n">
        <f aca="false">'Low scenario'!AL10</f>
        <v>-0.0381883994087507</v>
      </c>
      <c r="E12" s="32" t="n">
        <f aca="false">'Low scenario'!BO10</f>
        <v>-0.0398935218539058</v>
      </c>
      <c r="F12" s="32" t="n">
        <f aca="false">'High scenario'!AL10</f>
        <v>-0.0404540479848508</v>
      </c>
      <c r="G12" s="32" t="n">
        <f aca="false">'High scenario'!BO10</f>
        <v>-0.0422508628266423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-0.0424117574516713</v>
      </c>
      <c r="C13" s="52" t="n">
        <f aca="false">'Central scenario'!BO11</f>
        <v>-0.044622329997892</v>
      </c>
      <c r="D13" s="32" t="n">
        <f aca="false">'Low scenario'!AL11</f>
        <v>-0.0405311714121355</v>
      </c>
      <c r="E13" s="32" t="n">
        <f aca="false">'Low scenario'!BO11</f>
        <v>-0.0426253969401129</v>
      </c>
      <c r="F13" s="32" t="n">
        <f aca="false">'High scenario'!AL11</f>
        <v>-0.0440186470060482</v>
      </c>
      <c r="G13" s="32" t="n">
        <f aca="false">'High scenario'!BO11</f>
        <v>-0.0463041868875372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-0.043073378265163</v>
      </c>
      <c r="C14" s="52" t="n">
        <f aca="false">'Central scenario'!BO12</f>
        <v>-0.0456430701071018</v>
      </c>
      <c r="D14" s="32" t="n">
        <f aca="false">'Low scenario'!AL12</f>
        <v>-0.0417450547402454</v>
      </c>
      <c r="E14" s="32" t="n">
        <f aca="false">'Low scenario'!BO12</f>
        <v>-0.0441993889014412</v>
      </c>
      <c r="F14" s="32" t="n">
        <f aca="false">'High scenario'!AL12</f>
        <v>-0.0450550780420727</v>
      </c>
      <c r="G14" s="32" t="n">
        <f aca="false">'High scenario'!BO12</f>
        <v>-0.0477756975475659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-0.0458812489945197</v>
      </c>
      <c r="C15" s="59" t="n">
        <f aca="false">'Central scenario'!BO13</f>
        <v>-0.0489384142728894</v>
      </c>
      <c r="D15" s="32" t="n">
        <f aca="false">'Low scenario'!AL13</f>
        <v>-0.0452485323379751</v>
      </c>
      <c r="E15" s="32" t="n">
        <f aca="false">'Low scenario'!BO13</f>
        <v>-0.0481367233834861</v>
      </c>
      <c r="F15" s="32" t="n">
        <f aca="false">'High scenario'!AL13</f>
        <v>-0.0469504253743226</v>
      </c>
      <c r="G15" s="32" t="n">
        <f aca="false">'High scenario'!BO13</f>
        <v>-0.0501058488733252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-0.0476913940007616</v>
      </c>
      <c r="C16" s="63" t="n">
        <f aca="false">'Central scenario'!BO14</f>
        <v>-0.0519815453450363</v>
      </c>
      <c r="D16" s="32" t="n">
        <f aca="false">'Low scenario'!AL14</f>
        <v>-0.0472882972852073</v>
      </c>
      <c r="E16" s="32" t="n">
        <f aca="false">'Low scenario'!BO14</f>
        <v>-0.0513498631059456</v>
      </c>
      <c r="F16" s="32" t="n">
        <f aca="false">'High scenario'!AL14</f>
        <v>-0.0482677525212564</v>
      </c>
      <c r="G16" s="32" t="n">
        <f aca="false">'High scenario'!BO14</f>
        <v>-0.0525374694616878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-0.0505628194357952</v>
      </c>
      <c r="C17" s="69" t="n">
        <f aca="false">'Central scenario'!BO15</f>
        <v>-0.0564616240987016</v>
      </c>
      <c r="D17" s="32" t="n">
        <f aca="false">'Low scenario'!AL15</f>
        <v>-0.050027582494082</v>
      </c>
      <c r="E17" s="32" t="n">
        <f aca="false">'Low scenario'!BO15</f>
        <v>-0.0557254525037408</v>
      </c>
      <c r="F17" s="32" t="n">
        <f aca="false">'High scenario'!AL15</f>
        <v>-0.0499967482749803</v>
      </c>
      <c r="G17" s="32" t="n">
        <f aca="false">'High scenario'!BO15</f>
        <v>-0.0558620005290678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-0.0509364898478234</v>
      </c>
      <c r="C18" s="69" t="n">
        <f aca="false">'Central scenario'!BO16</f>
        <v>-0.0579909719790653</v>
      </c>
      <c r="D18" s="32" t="n">
        <f aca="false">'Low scenario'!AL16</f>
        <v>-0.0500154234176754</v>
      </c>
      <c r="E18" s="32" t="n">
        <f aca="false">'Low scenario'!BO16</f>
        <v>-0.0568574209534565</v>
      </c>
      <c r="F18" s="32" t="n">
        <f aca="false">'High scenario'!AL16</f>
        <v>-0.0480051414483177</v>
      </c>
      <c r="G18" s="32" t="n">
        <f aca="false">'High scenario'!BO16</f>
        <v>-0.0548805476798366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-0.0491470675803239</v>
      </c>
      <c r="C19" s="69" t="n">
        <f aca="false">'Central scenario'!BO17</f>
        <v>-0.0572443175172263</v>
      </c>
      <c r="D19" s="32" t="n">
        <f aca="false">'Low scenario'!AL17</f>
        <v>-0.0495396686207961</v>
      </c>
      <c r="E19" s="32" t="n">
        <f aca="false">'Low scenario'!BO17</f>
        <v>-0.0573206481593083</v>
      </c>
      <c r="F19" s="32" t="n">
        <f aca="false">'High scenario'!AL17</f>
        <v>-0.0458087452993688</v>
      </c>
      <c r="G19" s="32" t="n">
        <f aca="false">'High scenario'!BO17</f>
        <v>-0.0536134299283266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-0.0472402821570555</v>
      </c>
      <c r="C20" s="63" t="n">
        <f aca="false">'Central scenario'!BO18</f>
        <v>-0.0565354067552071</v>
      </c>
      <c r="D20" s="32" t="n">
        <f aca="false">'Low scenario'!AL18</f>
        <v>-0.0487468381869297</v>
      </c>
      <c r="E20" s="32" t="n">
        <f aca="false">'Low scenario'!BO18</f>
        <v>-0.0575947351758867</v>
      </c>
      <c r="F20" s="32" t="n">
        <f aca="false">'High scenario'!AL18</f>
        <v>-0.0428152724945521</v>
      </c>
      <c r="G20" s="32" t="n">
        <f aca="false">'High scenario'!BO18</f>
        <v>-0.0518358584892287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-0.0459041608984971</v>
      </c>
      <c r="C21" s="69" t="n">
        <f aca="false">'Central scenario'!BO19</f>
        <v>-0.0559906866917611</v>
      </c>
      <c r="D21" s="32" t="n">
        <f aca="false">'Low scenario'!AL19</f>
        <v>-0.047737589195058</v>
      </c>
      <c r="E21" s="32" t="n">
        <f aca="false">'Low scenario'!BO19</f>
        <v>-0.0575043620434062</v>
      </c>
      <c r="F21" s="32" t="n">
        <f aca="false">'High scenario'!AL19</f>
        <v>-0.0405033295256804</v>
      </c>
      <c r="G21" s="32" t="n">
        <f aca="false">'High scenario'!BO19</f>
        <v>-0.0502764652145966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-0.044669830118903</v>
      </c>
      <c r="C22" s="69" t="n">
        <f aca="false">'Central scenario'!BO20</f>
        <v>-0.0555595078255029</v>
      </c>
      <c r="D22" s="32" t="n">
        <f aca="false">'Low scenario'!AL20</f>
        <v>-0.0477488473947123</v>
      </c>
      <c r="E22" s="32" t="n">
        <f aca="false">'Low scenario'!BO20</f>
        <v>-0.0583861207006589</v>
      </c>
      <c r="F22" s="32" t="n">
        <f aca="false">'High scenario'!AL20</f>
        <v>-0.0380285120875345</v>
      </c>
      <c r="G22" s="32" t="n">
        <f aca="false">'High scenario'!BO20</f>
        <v>-0.0486670240094003</v>
      </c>
      <c r="H22" s="32" t="n">
        <f aca="false">B31-D31</f>
        <v>0.0062697074776648</v>
      </c>
      <c r="I22" s="32" t="n">
        <f aca="false">C31-E31</f>
        <v>0.00781993887422034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-0.0433098676246601</v>
      </c>
      <c r="C23" s="69" t="n">
        <f aca="false">'Central scenario'!BO21</f>
        <v>-0.0554252486783718</v>
      </c>
      <c r="D23" s="32" t="n">
        <f aca="false">'Low scenario'!AL21</f>
        <v>-0.0468092650599224</v>
      </c>
      <c r="E23" s="32" t="n">
        <f aca="false">'Low scenario'!BO21</f>
        <v>-0.0585448215770763</v>
      </c>
      <c r="F23" s="32" t="n">
        <f aca="false">'High scenario'!AL21</f>
        <v>-0.0357013881384481</v>
      </c>
      <c r="G23" s="32" t="n">
        <f aca="false">'High scenario'!BO21</f>
        <v>-0.0475399470767718</v>
      </c>
      <c r="H23" s="32" t="n">
        <f aca="false">B31-F31</f>
        <v>-0.00961374229713583</v>
      </c>
      <c r="I23" s="32" t="n">
        <f aca="false">C31-G31</f>
        <v>-0.0102375149963629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-0.0414242980463932</v>
      </c>
      <c r="C24" s="63" t="n">
        <f aca="false">'Central scenario'!BO22</f>
        <v>-0.0545223384790233</v>
      </c>
      <c r="D24" s="32" t="n">
        <f aca="false">'Low scenario'!AL22</f>
        <v>-0.0456844289971522</v>
      </c>
      <c r="E24" s="32" t="n">
        <f aca="false">'Low scenario'!BO22</f>
        <v>-0.0587213421492673</v>
      </c>
      <c r="F24" s="32" t="n">
        <f aca="false">'High scenario'!AL22</f>
        <v>-0.0338162075561382</v>
      </c>
      <c r="G24" s="32" t="n">
        <f aca="false">'High scenario'!BO22</f>
        <v>-0.0467482907190815</v>
      </c>
      <c r="H24" s="32" t="n">
        <f aca="false">H22-I22</f>
        <v>-0.00155023139655554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-0.0403738704991079</v>
      </c>
      <c r="C25" s="69" t="n">
        <f aca="false">'Central scenario'!BO23</f>
        <v>-0.0539713823288266</v>
      </c>
      <c r="D25" s="32" t="n">
        <f aca="false">'Low scenario'!AL23</f>
        <v>-0.0445481136430654</v>
      </c>
      <c r="E25" s="32" t="n">
        <f aca="false">'Low scenario'!BO23</f>
        <v>-0.0585615821901962</v>
      </c>
      <c r="F25" s="32" t="n">
        <f aca="false">'High scenario'!AL23</f>
        <v>-0.0308202281850387</v>
      </c>
      <c r="G25" s="32" t="n">
        <f aca="false">'High scenario'!BO23</f>
        <v>-0.0444238273540065</v>
      </c>
      <c r="H25" s="32" t="n">
        <f aca="false">H23-I23</f>
        <v>0.000623772699227098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-0.0392758952219374</v>
      </c>
      <c r="C26" s="69" t="n">
        <f aca="false">'Central scenario'!BO24</f>
        <v>-0.0538127536962392</v>
      </c>
      <c r="D26" s="32" t="n">
        <f aca="false">'Low scenario'!AL24</f>
        <v>-0.0425314513905753</v>
      </c>
      <c r="E26" s="32" t="n">
        <f aca="false">'Low scenario'!BO24</f>
        <v>-0.0573711119846991</v>
      </c>
      <c r="F26" s="32" t="n">
        <f aca="false">'High scenario'!AL24</f>
        <v>-0.0292141608956934</v>
      </c>
      <c r="G26" s="32" t="n">
        <f aca="false">'High scenario'!BO24</f>
        <v>-0.0435093330867733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-0.0378872511003033</v>
      </c>
      <c r="C27" s="69" t="n">
        <f aca="false">'Central scenario'!BO25</f>
        <v>-0.0531999157621308</v>
      </c>
      <c r="D27" s="32" t="n">
        <f aca="false">'Low scenario'!AL25</f>
        <v>-0.0414703549750735</v>
      </c>
      <c r="E27" s="32" t="n">
        <f aca="false">'Low scenario'!BO25</f>
        <v>-0.0573974921055894</v>
      </c>
      <c r="F27" s="32" t="n">
        <f aca="false">'High scenario'!AL25</f>
        <v>-0.0276193868090764</v>
      </c>
      <c r="G27" s="32" t="n">
        <f aca="false">'High scenario'!BO25</f>
        <v>-0.0427368356022464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-0.0353681513713084</v>
      </c>
      <c r="C28" s="63" t="n">
        <f aca="false">'Central scenario'!BO26</f>
        <v>-0.0516533878968296</v>
      </c>
      <c r="D28" s="32" t="n">
        <f aca="false">'Low scenario'!AL26</f>
        <v>-0.0411521202712746</v>
      </c>
      <c r="E28" s="32" t="n">
        <f aca="false">'Low scenario'!BO26</f>
        <v>-0.0585770803593717</v>
      </c>
      <c r="F28" s="32" t="n">
        <f aca="false">'High scenario'!AL26</f>
        <v>-0.0265835719461714</v>
      </c>
      <c r="G28" s="32" t="n">
        <f aca="false">'High scenario'!BO26</f>
        <v>-0.0426225537543034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-0.033340504071096</v>
      </c>
      <c r="C29" s="69" t="n">
        <f aca="false">'Central scenario'!BO27</f>
        <v>-0.0507663683830172</v>
      </c>
      <c r="D29" s="32" t="n">
        <f aca="false">'Low scenario'!AL27</f>
        <v>-0.0397621864437705</v>
      </c>
      <c r="E29" s="32" t="n">
        <f aca="false">'Low scenario'!BO27</f>
        <v>-0.0579090988522176</v>
      </c>
      <c r="F29" s="32" t="n">
        <f aca="false">'High scenario'!AL27</f>
        <v>-0.0257780425570024</v>
      </c>
      <c r="G29" s="32" t="n">
        <f aca="false">'High scenario'!BO27</f>
        <v>-0.0423299575620197</v>
      </c>
      <c r="I29" s="32" t="n">
        <f aca="false">C31-E31</f>
        <v>0.00781993887422034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-0.0327611190660637</v>
      </c>
      <c r="C30" s="69" t="n">
        <f aca="false">'Central scenario'!BO28</f>
        <v>-0.0508931485737325</v>
      </c>
      <c r="D30" s="32" t="n">
        <f aca="false">'Low scenario'!AL28</f>
        <v>-0.0391714847784075</v>
      </c>
      <c r="E30" s="32" t="n">
        <f aca="false">'Low scenario'!BO28</f>
        <v>-0.0584416762805041</v>
      </c>
      <c r="F30" s="32" t="n">
        <f aca="false">'High scenario'!AL28</f>
        <v>-0.0243640418221802</v>
      </c>
      <c r="G30" s="32" t="n">
        <f aca="false">'High scenario'!BO28</f>
        <v>-0.0416775773265998</v>
      </c>
      <c r="I30" s="32" t="n">
        <f aca="false">C31-G31</f>
        <v>-0.0102375149963629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-0.0319987776849393</v>
      </c>
      <c r="C31" s="69" t="n">
        <f aca="false">'Central scenario'!BO29</f>
        <v>-0.050659480278872</v>
      </c>
      <c r="D31" s="32" t="n">
        <f aca="false">'Low scenario'!AL29</f>
        <v>-0.0382684851626041</v>
      </c>
      <c r="E31" s="32" t="n">
        <f aca="false">'Low scenario'!BO29</f>
        <v>-0.0584794191530923</v>
      </c>
      <c r="F31" s="32" t="n">
        <f aca="false">'High scenario'!AL29</f>
        <v>-0.0223850353878035</v>
      </c>
      <c r="G31" s="32" t="n">
        <f aca="false">'High scenario'!BO29</f>
        <v>-0.040421965282509</v>
      </c>
    </row>
    <row r="33" customFormat="false" ht="57.85" hidden="false" customHeight="false" outlineLevel="0" collapsed="false">
      <c r="B33" s="91" t="s">
        <v>123</v>
      </c>
      <c r="C33" s="46" t="s">
        <v>0</v>
      </c>
      <c r="D33" s="46" t="s">
        <v>124</v>
      </c>
      <c r="E33" s="46" t="s">
        <v>125</v>
      </c>
      <c r="F33" s="46" t="s">
        <v>126</v>
      </c>
      <c r="G33" s="46" t="s">
        <v>127</v>
      </c>
      <c r="H33" s="46" t="s">
        <v>128</v>
      </c>
    </row>
    <row r="34" customFormat="false" ht="12.8" hidden="false" customHeight="false" outlineLevel="0" collapsed="false">
      <c r="B34" s="91"/>
    </row>
    <row r="35" customFormat="false" ht="12.8" hidden="false" customHeight="false" outlineLevel="0" collapsed="false">
      <c r="A35" s="0" t="n">
        <v>1993</v>
      </c>
      <c r="B35" s="92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3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2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3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2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3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2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3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2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3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2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3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2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3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2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3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2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3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2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3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2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3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2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3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2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2" activeCellId="0" sqref="E32"/>
    </sheetView>
  </sheetViews>
  <sheetFormatPr defaultColWidth="11.66015625" defaultRowHeight="12.8" zeroHeight="false" outlineLevelRow="0" outlineLevelCol="0"/>
  <sheetData>
    <row r="1" customFormat="false" ht="57.85" hidden="false" customHeight="false" outlineLevel="0" collapsed="false">
      <c r="A1" s="94"/>
      <c r="B1" s="95" t="s">
        <v>123</v>
      </c>
      <c r="C1" s="96" t="s">
        <v>0</v>
      </c>
      <c r="D1" s="96" t="s">
        <v>124</v>
      </c>
      <c r="E1" s="96" t="s">
        <v>125</v>
      </c>
      <c r="F1" s="96" t="s">
        <v>126</v>
      </c>
      <c r="G1" s="96" t="s">
        <v>127</v>
      </c>
      <c r="H1" s="96" t="s">
        <v>128</v>
      </c>
    </row>
    <row r="2" customFormat="false" ht="12.8" hidden="false" customHeight="false" outlineLevel="0" collapsed="false">
      <c r="A2" s="94"/>
      <c r="B2" s="95"/>
      <c r="C2" s="94"/>
      <c r="D2" s="94"/>
      <c r="E2" s="94"/>
      <c r="F2" s="94"/>
      <c r="G2" s="94"/>
      <c r="H2" s="94"/>
    </row>
    <row r="3" customFormat="false" ht="15" hidden="false" customHeight="false" outlineLevel="0" collapsed="false">
      <c r="A3" s="97" t="n">
        <v>1993</v>
      </c>
      <c r="B3" s="98" t="n">
        <v>-0.0176975770327058</v>
      </c>
      <c r="C3" s="94"/>
      <c r="D3" s="94"/>
      <c r="E3" s="94"/>
      <c r="F3" s="94"/>
      <c r="G3" s="94"/>
      <c r="H3" s="94"/>
    </row>
    <row r="4" customFormat="false" ht="15" hidden="false" customHeight="false" outlineLevel="0" collapsed="false">
      <c r="A4" s="97" t="n">
        <v>1994</v>
      </c>
      <c r="B4" s="99" t="n">
        <v>-0.0265706733334723</v>
      </c>
      <c r="C4" s="94"/>
      <c r="D4" s="94"/>
      <c r="E4" s="94"/>
      <c r="F4" s="94"/>
      <c r="G4" s="94"/>
      <c r="H4" s="94"/>
    </row>
    <row r="5" customFormat="false" ht="15" hidden="false" customHeight="false" outlineLevel="0" collapsed="false">
      <c r="A5" s="97" t="n">
        <v>1995</v>
      </c>
      <c r="B5" s="98" t="n">
        <v>-0.0223256780195043</v>
      </c>
      <c r="C5" s="94"/>
      <c r="D5" s="94"/>
      <c r="E5" s="94"/>
      <c r="F5" s="94"/>
      <c r="G5" s="94"/>
      <c r="H5" s="94"/>
    </row>
    <row r="6" customFormat="false" ht="15" hidden="false" customHeight="false" outlineLevel="0" collapsed="false">
      <c r="A6" s="97" t="n">
        <v>1996</v>
      </c>
      <c r="B6" s="99" t="n">
        <v>-0.0232748001171907</v>
      </c>
      <c r="C6" s="94"/>
      <c r="D6" s="94"/>
      <c r="E6" s="94"/>
      <c r="F6" s="94"/>
      <c r="G6" s="94"/>
      <c r="H6" s="94"/>
    </row>
    <row r="7" customFormat="false" ht="15" hidden="false" customHeight="false" outlineLevel="0" collapsed="false">
      <c r="A7" s="97" t="n">
        <v>1997</v>
      </c>
      <c r="B7" s="98" t="n">
        <v>-0.0208020897656273</v>
      </c>
      <c r="C7" s="94"/>
      <c r="D7" s="94"/>
      <c r="E7" s="94"/>
      <c r="F7" s="94"/>
      <c r="G7" s="94"/>
      <c r="H7" s="94"/>
    </row>
    <row r="8" customFormat="false" ht="15" hidden="false" customHeight="false" outlineLevel="0" collapsed="false">
      <c r="A8" s="97" t="n">
        <v>1998</v>
      </c>
      <c r="B8" s="99" t="n">
        <v>-0.0271450823041349</v>
      </c>
      <c r="C8" s="94"/>
      <c r="D8" s="94"/>
      <c r="E8" s="94"/>
      <c r="F8" s="94"/>
      <c r="G8" s="94"/>
      <c r="H8" s="94"/>
    </row>
    <row r="9" customFormat="false" ht="15" hidden="false" customHeight="false" outlineLevel="0" collapsed="false">
      <c r="A9" s="97" t="n">
        <v>1999</v>
      </c>
      <c r="B9" s="98" t="n">
        <v>-0.0321516368666459</v>
      </c>
      <c r="C9" s="94"/>
      <c r="D9" s="94"/>
      <c r="E9" s="94"/>
      <c r="F9" s="94"/>
      <c r="G9" s="94"/>
      <c r="H9" s="94"/>
    </row>
    <row r="10" customFormat="false" ht="15" hidden="false" customHeight="false" outlineLevel="0" collapsed="false">
      <c r="A10" s="97" t="n">
        <v>2000</v>
      </c>
      <c r="B10" s="99" t="n">
        <v>-0.0337754965366008</v>
      </c>
      <c r="C10" s="94"/>
      <c r="D10" s="94"/>
      <c r="E10" s="94"/>
      <c r="F10" s="94"/>
      <c r="G10" s="94"/>
      <c r="H10" s="94"/>
    </row>
    <row r="11" customFormat="false" ht="15" hidden="false" customHeight="false" outlineLevel="0" collapsed="false">
      <c r="A11" s="97" t="n">
        <v>2001</v>
      </c>
      <c r="B11" s="98" t="n">
        <v>-0.0343324976529175</v>
      </c>
      <c r="C11" s="94"/>
      <c r="D11" s="94"/>
      <c r="E11" s="94"/>
      <c r="F11" s="94"/>
      <c r="G11" s="94"/>
      <c r="H11" s="94"/>
    </row>
    <row r="12" customFormat="false" ht="15" hidden="false" customHeight="false" outlineLevel="0" collapsed="false">
      <c r="A12" s="97" t="n">
        <v>2002</v>
      </c>
      <c r="B12" s="99" t="n">
        <v>-0.0297003395722639</v>
      </c>
      <c r="C12" s="94"/>
      <c r="D12" s="94"/>
      <c r="E12" s="94"/>
      <c r="F12" s="94"/>
      <c r="G12" s="94"/>
      <c r="H12" s="94"/>
    </row>
    <row r="13" customFormat="false" ht="15" hidden="false" customHeight="false" outlineLevel="0" collapsed="false">
      <c r="A13" s="97" t="n">
        <v>2003</v>
      </c>
      <c r="B13" s="98" t="n">
        <v>-0.0277579380361316</v>
      </c>
      <c r="C13" s="94"/>
      <c r="D13" s="94"/>
      <c r="E13" s="94"/>
      <c r="F13" s="94"/>
      <c r="G13" s="94"/>
      <c r="H13" s="94"/>
    </row>
    <row r="14" customFormat="false" ht="15" hidden="false" customHeight="false" outlineLevel="0" collapsed="false">
      <c r="A14" s="97" t="n">
        <v>2004</v>
      </c>
      <c r="B14" s="99" t="n">
        <v>-0.0218853689158177</v>
      </c>
      <c r="C14" s="94"/>
      <c r="D14" s="94"/>
      <c r="E14" s="94"/>
      <c r="F14" s="94"/>
      <c r="G14" s="94"/>
      <c r="H14" s="94"/>
    </row>
    <row r="15" customFormat="false" ht="15" hidden="false" customHeight="false" outlineLevel="0" collapsed="false">
      <c r="A15" s="97" t="n">
        <v>2005</v>
      </c>
      <c r="B15" s="98" t="n">
        <v>-0.0179040572743257</v>
      </c>
      <c r="C15" s="94"/>
      <c r="D15" s="94"/>
      <c r="E15" s="94"/>
      <c r="F15" s="94"/>
      <c r="G15" s="94"/>
      <c r="H15" s="94"/>
    </row>
    <row r="16" customFormat="false" ht="15" hidden="false" customHeight="false" outlineLevel="0" collapsed="false">
      <c r="A16" s="97" t="n">
        <v>2006</v>
      </c>
      <c r="B16" s="99" t="n">
        <v>-0.0165135934957867</v>
      </c>
      <c r="C16" s="94"/>
      <c r="D16" s="94"/>
      <c r="E16" s="94"/>
      <c r="F16" s="94"/>
      <c r="G16" s="94"/>
      <c r="H16" s="94"/>
    </row>
    <row r="17" customFormat="false" ht="15" hidden="false" customHeight="false" outlineLevel="0" collapsed="false">
      <c r="A17" s="97" t="n">
        <v>2007</v>
      </c>
      <c r="B17" s="98" t="n">
        <v>-0.0158656512635353</v>
      </c>
      <c r="C17" s="94"/>
      <c r="D17" s="94"/>
      <c r="E17" s="94"/>
      <c r="F17" s="94"/>
      <c r="G17" s="94"/>
      <c r="H17" s="94"/>
    </row>
    <row r="18" customFormat="false" ht="15" hidden="false" customHeight="false" outlineLevel="0" collapsed="false">
      <c r="A18" s="97" t="n">
        <v>2008</v>
      </c>
      <c r="B18" s="99" t="n">
        <v>-0.0183013371636907</v>
      </c>
      <c r="C18" s="94"/>
      <c r="D18" s="94"/>
      <c r="E18" s="94"/>
      <c r="F18" s="94"/>
      <c r="G18" s="94"/>
      <c r="H18" s="94"/>
    </row>
    <row r="19" customFormat="false" ht="15" hidden="false" customHeight="false" outlineLevel="0" collapsed="false">
      <c r="A19" s="97" t="n">
        <v>2009</v>
      </c>
      <c r="B19" s="98" t="n">
        <v>-0.0156710909032578</v>
      </c>
      <c r="C19" s="94"/>
      <c r="D19" s="94"/>
      <c r="E19" s="94"/>
      <c r="F19" s="94"/>
      <c r="G19" s="94"/>
      <c r="H19" s="94"/>
    </row>
    <row r="20" customFormat="false" ht="15" hidden="false" customHeight="false" outlineLevel="0" collapsed="false">
      <c r="A20" s="97" t="n">
        <v>2010</v>
      </c>
      <c r="B20" s="99" t="n">
        <v>-0.0158039957303612</v>
      </c>
      <c r="C20" s="94"/>
      <c r="D20" s="94"/>
      <c r="E20" s="94"/>
      <c r="F20" s="94"/>
      <c r="G20" s="94"/>
      <c r="H20" s="94"/>
    </row>
    <row r="21" customFormat="false" ht="15" hidden="false" customHeight="false" outlineLevel="0" collapsed="false">
      <c r="A21" s="97" t="n">
        <v>2011</v>
      </c>
      <c r="B21" s="98" t="n">
        <v>-0.0158943271566621</v>
      </c>
      <c r="C21" s="94"/>
      <c r="D21" s="94"/>
      <c r="E21" s="94"/>
      <c r="F21" s="94"/>
      <c r="G21" s="94"/>
      <c r="H21" s="94"/>
    </row>
    <row r="22" customFormat="false" ht="15" hidden="false" customHeight="false" outlineLevel="0" collapsed="false">
      <c r="A22" s="97" t="n">
        <v>2012</v>
      </c>
      <c r="B22" s="99" t="n">
        <v>-0.0195335859314802</v>
      </c>
      <c r="C22" s="94"/>
      <c r="D22" s="94"/>
      <c r="E22" s="94"/>
      <c r="F22" s="94"/>
      <c r="G22" s="94"/>
      <c r="H22" s="94"/>
    </row>
    <row r="23" customFormat="false" ht="15" hidden="false" customHeight="false" outlineLevel="0" collapsed="false">
      <c r="A23" s="97" t="n">
        <v>2013</v>
      </c>
      <c r="B23" s="98" t="n">
        <v>-0.02109912849421</v>
      </c>
      <c r="C23" s="94"/>
      <c r="D23" s="94"/>
      <c r="E23" s="94"/>
      <c r="F23" s="94"/>
      <c r="G23" s="94"/>
      <c r="H23" s="94"/>
    </row>
    <row r="24" customFormat="false" ht="15" hidden="false" customHeight="false" outlineLevel="0" collapsed="false">
      <c r="A24" s="97" t="n">
        <v>2014</v>
      </c>
      <c r="B24" s="99" t="n">
        <v>-0.0217418594917814</v>
      </c>
      <c r="C24" s="100" t="n">
        <f aca="false">'Central scenario'!AL3</f>
        <v>-0.0196925047215125</v>
      </c>
      <c r="D24" s="101"/>
      <c r="E24" s="94"/>
      <c r="F24" s="94"/>
      <c r="G24" s="94"/>
      <c r="H24" s="94"/>
    </row>
    <row r="25" customFormat="false" ht="15" hidden="false" customHeight="false" outlineLevel="0" collapsed="false">
      <c r="A25" s="97" t="n">
        <v>2015</v>
      </c>
      <c r="B25" s="98" t="n">
        <v>-0.02830905931782</v>
      </c>
      <c r="C25" s="100" t="n">
        <f aca="false">'Central scenario'!AL4</f>
        <v>-0.0328930718673194</v>
      </c>
      <c r="D25" s="101"/>
      <c r="E25" s="94"/>
      <c r="F25" s="94"/>
      <c r="G25" s="94"/>
      <c r="H25" s="94"/>
    </row>
    <row r="26" customFormat="false" ht="15" hidden="false" customHeight="false" outlineLevel="0" collapsed="false">
      <c r="A26" s="97" t="n">
        <v>2016</v>
      </c>
      <c r="B26" s="99" t="n">
        <v>-0.031163226932361</v>
      </c>
      <c r="C26" s="100" t="n">
        <f aca="false">'Central scenario'!AL5</f>
        <v>-0.0327968849329026</v>
      </c>
      <c r="D26" s="100" t="n">
        <f aca="false">'Central scenario'!BO5</f>
        <v>-0.0328368529053519</v>
      </c>
      <c r="E26" s="94"/>
      <c r="F26" s="94"/>
      <c r="G26" s="94"/>
      <c r="H26" s="94"/>
    </row>
    <row r="27" customFormat="false" ht="15" hidden="false" customHeight="false" outlineLevel="0" collapsed="false">
      <c r="A27" s="97" t="n">
        <v>2017</v>
      </c>
      <c r="B27" s="98" t="n">
        <v>-0.031311152517781</v>
      </c>
      <c r="C27" s="100" t="n">
        <f aca="false">'Central scenario'!AL6</f>
        <v>-0.0365372181621095</v>
      </c>
      <c r="D27" s="100" t="n">
        <f aca="false">'Central scenario'!BO6</f>
        <v>-0.0370800402140634</v>
      </c>
      <c r="E27" s="102" t="n">
        <f aca="false">'Low scenario'!AL6</f>
        <v>-0.0365372181621095</v>
      </c>
      <c r="F27" s="102" t="n">
        <f aca="false">'Low scenario'!BO6</f>
        <v>-0.0370800402140634</v>
      </c>
      <c r="G27" s="102" t="n">
        <f aca="false">'High scenario'!AL6</f>
        <v>-0.0365372181621095</v>
      </c>
      <c r="H27" s="102" t="n">
        <f aca="false">'High scenario'!BO6</f>
        <v>-0.0370800402140634</v>
      </c>
    </row>
    <row r="28" customFormat="false" ht="15" hidden="false" customHeight="false" outlineLevel="0" collapsed="false">
      <c r="A28" s="97" t="n">
        <v>2018</v>
      </c>
      <c r="B28" s="99" t="n">
        <v>-0.033240002411513</v>
      </c>
      <c r="C28" s="100" t="n">
        <f aca="false">'Central scenario'!AL7</f>
        <v>-0.0368373483724276</v>
      </c>
      <c r="D28" s="100" t="n">
        <f aca="false">'Central scenario'!BO7</f>
        <v>-0.0377885224575695</v>
      </c>
      <c r="E28" s="102" t="n">
        <f aca="false">'Low scenario'!AL7</f>
        <v>-0.0368373483724276</v>
      </c>
      <c r="F28" s="102" t="n">
        <f aca="false">'Low scenario'!BO7</f>
        <v>-0.0377885224575695</v>
      </c>
      <c r="G28" s="102" t="n">
        <f aca="false">'High scenario'!AL7</f>
        <v>-0.0368373483724276</v>
      </c>
      <c r="H28" s="102" t="n">
        <f aca="false">'High scenario'!BO7</f>
        <v>-0.0377885224575695</v>
      </c>
    </row>
    <row r="29" customFormat="false" ht="12.8" hidden="false" customHeight="false" outlineLevel="0" collapsed="false">
      <c r="A29" s="97" t="n">
        <v>2019</v>
      </c>
      <c r="B29" s="94"/>
      <c r="C29" s="100" t="n">
        <f aca="false">'Central scenario'!AL8</f>
        <v>-0.0379046896237167</v>
      </c>
      <c r="D29" s="100" t="n">
        <f aca="false">'Central scenario'!BO8</f>
        <v>-0.0387698546571102</v>
      </c>
      <c r="E29" s="102" t="n">
        <f aca="false">'Low scenario'!AL8</f>
        <v>-0.0378595109211102</v>
      </c>
      <c r="F29" s="102" t="n">
        <f aca="false">'Low scenario'!BO8</f>
        <v>-0.0387246759545038</v>
      </c>
      <c r="G29" s="102" t="n">
        <f aca="false">'High scenario'!AL8</f>
        <v>-0.0378593662635754</v>
      </c>
      <c r="H29" s="102" t="n">
        <f aca="false">'High scenario'!BO8</f>
        <v>-0.038724531296969</v>
      </c>
    </row>
    <row r="30" customFormat="false" ht="12.8" hidden="false" customHeight="false" outlineLevel="0" collapsed="false">
      <c r="A30" s="97" t="n">
        <v>2020</v>
      </c>
      <c r="B30" s="94"/>
      <c r="C30" s="100" t="n">
        <f aca="false">'Central scenario'!AL9</f>
        <v>-0.0469090078355711</v>
      </c>
      <c r="D30" s="100" t="n">
        <f aca="false">'Central scenario'!BO9</f>
        <v>-0.0482840315127641</v>
      </c>
      <c r="E30" s="102" t="n">
        <f aca="false">'Low scenario'!AL9</f>
        <v>-0.0466026987213428</v>
      </c>
      <c r="F30" s="102" t="n">
        <f aca="false">'Low scenario'!BO9</f>
        <v>-0.0479727542943235</v>
      </c>
      <c r="G30" s="102" t="n">
        <f aca="false">'High scenario'!AL9</f>
        <v>-0.0472709302147546</v>
      </c>
      <c r="H30" s="102" t="n">
        <f aca="false">'High scenario'!BO9</f>
        <v>-0.048652765156163</v>
      </c>
    </row>
    <row r="31" customFormat="false" ht="12.8" hidden="false" customHeight="false" outlineLevel="0" collapsed="false">
      <c r="A31" s="97" t="n">
        <v>2021</v>
      </c>
      <c r="B31" s="94"/>
      <c r="C31" s="100" t="n">
        <f aca="false">'Central scenario'!AL10</f>
        <v>-0.0394732004909306</v>
      </c>
      <c r="D31" s="100" t="n">
        <f aca="false">'Central scenario'!BO10</f>
        <v>-0.041222388691097</v>
      </c>
      <c r="E31" s="102" t="n">
        <f aca="false">'Low scenario'!AL10</f>
        <v>-0.0381883994087507</v>
      </c>
      <c r="F31" s="102" t="n">
        <f aca="false">'Low scenario'!BO10</f>
        <v>-0.0398935218539058</v>
      </c>
      <c r="G31" s="102" t="n">
        <f aca="false">'High scenario'!AL10</f>
        <v>-0.0404540479848508</v>
      </c>
      <c r="H31" s="102" t="n">
        <f aca="false">'High scenario'!BO10</f>
        <v>-0.0422508628266423</v>
      </c>
    </row>
    <row r="32" customFormat="false" ht="12.8" hidden="false" customHeight="false" outlineLevel="0" collapsed="false">
      <c r="A32" s="97" t="n">
        <v>2022</v>
      </c>
      <c r="B32" s="94"/>
      <c r="C32" s="100" t="n">
        <f aca="false">'Central scenario'!AL11</f>
        <v>-0.0424117574516713</v>
      </c>
      <c r="D32" s="100" t="n">
        <f aca="false">'Central scenario'!BO11</f>
        <v>-0.044622329997892</v>
      </c>
      <c r="E32" s="102" t="n">
        <f aca="false">'Low scenario'!AL11</f>
        <v>-0.0405311714121355</v>
      </c>
      <c r="F32" s="102" t="n">
        <f aca="false">'Low scenario'!BO11</f>
        <v>-0.0426253969401129</v>
      </c>
      <c r="G32" s="102" t="n">
        <f aca="false">'High scenario'!AL11</f>
        <v>-0.0440186470060482</v>
      </c>
      <c r="H32" s="102" t="n">
        <f aca="false">'High scenario'!BO11</f>
        <v>-0.0463041868875372</v>
      </c>
    </row>
    <row r="33" customFormat="false" ht="12.8" hidden="false" customHeight="false" outlineLevel="0" collapsed="false">
      <c r="A33" s="97" t="n">
        <v>2023</v>
      </c>
      <c r="B33" s="94"/>
      <c r="C33" s="100" t="n">
        <f aca="false">'Central scenario'!AL12</f>
        <v>-0.043073378265163</v>
      </c>
      <c r="D33" s="100" t="n">
        <f aca="false">'Central scenario'!BO12</f>
        <v>-0.0456430701071018</v>
      </c>
      <c r="E33" s="102" t="n">
        <f aca="false">'Low scenario'!AL12</f>
        <v>-0.0417450547402454</v>
      </c>
      <c r="F33" s="102" t="n">
        <f aca="false">'Low scenario'!BO12</f>
        <v>-0.0441993889014412</v>
      </c>
      <c r="G33" s="102" t="n">
        <f aca="false">'High scenario'!AL12</f>
        <v>-0.0450550780420727</v>
      </c>
      <c r="H33" s="102" t="n">
        <f aca="false">'High scenario'!BO12</f>
        <v>-0.0477756975475659</v>
      </c>
    </row>
    <row r="34" customFormat="false" ht="12.8" hidden="false" customHeight="false" outlineLevel="0" collapsed="false">
      <c r="A34" s="97" t="n">
        <v>2024</v>
      </c>
      <c r="B34" s="94"/>
      <c r="C34" s="103" t="n">
        <f aca="false">'Central scenario'!AL13</f>
        <v>-0.0458812489945197</v>
      </c>
      <c r="D34" s="103" t="n">
        <f aca="false">'Central scenario'!BO13</f>
        <v>-0.0489384142728894</v>
      </c>
      <c r="E34" s="102" t="n">
        <f aca="false">'Low scenario'!AL13</f>
        <v>-0.0452485323379751</v>
      </c>
      <c r="F34" s="102" t="n">
        <f aca="false">'Low scenario'!BO13</f>
        <v>-0.0481367233834861</v>
      </c>
      <c r="G34" s="102" t="n">
        <f aca="false">'High scenario'!AL13</f>
        <v>-0.0469504253743226</v>
      </c>
      <c r="H34" s="102" t="n">
        <f aca="false">'High scenario'!BO13</f>
        <v>-0.0501058488733252</v>
      </c>
    </row>
    <row r="35" customFormat="false" ht="12.8" hidden="false" customHeight="false" outlineLevel="0" collapsed="false">
      <c r="A35" s="97" t="n">
        <v>2025</v>
      </c>
      <c r="B35" s="94"/>
      <c r="C35" s="104" t="n">
        <f aca="false">'Central scenario'!AL14</f>
        <v>-0.0476913940007616</v>
      </c>
      <c r="D35" s="104" t="n">
        <f aca="false">'Central scenario'!BO14</f>
        <v>-0.0519815453450363</v>
      </c>
      <c r="E35" s="102" t="n">
        <f aca="false">'Low scenario'!AL14</f>
        <v>-0.0472882972852073</v>
      </c>
      <c r="F35" s="102" t="n">
        <f aca="false">'Low scenario'!BO14</f>
        <v>-0.0513498631059456</v>
      </c>
      <c r="G35" s="102" t="n">
        <f aca="false">'High scenario'!AL14</f>
        <v>-0.0482677525212564</v>
      </c>
      <c r="H35" s="102" t="n">
        <f aca="false">'High scenario'!BO14</f>
        <v>-0.0525374694616878</v>
      </c>
    </row>
    <row r="36" customFormat="false" ht="12.8" hidden="false" customHeight="false" outlineLevel="0" collapsed="false">
      <c r="A36" s="97" t="n">
        <v>2026</v>
      </c>
      <c r="B36" s="94"/>
      <c r="C36" s="105" t="n">
        <f aca="false">'Central scenario'!AL15</f>
        <v>-0.0505628194357952</v>
      </c>
      <c r="D36" s="105" t="n">
        <f aca="false">'Central scenario'!BO15</f>
        <v>-0.0564616240987016</v>
      </c>
      <c r="E36" s="102" t="n">
        <f aca="false">'Low scenario'!AL15</f>
        <v>-0.050027582494082</v>
      </c>
      <c r="F36" s="102" t="n">
        <f aca="false">'Low scenario'!BO15</f>
        <v>-0.0557254525037408</v>
      </c>
      <c r="G36" s="102" t="n">
        <f aca="false">'High scenario'!AL15</f>
        <v>-0.0499967482749803</v>
      </c>
      <c r="H36" s="102" t="n">
        <f aca="false">'High scenario'!BO15</f>
        <v>-0.0558620005290678</v>
      </c>
    </row>
    <row r="37" customFormat="false" ht="12.8" hidden="false" customHeight="false" outlineLevel="0" collapsed="false">
      <c r="A37" s="97" t="n">
        <v>2027</v>
      </c>
      <c r="B37" s="94"/>
      <c r="C37" s="105" t="n">
        <f aca="false">'Central scenario'!AL16</f>
        <v>-0.0509364898478234</v>
      </c>
      <c r="D37" s="105" t="n">
        <f aca="false">'Central scenario'!BO16</f>
        <v>-0.0579909719790653</v>
      </c>
      <c r="E37" s="102" t="n">
        <f aca="false">'Low scenario'!AL16</f>
        <v>-0.0500154234176754</v>
      </c>
      <c r="F37" s="102" t="n">
        <f aca="false">'Low scenario'!BO16</f>
        <v>-0.0568574209534565</v>
      </c>
      <c r="G37" s="102" t="n">
        <f aca="false">'High scenario'!AL16</f>
        <v>-0.0480051414483177</v>
      </c>
      <c r="H37" s="102" t="n">
        <f aca="false">'High scenario'!BO16</f>
        <v>-0.0548805476798366</v>
      </c>
    </row>
    <row r="38" customFormat="false" ht="12.8" hidden="false" customHeight="false" outlineLevel="0" collapsed="false">
      <c r="A38" s="97" t="n">
        <v>2028</v>
      </c>
      <c r="B38" s="101"/>
      <c r="C38" s="105" t="n">
        <f aca="false">'Central scenario'!AL17</f>
        <v>-0.0491470675803239</v>
      </c>
      <c r="D38" s="105" t="n">
        <f aca="false">'Central scenario'!BO17</f>
        <v>-0.0572443175172263</v>
      </c>
      <c r="E38" s="102" t="n">
        <f aca="false">'Low scenario'!AL17</f>
        <v>-0.0495396686207961</v>
      </c>
      <c r="F38" s="102" t="n">
        <f aca="false">'Low scenario'!BO17</f>
        <v>-0.0573206481593083</v>
      </c>
      <c r="G38" s="102" t="n">
        <f aca="false">'High scenario'!AL17</f>
        <v>-0.0458087452993688</v>
      </c>
      <c r="H38" s="102" t="n">
        <f aca="false">'High scenario'!BO17</f>
        <v>-0.0536134299283266</v>
      </c>
    </row>
    <row r="39" customFormat="false" ht="12.8" hidden="false" customHeight="false" outlineLevel="0" collapsed="false">
      <c r="A39" s="97" t="n">
        <v>2029</v>
      </c>
      <c r="B39" s="101"/>
      <c r="C39" s="104" t="n">
        <f aca="false">'Central scenario'!AL18</f>
        <v>-0.0472402821570555</v>
      </c>
      <c r="D39" s="104" t="n">
        <f aca="false">'Central scenario'!BO18</f>
        <v>-0.0565354067552071</v>
      </c>
      <c r="E39" s="102" t="n">
        <f aca="false">'Low scenario'!AL18</f>
        <v>-0.0487468381869297</v>
      </c>
      <c r="F39" s="102" t="n">
        <f aca="false">'Low scenario'!BO18</f>
        <v>-0.0575947351758867</v>
      </c>
      <c r="G39" s="102" t="n">
        <f aca="false">'High scenario'!AL18</f>
        <v>-0.0428152724945521</v>
      </c>
      <c r="H39" s="102" t="n">
        <f aca="false">'High scenario'!BO18</f>
        <v>-0.0518358584892287</v>
      </c>
    </row>
    <row r="40" customFormat="false" ht="12.8" hidden="false" customHeight="false" outlineLevel="0" collapsed="false">
      <c r="A40" s="97" t="n">
        <v>2030</v>
      </c>
      <c r="B40" s="101"/>
      <c r="C40" s="105" t="n">
        <f aca="false">'Central scenario'!AL19</f>
        <v>-0.0459041608984971</v>
      </c>
      <c r="D40" s="105" t="n">
        <f aca="false">'Central scenario'!BO19</f>
        <v>-0.0559906866917611</v>
      </c>
      <c r="E40" s="102" t="n">
        <f aca="false">'Low scenario'!AL19</f>
        <v>-0.047737589195058</v>
      </c>
      <c r="F40" s="102" t="n">
        <f aca="false">'Low scenario'!BO19</f>
        <v>-0.0575043620434062</v>
      </c>
      <c r="G40" s="102" t="n">
        <f aca="false">'High scenario'!AL19</f>
        <v>-0.0405033295256804</v>
      </c>
      <c r="H40" s="102" t="n">
        <f aca="false">'High scenario'!BO19</f>
        <v>-0.0502764652145966</v>
      </c>
    </row>
    <row r="41" customFormat="false" ht="12.8" hidden="false" customHeight="false" outlineLevel="0" collapsed="false">
      <c r="A41" s="97" t="n">
        <v>2031</v>
      </c>
      <c r="B41" s="101"/>
      <c r="C41" s="105" t="n">
        <f aca="false">'Central scenario'!AL20</f>
        <v>-0.044669830118903</v>
      </c>
      <c r="D41" s="105" t="n">
        <f aca="false">'Central scenario'!BO20</f>
        <v>-0.0555595078255029</v>
      </c>
      <c r="E41" s="102" t="n">
        <f aca="false">'Low scenario'!AL20</f>
        <v>-0.0477488473947123</v>
      </c>
      <c r="F41" s="102" t="n">
        <f aca="false">'Low scenario'!BO20</f>
        <v>-0.0583861207006589</v>
      </c>
      <c r="G41" s="102" t="n">
        <f aca="false">'High scenario'!AL20</f>
        <v>-0.0380285120875345</v>
      </c>
      <c r="H41" s="102" t="n">
        <f aca="false">'High scenario'!BO20</f>
        <v>-0.0486670240094003</v>
      </c>
    </row>
    <row r="42" customFormat="false" ht="12.8" hidden="false" customHeight="false" outlineLevel="0" collapsed="false">
      <c r="A42" s="97" t="n">
        <v>2032</v>
      </c>
      <c r="B42" s="101"/>
      <c r="C42" s="105" t="n">
        <f aca="false">'Central scenario'!AL21</f>
        <v>-0.0433098676246601</v>
      </c>
      <c r="D42" s="105" t="n">
        <f aca="false">'Central scenario'!BO21</f>
        <v>-0.0554252486783718</v>
      </c>
      <c r="E42" s="102" t="n">
        <f aca="false">'Low scenario'!AL21</f>
        <v>-0.0468092650599224</v>
      </c>
      <c r="F42" s="102" t="n">
        <f aca="false">'Low scenario'!BO21</f>
        <v>-0.0585448215770763</v>
      </c>
      <c r="G42" s="102" t="n">
        <f aca="false">'High scenario'!AL21</f>
        <v>-0.0357013881384481</v>
      </c>
      <c r="H42" s="102" t="n">
        <f aca="false">'High scenario'!BO21</f>
        <v>-0.0475399470767718</v>
      </c>
    </row>
    <row r="43" customFormat="false" ht="12.8" hidden="false" customHeight="false" outlineLevel="0" collapsed="false">
      <c r="A43" s="97" t="n">
        <v>2033</v>
      </c>
      <c r="B43" s="101"/>
      <c r="C43" s="104" t="n">
        <f aca="false">'Central scenario'!AL22</f>
        <v>-0.0414242980463932</v>
      </c>
      <c r="D43" s="104" t="n">
        <f aca="false">'Central scenario'!BO22</f>
        <v>-0.0545223384790233</v>
      </c>
      <c r="E43" s="102" t="n">
        <f aca="false">'Low scenario'!AL22</f>
        <v>-0.0456844289971522</v>
      </c>
      <c r="F43" s="102" t="n">
        <f aca="false">'Low scenario'!BO22</f>
        <v>-0.0587213421492673</v>
      </c>
      <c r="G43" s="102" t="n">
        <f aca="false">'High scenario'!AL22</f>
        <v>-0.0338162075561382</v>
      </c>
      <c r="H43" s="102" t="n">
        <f aca="false">'High scenario'!BO22</f>
        <v>-0.0467482907190815</v>
      </c>
    </row>
    <row r="44" customFormat="false" ht="12.8" hidden="false" customHeight="false" outlineLevel="0" collapsed="false">
      <c r="A44" s="97" t="n">
        <v>2034</v>
      </c>
      <c r="B44" s="101"/>
      <c r="C44" s="105" t="n">
        <f aca="false">'Central scenario'!AL23</f>
        <v>-0.0403738704991079</v>
      </c>
      <c r="D44" s="105" t="n">
        <f aca="false">'Central scenario'!BO23</f>
        <v>-0.0539713823288266</v>
      </c>
      <c r="E44" s="102" t="n">
        <f aca="false">'Low scenario'!AL23</f>
        <v>-0.0445481136430654</v>
      </c>
      <c r="F44" s="102" t="n">
        <f aca="false">'Low scenario'!BO23</f>
        <v>-0.0585615821901962</v>
      </c>
      <c r="G44" s="102" t="n">
        <f aca="false">'High scenario'!AL23</f>
        <v>-0.0308202281850387</v>
      </c>
      <c r="H44" s="102" t="n">
        <f aca="false">'High scenario'!BO23</f>
        <v>-0.0444238273540065</v>
      </c>
    </row>
    <row r="45" customFormat="false" ht="12.8" hidden="false" customHeight="false" outlineLevel="0" collapsed="false">
      <c r="A45" s="97" t="n">
        <v>2035</v>
      </c>
      <c r="B45" s="101"/>
      <c r="C45" s="105" t="n">
        <f aca="false">'Central scenario'!AL24</f>
        <v>-0.0392758952219374</v>
      </c>
      <c r="D45" s="105" t="n">
        <f aca="false">'Central scenario'!BO24</f>
        <v>-0.0538127536962392</v>
      </c>
      <c r="E45" s="102" t="n">
        <f aca="false">'Low scenario'!AL24</f>
        <v>-0.0425314513905753</v>
      </c>
      <c r="F45" s="102" t="n">
        <f aca="false">'Low scenario'!BO24</f>
        <v>-0.0573711119846991</v>
      </c>
      <c r="G45" s="102" t="n">
        <f aca="false">'High scenario'!AL24</f>
        <v>-0.0292141608956934</v>
      </c>
      <c r="H45" s="102" t="n">
        <f aca="false">'High scenario'!BO24</f>
        <v>-0.0435093330867733</v>
      </c>
    </row>
    <row r="46" customFormat="false" ht="12.8" hidden="false" customHeight="false" outlineLevel="0" collapsed="false">
      <c r="A46" s="97" t="n">
        <v>2036</v>
      </c>
      <c r="B46" s="101"/>
      <c r="C46" s="105" t="n">
        <f aca="false">'Central scenario'!AL25</f>
        <v>-0.0378872511003033</v>
      </c>
      <c r="D46" s="105" t="n">
        <f aca="false">'Central scenario'!BO25</f>
        <v>-0.0531999157621308</v>
      </c>
      <c r="E46" s="102" t="n">
        <f aca="false">'Low scenario'!AL25</f>
        <v>-0.0414703549750735</v>
      </c>
      <c r="F46" s="102" t="n">
        <f aca="false">'Low scenario'!BO25</f>
        <v>-0.0573974921055894</v>
      </c>
      <c r="G46" s="102" t="n">
        <f aca="false">'High scenario'!AL25</f>
        <v>-0.0276193868090764</v>
      </c>
      <c r="H46" s="102" t="n">
        <f aca="false">'High scenario'!BO25</f>
        <v>-0.0427368356022464</v>
      </c>
    </row>
    <row r="47" customFormat="false" ht="12.8" hidden="false" customHeight="false" outlineLevel="0" collapsed="false">
      <c r="A47" s="97" t="n">
        <v>2037</v>
      </c>
      <c r="B47" s="101"/>
      <c r="C47" s="104" t="n">
        <f aca="false">'Central scenario'!AL26</f>
        <v>-0.0353681513713084</v>
      </c>
      <c r="D47" s="104" t="n">
        <f aca="false">'Central scenario'!BO26</f>
        <v>-0.0516533878968296</v>
      </c>
      <c r="E47" s="102" t="n">
        <f aca="false">'Low scenario'!AL26</f>
        <v>-0.0411521202712746</v>
      </c>
      <c r="F47" s="102" t="n">
        <f aca="false">'Low scenario'!BO26</f>
        <v>-0.0585770803593717</v>
      </c>
      <c r="G47" s="102" t="n">
        <f aca="false">'High scenario'!AL26</f>
        <v>-0.0265835719461714</v>
      </c>
      <c r="H47" s="102" t="n">
        <f aca="false">'High scenario'!BO26</f>
        <v>-0.0426225537543034</v>
      </c>
    </row>
    <row r="48" customFormat="false" ht="12.8" hidden="false" customHeight="false" outlineLevel="0" collapsed="false">
      <c r="A48" s="97" t="n">
        <v>2038</v>
      </c>
      <c r="B48" s="101"/>
      <c r="C48" s="105" t="n">
        <f aca="false">'Central scenario'!AL27</f>
        <v>-0.033340504071096</v>
      </c>
      <c r="D48" s="105" t="n">
        <f aca="false">'Central scenario'!BO27</f>
        <v>-0.0507663683830172</v>
      </c>
      <c r="E48" s="102" t="n">
        <f aca="false">'Low scenario'!AL27</f>
        <v>-0.0397621864437705</v>
      </c>
      <c r="F48" s="102" t="n">
        <f aca="false">'Low scenario'!BO27</f>
        <v>-0.0579090988522176</v>
      </c>
      <c r="G48" s="102" t="n">
        <f aca="false">'High scenario'!AL27</f>
        <v>-0.0257780425570024</v>
      </c>
      <c r="H48" s="102" t="n">
        <f aca="false">'High scenario'!BO27</f>
        <v>-0.0423299575620197</v>
      </c>
    </row>
    <row r="49" customFormat="false" ht="12.8" hidden="false" customHeight="false" outlineLevel="0" collapsed="false">
      <c r="A49" s="97" t="n">
        <v>2039</v>
      </c>
      <c r="B49" s="106"/>
      <c r="C49" s="105" t="n">
        <f aca="false">'Central scenario'!AL28</f>
        <v>-0.0327611190660637</v>
      </c>
      <c r="D49" s="105" t="n">
        <f aca="false">'Central scenario'!BO28</f>
        <v>-0.0508931485737325</v>
      </c>
      <c r="E49" s="102" t="n">
        <f aca="false">'Low scenario'!AL28</f>
        <v>-0.0391714847784075</v>
      </c>
      <c r="F49" s="102" t="n">
        <f aca="false">'Low scenario'!BO28</f>
        <v>-0.0584416762805041</v>
      </c>
      <c r="G49" s="102" t="n">
        <f aca="false">'High scenario'!AL28</f>
        <v>-0.0243640418221802</v>
      </c>
      <c r="H49" s="102" t="n">
        <f aca="false">'High scenario'!BO28</f>
        <v>-0.0416775773265998</v>
      </c>
    </row>
    <row r="50" customFormat="false" ht="12.8" hidden="false" customHeight="false" outlineLevel="0" collapsed="false">
      <c r="A50" s="97" t="n">
        <v>2040</v>
      </c>
      <c r="B50" s="107"/>
      <c r="C50" s="105" t="n">
        <f aca="false">'Central scenario'!AL29</f>
        <v>-0.0319987776849393</v>
      </c>
      <c r="D50" s="105" t="n">
        <f aca="false">'Central scenario'!BO29</f>
        <v>-0.050659480278872</v>
      </c>
      <c r="E50" s="102" t="n">
        <f aca="false">'Low scenario'!AL29</f>
        <v>-0.0382684851626041</v>
      </c>
      <c r="F50" s="102" t="n">
        <f aca="false">'Low scenario'!BO29</f>
        <v>-0.0584794191530923</v>
      </c>
      <c r="G50" s="102" t="n">
        <f aca="false">'High scenario'!AL29</f>
        <v>-0.0223850353878035</v>
      </c>
      <c r="H50" s="102" t="n">
        <f aca="false">'High scenario'!BO29</f>
        <v>-0.040421965282509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521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2020-10-16T17:51:14Z</dcterms:modified>
  <cp:revision>306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