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autoCompressPictures="0"/>
  <bookViews>
    <workbookView xWindow="0" yWindow="0" windowWidth="12460" windowHeight="17140" tabRatio="976" activeTab="1"/>
  </bookViews>
  <sheets>
    <sheet name="Low scenario_2" sheetId="1" r:id="rId1"/>
    <sheet name="Central scenario" sheetId="2" r:id="rId2"/>
    <sheet name="Low scenario" sheetId="3" r:id="rId3"/>
    <sheet name="High scenario" sheetId="4" r:id="rId4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5" i="4" l="1"/>
  <c r="I115" i="4"/>
  <c r="L115" i="4"/>
  <c r="Z115" i="4"/>
  <c r="Y115" i="4"/>
  <c r="X115" i="4"/>
  <c r="M115" i="4"/>
  <c r="W115" i="4"/>
  <c r="V115" i="4"/>
  <c r="Q1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D107" i="4"/>
  <c r="D111" i="4"/>
  <c r="D1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79" i="4"/>
  <c r="C83" i="4"/>
  <c r="C87" i="4"/>
  <c r="C91" i="4"/>
  <c r="C95" i="4"/>
  <c r="C99" i="4"/>
  <c r="C103" i="4"/>
  <c r="C107" i="4"/>
  <c r="C111" i="4"/>
  <c r="C115" i="4"/>
  <c r="H114" i="4"/>
  <c r="I114" i="4"/>
  <c r="L114" i="4"/>
  <c r="Z114" i="4"/>
  <c r="Y114" i="4"/>
  <c r="X114" i="4"/>
  <c r="M114" i="4"/>
  <c r="W114" i="4"/>
  <c r="V114" i="4"/>
  <c r="Q1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D110" i="4"/>
  <c r="D1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C78" i="4"/>
  <c r="C82" i="4"/>
  <c r="C86" i="4"/>
  <c r="C90" i="4"/>
  <c r="C94" i="4"/>
  <c r="C98" i="4"/>
  <c r="C102" i="4"/>
  <c r="C106" i="4"/>
  <c r="C110" i="4"/>
  <c r="C114" i="4"/>
  <c r="H113" i="4"/>
  <c r="I113" i="4"/>
  <c r="L113" i="4"/>
  <c r="Z113" i="4"/>
  <c r="Y113" i="4"/>
  <c r="X113" i="4"/>
  <c r="M113" i="4"/>
  <c r="W113" i="4"/>
  <c r="V113" i="4"/>
  <c r="Q1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D109" i="4"/>
  <c r="D113" i="4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77" i="4"/>
  <c r="C81" i="4"/>
  <c r="C85" i="4"/>
  <c r="C89" i="4"/>
  <c r="C93" i="4"/>
  <c r="C97" i="4"/>
  <c r="C101" i="4"/>
  <c r="C105" i="4"/>
  <c r="C109" i="4"/>
  <c r="C113" i="4"/>
  <c r="H112" i="4"/>
  <c r="I112" i="4"/>
  <c r="L112" i="4"/>
  <c r="Z112" i="4"/>
  <c r="Y112" i="4"/>
  <c r="X112" i="4"/>
  <c r="M112" i="4"/>
  <c r="W112" i="4"/>
  <c r="V112" i="4"/>
  <c r="Q1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D108" i="4"/>
  <c r="D1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C76" i="4"/>
  <c r="C80" i="4"/>
  <c r="C84" i="4"/>
  <c r="C88" i="4"/>
  <c r="C92" i="4"/>
  <c r="C96" i="4"/>
  <c r="C100" i="4"/>
  <c r="C104" i="4"/>
  <c r="C108" i="4"/>
  <c r="C112" i="4"/>
  <c r="H111" i="4"/>
  <c r="I111" i="4"/>
  <c r="L111" i="4"/>
  <c r="Z111" i="4"/>
  <c r="Y111" i="4"/>
  <c r="X111" i="4"/>
  <c r="M111" i="4"/>
  <c r="W111" i="4"/>
  <c r="V111" i="4"/>
  <c r="Q111" i="4"/>
  <c r="H110" i="4"/>
  <c r="I110" i="4"/>
  <c r="L110" i="4"/>
  <c r="Z110" i="4"/>
  <c r="Y110" i="4"/>
  <c r="X110" i="4"/>
  <c r="M110" i="4"/>
  <c r="W110" i="4"/>
  <c r="V110" i="4"/>
  <c r="Q110" i="4"/>
  <c r="H109" i="4"/>
  <c r="I109" i="4"/>
  <c r="L109" i="4"/>
  <c r="Z109" i="4"/>
  <c r="Y109" i="4"/>
  <c r="X109" i="4"/>
  <c r="M109" i="4"/>
  <c r="W109" i="4"/>
  <c r="V109" i="4"/>
  <c r="Q109" i="4"/>
  <c r="H108" i="4"/>
  <c r="I108" i="4"/>
  <c r="L108" i="4"/>
  <c r="Z108" i="4"/>
  <c r="Y108" i="4"/>
  <c r="X108" i="4"/>
  <c r="M108" i="4"/>
  <c r="W108" i="4"/>
  <c r="V108" i="4"/>
  <c r="Q108" i="4"/>
  <c r="H107" i="4"/>
  <c r="I107" i="4"/>
  <c r="L107" i="4"/>
  <c r="Z107" i="4"/>
  <c r="Y107" i="4"/>
  <c r="X107" i="4"/>
  <c r="M107" i="4"/>
  <c r="W107" i="4"/>
  <c r="V107" i="4"/>
  <c r="Q107" i="4"/>
  <c r="H106" i="4"/>
  <c r="I106" i="4"/>
  <c r="L106" i="4"/>
  <c r="Z106" i="4"/>
  <c r="Y106" i="4"/>
  <c r="X106" i="4"/>
  <c r="M106" i="4"/>
  <c r="W106" i="4"/>
  <c r="V106" i="4"/>
  <c r="Q106" i="4"/>
  <c r="H105" i="4"/>
  <c r="I105" i="4"/>
  <c r="L105" i="4"/>
  <c r="Z105" i="4"/>
  <c r="Y105" i="4"/>
  <c r="X105" i="4"/>
  <c r="M105" i="4"/>
  <c r="W105" i="4"/>
  <c r="V105" i="4"/>
  <c r="Q105" i="4"/>
  <c r="H104" i="4"/>
  <c r="I104" i="4"/>
  <c r="L104" i="4"/>
  <c r="Z104" i="4"/>
  <c r="Y104" i="4"/>
  <c r="X104" i="4"/>
  <c r="M104" i="4"/>
  <c r="W104" i="4"/>
  <c r="V104" i="4"/>
  <c r="Q104" i="4"/>
  <c r="H103" i="4"/>
  <c r="I103" i="4"/>
  <c r="L103" i="4"/>
  <c r="Z103" i="4"/>
  <c r="Y103" i="4"/>
  <c r="X103" i="4"/>
  <c r="M103" i="4"/>
  <c r="W103" i="4"/>
  <c r="V103" i="4"/>
  <c r="Q103" i="4"/>
  <c r="H102" i="4"/>
  <c r="I102" i="4"/>
  <c r="L102" i="4"/>
  <c r="Z102" i="4"/>
  <c r="Y102" i="4"/>
  <c r="X102" i="4"/>
  <c r="M102" i="4"/>
  <c r="W102" i="4"/>
  <c r="V102" i="4"/>
  <c r="Q102" i="4"/>
  <c r="H101" i="4"/>
  <c r="I101" i="4"/>
  <c r="L101" i="4"/>
  <c r="Z101" i="4"/>
  <c r="Y101" i="4"/>
  <c r="X101" i="4"/>
  <c r="M101" i="4"/>
  <c r="W101" i="4"/>
  <c r="V101" i="4"/>
  <c r="Q101" i="4"/>
  <c r="H100" i="4"/>
  <c r="I100" i="4"/>
  <c r="L100" i="4"/>
  <c r="Z100" i="4"/>
  <c r="Y100" i="4"/>
  <c r="X100" i="4"/>
  <c r="M100" i="4"/>
  <c r="W100" i="4"/>
  <c r="V100" i="4"/>
  <c r="Q100" i="4"/>
  <c r="H99" i="4"/>
  <c r="I99" i="4"/>
  <c r="L99" i="4"/>
  <c r="Z99" i="4"/>
  <c r="Y99" i="4"/>
  <c r="X99" i="4"/>
  <c r="M99" i="4"/>
  <c r="W99" i="4"/>
  <c r="V99" i="4"/>
  <c r="Q99" i="4"/>
  <c r="H98" i="4"/>
  <c r="I98" i="4"/>
  <c r="L98" i="4"/>
  <c r="Z98" i="4"/>
  <c r="Y98" i="4"/>
  <c r="X98" i="4"/>
  <c r="M98" i="4"/>
  <c r="W98" i="4"/>
  <c r="V98" i="4"/>
  <c r="Q98" i="4"/>
  <c r="H97" i="4"/>
  <c r="I97" i="4"/>
  <c r="L97" i="4"/>
  <c r="Z97" i="4"/>
  <c r="Y97" i="4"/>
  <c r="X97" i="4"/>
  <c r="M97" i="4"/>
  <c r="W97" i="4"/>
  <c r="V97" i="4"/>
  <c r="Q97" i="4"/>
  <c r="H96" i="4"/>
  <c r="I96" i="4"/>
  <c r="L96" i="4"/>
  <c r="Z96" i="4"/>
  <c r="Y96" i="4"/>
  <c r="X96" i="4"/>
  <c r="M96" i="4"/>
  <c r="W96" i="4"/>
  <c r="V96" i="4"/>
  <c r="Q96" i="4"/>
  <c r="H95" i="4"/>
  <c r="I95" i="4"/>
  <c r="L95" i="4"/>
  <c r="Z95" i="4"/>
  <c r="Y95" i="4"/>
  <c r="X95" i="4"/>
  <c r="M95" i="4"/>
  <c r="W95" i="4"/>
  <c r="V95" i="4"/>
  <c r="Q95" i="4"/>
  <c r="H94" i="4"/>
  <c r="I94" i="4"/>
  <c r="L94" i="4"/>
  <c r="Z94" i="4"/>
  <c r="Y94" i="4"/>
  <c r="X94" i="4"/>
  <c r="M94" i="4"/>
  <c r="W94" i="4"/>
  <c r="V94" i="4"/>
  <c r="Q94" i="4"/>
  <c r="H93" i="4"/>
  <c r="I93" i="4"/>
  <c r="L93" i="4"/>
  <c r="Z93" i="4"/>
  <c r="Y93" i="4"/>
  <c r="X93" i="4"/>
  <c r="M93" i="4"/>
  <c r="W93" i="4"/>
  <c r="V93" i="4"/>
  <c r="Q93" i="4"/>
  <c r="H92" i="4"/>
  <c r="I92" i="4"/>
  <c r="L92" i="4"/>
  <c r="Z92" i="4"/>
  <c r="Y92" i="4"/>
  <c r="X92" i="4"/>
  <c r="M92" i="4"/>
  <c r="W92" i="4"/>
  <c r="V92" i="4"/>
  <c r="Q92" i="4"/>
  <c r="H91" i="4"/>
  <c r="I91" i="4"/>
  <c r="L91" i="4"/>
  <c r="Z91" i="4"/>
  <c r="Y91" i="4"/>
  <c r="X91" i="4"/>
  <c r="M91" i="4"/>
  <c r="W91" i="4"/>
  <c r="V91" i="4"/>
  <c r="Q91" i="4"/>
  <c r="H90" i="4"/>
  <c r="I90" i="4"/>
  <c r="L90" i="4"/>
  <c r="Z90" i="4"/>
  <c r="Y90" i="4"/>
  <c r="X90" i="4"/>
  <c r="M90" i="4"/>
  <c r="W90" i="4"/>
  <c r="V90" i="4"/>
  <c r="Q90" i="4"/>
  <c r="H89" i="4"/>
  <c r="I89" i="4"/>
  <c r="L89" i="4"/>
  <c r="Z89" i="4"/>
  <c r="Y89" i="4"/>
  <c r="X89" i="4"/>
  <c r="M89" i="4"/>
  <c r="W89" i="4"/>
  <c r="V89" i="4"/>
  <c r="Q89" i="4"/>
  <c r="H88" i="4"/>
  <c r="I88" i="4"/>
  <c r="L88" i="4"/>
  <c r="Z88" i="4"/>
  <c r="Y88" i="4"/>
  <c r="X88" i="4"/>
  <c r="M88" i="4"/>
  <c r="W88" i="4"/>
  <c r="V88" i="4"/>
  <c r="Q88" i="4"/>
  <c r="H87" i="4"/>
  <c r="I87" i="4"/>
  <c r="L87" i="4"/>
  <c r="Z87" i="4"/>
  <c r="Y87" i="4"/>
  <c r="X87" i="4"/>
  <c r="M87" i="4"/>
  <c r="W87" i="4"/>
  <c r="V87" i="4"/>
  <c r="Q87" i="4"/>
  <c r="H86" i="4"/>
  <c r="I86" i="4"/>
  <c r="L86" i="4"/>
  <c r="Z86" i="4"/>
  <c r="Y86" i="4"/>
  <c r="X86" i="4"/>
  <c r="M86" i="4"/>
  <c r="W86" i="4"/>
  <c r="V86" i="4"/>
  <c r="Q86" i="4"/>
  <c r="H85" i="4"/>
  <c r="I85" i="4"/>
  <c r="L85" i="4"/>
  <c r="Z85" i="4"/>
  <c r="Y85" i="4"/>
  <c r="X85" i="4"/>
  <c r="M85" i="4"/>
  <c r="W85" i="4"/>
  <c r="V85" i="4"/>
  <c r="Q85" i="4"/>
  <c r="H84" i="4"/>
  <c r="I84" i="4"/>
  <c r="L84" i="4"/>
  <c r="Z84" i="4"/>
  <c r="Y84" i="4"/>
  <c r="X84" i="4"/>
  <c r="M84" i="4"/>
  <c r="W84" i="4"/>
  <c r="V84" i="4"/>
  <c r="Q84" i="4"/>
  <c r="H83" i="4"/>
  <c r="I83" i="4"/>
  <c r="L83" i="4"/>
  <c r="Z83" i="4"/>
  <c r="Y83" i="4"/>
  <c r="X83" i="4"/>
  <c r="M83" i="4"/>
  <c r="W83" i="4"/>
  <c r="V83" i="4"/>
  <c r="Q83" i="4"/>
  <c r="H82" i="4"/>
  <c r="I82" i="4"/>
  <c r="L82" i="4"/>
  <c r="Z82" i="4"/>
  <c r="Y82" i="4"/>
  <c r="X82" i="4"/>
  <c r="M82" i="4"/>
  <c r="W82" i="4"/>
  <c r="V82" i="4"/>
  <c r="Q82" i="4"/>
  <c r="H81" i="4"/>
  <c r="I81" i="4"/>
  <c r="L81" i="4"/>
  <c r="Z81" i="4"/>
  <c r="Y81" i="4"/>
  <c r="X81" i="4"/>
  <c r="M81" i="4"/>
  <c r="W81" i="4"/>
  <c r="V81" i="4"/>
  <c r="Q81" i="4"/>
  <c r="H80" i="4"/>
  <c r="I80" i="4"/>
  <c r="L80" i="4"/>
  <c r="Z80" i="4"/>
  <c r="Y80" i="4"/>
  <c r="X80" i="4"/>
  <c r="M80" i="4"/>
  <c r="W80" i="4"/>
  <c r="V80" i="4"/>
  <c r="Q80" i="4"/>
  <c r="H79" i="4"/>
  <c r="I79" i="4"/>
  <c r="L79" i="4"/>
  <c r="Z79" i="4"/>
  <c r="Y79" i="4"/>
  <c r="X79" i="4"/>
  <c r="M79" i="4"/>
  <c r="W79" i="4"/>
  <c r="V79" i="4"/>
  <c r="Q79" i="4"/>
  <c r="H78" i="4"/>
  <c r="I78" i="4"/>
  <c r="L78" i="4"/>
  <c r="Z78" i="4"/>
  <c r="Y78" i="4"/>
  <c r="X78" i="4"/>
  <c r="M78" i="4"/>
  <c r="W78" i="4"/>
  <c r="V78" i="4"/>
  <c r="Q78" i="4"/>
  <c r="H77" i="4"/>
  <c r="I77" i="4"/>
  <c r="L77" i="4"/>
  <c r="Z77" i="4"/>
  <c r="Y77" i="4"/>
  <c r="X77" i="4"/>
  <c r="M77" i="4"/>
  <c r="W77" i="4"/>
  <c r="V77" i="4"/>
  <c r="Q77" i="4"/>
  <c r="H76" i="4"/>
  <c r="I76" i="4"/>
  <c r="L76" i="4"/>
  <c r="Z76" i="4"/>
  <c r="Y76" i="4"/>
  <c r="X76" i="4"/>
  <c r="M76" i="4"/>
  <c r="W76" i="4"/>
  <c r="V76" i="4"/>
  <c r="Q76" i="4"/>
  <c r="H75" i="4"/>
  <c r="I75" i="4"/>
  <c r="L75" i="4"/>
  <c r="Z75" i="4"/>
  <c r="Y75" i="4"/>
  <c r="X75" i="4"/>
  <c r="M75" i="4"/>
  <c r="W75" i="4"/>
  <c r="V75" i="4"/>
  <c r="Q75" i="4"/>
  <c r="H74" i="4"/>
  <c r="I74" i="4"/>
  <c r="L74" i="4"/>
  <c r="Z74" i="4"/>
  <c r="Y74" i="4"/>
  <c r="X74" i="4"/>
  <c r="M74" i="4"/>
  <c r="W74" i="4"/>
  <c r="V74" i="4"/>
  <c r="Q74" i="4"/>
  <c r="H73" i="4"/>
  <c r="I73" i="4"/>
  <c r="L73" i="4"/>
  <c r="Z73" i="4"/>
  <c r="Y73" i="4"/>
  <c r="X73" i="4"/>
  <c r="M73" i="4"/>
  <c r="W73" i="4"/>
  <c r="V73" i="4"/>
  <c r="Q73" i="4"/>
  <c r="H72" i="4"/>
  <c r="I72" i="4"/>
  <c r="L72" i="4"/>
  <c r="Z72" i="4"/>
  <c r="Y72" i="4"/>
  <c r="X72" i="4"/>
  <c r="M72" i="4"/>
  <c r="W72" i="4"/>
  <c r="V72" i="4"/>
  <c r="Q72" i="4"/>
  <c r="H71" i="4"/>
  <c r="I71" i="4"/>
  <c r="L71" i="4"/>
  <c r="Z71" i="4"/>
  <c r="Y71" i="4"/>
  <c r="X71" i="4"/>
  <c r="M71" i="4"/>
  <c r="W71" i="4"/>
  <c r="V71" i="4"/>
  <c r="Q71" i="4"/>
  <c r="H70" i="4"/>
  <c r="I70" i="4"/>
  <c r="L70" i="4"/>
  <c r="Z70" i="4"/>
  <c r="Y70" i="4"/>
  <c r="X70" i="4"/>
  <c r="M70" i="4"/>
  <c r="W70" i="4"/>
  <c r="V70" i="4"/>
  <c r="Q70" i="4"/>
  <c r="H69" i="4"/>
  <c r="I69" i="4"/>
  <c r="L69" i="4"/>
  <c r="Z69" i="4"/>
  <c r="Y69" i="4"/>
  <c r="X69" i="4"/>
  <c r="M69" i="4"/>
  <c r="W69" i="4"/>
  <c r="V69" i="4"/>
  <c r="Q69" i="4"/>
  <c r="H68" i="4"/>
  <c r="I68" i="4"/>
  <c r="L68" i="4"/>
  <c r="Z68" i="4"/>
  <c r="Y68" i="4"/>
  <c r="X68" i="4"/>
  <c r="M68" i="4"/>
  <c r="W68" i="4"/>
  <c r="V68" i="4"/>
  <c r="Q68" i="4"/>
  <c r="H67" i="4"/>
  <c r="I67" i="4"/>
  <c r="L67" i="4"/>
  <c r="Z67" i="4"/>
  <c r="Y67" i="4"/>
  <c r="X67" i="4"/>
  <c r="M67" i="4"/>
  <c r="W67" i="4"/>
  <c r="V67" i="4"/>
  <c r="Q67" i="4"/>
  <c r="H66" i="4"/>
  <c r="I66" i="4"/>
  <c r="L66" i="4"/>
  <c r="Z66" i="4"/>
  <c r="Y66" i="4"/>
  <c r="X66" i="4"/>
  <c r="M66" i="4"/>
  <c r="W66" i="4"/>
  <c r="V66" i="4"/>
  <c r="Q66" i="4"/>
  <c r="H65" i="4"/>
  <c r="I65" i="4"/>
  <c r="L65" i="4"/>
  <c r="Z65" i="4"/>
  <c r="Y65" i="4"/>
  <c r="X65" i="4"/>
  <c r="M65" i="4"/>
  <c r="W65" i="4"/>
  <c r="V65" i="4"/>
  <c r="Q65" i="4"/>
  <c r="H64" i="4"/>
  <c r="I64" i="4"/>
  <c r="L64" i="4"/>
  <c r="Z64" i="4"/>
  <c r="Y64" i="4"/>
  <c r="X64" i="4"/>
  <c r="M64" i="4"/>
  <c r="W64" i="4"/>
  <c r="V64" i="4"/>
  <c r="Q64" i="4"/>
  <c r="H63" i="4"/>
  <c r="I63" i="4"/>
  <c r="L63" i="4"/>
  <c r="Z63" i="4"/>
  <c r="Y63" i="4"/>
  <c r="X63" i="4"/>
  <c r="M63" i="4"/>
  <c r="W63" i="4"/>
  <c r="V63" i="4"/>
  <c r="Q63" i="4"/>
  <c r="H62" i="4"/>
  <c r="I62" i="4"/>
  <c r="L62" i="4"/>
  <c r="Z62" i="4"/>
  <c r="Y62" i="4"/>
  <c r="X62" i="4"/>
  <c r="M62" i="4"/>
  <c r="W62" i="4"/>
  <c r="V62" i="4"/>
  <c r="Q62" i="4"/>
  <c r="H61" i="4"/>
  <c r="I61" i="4"/>
  <c r="L61" i="4"/>
  <c r="Z61" i="4"/>
  <c r="Y61" i="4"/>
  <c r="X61" i="4"/>
  <c r="M61" i="4"/>
  <c r="W61" i="4"/>
  <c r="V61" i="4"/>
  <c r="Q61" i="4"/>
  <c r="H60" i="4"/>
  <c r="I60" i="4"/>
  <c r="L60" i="4"/>
  <c r="Z60" i="4"/>
  <c r="Y60" i="4"/>
  <c r="X60" i="4"/>
  <c r="M60" i="4"/>
  <c r="W60" i="4"/>
  <c r="V60" i="4"/>
  <c r="Q60" i="4"/>
  <c r="H59" i="4"/>
  <c r="I59" i="4"/>
  <c r="L59" i="4"/>
  <c r="Z59" i="4"/>
  <c r="Y59" i="4"/>
  <c r="X59" i="4"/>
  <c r="M59" i="4"/>
  <c r="W59" i="4"/>
  <c r="V59" i="4"/>
  <c r="Q59" i="4"/>
  <c r="H58" i="4"/>
  <c r="I58" i="4"/>
  <c r="L58" i="4"/>
  <c r="Z58" i="4"/>
  <c r="Y58" i="4"/>
  <c r="X58" i="4"/>
  <c r="M58" i="4"/>
  <c r="W58" i="4"/>
  <c r="V58" i="4"/>
  <c r="Q58" i="4"/>
  <c r="H57" i="4"/>
  <c r="I57" i="4"/>
  <c r="L57" i="4"/>
  <c r="Z57" i="4"/>
  <c r="Y57" i="4"/>
  <c r="X57" i="4"/>
  <c r="M57" i="4"/>
  <c r="W57" i="4"/>
  <c r="V57" i="4"/>
  <c r="Q57" i="4"/>
  <c r="H56" i="4"/>
  <c r="I56" i="4"/>
  <c r="L56" i="4"/>
  <c r="Z56" i="4"/>
  <c r="Y56" i="4"/>
  <c r="X56" i="4"/>
  <c r="M56" i="4"/>
  <c r="W56" i="4"/>
  <c r="V56" i="4"/>
  <c r="Q56" i="4"/>
  <c r="H55" i="4"/>
  <c r="I55" i="4"/>
  <c r="L55" i="4"/>
  <c r="Z55" i="4"/>
  <c r="Y55" i="4"/>
  <c r="X55" i="4"/>
  <c r="M55" i="4"/>
  <c r="W55" i="4"/>
  <c r="V55" i="4"/>
  <c r="Q55" i="4"/>
  <c r="H54" i="4"/>
  <c r="I54" i="4"/>
  <c r="L54" i="4"/>
  <c r="Z54" i="4"/>
  <c r="Y54" i="4"/>
  <c r="X54" i="4"/>
  <c r="M54" i="4"/>
  <c r="W54" i="4"/>
  <c r="V54" i="4"/>
  <c r="Q54" i="4"/>
  <c r="H53" i="4"/>
  <c r="I53" i="4"/>
  <c r="L53" i="4"/>
  <c r="Z53" i="4"/>
  <c r="Y53" i="4"/>
  <c r="X53" i="4"/>
  <c r="M53" i="4"/>
  <c r="W53" i="4"/>
  <c r="V53" i="4"/>
  <c r="Q53" i="4"/>
  <c r="H52" i="4"/>
  <c r="I52" i="4"/>
  <c r="L52" i="4"/>
  <c r="Z52" i="4"/>
  <c r="Y52" i="4"/>
  <c r="X52" i="4"/>
  <c r="M52" i="4"/>
  <c r="W52" i="4"/>
  <c r="V52" i="4"/>
  <c r="Q52" i="4"/>
  <c r="H51" i="4"/>
  <c r="I51" i="4"/>
  <c r="L51" i="4"/>
  <c r="Z51" i="4"/>
  <c r="Y51" i="4"/>
  <c r="X51" i="4"/>
  <c r="M51" i="4"/>
  <c r="W51" i="4"/>
  <c r="V51" i="4"/>
  <c r="Q51" i="4"/>
  <c r="H50" i="4"/>
  <c r="I50" i="4"/>
  <c r="L50" i="4"/>
  <c r="Z50" i="4"/>
  <c r="Y50" i="4"/>
  <c r="X50" i="4"/>
  <c r="M50" i="4"/>
  <c r="W50" i="4"/>
  <c r="V50" i="4"/>
  <c r="Q50" i="4"/>
  <c r="H49" i="4"/>
  <c r="I49" i="4"/>
  <c r="L49" i="4"/>
  <c r="Z49" i="4"/>
  <c r="Y49" i="4"/>
  <c r="X49" i="4"/>
  <c r="M49" i="4"/>
  <c r="W49" i="4"/>
  <c r="V49" i="4"/>
  <c r="Q49" i="4"/>
  <c r="H48" i="4"/>
  <c r="I48" i="4"/>
  <c r="L48" i="4"/>
  <c r="Z48" i="4"/>
  <c r="Y48" i="4"/>
  <c r="X48" i="4"/>
  <c r="M48" i="4"/>
  <c r="W48" i="4"/>
  <c r="V48" i="4"/>
  <c r="Q48" i="4"/>
  <c r="H47" i="4"/>
  <c r="I47" i="4"/>
  <c r="L47" i="4"/>
  <c r="Z47" i="4"/>
  <c r="Y47" i="4"/>
  <c r="X47" i="4"/>
  <c r="M47" i="4"/>
  <c r="W47" i="4"/>
  <c r="V47" i="4"/>
  <c r="Q47" i="4"/>
  <c r="H46" i="4"/>
  <c r="I46" i="4"/>
  <c r="L46" i="4"/>
  <c r="Z46" i="4"/>
  <c r="Y46" i="4"/>
  <c r="X46" i="4"/>
  <c r="M46" i="4"/>
  <c r="W46" i="4"/>
  <c r="V46" i="4"/>
  <c r="Q46" i="4"/>
  <c r="H45" i="4"/>
  <c r="I45" i="4"/>
  <c r="L45" i="4"/>
  <c r="Z45" i="4"/>
  <c r="Y45" i="4"/>
  <c r="X45" i="4"/>
  <c r="M45" i="4"/>
  <c r="W45" i="4"/>
  <c r="V45" i="4"/>
  <c r="Q45" i="4"/>
  <c r="H44" i="4"/>
  <c r="I44" i="4"/>
  <c r="L44" i="4"/>
  <c r="Z44" i="4"/>
  <c r="Y44" i="4"/>
  <c r="X44" i="4"/>
  <c r="M44" i="4"/>
  <c r="W44" i="4"/>
  <c r="V44" i="4"/>
  <c r="Q44" i="4"/>
  <c r="H43" i="4"/>
  <c r="I43" i="4"/>
  <c r="L43" i="4"/>
  <c r="Z43" i="4"/>
  <c r="Y43" i="4"/>
  <c r="X43" i="4"/>
  <c r="M43" i="4"/>
  <c r="W43" i="4"/>
  <c r="V43" i="4"/>
  <c r="Q43" i="4"/>
  <c r="H42" i="4"/>
  <c r="I42" i="4"/>
  <c r="L42" i="4"/>
  <c r="Z42" i="4"/>
  <c r="Y42" i="4"/>
  <c r="X42" i="4"/>
  <c r="M42" i="4"/>
  <c r="W42" i="4"/>
  <c r="V42" i="4"/>
  <c r="Q42" i="4"/>
  <c r="H41" i="4"/>
  <c r="I41" i="4"/>
  <c r="L41" i="4"/>
  <c r="Z41" i="4"/>
  <c r="Y41" i="4"/>
  <c r="X41" i="4"/>
  <c r="M41" i="4"/>
  <c r="W41" i="4"/>
  <c r="V41" i="4"/>
  <c r="Q41" i="4"/>
  <c r="H40" i="4"/>
  <c r="I40" i="4"/>
  <c r="L40" i="4"/>
  <c r="Z40" i="4"/>
  <c r="Y40" i="4"/>
  <c r="X40" i="4"/>
  <c r="M40" i="4"/>
  <c r="W40" i="4"/>
  <c r="V40" i="4"/>
  <c r="Q40" i="4"/>
  <c r="H39" i="4"/>
  <c r="I39" i="4"/>
  <c r="L39" i="4"/>
  <c r="Z39" i="4"/>
  <c r="Y39" i="4"/>
  <c r="X39" i="4"/>
  <c r="M39" i="4"/>
  <c r="W39" i="4"/>
  <c r="V39" i="4"/>
  <c r="Q39" i="4"/>
  <c r="H38" i="4"/>
  <c r="I38" i="4"/>
  <c r="L38" i="4"/>
  <c r="Z38" i="4"/>
  <c r="Y38" i="4"/>
  <c r="X38" i="4"/>
  <c r="M38" i="4"/>
  <c r="W38" i="4"/>
  <c r="V38" i="4"/>
  <c r="Q38" i="4"/>
  <c r="H37" i="4"/>
  <c r="I37" i="4"/>
  <c r="L37" i="4"/>
  <c r="Z37" i="4"/>
  <c r="Y37" i="4"/>
  <c r="X37" i="4"/>
  <c r="M37" i="4"/>
  <c r="W37" i="4"/>
  <c r="V37" i="4"/>
  <c r="Q37" i="4"/>
  <c r="H36" i="4"/>
  <c r="I36" i="4"/>
  <c r="L36" i="4"/>
  <c r="Z36" i="4"/>
  <c r="Y36" i="4"/>
  <c r="X36" i="4"/>
  <c r="M36" i="4"/>
  <c r="W36" i="4"/>
  <c r="V36" i="4"/>
  <c r="Q36" i="4"/>
  <c r="H35" i="4"/>
  <c r="I35" i="4"/>
  <c r="L35" i="4"/>
  <c r="Z35" i="4"/>
  <c r="Y35" i="4"/>
  <c r="X35" i="4"/>
  <c r="M35" i="4"/>
  <c r="W35" i="4"/>
  <c r="V35" i="4"/>
  <c r="Q35" i="4"/>
  <c r="H34" i="4"/>
  <c r="I34" i="4"/>
  <c r="L34" i="4"/>
  <c r="Z34" i="4"/>
  <c r="Y34" i="4"/>
  <c r="X34" i="4"/>
  <c r="M34" i="4"/>
  <c r="W34" i="4"/>
  <c r="V34" i="4"/>
  <c r="Q34" i="4"/>
  <c r="H33" i="4"/>
  <c r="I33" i="4"/>
  <c r="L33" i="4"/>
  <c r="Z33" i="4"/>
  <c r="Y33" i="4"/>
  <c r="X33" i="4"/>
  <c r="M33" i="4"/>
  <c r="W33" i="4"/>
  <c r="V33" i="4"/>
  <c r="Q33" i="4"/>
  <c r="H32" i="4"/>
  <c r="I32" i="4"/>
  <c r="L32" i="4"/>
  <c r="Z32" i="4"/>
  <c r="Y32" i="4"/>
  <c r="X32" i="4"/>
  <c r="M32" i="4"/>
  <c r="W32" i="4"/>
  <c r="V32" i="4"/>
  <c r="Q32" i="4"/>
  <c r="H31" i="4"/>
  <c r="I31" i="4"/>
  <c r="L31" i="4"/>
  <c r="Z31" i="4"/>
  <c r="Y31" i="4"/>
  <c r="X31" i="4"/>
  <c r="M31" i="4"/>
  <c r="W31" i="4"/>
  <c r="V31" i="4"/>
  <c r="Q31" i="4"/>
  <c r="H30" i="4"/>
  <c r="I30" i="4"/>
  <c r="L30" i="4"/>
  <c r="Z30" i="4"/>
  <c r="Y30" i="4"/>
  <c r="X30" i="4"/>
  <c r="M30" i="4"/>
  <c r="W30" i="4"/>
  <c r="V30" i="4"/>
  <c r="Q30" i="4"/>
  <c r="H29" i="4"/>
  <c r="I29" i="4"/>
  <c r="L29" i="4"/>
  <c r="Z29" i="4"/>
  <c r="Y29" i="4"/>
  <c r="X29" i="4"/>
  <c r="M29" i="4"/>
  <c r="W29" i="4"/>
  <c r="V29" i="4"/>
  <c r="Q29" i="4"/>
  <c r="H28" i="4"/>
  <c r="I28" i="4"/>
  <c r="L28" i="4"/>
  <c r="Z28" i="4"/>
  <c r="Y28" i="4"/>
  <c r="X28" i="4"/>
  <c r="M28" i="4"/>
  <c r="W28" i="4"/>
  <c r="V28" i="4"/>
  <c r="Q28" i="4"/>
  <c r="H27" i="4"/>
  <c r="I27" i="4"/>
  <c r="L27" i="4"/>
  <c r="Z27" i="4"/>
  <c r="Y27" i="4"/>
  <c r="X27" i="4"/>
  <c r="M27" i="4"/>
  <c r="W27" i="4"/>
  <c r="V27" i="4"/>
  <c r="Q27" i="4"/>
  <c r="H26" i="4"/>
  <c r="I26" i="4"/>
  <c r="L26" i="4"/>
  <c r="Z26" i="4"/>
  <c r="Y26" i="4"/>
  <c r="X26" i="4"/>
  <c r="M26" i="4"/>
  <c r="W26" i="4"/>
  <c r="V26" i="4"/>
  <c r="Q26" i="4"/>
  <c r="H25" i="4"/>
  <c r="I25" i="4"/>
  <c r="L25" i="4"/>
  <c r="Z25" i="4"/>
  <c r="Y25" i="4"/>
  <c r="X25" i="4"/>
  <c r="M25" i="4"/>
  <c r="W25" i="4"/>
  <c r="V25" i="4"/>
  <c r="Q25" i="4"/>
  <c r="H24" i="4"/>
  <c r="I24" i="4"/>
  <c r="L24" i="4"/>
  <c r="Z24" i="4"/>
  <c r="Y24" i="4"/>
  <c r="X24" i="4"/>
  <c r="M24" i="4"/>
  <c r="W24" i="4"/>
  <c r="V24" i="4"/>
  <c r="Q24" i="4"/>
  <c r="H23" i="4"/>
  <c r="I23" i="4"/>
  <c r="L23" i="4"/>
  <c r="Z23" i="4"/>
  <c r="Y23" i="4"/>
  <c r="X23" i="4"/>
  <c r="M23" i="4"/>
  <c r="W23" i="4"/>
  <c r="V23" i="4"/>
  <c r="Q23" i="4"/>
  <c r="H22" i="4"/>
  <c r="I22" i="4"/>
  <c r="L22" i="4"/>
  <c r="Z22" i="4"/>
  <c r="Y22" i="4"/>
  <c r="X22" i="4"/>
  <c r="M22" i="4"/>
  <c r="W22" i="4"/>
  <c r="V22" i="4"/>
  <c r="U22" i="4"/>
  <c r="Q22" i="4"/>
  <c r="H21" i="4"/>
  <c r="I21" i="4"/>
  <c r="L21" i="4"/>
  <c r="Z21" i="4"/>
  <c r="Y21" i="4"/>
  <c r="X21" i="4"/>
  <c r="M21" i="4"/>
  <c r="W21" i="4"/>
  <c r="V21" i="4"/>
  <c r="U21" i="4"/>
  <c r="Q21" i="4"/>
  <c r="H20" i="4"/>
  <c r="I20" i="4"/>
  <c r="L20" i="4"/>
  <c r="Z20" i="4"/>
  <c r="Y20" i="4"/>
  <c r="X20" i="4"/>
  <c r="M20" i="4"/>
  <c r="W20" i="4"/>
  <c r="V20" i="4"/>
  <c r="U20" i="4"/>
  <c r="Q20" i="4"/>
  <c r="H19" i="4"/>
  <c r="I19" i="4"/>
  <c r="L19" i="4"/>
  <c r="Z19" i="4"/>
  <c r="Y19" i="4"/>
  <c r="X19" i="4"/>
  <c r="M19" i="4"/>
  <c r="W19" i="4"/>
  <c r="V19" i="4"/>
  <c r="U19" i="4"/>
  <c r="Q19" i="4"/>
  <c r="H18" i="4"/>
  <c r="I18" i="4"/>
  <c r="L18" i="4"/>
  <c r="Z18" i="4"/>
  <c r="Y18" i="4"/>
  <c r="X18" i="4"/>
  <c r="M18" i="4"/>
  <c r="W18" i="4"/>
  <c r="V18" i="4"/>
  <c r="U18" i="4"/>
  <c r="Q18" i="4"/>
  <c r="H17" i="4"/>
  <c r="I17" i="4"/>
  <c r="L17" i="4"/>
  <c r="Z17" i="4"/>
  <c r="Y17" i="4"/>
  <c r="X17" i="4"/>
  <c r="M17" i="4"/>
  <c r="W17" i="4"/>
  <c r="V17" i="4"/>
  <c r="U17" i="4"/>
  <c r="Q17" i="4"/>
  <c r="H16" i="4"/>
  <c r="I16" i="4"/>
  <c r="L16" i="4"/>
  <c r="Z16" i="4"/>
  <c r="Y16" i="4"/>
  <c r="X16" i="4"/>
  <c r="M16" i="4"/>
  <c r="W16" i="4"/>
  <c r="V16" i="4"/>
  <c r="U16" i="4"/>
  <c r="Q16" i="4"/>
  <c r="H15" i="4"/>
  <c r="I15" i="4"/>
  <c r="L15" i="4"/>
  <c r="Z15" i="4"/>
  <c r="Y15" i="4"/>
  <c r="X15" i="4"/>
  <c r="M15" i="4"/>
  <c r="W15" i="4"/>
  <c r="V15" i="4"/>
  <c r="U15" i="4"/>
  <c r="Q15" i="4"/>
  <c r="H14" i="4"/>
  <c r="I14" i="4"/>
  <c r="L14" i="4"/>
  <c r="Z14" i="4"/>
  <c r="Y14" i="4"/>
  <c r="X14" i="4"/>
  <c r="M14" i="4"/>
  <c r="W14" i="4"/>
  <c r="V14" i="4"/>
  <c r="U14" i="4"/>
  <c r="Q14" i="4"/>
  <c r="H13" i="4"/>
  <c r="I13" i="4"/>
  <c r="L13" i="4"/>
  <c r="Z13" i="4"/>
  <c r="Y13" i="4"/>
  <c r="X13" i="4"/>
  <c r="M13" i="4"/>
  <c r="W13" i="4"/>
  <c r="V13" i="4"/>
  <c r="Q13" i="4"/>
  <c r="H12" i="4"/>
  <c r="I12" i="4"/>
  <c r="L12" i="4"/>
  <c r="Z12" i="4"/>
  <c r="Y12" i="4"/>
  <c r="X12" i="4"/>
  <c r="M12" i="4"/>
  <c r="W12" i="4"/>
  <c r="I2" i="4"/>
  <c r="P2" i="4"/>
  <c r="I3" i="4"/>
  <c r="P3" i="4"/>
  <c r="I4" i="4"/>
  <c r="P4" i="4"/>
  <c r="I5" i="4"/>
  <c r="P5" i="4"/>
  <c r="I6" i="4"/>
  <c r="P6" i="4"/>
  <c r="I7" i="4"/>
  <c r="P7" i="4"/>
  <c r="P11" i="4"/>
  <c r="V12" i="4"/>
  <c r="Q12" i="4"/>
  <c r="I11" i="4"/>
  <c r="Q11" i="4"/>
  <c r="M11" i="4"/>
  <c r="H11" i="4"/>
  <c r="L11" i="4"/>
  <c r="U2" i="4"/>
  <c r="U3" i="4"/>
  <c r="U4" i="4"/>
  <c r="U5" i="4"/>
  <c r="U6" i="4"/>
  <c r="U7" i="4"/>
  <c r="U10" i="4"/>
  <c r="I10" i="4"/>
  <c r="Q10" i="4"/>
  <c r="M10" i="4"/>
  <c r="H10" i="4"/>
  <c r="L10" i="4"/>
  <c r="I9" i="4"/>
  <c r="Q9" i="4"/>
  <c r="M9" i="4"/>
  <c r="H9" i="4"/>
  <c r="L9" i="4"/>
  <c r="I8" i="4"/>
  <c r="Q8" i="4"/>
  <c r="M8" i="4"/>
  <c r="H8" i="4"/>
  <c r="L8" i="4"/>
  <c r="H7" i="4"/>
  <c r="L7" i="4"/>
  <c r="Z7" i="4"/>
  <c r="Y7" i="4"/>
  <c r="X7" i="4"/>
  <c r="Q7" i="4"/>
  <c r="M7" i="4"/>
  <c r="D7" i="4"/>
  <c r="C7" i="4"/>
  <c r="H6" i="4"/>
  <c r="L6" i="4"/>
  <c r="Z6" i="4"/>
  <c r="Y6" i="4"/>
  <c r="X6" i="4"/>
  <c r="Q6" i="4"/>
  <c r="M6" i="4"/>
  <c r="D6" i="4"/>
  <c r="C6" i="4"/>
  <c r="H5" i="4"/>
  <c r="L5" i="4"/>
  <c r="Z5" i="4"/>
  <c r="Y5" i="4"/>
  <c r="X5" i="4"/>
  <c r="Q5" i="4"/>
  <c r="M5" i="4"/>
  <c r="H4" i="4"/>
  <c r="L4" i="4"/>
  <c r="Z4" i="4"/>
  <c r="Y4" i="4"/>
  <c r="X4" i="4"/>
  <c r="Q4" i="4"/>
  <c r="M4" i="4"/>
  <c r="H3" i="4"/>
  <c r="L3" i="4"/>
  <c r="Z3" i="4"/>
  <c r="Y3" i="4"/>
  <c r="X3" i="4"/>
  <c r="Q3" i="4"/>
  <c r="M3" i="4"/>
  <c r="H2" i="4"/>
  <c r="L2" i="4"/>
  <c r="Z2" i="4"/>
  <c r="Y2" i="4"/>
  <c r="X2" i="4"/>
  <c r="Q2" i="4"/>
  <c r="M2" i="4"/>
  <c r="H115" i="3"/>
  <c r="I115" i="3"/>
  <c r="L115" i="3"/>
  <c r="Z115" i="3"/>
  <c r="Y115" i="3"/>
  <c r="X115" i="3"/>
  <c r="M115" i="3"/>
  <c r="W115" i="3"/>
  <c r="V115" i="3"/>
  <c r="Q1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C19" i="3"/>
  <c r="C23" i="3"/>
  <c r="C27" i="3"/>
  <c r="C31" i="3"/>
  <c r="C35" i="3"/>
  <c r="C39" i="3"/>
  <c r="C43" i="3"/>
  <c r="C47" i="3"/>
  <c r="C51" i="3"/>
  <c r="C55" i="3"/>
  <c r="C59" i="3"/>
  <c r="C63" i="3"/>
  <c r="C67" i="3"/>
  <c r="C71" i="3"/>
  <c r="C75" i="3"/>
  <c r="C79" i="3"/>
  <c r="C83" i="3"/>
  <c r="C87" i="3"/>
  <c r="C91" i="3"/>
  <c r="C95" i="3"/>
  <c r="C99" i="3"/>
  <c r="C103" i="3"/>
  <c r="C107" i="3"/>
  <c r="C111" i="3"/>
  <c r="C115" i="3"/>
  <c r="H114" i="3"/>
  <c r="I114" i="3"/>
  <c r="L114" i="3"/>
  <c r="Z114" i="3"/>
  <c r="Y114" i="3"/>
  <c r="X114" i="3"/>
  <c r="M114" i="3"/>
  <c r="W114" i="3"/>
  <c r="V114" i="3"/>
  <c r="Q1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D110" i="3"/>
  <c r="D114" i="3"/>
  <c r="C18" i="3"/>
  <c r="C22" i="3"/>
  <c r="C26" i="3"/>
  <c r="C30" i="3"/>
  <c r="C34" i="3"/>
  <c r="C38" i="3"/>
  <c r="C42" i="3"/>
  <c r="C46" i="3"/>
  <c r="C50" i="3"/>
  <c r="C54" i="3"/>
  <c r="C58" i="3"/>
  <c r="C62" i="3"/>
  <c r="C66" i="3"/>
  <c r="C70" i="3"/>
  <c r="C74" i="3"/>
  <c r="C78" i="3"/>
  <c r="C82" i="3"/>
  <c r="C86" i="3"/>
  <c r="C90" i="3"/>
  <c r="C94" i="3"/>
  <c r="C98" i="3"/>
  <c r="C102" i="3"/>
  <c r="C106" i="3"/>
  <c r="C110" i="3"/>
  <c r="C114" i="3"/>
  <c r="H113" i="3"/>
  <c r="I113" i="3"/>
  <c r="L113" i="3"/>
  <c r="Z113" i="3"/>
  <c r="Y113" i="3"/>
  <c r="X113" i="3"/>
  <c r="M113" i="3"/>
  <c r="W113" i="3"/>
  <c r="V113" i="3"/>
  <c r="Q1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C17" i="3"/>
  <c r="C21" i="3"/>
  <c r="C25" i="3"/>
  <c r="C29" i="3"/>
  <c r="C33" i="3"/>
  <c r="C37" i="3"/>
  <c r="C41" i="3"/>
  <c r="C45" i="3"/>
  <c r="C49" i="3"/>
  <c r="C53" i="3"/>
  <c r="C57" i="3"/>
  <c r="C61" i="3"/>
  <c r="C65" i="3"/>
  <c r="C69" i="3"/>
  <c r="C73" i="3"/>
  <c r="C77" i="3"/>
  <c r="C81" i="3"/>
  <c r="C85" i="3"/>
  <c r="C89" i="3"/>
  <c r="C93" i="3"/>
  <c r="C97" i="3"/>
  <c r="C101" i="3"/>
  <c r="C105" i="3"/>
  <c r="C109" i="3"/>
  <c r="C113" i="3"/>
  <c r="H112" i="3"/>
  <c r="I112" i="3"/>
  <c r="L112" i="3"/>
  <c r="Z112" i="3"/>
  <c r="Y112" i="3"/>
  <c r="X112" i="3"/>
  <c r="M112" i="3"/>
  <c r="W112" i="3"/>
  <c r="V112" i="3"/>
  <c r="Q1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C16" i="3"/>
  <c r="C20" i="3"/>
  <c r="C24" i="3"/>
  <c r="C28" i="3"/>
  <c r="C32" i="3"/>
  <c r="C36" i="3"/>
  <c r="C40" i="3"/>
  <c r="C44" i="3"/>
  <c r="C48" i="3"/>
  <c r="C52" i="3"/>
  <c r="C56" i="3"/>
  <c r="C60" i="3"/>
  <c r="C64" i="3"/>
  <c r="C68" i="3"/>
  <c r="C72" i="3"/>
  <c r="C76" i="3"/>
  <c r="C80" i="3"/>
  <c r="C84" i="3"/>
  <c r="C88" i="3"/>
  <c r="C92" i="3"/>
  <c r="C96" i="3"/>
  <c r="C100" i="3"/>
  <c r="C104" i="3"/>
  <c r="C108" i="3"/>
  <c r="C112" i="3"/>
  <c r="H111" i="3"/>
  <c r="I111" i="3"/>
  <c r="L111" i="3"/>
  <c r="Z111" i="3"/>
  <c r="Y111" i="3"/>
  <c r="X111" i="3"/>
  <c r="M111" i="3"/>
  <c r="W111" i="3"/>
  <c r="V111" i="3"/>
  <c r="Q111" i="3"/>
  <c r="H110" i="3"/>
  <c r="I110" i="3"/>
  <c r="L110" i="3"/>
  <c r="Z110" i="3"/>
  <c r="Y110" i="3"/>
  <c r="X110" i="3"/>
  <c r="M110" i="3"/>
  <c r="W110" i="3"/>
  <c r="V110" i="3"/>
  <c r="Q110" i="3"/>
  <c r="H109" i="3"/>
  <c r="I109" i="3"/>
  <c r="L109" i="3"/>
  <c r="Z109" i="3"/>
  <c r="Y109" i="3"/>
  <c r="X109" i="3"/>
  <c r="M109" i="3"/>
  <c r="W109" i="3"/>
  <c r="V109" i="3"/>
  <c r="Q109" i="3"/>
  <c r="H108" i="3"/>
  <c r="I108" i="3"/>
  <c r="L108" i="3"/>
  <c r="Z108" i="3"/>
  <c r="Y108" i="3"/>
  <c r="X108" i="3"/>
  <c r="M108" i="3"/>
  <c r="W108" i="3"/>
  <c r="V108" i="3"/>
  <c r="Q108" i="3"/>
  <c r="H107" i="3"/>
  <c r="I107" i="3"/>
  <c r="L107" i="3"/>
  <c r="Z107" i="3"/>
  <c r="Y107" i="3"/>
  <c r="X107" i="3"/>
  <c r="M107" i="3"/>
  <c r="W107" i="3"/>
  <c r="V107" i="3"/>
  <c r="Q107" i="3"/>
  <c r="H106" i="3"/>
  <c r="I106" i="3"/>
  <c r="L106" i="3"/>
  <c r="Z106" i="3"/>
  <c r="Y106" i="3"/>
  <c r="X106" i="3"/>
  <c r="M106" i="3"/>
  <c r="W106" i="3"/>
  <c r="V106" i="3"/>
  <c r="Q106" i="3"/>
  <c r="H105" i="3"/>
  <c r="I105" i="3"/>
  <c r="L105" i="3"/>
  <c r="Z105" i="3"/>
  <c r="Y105" i="3"/>
  <c r="X105" i="3"/>
  <c r="M105" i="3"/>
  <c r="W105" i="3"/>
  <c r="V105" i="3"/>
  <c r="Q105" i="3"/>
  <c r="H104" i="3"/>
  <c r="I104" i="3"/>
  <c r="L104" i="3"/>
  <c r="Z104" i="3"/>
  <c r="Y104" i="3"/>
  <c r="X104" i="3"/>
  <c r="M104" i="3"/>
  <c r="W104" i="3"/>
  <c r="V104" i="3"/>
  <c r="Q104" i="3"/>
  <c r="H103" i="3"/>
  <c r="I103" i="3"/>
  <c r="L103" i="3"/>
  <c r="Z103" i="3"/>
  <c r="Y103" i="3"/>
  <c r="X103" i="3"/>
  <c r="M103" i="3"/>
  <c r="W103" i="3"/>
  <c r="V103" i="3"/>
  <c r="Q103" i="3"/>
  <c r="H102" i="3"/>
  <c r="I102" i="3"/>
  <c r="L102" i="3"/>
  <c r="Z102" i="3"/>
  <c r="Y102" i="3"/>
  <c r="X102" i="3"/>
  <c r="M102" i="3"/>
  <c r="W102" i="3"/>
  <c r="V102" i="3"/>
  <c r="Q102" i="3"/>
  <c r="H101" i="3"/>
  <c r="I101" i="3"/>
  <c r="L101" i="3"/>
  <c r="Z101" i="3"/>
  <c r="Y101" i="3"/>
  <c r="X101" i="3"/>
  <c r="M101" i="3"/>
  <c r="W101" i="3"/>
  <c r="V101" i="3"/>
  <c r="Q101" i="3"/>
  <c r="H100" i="3"/>
  <c r="I100" i="3"/>
  <c r="L100" i="3"/>
  <c r="Z100" i="3"/>
  <c r="Y100" i="3"/>
  <c r="X100" i="3"/>
  <c r="M100" i="3"/>
  <c r="W100" i="3"/>
  <c r="V100" i="3"/>
  <c r="Q100" i="3"/>
  <c r="H99" i="3"/>
  <c r="I99" i="3"/>
  <c r="L99" i="3"/>
  <c r="Z99" i="3"/>
  <c r="Y99" i="3"/>
  <c r="X99" i="3"/>
  <c r="M99" i="3"/>
  <c r="W99" i="3"/>
  <c r="V99" i="3"/>
  <c r="Q99" i="3"/>
  <c r="H98" i="3"/>
  <c r="I98" i="3"/>
  <c r="L98" i="3"/>
  <c r="Z98" i="3"/>
  <c r="Y98" i="3"/>
  <c r="X98" i="3"/>
  <c r="M98" i="3"/>
  <c r="W98" i="3"/>
  <c r="V98" i="3"/>
  <c r="Q98" i="3"/>
  <c r="H97" i="3"/>
  <c r="I97" i="3"/>
  <c r="L97" i="3"/>
  <c r="Z97" i="3"/>
  <c r="Y97" i="3"/>
  <c r="X97" i="3"/>
  <c r="M97" i="3"/>
  <c r="W97" i="3"/>
  <c r="V97" i="3"/>
  <c r="Q97" i="3"/>
  <c r="H96" i="3"/>
  <c r="I96" i="3"/>
  <c r="L96" i="3"/>
  <c r="Z96" i="3"/>
  <c r="Y96" i="3"/>
  <c r="X96" i="3"/>
  <c r="M96" i="3"/>
  <c r="W96" i="3"/>
  <c r="V96" i="3"/>
  <c r="Q96" i="3"/>
  <c r="H95" i="3"/>
  <c r="I95" i="3"/>
  <c r="L95" i="3"/>
  <c r="Z95" i="3"/>
  <c r="Y95" i="3"/>
  <c r="X95" i="3"/>
  <c r="M95" i="3"/>
  <c r="W95" i="3"/>
  <c r="V95" i="3"/>
  <c r="Q95" i="3"/>
  <c r="H94" i="3"/>
  <c r="I94" i="3"/>
  <c r="L94" i="3"/>
  <c r="Z94" i="3"/>
  <c r="Y94" i="3"/>
  <c r="X94" i="3"/>
  <c r="M94" i="3"/>
  <c r="W94" i="3"/>
  <c r="V94" i="3"/>
  <c r="Q94" i="3"/>
  <c r="H93" i="3"/>
  <c r="I93" i="3"/>
  <c r="L93" i="3"/>
  <c r="Z93" i="3"/>
  <c r="Y93" i="3"/>
  <c r="X93" i="3"/>
  <c r="M93" i="3"/>
  <c r="W93" i="3"/>
  <c r="V93" i="3"/>
  <c r="Q93" i="3"/>
  <c r="H92" i="3"/>
  <c r="I92" i="3"/>
  <c r="L92" i="3"/>
  <c r="Z92" i="3"/>
  <c r="Y92" i="3"/>
  <c r="X92" i="3"/>
  <c r="M92" i="3"/>
  <c r="W92" i="3"/>
  <c r="V92" i="3"/>
  <c r="Q92" i="3"/>
  <c r="H91" i="3"/>
  <c r="I91" i="3"/>
  <c r="L91" i="3"/>
  <c r="Z91" i="3"/>
  <c r="Y91" i="3"/>
  <c r="X91" i="3"/>
  <c r="M91" i="3"/>
  <c r="W91" i="3"/>
  <c r="V91" i="3"/>
  <c r="Q91" i="3"/>
  <c r="H90" i="3"/>
  <c r="I90" i="3"/>
  <c r="L90" i="3"/>
  <c r="Z90" i="3"/>
  <c r="Y90" i="3"/>
  <c r="X90" i="3"/>
  <c r="M90" i="3"/>
  <c r="W90" i="3"/>
  <c r="V90" i="3"/>
  <c r="Q90" i="3"/>
  <c r="H89" i="3"/>
  <c r="I89" i="3"/>
  <c r="L89" i="3"/>
  <c r="Z89" i="3"/>
  <c r="Y89" i="3"/>
  <c r="X89" i="3"/>
  <c r="M89" i="3"/>
  <c r="W89" i="3"/>
  <c r="V89" i="3"/>
  <c r="Q89" i="3"/>
  <c r="H88" i="3"/>
  <c r="I88" i="3"/>
  <c r="L88" i="3"/>
  <c r="Z88" i="3"/>
  <c r="Y88" i="3"/>
  <c r="X88" i="3"/>
  <c r="M88" i="3"/>
  <c r="W88" i="3"/>
  <c r="V88" i="3"/>
  <c r="Q88" i="3"/>
  <c r="H87" i="3"/>
  <c r="I87" i="3"/>
  <c r="L87" i="3"/>
  <c r="Z87" i="3"/>
  <c r="Y87" i="3"/>
  <c r="X87" i="3"/>
  <c r="M87" i="3"/>
  <c r="W87" i="3"/>
  <c r="V87" i="3"/>
  <c r="Q87" i="3"/>
  <c r="H86" i="3"/>
  <c r="I86" i="3"/>
  <c r="L86" i="3"/>
  <c r="Z86" i="3"/>
  <c r="Y86" i="3"/>
  <c r="X86" i="3"/>
  <c r="M86" i="3"/>
  <c r="W86" i="3"/>
  <c r="V86" i="3"/>
  <c r="Q86" i="3"/>
  <c r="H85" i="3"/>
  <c r="I85" i="3"/>
  <c r="L85" i="3"/>
  <c r="Z85" i="3"/>
  <c r="Y85" i="3"/>
  <c r="X85" i="3"/>
  <c r="M85" i="3"/>
  <c r="W85" i="3"/>
  <c r="V85" i="3"/>
  <c r="Q85" i="3"/>
  <c r="H84" i="3"/>
  <c r="I84" i="3"/>
  <c r="L84" i="3"/>
  <c r="Z84" i="3"/>
  <c r="Y84" i="3"/>
  <c r="X84" i="3"/>
  <c r="M84" i="3"/>
  <c r="W84" i="3"/>
  <c r="V84" i="3"/>
  <c r="Q84" i="3"/>
  <c r="H83" i="3"/>
  <c r="I83" i="3"/>
  <c r="L83" i="3"/>
  <c r="Z83" i="3"/>
  <c r="Y83" i="3"/>
  <c r="X83" i="3"/>
  <c r="M83" i="3"/>
  <c r="W83" i="3"/>
  <c r="V83" i="3"/>
  <c r="Q83" i="3"/>
  <c r="H82" i="3"/>
  <c r="I82" i="3"/>
  <c r="L82" i="3"/>
  <c r="Z82" i="3"/>
  <c r="Y82" i="3"/>
  <c r="X82" i="3"/>
  <c r="M82" i="3"/>
  <c r="W82" i="3"/>
  <c r="V82" i="3"/>
  <c r="Q82" i="3"/>
  <c r="H81" i="3"/>
  <c r="I81" i="3"/>
  <c r="L81" i="3"/>
  <c r="Z81" i="3"/>
  <c r="Y81" i="3"/>
  <c r="X81" i="3"/>
  <c r="M81" i="3"/>
  <c r="W81" i="3"/>
  <c r="V81" i="3"/>
  <c r="Q81" i="3"/>
  <c r="H80" i="3"/>
  <c r="I80" i="3"/>
  <c r="L80" i="3"/>
  <c r="Z80" i="3"/>
  <c r="Y80" i="3"/>
  <c r="X80" i="3"/>
  <c r="M80" i="3"/>
  <c r="W80" i="3"/>
  <c r="V80" i="3"/>
  <c r="Q80" i="3"/>
  <c r="H79" i="3"/>
  <c r="I79" i="3"/>
  <c r="L79" i="3"/>
  <c r="Z79" i="3"/>
  <c r="Y79" i="3"/>
  <c r="X79" i="3"/>
  <c r="M79" i="3"/>
  <c r="W79" i="3"/>
  <c r="V79" i="3"/>
  <c r="Q79" i="3"/>
  <c r="H78" i="3"/>
  <c r="I78" i="3"/>
  <c r="L78" i="3"/>
  <c r="Z78" i="3"/>
  <c r="Y78" i="3"/>
  <c r="X78" i="3"/>
  <c r="M78" i="3"/>
  <c r="W78" i="3"/>
  <c r="V78" i="3"/>
  <c r="Q78" i="3"/>
  <c r="H77" i="3"/>
  <c r="I77" i="3"/>
  <c r="L77" i="3"/>
  <c r="Z77" i="3"/>
  <c r="Y77" i="3"/>
  <c r="X77" i="3"/>
  <c r="M77" i="3"/>
  <c r="W77" i="3"/>
  <c r="V77" i="3"/>
  <c r="Q77" i="3"/>
  <c r="H76" i="3"/>
  <c r="I76" i="3"/>
  <c r="L76" i="3"/>
  <c r="Z76" i="3"/>
  <c r="Y76" i="3"/>
  <c r="X76" i="3"/>
  <c r="M76" i="3"/>
  <c r="W76" i="3"/>
  <c r="V76" i="3"/>
  <c r="Q76" i="3"/>
  <c r="H75" i="3"/>
  <c r="I75" i="3"/>
  <c r="L75" i="3"/>
  <c r="Z75" i="3"/>
  <c r="Y75" i="3"/>
  <c r="X75" i="3"/>
  <c r="M75" i="3"/>
  <c r="W75" i="3"/>
  <c r="V75" i="3"/>
  <c r="Q75" i="3"/>
  <c r="H74" i="3"/>
  <c r="I74" i="3"/>
  <c r="L74" i="3"/>
  <c r="Z74" i="3"/>
  <c r="Y74" i="3"/>
  <c r="X74" i="3"/>
  <c r="M74" i="3"/>
  <c r="W74" i="3"/>
  <c r="V74" i="3"/>
  <c r="Q74" i="3"/>
  <c r="H73" i="3"/>
  <c r="I73" i="3"/>
  <c r="L73" i="3"/>
  <c r="Z73" i="3"/>
  <c r="Y73" i="3"/>
  <c r="X73" i="3"/>
  <c r="M73" i="3"/>
  <c r="W73" i="3"/>
  <c r="V73" i="3"/>
  <c r="Q73" i="3"/>
  <c r="H72" i="3"/>
  <c r="I72" i="3"/>
  <c r="L72" i="3"/>
  <c r="Z72" i="3"/>
  <c r="Y72" i="3"/>
  <c r="X72" i="3"/>
  <c r="M72" i="3"/>
  <c r="W72" i="3"/>
  <c r="V72" i="3"/>
  <c r="Q72" i="3"/>
  <c r="H71" i="3"/>
  <c r="I71" i="3"/>
  <c r="L71" i="3"/>
  <c r="Z71" i="3"/>
  <c r="Y71" i="3"/>
  <c r="X71" i="3"/>
  <c r="M71" i="3"/>
  <c r="W71" i="3"/>
  <c r="V71" i="3"/>
  <c r="Q71" i="3"/>
  <c r="H70" i="3"/>
  <c r="I70" i="3"/>
  <c r="L70" i="3"/>
  <c r="Z70" i="3"/>
  <c r="Y70" i="3"/>
  <c r="X70" i="3"/>
  <c r="M70" i="3"/>
  <c r="W70" i="3"/>
  <c r="V70" i="3"/>
  <c r="Q70" i="3"/>
  <c r="H69" i="3"/>
  <c r="I69" i="3"/>
  <c r="L69" i="3"/>
  <c r="Z69" i="3"/>
  <c r="Y69" i="3"/>
  <c r="X69" i="3"/>
  <c r="M69" i="3"/>
  <c r="W69" i="3"/>
  <c r="V69" i="3"/>
  <c r="Q69" i="3"/>
  <c r="H68" i="3"/>
  <c r="I68" i="3"/>
  <c r="L68" i="3"/>
  <c r="Z68" i="3"/>
  <c r="Y68" i="3"/>
  <c r="X68" i="3"/>
  <c r="M68" i="3"/>
  <c r="W68" i="3"/>
  <c r="V68" i="3"/>
  <c r="Q68" i="3"/>
  <c r="H67" i="3"/>
  <c r="I67" i="3"/>
  <c r="L67" i="3"/>
  <c r="Z67" i="3"/>
  <c r="Y67" i="3"/>
  <c r="X67" i="3"/>
  <c r="M67" i="3"/>
  <c r="W67" i="3"/>
  <c r="V67" i="3"/>
  <c r="Q67" i="3"/>
  <c r="H66" i="3"/>
  <c r="I66" i="3"/>
  <c r="L66" i="3"/>
  <c r="Z66" i="3"/>
  <c r="Y66" i="3"/>
  <c r="X66" i="3"/>
  <c r="M66" i="3"/>
  <c r="W66" i="3"/>
  <c r="V66" i="3"/>
  <c r="Q66" i="3"/>
  <c r="H65" i="3"/>
  <c r="I65" i="3"/>
  <c r="L65" i="3"/>
  <c r="Z65" i="3"/>
  <c r="Y65" i="3"/>
  <c r="X65" i="3"/>
  <c r="M65" i="3"/>
  <c r="W65" i="3"/>
  <c r="V65" i="3"/>
  <c r="Q65" i="3"/>
  <c r="H64" i="3"/>
  <c r="I64" i="3"/>
  <c r="L64" i="3"/>
  <c r="Z64" i="3"/>
  <c r="Y64" i="3"/>
  <c r="X64" i="3"/>
  <c r="M64" i="3"/>
  <c r="W64" i="3"/>
  <c r="V64" i="3"/>
  <c r="Q64" i="3"/>
  <c r="H63" i="3"/>
  <c r="I63" i="3"/>
  <c r="L63" i="3"/>
  <c r="Z63" i="3"/>
  <c r="Y63" i="3"/>
  <c r="X63" i="3"/>
  <c r="M63" i="3"/>
  <c r="W63" i="3"/>
  <c r="V63" i="3"/>
  <c r="Q63" i="3"/>
  <c r="H62" i="3"/>
  <c r="I62" i="3"/>
  <c r="L62" i="3"/>
  <c r="Z62" i="3"/>
  <c r="Y62" i="3"/>
  <c r="X62" i="3"/>
  <c r="M62" i="3"/>
  <c r="W62" i="3"/>
  <c r="V62" i="3"/>
  <c r="Q62" i="3"/>
  <c r="H61" i="3"/>
  <c r="I61" i="3"/>
  <c r="L61" i="3"/>
  <c r="Z61" i="3"/>
  <c r="Y61" i="3"/>
  <c r="X61" i="3"/>
  <c r="M61" i="3"/>
  <c r="W61" i="3"/>
  <c r="V61" i="3"/>
  <c r="Q61" i="3"/>
  <c r="H60" i="3"/>
  <c r="I60" i="3"/>
  <c r="L60" i="3"/>
  <c r="Z60" i="3"/>
  <c r="Y60" i="3"/>
  <c r="X60" i="3"/>
  <c r="M60" i="3"/>
  <c r="W60" i="3"/>
  <c r="V60" i="3"/>
  <c r="Q60" i="3"/>
  <c r="H59" i="3"/>
  <c r="I59" i="3"/>
  <c r="L59" i="3"/>
  <c r="Z59" i="3"/>
  <c r="Y59" i="3"/>
  <c r="X59" i="3"/>
  <c r="M59" i="3"/>
  <c r="W59" i="3"/>
  <c r="V59" i="3"/>
  <c r="Q59" i="3"/>
  <c r="H58" i="3"/>
  <c r="I58" i="3"/>
  <c r="L58" i="3"/>
  <c r="Z58" i="3"/>
  <c r="Y58" i="3"/>
  <c r="X58" i="3"/>
  <c r="M58" i="3"/>
  <c r="W58" i="3"/>
  <c r="V58" i="3"/>
  <c r="Q58" i="3"/>
  <c r="H57" i="3"/>
  <c r="I57" i="3"/>
  <c r="L57" i="3"/>
  <c r="Z57" i="3"/>
  <c r="Y57" i="3"/>
  <c r="X57" i="3"/>
  <c r="M57" i="3"/>
  <c r="W57" i="3"/>
  <c r="V57" i="3"/>
  <c r="Q57" i="3"/>
  <c r="H56" i="3"/>
  <c r="I56" i="3"/>
  <c r="L56" i="3"/>
  <c r="Z56" i="3"/>
  <c r="Y56" i="3"/>
  <c r="X56" i="3"/>
  <c r="M56" i="3"/>
  <c r="W56" i="3"/>
  <c r="V56" i="3"/>
  <c r="Q56" i="3"/>
  <c r="H55" i="3"/>
  <c r="I55" i="3"/>
  <c r="L55" i="3"/>
  <c r="Z55" i="3"/>
  <c r="Y55" i="3"/>
  <c r="X55" i="3"/>
  <c r="M55" i="3"/>
  <c r="W55" i="3"/>
  <c r="V55" i="3"/>
  <c r="Q55" i="3"/>
  <c r="H54" i="3"/>
  <c r="I54" i="3"/>
  <c r="L54" i="3"/>
  <c r="Z54" i="3"/>
  <c r="Y54" i="3"/>
  <c r="X54" i="3"/>
  <c r="M54" i="3"/>
  <c r="W54" i="3"/>
  <c r="V54" i="3"/>
  <c r="Q54" i="3"/>
  <c r="H53" i="3"/>
  <c r="I53" i="3"/>
  <c r="L53" i="3"/>
  <c r="Z53" i="3"/>
  <c r="Y53" i="3"/>
  <c r="X53" i="3"/>
  <c r="M53" i="3"/>
  <c r="W53" i="3"/>
  <c r="V53" i="3"/>
  <c r="Q53" i="3"/>
  <c r="H52" i="3"/>
  <c r="I52" i="3"/>
  <c r="L52" i="3"/>
  <c r="Z52" i="3"/>
  <c r="Y52" i="3"/>
  <c r="X52" i="3"/>
  <c r="M52" i="3"/>
  <c r="W52" i="3"/>
  <c r="V52" i="3"/>
  <c r="Q52" i="3"/>
  <c r="H51" i="3"/>
  <c r="I51" i="3"/>
  <c r="L51" i="3"/>
  <c r="Z51" i="3"/>
  <c r="Y51" i="3"/>
  <c r="X51" i="3"/>
  <c r="M51" i="3"/>
  <c r="W51" i="3"/>
  <c r="V51" i="3"/>
  <c r="Q51" i="3"/>
  <c r="H50" i="3"/>
  <c r="I50" i="3"/>
  <c r="L50" i="3"/>
  <c r="Z50" i="3"/>
  <c r="Y50" i="3"/>
  <c r="X50" i="3"/>
  <c r="M50" i="3"/>
  <c r="W50" i="3"/>
  <c r="V50" i="3"/>
  <c r="Q50" i="3"/>
  <c r="H49" i="3"/>
  <c r="I49" i="3"/>
  <c r="L49" i="3"/>
  <c r="Z49" i="3"/>
  <c r="Y49" i="3"/>
  <c r="X49" i="3"/>
  <c r="M49" i="3"/>
  <c r="W49" i="3"/>
  <c r="V49" i="3"/>
  <c r="Q49" i="3"/>
  <c r="H48" i="3"/>
  <c r="I48" i="3"/>
  <c r="L48" i="3"/>
  <c r="Z48" i="3"/>
  <c r="Y48" i="3"/>
  <c r="X48" i="3"/>
  <c r="M48" i="3"/>
  <c r="W48" i="3"/>
  <c r="V48" i="3"/>
  <c r="Q48" i="3"/>
  <c r="H47" i="3"/>
  <c r="I47" i="3"/>
  <c r="L47" i="3"/>
  <c r="Z47" i="3"/>
  <c r="Y47" i="3"/>
  <c r="X47" i="3"/>
  <c r="M47" i="3"/>
  <c r="W47" i="3"/>
  <c r="V47" i="3"/>
  <c r="Q47" i="3"/>
  <c r="H46" i="3"/>
  <c r="I46" i="3"/>
  <c r="L46" i="3"/>
  <c r="Z46" i="3"/>
  <c r="Y46" i="3"/>
  <c r="X46" i="3"/>
  <c r="M46" i="3"/>
  <c r="W46" i="3"/>
  <c r="V46" i="3"/>
  <c r="Q46" i="3"/>
  <c r="H45" i="3"/>
  <c r="I45" i="3"/>
  <c r="L45" i="3"/>
  <c r="Z45" i="3"/>
  <c r="Y45" i="3"/>
  <c r="X45" i="3"/>
  <c r="M45" i="3"/>
  <c r="W45" i="3"/>
  <c r="V45" i="3"/>
  <c r="Q45" i="3"/>
  <c r="H44" i="3"/>
  <c r="I44" i="3"/>
  <c r="L44" i="3"/>
  <c r="Z44" i="3"/>
  <c r="Y44" i="3"/>
  <c r="X44" i="3"/>
  <c r="M44" i="3"/>
  <c r="W44" i="3"/>
  <c r="V44" i="3"/>
  <c r="Q44" i="3"/>
  <c r="H43" i="3"/>
  <c r="I43" i="3"/>
  <c r="L43" i="3"/>
  <c r="Z43" i="3"/>
  <c r="Y43" i="3"/>
  <c r="X43" i="3"/>
  <c r="M43" i="3"/>
  <c r="W43" i="3"/>
  <c r="V43" i="3"/>
  <c r="Q43" i="3"/>
  <c r="H42" i="3"/>
  <c r="I42" i="3"/>
  <c r="L42" i="3"/>
  <c r="Z42" i="3"/>
  <c r="Y42" i="3"/>
  <c r="X42" i="3"/>
  <c r="M42" i="3"/>
  <c r="W42" i="3"/>
  <c r="V42" i="3"/>
  <c r="Q42" i="3"/>
  <c r="H41" i="3"/>
  <c r="I41" i="3"/>
  <c r="L41" i="3"/>
  <c r="Z41" i="3"/>
  <c r="Y41" i="3"/>
  <c r="X41" i="3"/>
  <c r="M41" i="3"/>
  <c r="W41" i="3"/>
  <c r="V41" i="3"/>
  <c r="Q41" i="3"/>
  <c r="H40" i="3"/>
  <c r="I40" i="3"/>
  <c r="L40" i="3"/>
  <c r="Z40" i="3"/>
  <c r="Y40" i="3"/>
  <c r="X40" i="3"/>
  <c r="M40" i="3"/>
  <c r="W40" i="3"/>
  <c r="V40" i="3"/>
  <c r="Q40" i="3"/>
  <c r="H39" i="3"/>
  <c r="I39" i="3"/>
  <c r="L39" i="3"/>
  <c r="Z39" i="3"/>
  <c r="Y39" i="3"/>
  <c r="X39" i="3"/>
  <c r="M39" i="3"/>
  <c r="W39" i="3"/>
  <c r="V39" i="3"/>
  <c r="Q39" i="3"/>
  <c r="H38" i="3"/>
  <c r="I38" i="3"/>
  <c r="L38" i="3"/>
  <c r="Z38" i="3"/>
  <c r="Y38" i="3"/>
  <c r="X38" i="3"/>
  <c r="M38" i="3"/>
  <c r="W38" i="3"/>
  <c r="V38" i="3"/>
  <c r="Q38" i="3"/>
  <c r="H37" i="3"/>
  <c r="I37" i="3"/>
  <c r="L37" i="3"/>
  <c r="Z37" i="3"/>
  <c r="Y37" i="3"/>
  <c r="X37" i="3"/>
  <c r="M37" i="3"/>
  <c r="W37" i="3"/>
  <c r="V37" i="3"/>
  <c r="Q37" i="3"/>
  <c r="H36" i="3"/>
  <c r="I36" i="3"/>
  <c r="L36" i="3"/>
  <c r="Z36" i="3"/>
  <c r="Y36" i="3"/>
  <c r="X36" i="3"/>
  <c r="M36" i="3"/>
  <c r="W36" i="3"/>
  <c r="V36" i="3"/>
  <c r="Q36" i="3"/>
  <c r="H35" i="3"/>
  <c r="I35" i="3"/>
  <c r="L35" i="3"/>
  <c r="Z35" i="3"/>
  <c r="Y35" i="3"/>
  <c r="X35" i="3"/>
  <c r="M35" i="3"/>
  <c r="W35" i="3"/>
  <c r="V35" i="3"/>
  <c r="Q35" i="3"/>
  <c r="H34" i="3"/>
  <c r="I34" i="3"/>
  <c r="L34" i="3"/>
  <c r="Z34" i="3"/>
  <c r="Y34" i="3"/>
  <c r="X34" i="3"/>
  <c r="M34" i="3"/>
  <c r="W34" i="3"/>
  <c r="V34" i="3"/>
  <c r="Q34" i="3"/>
  <c r="H33" i="3"/>
  <c r="I33" i="3"/>
  <c r="L33" i="3"/>
  <c r="Z33" i="3"/>
  <c r="Y33" i="3"/>
  <c r="X33" i="3"/>
  <c r="M33" i="3"/>
  <c r="W33" i="3"/>
  <c r="V33" i="3"/>
  <c r="Q33" i="3"/>
  <c r="H32" i="3"/>
  <c r="I32" i="3"/>
  <c r="L32" i="3"/>
  <c r="Z32" i="3"/>
  <c r="Y32" i="3"/>
  <c r="X32" i="3"/>
  <c r="M32" i="3"/>
  <c r="W32" i="3"/>
  <c r="V32" i="3"/>
  <c r="Q32" i="3"/>
  <c r="H31" i="3"/>
  <c r="I31" i="3"/>
  <c r="L31" i="3"/>
  <c r="Z31" i="3"/>
  <c r="Y31" i="3"/>
  <c r="X31" i="3"/>
  <c r="M31" i="3"/>
  <c r="W31" i="3"/>
  <c r="V31" i="3"/>
  <c r="Q31" i="3"/>
  <c r="H30" i="3"/>
  <c r="I30" i="3"/>
  <c r="L30" i="3"/>
  <c r="Z30" i="3"/>
  <c r="Y30" i="3"/>
  <c r="X30" i="3"/>
  <c r="M30" i="3"/>
  <c r="W30" i="3"/>
  <c r="V30" i="3"/>
  <c r="Q30" i="3"/>
  <c r="H29" i="3"/>
  <c r="I29" i="3"/>
  <c r="L29" i="3"/>
  <c r="Z29" i="3"/>
  <c r="Y29" i="3"/>
  <c r="X29" i="3"/>
  <c r="M29" i="3"/>
  <c r="W29" i="3"/>
  <c r="V29" i="3"/>
  <c r="Q29" i="3"/>
  <c r="H28" i="3"/>
  <c r="I28" i="3"/>
  <c r="L28" i="3"/>
  <c r="Z28" i="3"/>
  <c r="Y28" i="3"/>
  <c r="X28" i="3"/>
  <c r="M28" i="3"/>
  <c r="W28" i="3"/>
  <c r="V28" i="3"/>
  <c r="Q28" i="3"/>
  <c r="H27" i="3"/>
  <c r="I27" i="3"/>
  <c r="L27" i="3"/>
  <c r="Z27" i="3"/>
  <c r="Y27" i="3"/>
  <c r="X27" i="3"/>
  <c r="M27" i="3"/>
  <c r="W27" i="3"/>
  <c r="V27" i="3"/>
  <c r="Q27" i="3"/>
  <c r="H26" i="3"/>
  <c r="I26" i="3"/>
  <c r="L26" i="3"/>
  <c r="Z26" i="3"/>
  <c r="Y26" i="3"/>
  <c r="X26" i="3"/>
  <c r="M26" i="3"/>
  <c r="W26" i="3"/>
  <c r="V26" i="3"/>
  <c r="Q26" i="3"/>
  <c r="H25" i="3"/>
  <c r="I25" i="3"/>
  <c r="L25" i="3"/>
  <c r="Z25" i="3"/>
  <c r="Y25" i="3"/>
  <c r="X25" i="3"/>
  <c r="M25" i="3"/>
  <c r="W25" i="3"/>
  <c r="V25" i="3"/>
  <c r="Q25" i="3"/>
  <c r="H24" i="3"/>
  <c r="I24" i="3"/>
  <c r="L24" i="3"/>
  <c r="Z24" i="3"/>
  <c r="Y24" i="3"/>
  <c r="X24" i="3"/>
  <c r="M24" i="3"/>
  <c r="W24" i="3"/>
  <c r="V24" i="3"/>
  <c r="Q24" i="3"/>
  <c r="H23" i="3"/>
  <c r="I23" i="3"/>
  <c r="L23" i="3"/>
  <c r="Z23" i="3"/>
  <c r="Y23" i="3"/>
  <c r="X23" i="3"/>
  <c r="M23" i="3"/>
  <c r="W23" i="3"/>
  <c r="V23" i="3"/>
  <c r="Q23" i="3"/>
  <c r="H22" i="3"/>
  <c r="I22" i="3"/>
  <c r="L22" i="3"/>
  <c r="Z22" i="3"/>
  <c r="Y22" i="3"/>
  <c r="X22" i="3"/>
  <c r="M22" i="3"/>
  <c r="W22" i="3"/>
  <c r="V22" i="3"/>
  <c r="U22" i="3"/>
  <c r="Q22" i="3"/>
  <c r="H21" i="3"/>
  <c r="I21" i="3"/>
  <c r="L21" i="3"/>
  <c r="Z21" i="3"/>
  <c r="Y21" i="3"/>
  <c r="X21" i="3"/>
  <c r="M21" i="3"/>
  <c r="W21" i="3"/>
  <c r="V21" i="3"/>
  <c r="U21" i="3"/>
  <c r="Q21" i="3"/>
  <c r="H20" i="3"/>
  <c r="I20" i="3"/>
  <c r="L20" i="3"/>
  <c r="Z20" i="3"/>
  <c r="Y20" i="3"/>
  <c r="X20" i="3"/>
  <c r="M20" i="3"/>
  <c r="W20" i="3"/>
  <c r="V20" i="3"/>
  <c r="U20" i="3"/>
  <c r="Q20" i="3"/>
  <c r="H19" i="3"/>
  <c r="I19" i="3"/>
  <c r="L19" i="3"/>
  <c r="Z19" i="3"/>
  <c r="Y19" i="3"/>
  <c r="X19" i="3"/>
  <c r="M19" i="3"/>
  <c r="W19" i="3"/>
  <c r="V19" i="3"/>
  <c r="U19" i="3"/>
  <c r="Q19" i="3"/>
  <c r="H18" i="3"/>
  <c r="I18" i="3"/>
  <c r="L18" i="3"/>
  <c r="Z18" i="3"/>
  <c r="Y18" i="3"/>
  <c r="X18" i="3"/>
  <c r="M18" i="3"/>
  <c r="W18" i="3"/>
  <c r="V18" i="3"/>
  <c r="U18" i="3"/>
  <c r="Q18" i="3"/>
  <c r="H17" i="3"/>
  <c r="I17" i="3"/>
  <c r="L17" i="3"/>
  <c r="Z17" i="3"/>
  <c r="Y17" i="3"/>
  <c r="X17" i="3"/>
  <c r="M17" i="3"/>
  <c r="W17" i="3"/>
  <c r="V17" i="3"/>
  <c r="U17" i="3"/>
  <c r="Q17" i="3"/>
  <c r="H16" i="3"/>
  <c r="I16" i="3"/>
  <c r="L16" i="3"/>
  <c r="Z16" i="3"/>
  <c r="Y16" i="3"/>
  <c r="X16" i="3"/>
  <c r="M16" i="3"/>
  <c r="W16" i="3"/>
  <c r="V16" i="3"/>
  <c r="U16" i="3"/>
  <c r="Q16" i="3"/>
  <c r="H15" i="3"/>
  <c r="I15" i="3"/>
  <c r="L15" i="3"/>
  <c r="Z15" i="3"/>
  <c r="Y15" i="3"/>
  <c r="X15" i="3"/>
  <c r="M15" i="3"/>
  <c r="W15" i="3"/>
  <c r="V15" i="3"/>
  <c r="U15" i="3"/>
  <c r="Q15" i="3"/>
  <c r="H14" i="3"/>
  <c r="I14" i="3"/>
  <c r="L14" i="3"/>
  <c r="Z14" i="3"/>
  <c r="Y14" i="3"/>
  <c r="X14" i="3"/>
  <c r="M14" i="3"/>
  <c r="W14" i="3"/>
  <c r="V14" i="3"/>
  <c r="U14" i="3"/>
  <c r="Q14" i="3"/>
  <c r="H13" i="3"/>
  <c r="I13" i="3"/>
  <c r="L13" i="3"/>
  <c r="Z13" i="3"/>
  <c r="Y13" i="3"/>
  <c r="X13" i="3"/>
  <c r="M13" i="3"/>
  <c r="W13" i="3"/>
  <c r="V13" i="3"/>
  <c r="Q13" i="3"/>
  <c r="H12" i="3"/>
  <c r="I12" i="3"/>
  <c r="L12" i="3"/>
  <c r="Z12" i="3"/>
  <c r="Y12" i="3"/>
  <c r="X12" i="3"/>
  <c r="M12" i="3"/>
  <c r="W12" i="3"/>
  <c r="I2" i="3"/>
  <c r="P2" i="3"/>
  <c r="I3" i="3"/>
  <c r="P3" i="3"/>
  <c r="I4" i="3"/>
  <c r="P4" i="3"/>
  <c r="I5" i="3"/>
  <c r="P5" i="3"/>
  <c r="I6" i="3"/>
  <c r="P6" i="3"/>
  <c r="I7" i="3"/>
  <c r="P7" i="3"/>
  <c r="P11" i="3"/>
  <c r="V12" i="3"/>
  <c r="Q12" i="3"/>
  <c r="I11" i="3"/>
  <c r="Q11" i="3"/>
  <c r="M11" i="3"/>
  <c r="H11" i="3"/>
  <c r="L11" i="3"/>
  <c r="U2" i="3"/>
  <c r="U3" i="3"/>
  <c r="U4" i="3"/>
  <c r="U5" i="3"/>
  <c r="U6" i="3"/>
  <c r="U7" i="3"/>
  <c r="U10" i="3"/>
  <c r="I10" i="3"/>
  <c r="Q10" i="3"/>
  <c r="M10" i="3"/>
  <c r="H10" i="3"/>
  <c r="L10" i="3"/>
  <c r="I9" i="3"/>
  <c r="Q9" i="3"/>
  <c r="M9" i="3"/>
  <c r="H9" i="3"/>
  <c r="L9" i="3"/>
  <c r="I8" i="3"/>
  <c r="Q8" i="3"/>
  <c r="M8" i="3"/>
  <c r="H8" i="3"/>
  <c r="L8" i="3"/>
  <c r="H7" i="3"/>
  <c r="L7" i="3"/>
  <c r="Z7" i="3"/>
  <c r="Y7" i="3"/>
  <c r="X7" i="3"/>
  <c r="Q7" i="3"/>
  <c r="M7" i="3"/>
  <c r="D7" i="3"/>
  <c r="C7" i="3"/>
  <c r="H6" i="3"/>
  <c r="L6" i="3"/>
  <c r="Z6" i="3"/>
  <c r="Y6" i="3"/>
  <c r="X6" i="3"/>
  <c r="Q6" i="3"/>
  <c r="M6" i="3"/>
  <c r="D6" i="3"/>
  <c r="C6" i="3"/>
  <c r="H5" i="3"/>
  <c r="L5" i="3"/>
  <c r="Z5" i="3"/>
  <c r="Y5" i="3"/>
  <c r="X5" i="3"/>
  <c r="Q5" i="3"/>
  <c r="M5" i="3"/>
  <c r="H4" i="3"/>
  <c r="L4" i="3"/>
  <c r="Z4" i="3"/>
  <c r="Y4" i="3"/>
  <c r="X4" i="3"/>
  <c r="Q4" i="3"/>
  <c r="M4" i="3"/>
  <c r="H3" i="3"/>
  <c r="L3" i="3"/>
  <c r="Z3" i="3"/>
  <c r="Y3" i="3"/>
  <c r="X3" i="3"/>
  <c r="Q3" i="3"/>
  <c r="M3" i="3"/>
  <c r="H2" i="3"/>
  <c r="L2" i="3"/>
  <c r="Z2" i="3"/>
  <c r="Y2" i="3"/>
  <c r="X2" i="3"/>
  <c r="Q2" i="3"/>
  <c r="M2" i="3"/>
  <c r="H115" i="2"/>
  <c r="I115" i="2"/>
  <c r="L115" i="2"/>
  <c r="Z115" i="2"/>
  <c r="Y115" i="2"/>
  <c r="X115" i="2"/>
  <c r="M115" i="2"/>
  <c r="W115" i="2"/>
  <c r="V115" i="2"/>
  <c r="Q1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D107" i="2"/>
  <c r="D111" i="2"/>
  <c r="D1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H114" i="2"/>
  <c r="I114" i="2"/>
  <c r="L114" i="2"/>
  <c r="Z114" i="2"/>
  <c r="Y114" i="2"/>
  <c r="X114" i="2"/>
  <c r="M114" i="2"/>
  <c r="W114" i="2"/>
  <c r="V114" i="2"/>
  <c r="Q1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D110" i="2"/>
  <c r="D114" i="2"/>
  <c r="C18" i="2"/>
  <c r="C22" i="2"/>
  <c r="C26" i="2"/>
  <c r="C30" i="2"/>
  <c r="C34" i="2"/>
  <c r="C38" i="2"/>
  <c r="C42" i="2"/>
  <c r="C46" i="2"/>
  <c r="C50" i="2"/>
  <c r="C54" i="2"/>
  <c r="C58" i="2"/>
  <c r="C62" i="2"/>
  <c r="C66" i="2"/>
  <c r="C70" i="2"/>
  <c r="C74" i="2"/>
  <c r="C78" i="2"/>
  <c r="C82" i="2"/>
  <c r="C86" i="2"/>
  <c r="C90" i="2"/>
  <c r="C94" i="2"/>
  <c r="C98" i="2"/>
  <c r="C102" i="2"/>
  <c r="C106" i="2"/>
  <c r="C110" i="2"/>
  <c r="C114" i="2"/>
  <c r="H113" i="2"/>
  <c r="I113" i="2"/>
  <c r="L113" i="2"/>
  <c r="Z113" i="2"/>
  <c r="Y113" i="2"/>
  <c r="X113" i="2"/>
  <c r="M113" i="2"/>
  <c r="W113" i="2"/>
  <c r="V113" i="2"/>
  <c r="Q1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D109" i="2"/>
  <c r="D113" i="2"/>
  <c r="C17" i="2"/>
  <c r="C21" i="2"/>
  <c r="C25" i="2"/>
  <c r="C29" i="2"/>
  <c r="C33" i="2"/>
  <c r="C37" i="2"/>
  <c r="C41" i="2"/>
  <c r="C45" i="2"/>
  <c r="C49" i="2"/>
  <c r="C53" i="2"/>
  <c r="C57" i="2"/>
  <c r="C61" i="2"/>
  <c r="C65" i="2"/>
  <c r="C69" i="2"/>
  <c r="C73" i="2"/>
  <c r="C77" i="2"/>
  <c r="C81" i="2"/>
  <c r="C85" i="2"/>
  <c r="C89" i="2"/>
  <c r="C93" i="2"/>
  <c r="C97" i="2"/>
  <c r="C101" i="2"/>
  <c r="C105" i="2"/>
  <c r="C109" i="2"/>
  <c r="C113" i="2"/>
  <c r="H112" i="2"/>
  <c r="I112" i="2"/>
  <c r="L112" i="2"/>
  <c r="Z112" i="2"/>
  <c r="Y112" i="2"/>
  <c r="X112" i="2"/>
  <c r="M112" i="2"/>
  <c r="W112" i="2"/>
  <c r="V112" i="2"/>
  <c r="Q1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D108" i="2"/>
  <c r="D1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72" i="2"/>
  <c r="C76" i="2"/>
  <c r="C80" i="2"/>
  <c r="C84" i="2"/>
  <c r="C88" i="2"/>
  <c r="C92" i="2"/>
  <c r="C96" i="2"/>
  <c r="C100" i="2"/>
  <c r="C104" i="2"/>
  <c r="C108" i="2"/>
  <c r="C112" i="2"/>
  <c r="H111" i="2"/>
  <c r="I111" i="2"/>
  <c r="L111" i="2"/>
  <c r="Z111" i="2"/>
  <c r="Y111" i="2"/>
  <c r="X111" i="2"/>
  <c r="M111" i="2"/>
  <c r="W111" i="2"/>
  <c r="V111" i="2"/>
  <c r="Q111" i="2"/>
  <c r="H110" i="2"/>
  <c r="I110" i="2"/>
  <c r="L110" i="2"/>
  <c r="Z110" i="2"/>
  <c r="Y110" i="2"/>
  <c r="X110" i="2"/>
  <c r="M110" i="2"/>
  <c r="W110" i="2"/>
  <c r="V110" i="2"/>
  <c r="Q110" i="2"/>
  <c r="H109" i="2"/>
  <c r="I109" i="2"/>
  <c r="L109" i="2"/>
  <c r="Z109" i="2"/>
  <c r="Y109" i="2"/>
  <c r="X109" i="2"/>
  <c r="M109" i="2"/>
  <c r="W109" i="2"/>
  <c r="V109" i="2"/>
  <c r="Q109" i="2"/>
  <c r="H108" i="2"/>
  <c r="I108" i="2"/>
  <c r="L108" i="2"/>
  <c r="Z108" i="2"/>
  <c r="Y108" i="2"/>
  <c r="X108" i="2"/>
  <c r="M108" i="2"/>
  <c r="W108" i="2"/>
  <c r="V108" i="2"/>
  <c r="Q108" i="2"/>
  <c r="H107" i="2"/>
  <c r="I107" i="2"/>
  <c r="L107" i="2"/>
  <c r="Z107" i="2"/>
  <c r="Y107" i="2"/>
  <c r="X107" i="2"/>
  <c r="M107" i="2"/>
  <c r="W107" i="2"/>
  <c r="V107" i="2"/>
  <c r="Q107" i="2"/>
  <c r="H106" i="2"/>
  <c r="I106" i="2"/>
  <c r="L106" i="2"/>
  <c r="Z106" i="2"/>
  <c r="Y106" i="2"/>
  <c r="X106" i="2"/>
  <c r="M106" i="2"/>
  <c r="W106" i="2"/>
  <c r="V106" i="2"/>
  <c r="Q106" i="2"/>
  <c r="H105" i="2"/>
  <c r="I105" i="2"/>
  <c r="L105" i="2"/>
  <c r="Z105" i="2"/>
  <c r="Y105" i="2"/>
  <c r="X105" i="2"/>
  <c r="M105" i="2"/>
  <c r="W105" i="2"/>
  <c r="V105" i="2"/>
  <c r="Q105" i="2"/>
  <c r="H104" i="2"/>
  <c r="I104" i="2"/>
  <c r="L104" i="2"/>
  <c r="Z104" i="2"/>
  <c r="Y104" i="2"/>
  <c r="X104" i="2"/>
  <c r="M104" i="2"/>
  <c r="W104" i="2"/>
  <c r="V104" i="2"/>
  <c r="Q104" i="2"/>
  <c r="H103" i="2"/>
  <c r="I103" i="2"/>
  <c r="L103" i="2"/>
  <c r="Z103" i="2"/>
  <c r="Y103" i="2"/>
  <c r="X103" i="2"/>
  <c r="M103" i="2"/>
  <c r="W103" i="2"/>
  <c r="V103" i="2"/>
  <c r="Q103" i="2"/>
  <c r="H102" i="2"/>
  <c r="I102" i="2"/>
  <c r="L102" i="2"/>
  <c r="Z102" i="2"/>
  <c r="Y102" i="2"/>
  <c r="X102" i="2"/>
  <c r="M102" i="2"/>
  <c r="W102" i="2"/>
  <c r="V102" i="2"/>
  <c r="Q102" i="2"/>
  <c r="H101" i="2"/>
  <c r="I101" i="2"/>
  <c r="L101" i="2"/>
  <c r="Z101" i="2"/>
  <c r="Y101" i="2"/>
  <c r="X101" i="2"/>
  <c r="M101" i="2"/>
  <c r="W101" i="2"/>
  <c r="V101" i="2"/>
  <c r="Q101" i="2"/>
  <c r="H100" i="2"/>
  <c r="I100" i="2"/>
  <c r="L100" i="2"/>
  <c r="Z100" i="2"/>
  <c r="Y100" i="2"/>
  <c r="X100" i="2"/>
  <c r="M100" i="2"/>
  <c r="W100" i="2"/>
  <c r="V100" i="2"/>
  <c r="Q100" i="2"/>
  <c r="H99" i="2"/>
  <c r="I99" i="2"/>
  <c r="L99" i="2"/>
  <c r="Z99" i="2"/>
  <c r="Y99" i="2"/>
  <c r="X99" i="2"/>
  <c r="M99" i="2"/>
  <c r="W99" i="2"/>
  <c r="V99" i="2"/>
  <c r="Q99" i="2"/>
  <c r="H98" i="2"/>
  <c r="I98" i="2"/>
  <c r="L98" i="2"/>
  <c r="Z98" i="2"/>
  <c r="Y98" i="2"/>
  <c r="X98" i="2"/>
  <c r="M98" i="2"/>
  <c r="W98" i="2"/>
  <c r="V98" i="2"/>
  <c r="Q98" i="2"/>
  <c r="H97" i="2"/>
  <c r="I97" i="2"/>
  <c r="L97" i="2"/>
  <c r="Z97" i="2"/>
  <c r="Y97" i="2"/>
  <c r="X97" i="2"/>
  <c r="M97" i="2"/>
  <c r="W97" i="2"/>
  <c r="V97" i="2"/>
  <c r="Q97" i="2"/>
  <c r="H96" i="2"/>
  <c r="I96" i="2"/>
  <c r="L96" i="2"/>
  <c r="Z96" i="2"/>
  <c r="Y96" i="2"/>
  <c r="X96" i="2"/>
  <c r="M96" i="2"/>
  <c r="W96" i="2"/>
  <c r="V96" i="2"/>
  <c r="Q96" i="2"/>
  <c r="H95" i="2"/>
  <c r="I95" i="2"/>
  <c r="L95" i="2"/>
  <c r="Z95" i="2"/>
  <c r="Y95" i="2"/>
  <c r="X95" i="2"/>
  <c r="M95" i="2"/>
  <c r="W95" i="2"/>
  <c r="V95" i="2"/>
  <c r="Q95" i="2"/>
  <c r="H94" i="2"/>
  <c r="I94" i="2"/>
  <c r="L94" i="2"/>
  <c r="Z94" i="2"/>
  <c r="Y94" i="2"/>
  <c r="X94" i="2"/>
  <c r="M94" i="2"/>
  <c r="W94" i="2"/>
  <c r="V94" i="2"/>
  <c r="Q94" i="2"/>
  <c r="H93" i="2"/>
  <c r="I93" i="2"/>
  <c r="L93" i="2"/>
  <c r="Z93" i="2"/>
  <c r="Y93" i="2"/>
  <c r="X93" i="2"/>
  <c r="M93" i="2"/>
  <c r="W93" i="2"/>
  <c r="V93" i="2"/>
  <c r="Q93" i="2"/>
  <c r="H92" i="2"/>
  <c r="I92" i="2"/>
  <c r="L92" i="2"/>
  <c r="Z92" i="2"/>
  <c r="Y92" i="2"/>
  <c r="X92" i="2"/>
  <c r="M92" i="2"/>
  <c r="W92" i="2"/>
  <c r="V92" i="2"/>
  <c r="Q92" i="2"/>
  <c r="H91" i="2"/>
  <c r="I91" i="2"/>
  <c r="L91" i="2"/>
  <c r="Z91" i="2"/>
  <c r="Y91" i="2"/>
  <c r="X91" i="2"/>
  <c r="M91" i="2"/>
  <c r="W91" i="2"/>
  <c r="V91" i="2"/>
  <c r="Q91" i="2"/>
  <c r="H90" i="2"/>
  <c r="I90" i="2"/>
  <c r="L90" i="2"/>
  <c r="Z90" i="2"/>
  <c r="Y90" i="2"/>
  <c r="X90" i="2"/>
  <c r="M90" i="2"/>
  <c r="W90" i="2"/>
  <c r="V90" i="2"/>
  <c r="Q90" i="2"/>
  <c r="H89" i="2"/>
  <c r="I89" i="2"/>
  <c r="L89" i="2"/>
  <c r="Z89" i="2"/>
  <c r="Y89" i="2"/>
  <c r="X89" i="2"/>
  <c r="M89" i="2"/>
  <c r="W89" i="2"/>
  <c r="V89" i="2"/>
  <c r="Q89" i="2"/>
  <c r="H88" i="2"/>
  <c r="I88" i="2"/>
  <c r="L88" i="2"/>
  <c r="Z88" i="2"/>
  <c r="Y88" i="2"/>
  <c r="X88" i="2"/>
  <c r="M88" i="2"/>
  <c r="W88" i="2"/>
  <c r="V88" i="2"/>
  <c r="Q88" i="2"/>
  <c r="H87" i="2"/>
  <c r="I87" i="2"/>
  <c r="L87" i="2"/>
  <c r="Z87" i="2"/>
  <c r="Y87" i="2"/>
  <c r="X87" i="2"/>
  <c r="M87" i="2"/>
  <c r="W87" i="2"/>
  <c r="V87" i="2"/>
  <c r="Q87" i="2"/>
  <c r="H86" i="2"/>
  <c r="I86" i="2"/>
  <c r="L86" i="2"/>
  <c r="Z86" i="2"/>
  <c r="Y86" i="2"/>
  <c r="X86" i="2"/>
  <c r="M86" i="2"/>
  <c r="W86" i="2"/>
  <c r="V86" i="2"/>
  <c r="Q86" i="2"/>
  <c r="H85" i="2"/>
  <c r="I85" i="2"/>
  <c r="L85" i="2"/>
  <c r="Z85" i="2"/>
  <c r="Y85" i="2"/>
  <c r="X85" i="2"/>
  <c r="M85" i="2"/>
  <c r="W85" i="2"/>
  <c r="V85" i="2"/>
  <c r="Q85" i="2"/>
  <c r="H84" i="2"/>
  <c r="I84" i="2"/>
  <c r="L84" i="2"/>
  <c r="Z84" i="2"/>
  <c r="Y84" i="2"/>
  <c r="X84" i="2"/>
  <c r="M84" i="2"/>
  <c r="W84" i="2"/>
  <c r="V84" i="2"/>
  <c r="Q84" i="2"/>
  <c r="H83" i="2"/>
  <c r="I83" i="2"/>
  <c r="L83" i="2"/>
  <c r="Z83" i="2"/>
  <c r="Y83" i="2"/>
  <c r="X83" i="2"/>
  <c r="M83" i="2"/>
  <c r="W83" i="2"/>
  <c r="V83" i="2"/>
  <c r="Q83" i="2"/>
  <c r="H82" i="2"/>
  <c r="I82" i="2"/>
  <c r="L82" i="2"/>
  <c r="Z82" i="2"/>
  <c r="Y82" i="2"/>
  <c r="X82" i="2"/>
  <c r="M82" i="2"/>
  <c r="W82" i="2"/>
  <c r="V82" i="2"/>
  <c r="Q82" i="2"/>
  <c r="H81" i="2"/>
  <c r="I81" i="2"/>
  <c r="L81" i="2"/>
  <c r="Z81" i="2"/>
  <c r="Y81" i="2"/>
  <c r="X81" i="2"/>
  <c r="M81" i="2"/>
  <c r="W81" i="2"/>
  <c r="V81" i="2"/>
  <c r="Q81" i="2"/>
  <c r="H80" i="2"/>
  <c r="I80" i="2"/>
  <c r="L80" i="2"/>
  <c r="Z80" i="2"/>
  <c r="Y80" i="2"/>
  <c r="X80" i="2"/>
  <c r="M80" i="2"/>
  <c r="W80" i="2"/>
  <c r="V80" i="2"/>
  <c r="Q80" i="2"/>
  <c r="H79" i="2"/>
  <c r="I79" i="2"/>
  <c r="L79" i="2"/>
  <c r="Z79" i="2"/>
  <c r="Y79" i="2"/>
  <c r="X79" i="2"/>
  <c r="M79" i="2"/>
  <c r="W79" i="2"/>
  <c r="V79" i="2"/>
  <c r="Q79" i="2"/>
  <c r="H78" i="2"/>
  <c r="I78" i="2"/>
  <c r="L78" i="2"/>
  <c r="Z78" i="2"/>
  <c r="Y78" i="2"/>
  <c r="X78" i="2"/>
  <c r="M78" i="2"/>
  <c r="W78" i="2"/>
  <c r="V78" i="2"/>
  <c r="Q78" i="2"/>
  <c r="H77" i="2"/>
  <c r="I77" i="2"/>
  <c r="L77" i="2"/>
  <c r="Z77" i="2"/>
  <c r="Y77" i="2"/>
  <c r="X77" i="2"/>
  <c r="M77" i="2"/>
  <c r="W77" i="2"/>
  <c r="V77" i="2"/>
  <c r="Q77" i="2"/>
  <c r="H76" i="2"/>
  <c r="I76" i="2"/>
  <c r="L76" i="2"/>
  <c r="Z76" i="2"/>
  <c r="Y76" i="2"/>
  <c r="X76" i="2"/>
  <c r="M76" i="2"/>
  <c r="W76" i="2"/>
  <c r="V76" i="2"/>
  <c r="Q76" i="2"/>
  <c r="H75" i="2"/>
  <c r="I75" i="2"/>
  <c r="L75" i="2"/>
  <c r="Z75" i="2"/>
  <c r="Y75" i="2"/>
  <c r="X75" i="2"/>
  <c r="M75" i="2"/>
  <c r="W75" i="2"/>
  <c r="V75" i="2"/>
  <c r="Q75" i="2"/>
  <c r="H74" i="2"/>
  <c r="I74" i="2"/>
  <c r="L74" i="2"/>
  <c r="Z74" i="2"/>
  <c r="Y74" i="2"/>
  <c r="X74" i="2"/>
  <c r="M74" i="2"/>
  <c r="W74" i="2"/>
  <c r="V74" i="2"/>
  <c r="Q74" i="2"/>
  <c r="H73" i="2"/>
  <c r="I73" i="2"/>
  <c r="L73" i="2"/>
  <c r="Z73" i="2"/>
  <c r="Y73" i="2"/>
  <c r="X73" i="2"/>
  <c r="M73" i="2"/>
  <c r="W73" i="2"/>
  <c r="V73" i="2"/>
  <c r="Q73" i="2"/>
  <c r="H72" i="2"/>
  <c r="I72" i="2"/>
  <c r="L72" i="2"/>
  <c r="Z72" i="2"/>
  <c r="Y72" i="2"/>
  <c r="X72" i="2"/>
  <c r="M72" i="2"/>
  <c r="W72" i="2"/>
  <c r="V72" i="2"/>
  <c r="Q72" i="2"/>
  <c r="H71" i="2"/>
  <c r="I71" i="2"/>
  <c r="L71" i="2"/>
  <c r="Z71" i="2"/>
  <c r="Y71" i="2"/>
  <c r="X71" i="2"/>
  <c r="M71" i="2"/>
  <c r="W71" i="2"/>
  <c r="V71" i="2"/>
  <c r="Q71" i="2"/>
  <c r="H70" i="2"/>
  <c r="I70" i="2"/>
  <c r="L70" i="2"/>
  <c r="Z70" i="2"/>
  <c r="Y70" i="2"/>
  <c r="X70" i="2"/>
  <c r="M70" i="2"/>
  <c r="W70" i="2"/>
  <c r="V70" i="2"/>
  <c r="Q70" i="2"/>
  <c r="H69" i="2"/>
  <c r="I69" i="2"/>
  <c r="L69" i="2"/>
  <c r="Z69" i="2"/>
  <c r="Y69" i="2"/>
  <c r="X69" i="2"/>
  <c r="M69" i="2"/>
  <c r="W69" i="2"/>
  <c r="V69" i="2"/>
  <c r="Q69" i="2"/>
  <c r="H68" i="2"/>
  <c r="I68" i="2"/>
  <c r="L68" i="2"/>
  <c r="Z68" i="2"/>
  <c r="Y68" i="2"/>
  <c r="X68" i="2"/>
  <c r="M68" i="2"/>
  <c r="W68" i="2"/>
  <c r="V68" i="2"/>
  <c r="Q68" i="2"/>
  <c r="H67" i="2"/>
  <c r="I67" i="2"/>
  <c r="L67" i="2"/>
  <c r="Z67" i="2"/>
  <c r="Y67" i="2"/>
  <c r="X67" i="2"/>
  <c r="M67" i="2"/>
  <c r="W67" i="2"/>
  <c r="V67" i="2"/>
  <c r="Q67" i="2"/>
  <c r="H66" i="2"/>
  <c r="I66" i="2"/>
  <c r="L66" i="2"/>
  <c r="Z66" i="2"/>
  <c r="Y66" i="2"/>
  <c r="X66" i="2"/>
  <c r="M66" i="2"/>
  <c r="W66" i="2"/>
  <c r="V66" i="2"/>
  <c r="Q66" i="2"/>
  <c r="H65" i="2"/>
  <c r="I65" i="2"/>
  <c r="L65" i="2"/>
  <c r="Z65" i="2"/>
  <c r="Y65" i="2"/>
  <c r="X65" i="2"/>
  <c r="M65" i="2"/>
  <c r="W65" i="2"/>
  <c r="V65" i="2"/>
  <c r="Q65" i="2"/>
  <c r="H64" i="2"/>
  <c r="I64" i="2"/>
  <c r="L64" i="2"/>
  <c r="Z64" i="2"/>
  <c r="Y64" i="2"/>
  <c r="X64" i="2"/>
  <c r="M64" i="2"/>
  <c r="W64" i="2"/>
  <c r="V64" i="2"/>
  <c r="Q64" i="2"/>
  <c r="H63" i="2"/>
  <c r="I63" i="2"/>
  <c r="L63" i="2"/>
  <c r="Z63" i="2"/>
  <c r="Y63" i="2"/>
  <c r="X63" i="2"/>
  <c r="M63" i="2"/>
  <c r="W63" i="2"/>
  <c r="V63" i="2"/>
  <c r="Q63" i="2"/>
  <c r="H62" i="2"/>
  <c r="I62" i="2"/>
  <c r="L62" i="2"/>
  <c r="Z62" i="2"/>
  <c r="Y62" i="2"/>
  <c r="X62" i="2"/>
  <c r="M62" i="2"/>
  <c r="W62" i="2"/>
  <c r="V62" i="2"/>
  <c r="Q62" i="2"/>
  <c r="H61" i="2"/>
  <c r="I61" i="2"/>
  <c r="L61" i="2"/>
  <c r="Z61" i="2"/>
  <c r="Y61" i="2"/>
  <c r="X61" i="2"/>
  <c r="M61" i="2"/>
  <c r="W61" i="2"/>
  <c r="V61" i="2"/>
  <c r="Q61" i="2"/>
  <c r="H60" i="2"/>
  <c r="I60" i="2"/>
  <c r="L60" i="2"/>
  <c r="Z60" i="2"/>
  <c r="Y60" i="2"/>
  <c r="X60" i="2"/>
  <c r="M60" i="2"/>
  <c r="W60" i="2"/>
  <c r="V60" i="2"/>
  <c r="Q60" i="2"/>
  <c r="H59" i="2"/>
  <c r="I59" i="2"/>
  <c r="L59" i="2"/>
  <c r="Z59" i="2"/>
  <c r="Y59" i="2"/>
  <c r="X59" i="2"/>
  <c r="M59" i="2"/>
  <c r="W59" i="2"/>
  <c r="V59" i="2"/>
  <c r="Q59" i="2"/>
  <c r="H58" i="2"/>
  <c r="I58" i="2"/>
  <c r="L58" i="2"/>
  <c r="Z58" i="2"/>
  <c r="Y58" i="2"/>
  <c r="X58" i="2"/>
  <c r="M58" i="2"/>
  <c r="W58" i="2"/>
  <c r="V58" i="2"/>
  <c r="Q58" i="2"/>
  <c r="H57" i="2"/>
  <c r="I57" i="2"/>
  <c r="L57" i="2"/>
  <c r="Z57" i="2"/>
  <c r="Y57" i="2"/>
  <c r="X57" i="2"/>
  <c r="M57" i="2"/>
  <c r="W57" i="2"/>
  <c r="V57" i="2"/>
  <c r="Q57" i="2"/>
  <c r="H56" i="2"/>
  <c r="I56" i="2"/>
  <c r="L56" i="2"/>
  <c r="Z56" i="2"/>
  <c r="Y56" i="2"/>
  <c r="X56" i="2"/>
  <c r="M56" i="2"/>
  <c r="W56" i="2"/>
  <c r="V56" i="2"/>
  <c r="Q56" i="2"/>
  <c r="H55" i="2"/>
  <c r="I55" i="2"/>
  <c r="L55" i="2"/>
  <c r="Z55" i="2"/>
  <c r="Y55" i="2"/>
  <c r="X55" i="2"/>
  <c r="M55" i="2"/>
  <c r="W55" i="2"/>
  <c r="V55" i="2"/>
  <c r="Q55" i="2"/>
  <c r="H54" i="2"/>
  <c r="I54" i="2"/>
  <c r="L54" i="2"/>
  <c r="Z54" i="2"/>
  <c r="Y54" i="2"/>
  <c r="X54" i="2"/>
  <c r="M54" i="2"/>
  <c r="W54" i="2"/>
  <c r="V54" i="2"/>
  <c r="Q54" i="2"/>
  <c r="H53" i="2"/>
  <c r="I53" i="2"/>
  <c r="L53" i="2"/>
  <c r="Z53" i="2"/>
  <c r="Y53" i="2"/>
  <c r="X53" i="2"/>
  <c r="M53" i="2"/>
  <c r="W53" i="2"/>
  <c r="V53" i="2"/>
  <c r="Q53" i="2"/>
  <c r="H52" i="2"/>
  <c r="I52" i="2"/>
  <c r="L52" i="2"/>
  <c r="Z52" i="2"/>
  <c r="Y52" i="2"/>
  <c r="X52" i="2"/>
  <c r="M52" i="2"/>
  <c r="W52" i="2"/>
  <c r="V52" i="2"/>
  <c r="Q52" i="2"/>
  <c r="H51" i="2"/>
  <c r="I51" i="2"/>
  <c r="L51" i="2"/>
  <c r="Z51" i="2"/>
  <c r="Y51" i="2"/>
  <c r="X51" i="2"/>
  <c r="M51" i="2"/>
  <c r="W51" i="2"/>
  <c r="V51" i="2"/>
  <c r="Q51" i="2"/>
  <c r="H50" i="2"/>
  <c r="I50" i="2"/>
  <c r="L50" i="2"/>
  <c r="Z50" i="2"/>
  <c r="Y50" i="2"/>
  <c r="X50" i="2"/>
  <c r="M50" i="2"/>
  <c r="W50" i="2"/>
  <c r="V50" i="2"/>
  <c r="Q50" i="2"/>
  <c r="H49" i="2"/>
  <c r="I49" i="2"/>
  <c r="L49" i="2"/>
  <c r="Z49" i="2"/>
  <c r="Y49" i="2"/>
  <c r="X49" i="2"/>
  <c r="M49" i="2"/>
  <c r="W49" i="2"/>
  <c r="V49" i="2"/>
  <c r="Q49" i="2"/>
  <c r="H48" i="2"/>
  <c r="I48" i="2"/>
  <c r="L48" i="2"/>
  <c r="Z48" i="2"/>
  <c r="Y48" i="2"/>
  <c r="X48" i="2"/>
  <c r="M48" i="2"/>
  <c r="W48" i="2"/>
  <c r="V48" i="2"/>
  <c r="Q48" i="2"/>
  <c r="H47" i="2"/>
  <c r="I47" i="2"/>
  <c r="L47" i="2"/>
  <c r="Z47" i="2"/>
  <c r="Y47" i="2"/>
  <c r="X47" i="2"/>
  <c r="M47" i="2"/>
  <c r="W47" i="2"/>
  <c r="V47" i="2"/>
  <c r="Q47" i="2"/>
  <c r="H46" i="2"/>
  <c r="I46" i="2"/>
  <c r="L46" i="2"/>
  <c r="Z46" i="2"/>
  <c r="Y46" i="2"/>
  <c r="X46" i="2"/>
  <c r="M46" i="2"/>
  <c r="W46" i="2"/>
  <c r="V46" i="2"/>
  <c r="Q46" i="2"/>
  <c r="H45" i="2"/>
  <c r="I45" i="2"/>
  <c r="L45" i="2"/>
  <c r="Z45" i="2"/>
  <c r="Y45" i="2"/>
  <c r="X45" i="2"/>
  <c r="M45" i="2"/>
  <c r="W45" i="2"/>
  <c r="V45" i="2"/>
  <c r="Q45" i="2"/>
  <c r="H44" i="2"/>
  <c r="I44" i="2"/>
  <c r="L44" i="2"/>
  <c r="Z44" i="2"/>
  <c r="Y44" i="2"/>
  <c r="X44" i="2"/>
  <c r="M44" i="2"/>
  <c r="W44" i="2"/>
  <c r="V44" i="2"/>
  <c r="Q44" i="2"/>
  <c r="H43" i="2"/>
  <c r="I43" i="2"/>
  <c r="L43" i="2"/>
  <c r="Z43" i="2"/>
  <c r="Y43" i="2"/>
  <c r="X43" i="2"/>
  <c r="M43" i="2"/>
  <c r="W43" i="2"/>
  <c r="V43" i="2"/>
  <c r="Q43" i="2"/>
  <c r="H42" i="2"/>
  <c r="I42" i="2"/>
  <c r="L42" i="2"/>
  <c r="Z42" i="2"/>
  <c r="Y42" i="2"/>
  <c r="X42" i="2"/>
  <c r="M42" i="2"/>
  <c r="W42" i="2"/>
  <c r="V42" i="2"/>
  <c r="Q42" i="2"/>
  <c r="H41" i="2"/>
  <c r="I41" i="2"/>
  <c r="L41" i="2"/>
  <c r="Z41" i="2"/>
  <c r="Y41" i="2"/>
  <c r="X41" i="2"/>
  <c r="M41" i="2"/>
  <c r="W41" i="2"/>
  <c r="V41" i="2"/>
  <c r="Q41" i="2"/>
  <c r="H40" i="2"/>
  <c r="I40" i="2"/>
  <c r="L40" i="2"/>
  <c r="Z40" i="2"/>
  <c r="Y40" i="2"/>
  <c r="X40" i="2"/>
  <c r="M40" i="2"/>
  <c r="W40" i="2"/>
  <c r="V40" i="2"/>
  <c r="Q40" i="2"/>
  <c r="H39" i="2"/>
  <c r="I39" i="2"/>
  <c r="L39" i="2"/>
  <c r="Z39" i="2"/>
  <c r="Y39" i="2"/>
  <c r="X39" i="2"/>
  <c r="M39" i="2"/>
  <c r="W39" i="2"/>
  <c r="V39" i="2"/>
  <c r="Q39" i="2"/>
  <c r="H38" i="2"/>
  <c r="I38" i="2"/>
  <c r="L38" i="2"/>
  <c r="Z38" i="2"/>
  <c r="Y38" i="2"/>
  <c r="X38" i="2"/>
  <c r="M38" i="2"/>
  <c r="W38" i="2"/>
  <c r="V38" i="2"/>
  <c r="Q38" i="2"/>
  <c r="H37" i="2"/>
  <c r="I37" i="2"/>
  <c r="L37" i="2"/>
  <c r="Z37" i="2"/>
  <c r="Y37" i="2"/>
  <c r="X37" i="2"/>
  <c r="M37" i="2"/>
  <c r="W37" i="2"/>
  <c r="V37" i="2"/>
  <c r="Q37" i="2"/>
  <c r="H36" i="2"/>
  <c r="I36" i="2"/>
  <c r="L36" i="2"/>
  <c r="Z36" i="2"/>
  <c r="Y36" i="2"/>
  <c r="X36" i="2"/>
  <c r="M36" i="2"/>
  <c r="W36" i="2"/>
  <c r="V36" i="2"/>
  <c r="Q36" i="2"/>
  <c r="H35" i="2"/>
  <c r="I35" i="2"/>
  <c r="L35" i="2"/>
  <c r="Z35" i="2"/>
  <c r="Y35" i="2"/>
  <c r="X35" i="2"/>
  <c r="M35" i="2"/>
  <c r="W35" i="2"/>
  <c r="V35" i="2"/>
  <c r="Q35" i="2"/>
  <c r="H34" i="2"/>
  <c r="I34" i="2"/>
  <c r="L34" i="2"/>
  <c r="Z34" i="2"/>
  <c r="Y34" i="2"/>
  <c r="X34" i="2"/>
  <c r="M34" i="2"/>
  <c r="W34" i="2"/>
  <c r="V34" i="2"/>
  <c r="Q34" i="2"/>
  <c r="H33" i="2"/>
  <c r="I33" i="2"/>
  <c r="L33" i="2"/>
  <c r="Z33" i="2"/>
  <c r="Y33" i="2"/>
  <c r="X33" i="2"/>
  <c r="M33" i="2"/>
  <c r="W33" i="2"/>
  <c r="V33" i="2"/>
  <c r="Q33" i="2"/>
  <c r="H32" i="2"/>
  <c r="I32" i="2"/>
  <c r="L32" i="2"/>
  <c r="Z32" i="2"/>
  <c r="Y32" i="2"/>
  <c r="X32" i="2"/>
  <c r="M32" i="2"/>
  <c r="W32" i="2"/>
  <c r="V32" i="2"/>
  <c r="Q32" i="2"/>
  <c r="H31" i="2"/>
  <c r="I31" i="2"/>
  <c r="L31" i="2"/>
  <c r="Z31" i="2"/>
  <c r="Y31" i="2"/>
  <c r="X31" i="2"/>
  <c r="M31" i="2"/>
  <c r="W31" i="2"/>
  <c r="V31" i="2"/>
  <c r="Q31" i="2"/>
  <c r="H30" i="2"/>
  <c r="I30" i="2"/>
  <c r="L30" i="2"/>
  <c r="Z30" i="2"/>
  <c r="Y30" i="2"/>
  <c r="X30" i="2"/>
  <c r="M30" i="2"/>
  <c r="W30" i="2"/>
  <c r="V30" i="2"/>
  <c r="Q30" i="2"/>
  <c r="H29" i="2"/>
  <c r="I29" i="2"/>
  <c r="L29" i="2"/>
  <c r="Z29" i="2"/>
  <c r="Y29" i="2"/>
  <c r="X29" i="2"/>
  <c r="M29" i="2"/>
  <c r="W29" i="2"/>
  <c r="V29" i="2"/>
  <c r="Q29" i="2"/>
  <c r="H28" i="2"/>
  <c r="I28" i="2"/>
  <c r="L28" i="2"/>
  <c r="Z28" i="2"/>
  <c r="Y28" i="2"/>
  <c r="X28" i="2"/>
  <c r="M28" i="2"/>
  <c r="W28" i="2"/>
  <c r="V28" i="2"/>
  <c r="Q28" i="2"/>
  <c r="H27" i="2"/>
  <c r="I27" i="2"/>
  <c r="L27" i="2"/>
  <c r="Z27" i="2"/>
  <c r="Y27" i="2"/>
  <c r="X27" i="2"/>
  <c r="M27" i="2"/>
  <c r="W27" i="2"/>
  <c r="V27" i="2"/>
  <c r="Q27" i="2"/>
  <c r="H26" i="2"/>
  <c r="I26" i="2"/>
  <c r="L26" i="2"/>
  <c r="Z26" i="2"/>
  <c r="Y26" i="2"/>
  <c r="X26" i="2"/>
  <c r="M26" i="2"/>
  <c r="W26" i="2"/>
  <c r="V26" i="2"/>
  <c r="Q26" i="2"/>
  <c r="H25" i="2"/>
  <c r="I25" i="2"/>
  <c r="L25" i="2"/>
  <c r="Z25" i="2"/>
  <c r="Y25" i="2"/>
  <c r="X25" i="2"/>
  <c r="M25" i="2"/>
  <c r="W25" i="2"/>
  <c r="V25" i="2"/>
  <c r="Q25" i="2"/>
  <c r="H24" i="2"/>
  <c r="I24" i="2"/>
  <c r="L24" i="2"/>
  <c r="Z24" i="2"/>
  <c r="Y24" i="2"/>
  <c r="X24" i="2"/>
  <c r="M24" i="2"/>
  <c r="W24" i="2"/>
  <c r="V24" i="2"/>
  <c r="Q24" i="2"/>
  <c r="H23" i="2"/>
  <c r="I23" i="2"/>
  <c r="L23" i="2"/>
  <c r="Z23" i="2"/>
  <c r="Y23" i="2"/>
  <c r="X23" i="2"/>
  <c r="M23" i="2"/>
  <c r="W23" i="2"/>
  <c r="V23" i="2"/>
  <c r="Q23" i="2"/>
  <c r="H22" i="2"/>
  <c r="I22" i="2"/>
  <c r="L22" i="2"/>
  <c r="Z22" i="2"/>
  <c r="Y22" i="2"/>
  <c r="X22" i="2"/>
  <c r="M22" i="2"/>
  <c r="W22" i="2"/>
  <c r="V22" i="2"/>
  <c r="U22" i="2"/>
  <c r="Q22" i="2"/>
  <c r="H21" i="2"/>
  <c r="I21" i="2"/>
  <c r="L21" i="2"/>
  <c r="Z21" i="2"/>
  <c r="Y21" i="2"/>
  <c r="X21" i="2"/>
  <c r="M21" i="2"/>
  <c r="W21" i="2"/>
  <c r="V21" i="2"/>
  <c r="U21" i="2"/>
  <c r="Q21" i="2"/>
  <c r="H20" i="2"/>
  <c r="I20" i="2"/>
  <c r="L20" i="2"/>
  <c r="Z20" i="2"/>
  <c r="Y20" i="2"/>
  <c r="X20" i="2"/>
  <c r="M20" i="2"/>
  <c r="W20" i="2"/>
  <c r="V20" i="2"/>
  <c r="U20" i="2"/>
  <c r="Q20" i="2"/>
  <c r="H19" i="2"/>
  <c r="I19" i="2"/>
  <c r="L19" i="2"/>
  <c r="Z19" i="2"/>
  <c r="Y19" i="2"/>
  <c r="X19" i="2"/>
  <c r="M19" i="2"/>
  <c r="W19" i="2"/>
  <c r="V19" i="2"/>
  <c r="U19" i="2"/>
  <c r="Q19" i="2"/>
  <c r="H18" i="2"/>
  <c r="I18" i="2"/>
  <c r="L18" i="2"/>
  <c r="Z18" i="2"/>
  <c r="Y18" i="2"/>
  <c r="X18" i="2"/>
  <c r="M18" i="2"/>
  <c r="W18" i="2"/>
  <c r="V18" i="2"/>
  <c r="U18" i="2"/>
  <c r="Q18" i="2"/>
  <c r="H17" i="2"/>
  <c r="I17" i="2"/>
  <c r="L17" i="2"/>
  <c r="Z17" i="2"/>
  <c r="Y17" i="2"/>
  <c r="X17" i="2"/>
  <c r="M17" i="2"/>
  <c r="W17" i="2"/>
  <c r="V17" i="2"/>
  <c r="U17" i="2"/>
  <c r="Q17" i="2"/>
  <c r="H16" i="2"/>
  <c r="I16" i="2"/>
  <c r="L16" i="2"/>
  <c r="Z16" i="2"/>
  <c r="Y16" i="2"/>
  <c r="X16" i="2"/>
  <c r="M16" i="2"/>
  <c r="W16" i="2"/>
  <c r="V16" i="2"/>
  <c r="U16" i="2"/>
  <c r="Q16" i="2"/>
  <c r="H15" i="2"/>
  <c r="I15" i="2"/>
  <c r="L15" i="2"/>
  <c r="Z15" i="2"/>
  <c r="Y15" i="2"/>
  <c r="X15" i="2"/>
  <c r="M15" i="2"/>
  <c r="W15" i="2"/>
  <c r="V15" i="2"/>
  <c r="U15" i="2"/>
  <c r="Q15" i="2"/>
  <c r="H14" i="2"/>
  <c r="I14" i="2"/>
  <c r="L14" i="2"/>
  <c r="Z14" i="2"/>
  <c r="Y14" i="2"/>
  <c r="X14" i="2"/>
  <c r="M14" i="2"/>
  <c r="W14" i="2"/>
  <c r="V14" i="2"/>
  <c r="U14" i="2"/>
  <c r="Q14" i="2"/>
  <c r="H13" i="2"/>
  <c r="I13" i="2"/>
  <c r="L13" i="2"/>
  <c r="Z13" i="2"/>
  <c r="Y13" i="2"/>
  <c r="X13" i="2"/>
  <c r="M13" i="2"/>
  <c r="W13" i="2"/>
  <c r="V13" i="2"/>
  <c r="Q13" i="2"/>
  <c r="H12" i="2"/>
  <c r="I12" i="2"/>
  <c r="L12" i="2"/>
  <c r="Z12" i="2"/>
  <c r="Y12" i="2"/>
  <c r="X12" i="2"/>
  <c r="M12" i="2"/>
  <c r="W12" i="2"/>
  <c r="I2" i="2"/>
  <c r="P2" i="2"/>
  <c r="I3" i="2"/>
  <c r="P3" i="2"/>
  <c r="I4" i="2"/>
  <c r="P4" i="2"/>
  <c r="I5" i="2"/>
  <c r="P5" i="2"/>
  <c r="I6" i="2"/>
  <c r="P6" i="2"/>
  <c r="I7" i="2"/>
  <c r="P7" i="2"/>
  <c r="P11" i="2"/>
  <c r="V12" i="2"/>
  <c r="Q12" i="2"/>
  <c r="I11" i="2"/>
  <c r="Q11" i="2"/>
  <c r="M11" i="2"/>
  <c r="H11" i="2"/>
  <c r="L11" i="2"/>
  <c r="U2" i="2"/>
  <c r="U3" i="2"/>
  <c r="U4" i="2"/>
  <c r="U5" i="2"/>
  <c r="U6" i="2"/>
  <c r="U7" i="2"/>
  <c r="U10" i="2"/>
  <c r="I10" i="2"/>
  <c r="Q10" i="2"/>
  <c r="M10" i="2"/>
  <c r="H10" i="2"/>
  <c r="L10" i="2"/>
  <c r="I9" i="2"/>
  <c r="Q9" i="2"/>
  <c r="M9" i="2"/>
  <c r="H9" i="2"/>
  <c r="L9" i="2"/>
  <c r="I8" i="2"/>
  <c r="Q8" i="2"/>
  <c r="M8" i="2"/>
  <c r="H8" i="2"/>
  <c r="L8" i="2"/>
  <c r="H7" i="2"/>
  <c r="L7" i="2"/>
  <c r="Z7" i="2"/>
  <c r="Y7" i="2"/>
  <c r="X7" i="2"/>
  <c r="Q7" i="2"/>
  <c r="M7" i="2"/>
  <c r="D7" i="2"/>
  <c r="C7" i="2"/>
  <c r="H6" i="2"/>
  <c r="L6" i="2"/>
  <c r="Z6" i="2"/>
  <c r="Y6" i="2"/>
  <c r="X6" i="2"/>
  <c r="Q6" i="2"/>
  <c r="M6" i="2"/>
  <c r="D6" i="2"/>
  <c r="C6" i="2"/>
  <c r="H5" i="2"/>
  <c r="L5" i="2"/>
  <c r="Z5" i="2"/>
  <c r="Y5" i="2"/>
  <c r="X5" i="2"/>
  <c r="Q5" i="2"/>
  <c r="M5" i="2"/>
  <c r="H4" i="2"/>
  <c r="L4" i="2"/>
  <c r="Z4" i="2"/>
  <c r="Y4" i="2"/>
  <c r="X4" i="2"/>
  <c r="Q4" i="2"/>
  <c r="M4" i="2"/>
  <c r="H3" i="2"/>
  <c r="L3" i="2"/>
  <c r="Z3" i="2"/>
  <c r="Y3" i="2"/>
  <c r="X3" i="2"/>
  <c r="Q3" i="2"/>
  <c r="M3" i="2"/>
  <c r="H2" i="2"/>
  <c r="L2" i="2"/>
  <c r="Z2" i="2"/>
  <c r="Y2" i="2"/>
  <c r="X2" i="2"/>
  <c r="Q2" i="2"/>
  <c r="M2" i="2"/>
  <c r="M111" i="1"/>
  <c r="G111" i="1"/>
  <c r="J111" i="1"/>
  <c r="M110" i="1"/>
  <c r="G110" i="1"/>
  <c r="J110" i="1"/>
  <c r="M109" i="1"/>
  <c r="G109" i="1"/>
  <c r="J109" i="1"/>
  <c r="M108" i="1"/>
  <c r="G108" i="1"/>
  <c r="J108" i="1"/>
  <c r="M107" i="1"/>
  <c r="G107" i="1"/>
  <c r="J107" i="1"/>
  <c r="M106" i="1"/>
  <c r="G106" i="1"/>
  <c r="J106" i="1"/>
  <c r="M105" i="1"/>
  <c r="G105" i="1"/>
  <c r="J105" i="1"/>
  <c r="M104" i="1"/>
  <c r="G104" i="1"/>
  <c r="J104" i="1"/>
  <c r="M103" i="1"/>
  <c r="G103" i="1"/>
  <c r="J103" i="1"/>
  <c r="M102" i="1"/>
  <c r="G102" i="1"/>
  <c r="J102" i="1"/>
  <c r="M101" i="1"/>
  <c r="G101" i="1"/>
  <c r="J101" i="1"/>
  <c r="M100" i="1"/>
  <c r="G100" i="1"/>
  <c r="J100" i="1"/>
  <c r="M99" i="1"/>
  <c r="G99" i="1"/>
  <c r="J99" i="1"/>
  <c r="M98" i="1"/>
  <c r="G98" i="1"/>
  <c r="J98" i="1"/>
  <c r="M97" i="1"/>
  <c r="G97" i="1"/>
  <c r="J97" i="1"/>
  <c r="M96" i="1"/>
  <c r="G96" i="1"/>
  <c r="J96" i="1"/>
  <c r="M95" i="1"/>
  <c r="G95" i="1"/>
  <c r="J95" i="1"/>
  <c r="M94" i="1"/>
  <c r="G94" i="1"/>
  <c r="J94" i="1"/>
  <c r="M93" i="1"/>
  <c r="G93" i="1"/>
  <c r="J93" i="1"/>
  <c r="M92" i="1"/>
  <c r="G92" i="1"/>
  <c r="J92" i="1"/>
  <c r="M91" i="1"/>
  <c r="G91" i="1"/>
  <c r="J91" i="1"/>
  <c r="M90" i="1"/>
  <c r="G90" i="1"/>
  <c r="J90" i="1"/>
  <c r="M89" i="1"/>
  <c r="G89" i="1"/>
  <c r="J89" i="1"/>
  <c r="M88" i="1"/>
  <c r="G88" i="1"/>
  <c r="J88" i="1"/>
  <c r="M87" i="1"/>
  <c r="G87" i="1"/>
  <c r="J87" i="1"/>
  <c r="M86" i="1"/>
  <c r="G86" i="1"/>
  <c r="J86" i="1"/>
  <c r="M85" i="1"/>
  <c r="G85" i="1"/>
  <c r="J85" i="1"/>
  <c r="M84" i="1"/>
  <c r="G84" i="1"/>
  <c r="J84" i="1"/>
  <c r="M83" i="1"/>
  <c r="G83" i="1"/>
  <c r="J83" i="1"/>
  <c r="M82" i="1"/>
  <c r="G82" i="1"/>
  <c r="J82" i="1"/>
  <c r="M81" i="1"/>
  <c r="G81" i="1"/>
  <c r="J81" i="1"/>
  <c r="M80" i="1"/>
  <c r="G80" i="1"/>
  <c r="J80" i="1"/>
  <c r="M79" i="1"/>
  <c r="G79" i="1"/>
  <c r="J79" i="1"/>
  <c r="M78" i="1"/>
  <c r="G78" i="1"/>
  <c r="J78" i="1"/>
  <c r="M77" i="1"/>
  <c r="G77" i="1"/>
  <c r="J77" i="1"/>
  <c r="M76" i="1"/>
  <c r="G76" i="1"/>
  <c r="J76" i="1"/>
  <c r="M75" i="1"/>
  <c r="G75" i="1"/>
  <c r="J75" i="1"/>
  <c r="M74" i="1"/>
  <c r="G74" i="1"/>
  <c r="J74" i="1"/>
  <c r="M73" i="1"/>
  <c r="G73" i="1"/>
  <c r="J73" i="1"/>
  <c r="M72" i="1"/>
  <c r="G72" i="1"/>
  <c r="J72" i="1"/>
  <c r="M71" i="1"/>
  <c r="G71" i="1"/>
  <c r="J71" i="1"/>
  <c r="M70" i="1"/>
  <c r="G70" i="1"/>
  <c r="J70" i="1"/>
  <c r="M69" i="1"/>
  <c r="G69" i="1"/>
  <c r="J69" i="1"/>
  <c r="M68" i="1"/>
  <c r="G68" i="1"/>
  <c r="J68" i="1"/>
  <c r="M67" i="1"/>
  <c r="G67" i="1"/>
  <c r="J67" i="1"/>
  <c r="M66" i="1"/>
  <c r="G66" i="1"/>
  <c r="J66" i="1"/>
  <c r="M65" i="1"/>
  <c r="G65" i="1"/>
  <c r="J65" i="1"/>
  <c r="M64" i="1"/>
  <c r="G64" i="1"/>
  <c r="J64" i="1"/>
  <c r="M63" i="1"/>
  <c r="G63" i="1"/>
  <c r="J63" i="1"/>
  <c r="M62" i="1"/>
  <c r="G62" i="1"/>
  <c r="J62" i="1"/>
  <c r="M61" i="1"/>
  <c r="G61" i="1"/>
  <c r="J61" i="1"/>
  <c r="M60" i="1"/>
  <c r="G60" i="1"/>
  <c r="J60" i="1"/>
  <c r="M59" i="1"/>
  <c r="G59" i="1"/>
  <c r="J59" i="1"/>
  <c r="M58" i="1"/>
  <c r="G58" i="1"/>
  <c r="J58" i="1"/>
  <c r="M57" i="1"/>
  <c r="G57" i="1"/>
  <c r="J57" i="1"/>
  <c r="M56" i="1"/>
  <c r="G56" i="1"/>
  <c r="J56" i="1"/>
  <c r="M55" i="1"/>
  <c r="G55" i="1"/>
  <c r="J55" i="1"/>
  <c r="M54" i="1"/>
  <c r="G54" i="1"/>
  <c r="J54" i="1"/>
  <c r="M53" i="1"/>
  <c r="G53" i="1"/>
  <c r="J53" i="1"/>
  <c r="M52" i="1"/>
  <c r="G52" i="1"/>
  <c r="J52" i="1"/>
  <c r="M51" i="1"/>
  <c r="G51" i="1"/>
  <c r="J51" i="1"/>
  <c r="M50" i="1"/>
  <c r="G50" i="1"/>
  <c r="J50" i="1"/>
  <c r="M49" i="1"/>
  <c r="G49" i="1"/>
  <c r="J49" i="1"/>
  <c r="M48" i="1"/>
  <c r="G48" i="1"/>
  <c r="J48" i="1"/>
  <c r="M47" i="1"/>
  <c r="G47" i="1"/>
  <c r="J47" i="1"/>
  <c r="M46" i="1"/>
  <c r="G46" i="1"/>
  <c r="J46" i="1"/>
  <c r="M45" i="1"/>
  <c r="G45" i="1"/>
  <c r="J45" i="1"/>
  <c r="M44" i="1"/>
  <c r="G44" i="1"/>
  <c r="J44" i="1"/>
  <c r="M43" i="1"/>
  <c r="G43" i="1"/>
  <c r="J43" i="1"/>
  <c r="M42" i="1"/>
  <c r="G42" i="1"/>
  <c r="J42" i="1"/>
  <c r="M41" i="1"/>
  <c r="G41" i="1"/>
  <c r="J41" i="1"/>
  <c r="M40" i="1"/>
  <c r="G40" i="1"/>
  <c r="J40" i="1"/>
  <c r="M39" i="1"/>
  <c r="G39" i="1"/>
  <c r="J39" i="1"/>
  <c r="M38" i="1"/>
  <c r="G38" i="1"/>
  <c r="J38" i="1"/>
  <c r="M37" i="1"/>
  <c r="G37" i="1"/>
  <c r="J37" i="1"/>
  <c r="M36" i="1"/>
  <c r="G36" i="1"/>
  <c r="J36" i="1"/>
  <c r="M35" i="1"/>
  <c r="G35" i="1"/>
  <c r="J35" i="1"/>
  <c r="M34" i="1"/>
  <c r="G34" i="1"/>
  <c r="J34" i="1"/>
  <c r="M33" i="1"/>
  <c r="G33" i="1"/>
  <c r="J33" i="1"/>
  <c r="M32" i="1"/>
  <c r="G32" i="1"/>
  <c r="J32" i="1"/>
  <c r="M31" i="1"/>
  <c r="G31" i="1"/>
  <c r="J31" i="1"/>
  <c r="M30" i="1"/>
  <c r="G30" i="1"/>
  <c r="J30" i="1"/>
  <c r="M29" i="1"/>
  <c r="G29" i="1"/>
  <c r="J29" i="1"/>
  <c r="M28" i="1"/>
  <c r="G28" i="1"/>
  <c r="J28" i="1"/>
  <c r="M27" i="1"/>
  <c r="G27" i="1"/>
  <c r="J27" i="1"/>
  <c r="M26" i="1"/>
  <c r="G26" i="1"/>
  <c r="J26" i="1"/>
  <c r="M25" i="1"/>
  <c r="G25" i="1"/>
  <c r="J25" i="1"/>
  <c r="M24" i="1"/>
  <c r="G24" i="1"/>
  <c r="J24" i="1"/>
  <c r="M23" i="1"/>
  <c r="G23" i="1"/>
  <c r="J23" i="1"/>
  <c r="M22" i="1"/>
  <c r="G22" i="1"/>
  <c r="J22" i="1"/>
  <c r="M21" i="1"/>
  <c r="G21" i="1"/>
  <c r="J21" i="1"/>
  <c r="M20" i="1"/>
  <c r="G20" i="1"/>
  <c r="J20" i="1"/>
  <c r="M19" i="1"/>
  <c r="G19" i="1"/>
  <c r="J19" i="1"/>
  <c r="M18" i="1"/>
  <c r="G18" i="1"/>
  <c r="J18" i="1"/>
  <c r="M17" i="1"/>
  <c r="G17" i="1"/>
  <c r="J17" i="1"/>
  <c r="M16" i="1"/>
  <c r="G16" i="1"/>
  <c r="J16" i="1"/>
  <c r="M15" i="1"/>
  <c r="G15" i="1"/>
  <c r="J15" i="1"/>
  <c r="M14" i="1"/>
  <c r="G14" i="1"/>
  <c r="J14" i="1"/>
  <c r="M13" i="1"/>
  <c r="G13" i="1"/>
  <c r="J13" i="1"/>
  <c r="M12" i="1"/>
  <c r="G12" i="1"/>
  <c r="J12" i="1"/>
  <c r="M11" i="1"/>
  <c r="G11" i="1"/>
  <c r="J11" i="1"/>
  <c r="M10" i="1"/>
  <c r="G10" i="1"/>
  <c r="J10" i="1"/>
  <c r="M9" i="1"/>
  <c r="L2" i="1"/>
  <c r="L3" i="1"/>
  <c r="L4" i="1"/>
  <c r="L5" i="1"/>
  <c r="L6" i="1"/>
  <c r="L7" i="1"/>
  <c r="L9" i="1"/>
  <c r="G9" i="1"/>
  <c r="J9" i="1"/>
  <c r="I2" i="1"/>
  <c r="I3" i="1"/>
  <c r="I4" i="1"/>
  <c r="I5" i="1"/>
  <c r="I6" i="1"/>
  <c r="I7" i="1"/>
  <c r="I9" i="1"/>
  <c r="M8" i="1"/>
  <c r="G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<sst xmlns="http://schemas.openxmlformats.org/spreadsheetml/2006/main" count="102" uniqueCount="43">
  <si>
    <t>THOUSANDS OF NOVEMBER 2014 PESOS</t>
  </si>
  <si>
    <t>Year</t>
  </si>
  <si>
    <t>Quarter</t>
  </si>
  <si>
    <t>period2</t>
  </si>
  <si>
    <t>Total contributions + integrated tax for ANSES</t>
  </si>
  <si>
    <t>Total monotributo integrated tax</t>
  </si>
  <si>
    <t>Total social security contributions</t>
  </si>
  <si>
    <t>Total social security contributions for ANSES, AFIP data</t>
  </si>
  <si>
    <t>Coefficient to scale computed social security contributions to actual social security contributions given to ANSES, AFIP data</t>
  </si>
  <si>
    <t>Simulated social security contributions for ANSES, to scale</t>
  </si>
  <si>
    <t>Monotributo integrated tax, AFIP data</t>
  </si>
  <si>
    <t>Coefficient to scale computed monotributo integrated tax to actual monotributo integrated tax, AFIP data</t>
  </si>
  <si>
    <t>Monotributo integrated tax, to scale</t>
  </si>
  <si>
    <t>Measured data  (EPH)</t>
  </si>
  <si>
    <t>average?</t>
  </si>
  <si>
    <t>Simulated data</t>
  </si>
  <si>
    <t>Thousands of constant November 2014 pesos</t>
  </si>
  <si>
    <t>Period2</t>
  </si>
  <si>
    <t>Total retirement benefits cost (including universal pension)</t>
  </si>
  <si>
    <t>Retirement benefits paid by ANSES net of PAMI transfer (with universal pension)</t>
  </si>
  <si>
    <t>Total retirement benefits cost (excluding universal pension, with transfers to PAMI)</t>
  </si>
  <si>
    <t>Total retirement benefits (excluding universal pension and transfers to PAMI)</t>
  </si>
  <si>
    <t>Universal pension's cost (including transfers to PAMI)</t>
  </si>
  <si>
    <t>Universal pensions net of transfers to PAMI</t>
  </si>
  <si>
    <t>Healthcare transfers to the PAMI by ANSES</t>
  </si>
  <si>
    <t>Healtchare transfers to the PAMI by universal pension</t>
  </si>
  <si>
    <t>Total family benefits</t>
  </si>
  <si>
    <t>Social security benefits, source: seguimiento físico financiero</t>
  </si>
  <si>
    <t>Coefficient to scale computed retirement benefits to actual social security benefits paid by ANSES</t>
  </si>
  <si>
    <t>Social security payments by ANSES, to scale</t>
  </si>
  <si>
    <t>Family benefits, source: seguimiento físico financiero</t>
  </si>
  <si>
    <t>Transfers to the PAMI (3.62% of social security benefits. 3.62% is current health transfers by ANSES in the Cuenta de Inversión divided by social security benefits in the Cuenta de Inversión).</t>
  </si>
  <si>
    <t>Current transfers to the private sector as depicted in the seguimiento físico financiero</t>
  </si>
  <si>
    <t>Coefficient to scale computed family benefits</t>
  </si>
  <si>
    <t>Net universal pension , to scale</t>
  </si>
  <si>
    <t>PAMI transfers due to the universal pension, to scale</t>
  </si>
  <si>
    <t>Current transfers by ANSES to the private sector (including PAMI contributions), to scale</t>
  </si>
  <si>
    <t>Family benefits up to scale</t>
  </si>
  <si>
    <t>PAMI transfers up to scale, excluding universal pension</t>
  </si>
  <si>
    <t>Measured values (EPH)</t>
  </si>
  <si>
    <t>Average (2014-2015)</t>
  </si>
  <si>
    <t>Simulated values</t>
  </si>
  <si>
    <t>Decreto 807 2016: los nuevos indices de actualización son de aplicación para las nuevas jubilaciones a partir de agosto 2016. Ergo, se aplica el cálculo de jubilaciones con índice ₂ a partir del tercer trimestre 2016, período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</si>
</sst>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33CCCC"/>
      </patternFill>
    </fill>
    <fill>
      <patternFill patternType="solid">
        <fgColor rgb="FFCFE7F5"/>
        <bgColor rgb="FFDDDDDD"/>
      </patternFill>
    </fill>
    <fill>
      <patternFill patternType="solid">
        <fgColor rgb="FFDDDDDD"/>
        <bgColor rgb="FFCFE7F5"/>
      </patternFill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ont="1" applyFill="1" applyAlignment="1">
      <alignment horizontal="justify"/>
    </xf>
    <xf numFmtId="3" fontId="0" fillId="2" borderId="0" xfId="0" applyNumberFormat="1" applyFont="1" applyFill="1" applyAlignment="1">
      <alignment horizontal="justify"/>
    </xf>
    <xf numFmtId="0" fontId="0" fillId="2" borderId="0" xfId="0" applyFill="1"/>
    <xf numFmtId="0" fontId="0" fillId="3" borderId="0" xfId="0" applyFont="1" applyFill="1"/>
    <xf numFmtId="0" fontId="0" fillId="3" borderId="0" xfId="0" applyFill="1"/>
    <xf numFmtId="3" fontId="0" fillId="3" borderId="0" xfId="0" applyNumberFormat="1" applyFill="1"/>
    <xf numFmtId="3" fontId="0" fillId="3" borderId="0" xfId="0" applyNumberFormat="1" applyFont="1" applyFill="1"/>
    <xf numFmtId="4" fontId="0" fillId="3" borderId="0" xfId="0" applyNumberFormat="1" applyFont="1" applyFill="1"/>
    <xf numFmtId="0" fontId="0" fillId="4" borderId="0" xfId="0" applyFont="1" applyFill="1"/>
    <xf numFmtId="0" fontId="0" fillId="4" borderId="0" xfId="0" applyFill="1"/>
    <xf numFmtId="3" fontId="0" fillId="4" borderId="0" xfId="0" applyNumberFormat="1" applyFill="1"/>
    <xf numFmtId="3" fontId="0" fillId="4" borderId="0" xfId="0" applyNumberFormat="1" applyFont="1" applyFill="1"/>
    <xf numFmtId="0" fontId="0" fillId="5" borderId="0" xfId="0" applyFill="1"/>
    <xf numFmtId="3" fontId="0" fillId="5" borderId="0" xfId="0" applyNumberFormat="1" applyFill="1"/>
    <xf numFmtId="3" fontId="0" fillId="5" borderId="0" xfId="0" applyNumberFormat="1" applyFont="1" applyFill="1"/>
    <xf numFmtId="4" fontId="0" fillId="5" borderId="0" xfId="0" applyNumberFormat="1" applyFont="1" applyFill="1"/>
    <xf numFmtId="0" fontId="0" fillId="2" borderId="0" xfId="0" applyFill="1" applyAlignment="1">
      <alignment horizontal="justify"/>
    </xf>
    <xf numFmtId="1" fontId="0" fillId="3" borderId="0" xfId="0" applyNumberFormat="1" applyFont="1" applyFill="1"/>
    <xf numFmtId="1" fontId="0" fillId="5" borderId="0" xfId="0" applyNumberFormat="1" applyFill="1"/>
    <xf numFmtId="1" fontId="0" fillId="4" borderId="0" xfId="0" applyNumberFormat="1" applyFill="1"/>
    <xf numFmtId="1" fontId="0" fillId="0" borderId="0" xfId="0" applyNumberForma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2"/>
  <sheetViews>
    <sheetView zoomScale="65" zoomScaleNormal="65" zoomScalePageLayoutView="65" workbookViewId="0">
      <selection activeCell="F8" activeCellId="1" sqref="N12:N115 F8"/>
    </sheetView>
  </sheetViews>
  <sheetFormatPr baseColWidth="10" defaultColWidth="8.83203125" defaultRowHeight="12" x14ac:dyDescent="0"/>
  <sheetData>
    <row r="1" spans="1:24" s="3" customFormat="1" ht="50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s="4" customFormat="1">
      <c r="A2" s="4" t="s">
        <v>13</v>
      </c>
      <c r="B2" s="4">
        <v>2014</v>
      </c>
      <c r="C2" s="5">
        <v>1</v>
      </c>
      <c r="D2" s="4">
        <v>45</v>
      </c>
      <c r="E2" s="6">
        <v>16336703</v>
      </c>
      <c r="F2" s="6">
        <v>147746</v>
      </c>
      <c r="G2" s="7">
        <v>16188957</v>
      </c>
      <c r="H2" s="6">
        <v>59323985</v>
      </c>
      <c r="I2" s="8">
        <f t="shared" ref="I2:I7" si="0">H2/G2</f>
        <v>3.6644723313552565</v>
      </c>
      <c r="J2" s="7">
        <f>G2*I9</f>
        <v>61899880.214338109</v>
      </c>
      <c r="K2" s="6">
        <v>354218</v>
      </c>
      <c r="L2" s="8">
        <f t="shared" ref="L2:L7" si="1">K2/F2</f>
        <v>2.3974794579887102</v>
      </c>
      <c r="M2" s="7">
        <f t="shared" ref="M2:M33" si="2">F2*2.511711692</f>
        <v>371095.35564623203</v>
      </c>
      <c r="N2" s="6"/>
      <c r="Q2" s="7"/>
      <c r="R2" s="7"/>
      <c r="S2" s="7"/>
      <c r="V2" s="5"/>
      <c r="W2" s="5"/>
      <c r="X2" s="7"/>
    </row>
    <row r="3" spans="1:24">
      <c r="B3" s="4">
        <v>2014</v>
      </c>
      <c r="C3" s="5">
        <v>2</v>
      </c>
      <c r="D3" s="4">
        <v>46</v>
      </c>
      <c r="E3" s="6">
        <v>19039169</v>
      </c>
      <c r="F3" s="6">
        <v>150094</v>
      </c>
      <c r="G3" s="7">
        <v>18889075</v>
      </c>
      <c r="H3" s="6">
        <v>70642775</v>
      </c>
      <c r="I3" s="8">
        <f t="shared" si="0"/>
        <v>3.7398747688809535</v>
      </c>
      <c r="J3" s="7">
        <f t="shared" ref="J3:J34" si="3">G3*3.8235866717</f>
        <v>72224015.410741687</v>
      </c>
      <c r="K3" s="6">
        <v>375893</v>
      </c>
      <c r="L3" s="8">
        <f t="shared" si="1"/>
        <v>2.5043839194105026</v>
      </c>
      <c r="M3" s="7">
        <f t="shared" si="2"/>
        <v>376992.85469904798</v>
      </c>
      <c r="N3" s="6"/>
      <c r="Q3" s="7"/>
      <c r="R3" s="7"/>
      <c r="S3" s="7"/>
      <c r="V3" s="5"/>
      <c r="W3" s="5"/>
      <c r="X3" s="7"/>
    </row>
    <row r="4" spans="1:24">
      <c r="B4" s="4">
        <v>2014</v>
      </c>
      <c r="C4" s="5">
        <v>3</v>
      </c>
      <c r="D4" s="4">
        <v>47</v>
      </c>
      <c r="E4" s="6">
        <v>16811748</v>
      </c>
      <c r="F4" s="6">
        <v>145661</v>
      </c>
      <c r="G4" s="7">
        <v>16666087</v>
      </c>
      <c r="H4" s="6">
        <v>66453030</v>
      </c>
      <c r="I4" s="8">
        <f t="shared" si="0"/>
        <v>3.98732047900626</v>
      </c>
      <c r="J4" s="7">
        <f t="shared" si="3"/>
        <v>63724228.122592643</v>
      </c>
      <c r="K4" s="6">
        <v>387130</v>
      </c>
      <c r="L4" s="8">
        <f t="shared" si="1"/>
        <v>2.6577464111876208</v>
      </c>
      <c r="M4" s="7">
        <f t="shared" si="2"/>
        <v>365858.43676841201</v>
      </c>
      <c r="N4" s="6"/>
      <c r="Q4" s="7"/>
      <c r="R4" s="7"/>
      <c r="S4" s="7"/>
      <c r="V4" s="5"/>
      <c r="W4" s="5"/>
      <c r="X4" s="7"/>
    </row>
    <row r="5" spans="1:24">
      <c r="B5" s="4">
        <v>2014</v>
      </c>
      <c r="C5" s="5">
        <v>4</v>
      </c>
      <c r="D5" s="4">
        <v>48</v>
      </c>
      <c r="E5" s="6">
        <v>20743937</v>
      </c>
      <c r="F5" s="6">
        <v>143630</v>
      </c>
      <c r="G5" s="7">
        <v>20600306</v>
      </c>
      <c r="H5" s="6">
        <v>75212989</v>
      </c>
      <c r="I5" s="8">
        <f t="shared" si="0"/>
        <v>3.6510617366557563</v>
      </c>
      <c r="J5" s="7">
        <f t="shared" si="3"/>
        <v>78767055.454541549</v>
      </c>
      <c r="K5" s="6">
        <v>390504</v>
      </c>
      <c r="L5" s="8">
        <f t="shared" si="1"/>
        <v>2.718819188191882</v>
      </c>
      <c r="M5" s="7">
        <f t="shared" si="2"/>
        <v>360757.15032195998</v>
      </c>
      <c r="N5" s="6"/>
      <c r="Q5" s="7"/>
      <c r="R5" s="7"/>
      <c r="S5" s="7"/>
      <c r="V5" s="5"/>
      <c r="W5" s="5"/>
      <c r="X5" s="7"/>
    </row>
    <row r="6" spans="1:24">
      <c r="B6" s="4">
        <v>2015</v>
      </c>
      <c r="C6" s="5">
        <v>1</v>
      </c>
      <c r="D6" s="4">
        <v>49</v>
      </c>
      <c r="E6" s="6">
        <v>18307160</v>
      </c>
      <c r="F6" s="6">
        <v>167252</v>
      </c>
      <c r="G6" s="7">
        <v>18139908</v>
      </c>
      <c r="H6" s="6">
        <v>71061517</v>
      </c>
      <c r="I6" s="8">
        <f t="shared" si="0"/>
        <v>3.9174133077190909</v>
      </c>
      <c r="J6" s="7">
        <f t="shared" si="3"/>
        <v>69359510.454664201</v>
      </c>
      <c r="K6" s="6">
        <v>409117</v>
      </c>
      <c r="L6" s="8">
        <f t="shared" si="1"/>
        <v>2.4461112572644872</v>
      </c>
      <c r="M6" s="7">
        <f t="shared" si="2"/>
        <v>420088.80391038401</v>
      </c>
      <c r="N6" s="6"/>
      <c r="Q6" s="7"/>
      <c r="R6" s="7"/>
      <c r="S6" s="7"/>
      <c r="V6" s="5"/>
      <c r="W6" s="5"/>
      <c r="X6" s="7"/>
    </row>
    <row r="7" spans="1:24">
      <c r="B7" s="4">
        <v>2015</v>
      </c>
      <c r="C7" s="5">
        <v>2</v>
      </c>
      <c r="D7" s="4">
        <v>50</v>
      </c>
      <c r="E7" s="6">
        <v>21740969</v>
      </c>
      <c r="F7" s="6">
        <v>188439</v>
      </c>
      <c r="G7" s="7">
        <v>21552530</v>
      </c>
      <c r="H7" s="6">
        <v>85808756</v>
      </c>
      <c r="I7" s="8">
        <f t="shared" si="0"/>
        <v>3.9813774067360073</v>
      </c>
      <c r="J7" s="7">
        <f t="shared" si="3"/>
        <v>82407966.449414402</v>
      </c>
      <c r="K7" s="6">
        <v>442027</v>
      </c>
      <c r="L7" s="8">
        <f t="shared" si="1"/>
        <v>2.3457299179044679</v>
      </c>
      <c r="M7" s="7">
        <f t="shared" si="2"/>
        <v>473304.43952878797</v>
      </c>
      <c r="N7" s="6"/>
      <c r="Q7" s="7"/>
      <c r="R7" s="7"/>
      <c r="S7" s="7"/>
      <c r="V7" s="5"/>
      <c r="W7" s="5"/>
      <c r="X7" s="7"/>
    </row>
    <row r="8" spans="1:24" s="9" customFormat="1">
      <c r="B8" s="9">
        <v>2015</v>
      </c>
      <c r="C8" s="10">
        <v>1</v>
      </c>
      <c r="D8" s="9">
        <v>161</v>
      </c>
      <c r="E8" s="11">
        <v>17946025.653217401</v>
      </c>
      <c r="F8" s="11">
        <v>116422.83463</v>
      </c>
      <c r="G8" s="12">
        <f t="shared" ref="G8:G39" si="4">E8-F8*0.7</f>
        <v>17864529.6689764</v>
      </c>
      <c r="H8" s="12"/>
      <c r="I8" s="12"/>
      <c r="J8" s="12">
        <f t="shared" si="3"/>
        <v>68306577.538487375</v>
      </c>
      <c r="K8" s="11"/>
      <c r="L8" s="12"/>
      <c r="M8" s="12">
        <f t="shared" si="2"/>
        <v>292420.59495595348</v>
      </c>
      <c r="N8" s="12"/>
      <c r="O8" s="10"/>
      <c r="P8" s="10"/>
      <c r="Q8" s="12"/>
      <c r="R8" s="12"/>
      <c r="S8" s="12"/>
      <c r="T8" s="10"/>
      <c r="U8" s="10"/>
      <c r="V8" s="12"/>
      <c r="W8" s="12"/>
      <c r="X8" s="12"/>
    </row>
    <row r="9" spans="1:24" s="13" customFormat="1">
      <c r="A9" s="13">
        <v>1000</v>
      </c>
      <c r="B9" s="13">
        <v>2015</v>
      </c>
      <c r="C9" s="13">
        <v>2</v>
      </c>
      <c r="D9" s="13">
        <v>162</v>
      </c>
      <c r="E9" s="14">
        <v>21811359.982651301</v>
      </c>
      <c r="F9" s="14">
        <v>117915.57699</v>
      </c>
      <c r="G9" s="15">
        <f t="shared" si="4"/>
        <v>21728819.078758299</v>
      </c>
      <c r="H9" s="15" t="s">
        <v>14</v>
      </c>
      <c r="I9" s="16">
        <f>AVERAGE(I2:I7)</f>
        <v>3.823586671725554</v>
      </c>
      <c r="J9" s="15">
        <f t="shared" si="3"/>
        <v>83082023.021320909</v>
      </c>
      <c r="K9" s="14" t="s">
        <v>14</v>
      </c>
      <c r="L9" s="16">
        <f>AVERAGE(L2:L7)</f>
        <v>2.5117116919912781</v>
      </c>
      <c r="M9" s="15">
        <f t="shared" si="2"/>
        <v>296169.93339470919</v>
      </c>
      <c r="N9" s="15"/>
      <c r="Q9" s="15"/>
      <c r="R9" s="15"/>
      <c r="S9" s="15"/>
      <c r="V9" s="15"/>
      <c r="W9" s="15"/>
      <c r="X9" s="15"/>
    </row>
    <row r="10" spans="1:24">
      <c r="B10" s="13">
        <v>2015</v>
      </c>
      <c r="C10" s="13">
        <v>3</v>
      </c>
      <c r="D10" s="13">
        <v>163</v>
      </c>
      <c r="E10" s="14">
        <v>20105373.025262501</v>
      </c>
      <c r="F10" s="14">
        <v>123359.55063</v>
      </c>
      <c r="G10" s="15">
        <f t="shared" si="4"/>
        <v>20019021.339821503</v>
      </c>
      <c r="H10" s="15">
        <v>76520057</v>
      </c>
      <c r="I10" s="15"/>
      <c r="J10" s="15">
        <f t="shared" si="3"/>
        <v>76544463.175419375</v>
      </c>
      <c r="K10" s="14">
        <v>445064</v>
      </c>
      <c r="L10" s="15"/>
      <c r="M10" s="15">
        <f t="shared" si="2"/>
        <v>309843.62563723698</v>
      </c>
      <c r="N10" s="15"/>
      <c r="Q10" s="15"/>
      <c r="R10" s="15"/>
      <c r="S10" s="15"/>
      <c r="V10" s="15"/>
      <c r="W10" s="15"/>
      <c r="X10" s="15"/>
    </row>
    <row r="11" spans="1:24">
      <c r="B11" s="13">
        <v>2015</v>
      </c>
      <c r="C11" s="13">
        <v>4</v>
      </c>
      <c r="D11" s="13">
        <v>164</v>
      </c>
      <c r="E11" s="14">
        <v>23145563.4424145</v>
      </c>
      <c r="F11" s="14">
        <v>115866.8138</v>
      </c>
      <c r="G11" s="15">
        <f t="shared" si="4"/>
        <v>23064456.6727545</v>
      </c>
      <c r="H11" s="15">
        <v>81658874</v>
      </c>
      <c r="I11" s="15"/>
      <c r="J11" s="15">
        <f t="shared" si="3"/>
        <v>88188949.123946235</v>
      </c>
      <c r="K11" s="14">
        <v>414371</v>
      </c>
      <c r="L11" s="15"/>
      <c r="M11" s="15">
        <f t="shared" si="2"/>
        <v>291024.03093624697</v>
      </c>
      <c r="N11" s="15"/>
      <c r="Q11" s="15"/>
      <c r="R11" s="15"/>
      <c r="S11" s="15"/>
      <c r="V11" s="15"/>
      <c r="W11" s="15"/>
      <c r="X11" s="15"/>
    </row>
    <row r="12" spans="1:24" s="9" customFormat="1">
      <c r="A12" s="9" t="s">
        <v>15</v>
      </c>
      <c r="B12" s="9">
        <v>2016</v>
      </c>
      <c r="C12" s="10">
        <v>1</v>
      </c>
      <c r="D12" s="9">
        <v>165</v>
      </c>
      <c r="E12" s="11">
        <v>19031002.7429557</v>
      </c>
      <c r="F12" s="11">
        <v>109428.52684000001</v>
      </c>
      <c r="G12" s="12">
        <f t="shared" si="4"/>
        <v>18954402.774167698</v>
      </c>
      <c r="H12" s="12">
        <v>71384639</v>
      </c>
      <c r="I12" s="12"/>
      <c r="J12" s="12">
        <f t="shared" si="3"/>
        <v>72473801.817341119</v>
      </c>
      <c r="K12" s="11">
        <v>399060</v>
      </c>
      <c r="L12" s="12"/>
      <c r="M12" s="12">
        <f t="shared" si="2"/>
        <v>274852.9103023638</v>
      </c>
      <c r="N12" s="12"/>
      <c r="O12" s="10"/>
      <c r="P12" s="10"/>
      <c r="Q12" s="12"/>
      <c r="R12" s="12"/>
      <c r="S12" s="12"/>
      <c r="T12" s="10"/>
      <c r="U12" s="10"/>
      <c r="V12" s="12"/>
      <c r="W12" s="12"/>
      <c r="X12" s="12"/>
    </row>
    <row r="13" spans="1:24" s="13" customFormat="1">
      <c r="B13" s="13">
        <v>2016</v>
      </c>
      <c r="C13" s="13">
        <v>2</v>
      </c>
      <c r="D13" s="13">
        <v>166</v>
      </c>
      <c r="E13" s="14">
        <v>21422998.413342699</v>
      </c>
      <c r="F13" s="14">
        <v>107028.21977</v>
      </c>
      <c r="G13" s="15">
        <f t="shared" si="4"/>
        <v>21348078.659503698</v>
      </c>
      <c r="H13" s="15">
        <v>78650764</v>
      </c>
      <c r="I13" s="15"/>
      <c r="J13" s="15">
        <f t="shared" si="3"/>
        <v>81626229.02888155</v>
      </c>
      <c r="K13" s="14">
        <v>377742</v>
      </c>
      <c r="L13" s="15"/>
      <c r="M13" s="15">
        <f t="shared" si="2"/>
        <v>268824.03097025456</v>
      </c>
      <c r="N13" s="15"/>
      <c r="Q13" s="15"/>
      <c r="R13" s="15"/>
      <c r="S13" s="15"/>
      <c r="V13" s="15"/>
      <c r="W13" s="15"/>
      <c r="X13" s="15"/>
    </row>
    <row r="14" spans="1:24" s="13" customFormat="1">
      <c r="B14" s="13">
        <v>2016</v>
      </c>
      <c r="C14" s="13">
        <v>3</v>
      </c>
      <c r="D14" s="13">
        <v>167</v>
      </c>
      <c r="E14" s="14">
        <v>19026506.513424601</v>
      </c>
      <c r="F14" s="14">
        <v>111560.06327</v>
      </c>
      <c r="G14" s="15">
        <f t="shared" si="4"/>
        <v>18948414.469135601</v>
      </c>
      <c r="H14" s="15">
        <v>72210474</v>
      </c>
      <c r="I14" s="15"/>
      <c r="J14" s="15">
        <f t="shared" si="3"/>
        <v>72450905.014034316</v>
      </c>
      <c r="K14" s="14">
        <v>375488</v>
      </c>
      <c r="L14" s="15"/>
      <c r="M14" s="15">
        <f t="shared" si="2"/>
        <v>280206.71527551877</v>
      </c>
      <c r="N14" s="15"/>
      <c r="Q14" s="15"/>
      <c r="R14" s="15"/>
      <c r="S14" s="15"/>
      <c r="V14" s="15"/>
      <c r="W14" s="15"/>
      <c r="X14" s="15"/>
    </row>
    <row r="15" spans="1:24" s="13" customFormat="1">
      <c r="B15" s="13">
        <v>2016</v>
      </c>
      <c r="C15" s="13">
        <v>4</v>
      </c>
      <c r="D15" s="13">
        <v>168</v>
      </c>
      <c r="E15" s="14">
        <v>22006399.5520286</v>
      </c>
      <c r="F15" s="14">
        <v>116380.79734</v>
      </c>
      <c r="G15" s="15">
        <f t="shared" si="4"/>
        <v>21924932.993890598</v>
      </c>
      <c r="H15" s="15">
        <v>79983678</v>
      </c>
      <c r="I15" s="15"/>
      <c r="J15" s="15">
        <f t="shared" si="3"/>
        <v>83831881.573355675</v>
      </c>
      <c r="K15" s="14">
        <v>355397</v>
      </c>
      <c r="L15" s="15"/>
      <c r="M15" s="15">
        <f t="shared" si="2"/>
        <v>292315.00940316048</v>
      </c>
      <c r="N15" s="15"/>
      <c r="Q15" s="15"/>
      <c r="R15" s="15"/>
      <c r="S15" s="15"/>
      <c r="V15" s="15"/>
      <c r="W15" s="15"/>
      <c r="X15" s="15"/>
    </row>
    <row r="16" spans="1:24" s="9" customFormat="1">
      <c r="B16" s="9">
        <v>2017</v>
      </c>
      <c r="C16" s="10">
        <v>1</v>
      </c>
      <c r="D16" s="9">
        <v>169</v>
      </c>
      <c r="E16" s="11">
        <v>19225229.936162598</v>
      </c>
      <c r="F16" s="11">
        <v>92920.988230000003</v>
      </c>
      <c r="G16" s="12">
        <f t="shared" si="4"/>
        <v>19160185.2444016</v>
      </c>
      <c r="H16" s="12">
        <v>74434596</v>
      </c>
      <c r="I16" s="12"/>
      <c r="J16" s="12">
        <f t="shared" si="3"/>
        <v>73260628.927796975</v>
      </c>
      <c r="K16" s="11">
        <v>462191</v>
      </c>
      <c r="L16" s="12"/>
      <c r="M16" s="12">
        <f t="shared" si="2"/>
        <v>233390.73256948538</v>
      </c>
      <c r="N16" s="12"/>
      <c r="O16" s="10"/>
      <c r="P16" s="10"/>
      <c r="Q16" s="12"/>
      <c r="R16" s="12"/>
      <c r="S16" s="12"/>
      <c r="T16" s="10"/>
      <c r="U16" s="10"/>
      <c r="V16" s="12"/>
      <c r="W16" s="12"/>
      <c r="X16" s="12"/>
    </row>
    <row r="17" spans="2:24" s="13" customFormat="1">
      <c r="B17" s="13">
        <v>2017</v>
      </c>
      <c r="C17" s="13">
        <v>2</v>
      </c>
      <c r="D17" s="13">
        <v>170</v>
      </c>
      <c r="E17" s="14">
        <v>22064286.3584834</v>
      </c>
      <c r="F17" s="14">
        <v>101862.49662000001</v>
      </c>
      <c r="G17" s="15">
        <f t="shared" si="4"/>
        <v>21992982.610849399</v>
      </c>
      <c r="H17" s="15">
        <v>80479757</v>
      </c>
      <c r="I17" s="15"/>
      <c r="J17" s="15">
        <f t="shared" si="3"/>
        <v>84092075.181773633</v>
      </c>
      <c r="K17" s="14">
        <v>458270</v>
      </c>
      <c r="L17" s="15"/>
      <c r="M17" s="15">
        <f t="shared" si="2"/>
        <v>255849.22373676448</v>
      </c>
      <c r="N17" s="15"/>
      <c r="Q17" s="15"/>
      <c r="R17" s="15"/>
      <c r="S17" s="15"/>
      <c r="V17" s="15"/>
      <c r="W17" s="15"/>
      <c r="X17" s="15"/>
    </row>
    <row r="18" spans="2:24" s="13" customFormat="1">
      <c r="B18" s="13">
        <v>2017</v>
      </c>
      <c r="C18" s="13">
        <v>3</v>
      </c>
      <c r="D18" s="13">
        <v>171</v>
      </c>
      <c r="E18" s="14">
        <v>19859678.852267802</v>
      </c>
      <c r="F18" s="14">
        <v>104747.41052</v>
      </c>
      <c r="G18" s="15">
        <f t="shared" si="4"/>
        <v>19786355.664903801</v>
      </c>
      <c r="H18" s="15">
        <v>73976782</v>
      </c>
      <c r="I18" s="15"/>
      <c r="J18" s="15">
        <f t="shared" si="3"/>
        <v>75654845.801841974</v>
      </c>
      <c r="K18" s="14">
        <v>489074</v>
      </c>
      <c r="L18" s="15"/>
      <c r="M18" s="15">
        <f t="shared" si="2"/>
        <v>263095.29570980783</v>
      </c>
      <c r="N18" s="15"/>
      <c r="Q18" s="15"/>
      <c r="R18" s="15"/>
      <c r="S18" s="15"/>
      <c r="V18" s="15"/>
      <c r="W18" s="15"/>
      <c r="X18" s="15"/>
    </row>
    <row r="19" spans="2:24" s="13" customFormat="1">
      <c r="B19" s="13">
        <v>2017</v>
      </c>
      <c r="C19" s="13">
        <v>4</v>
      </c>
      <c r="D19" s="13">
        <v>172</v>
      </c>
      <c r="E19" s="14">
        <v>22662884.655179799</v>
      </c>
      <c r="F19" s="14">
        <v>109369.71561</v>
      </c>
      <c r="G19" s="15">
        <f t="shared" si="4"/>
        <v>22586325.8542528</v>
      </c>
      <c r="H19" s="15">
        <v>82408987.563397601</v>
      </c>
      <c r="I19" s="15"/>
      <c r="J19" s="15">
        <f t="shared" si="3"/>
        <v>86360774.498994127</v>
      </c>
      <c r="K19" s="14"/>
      <c r="L19" s="15"/>
      <c r="M19" s="15">
        <f t="shared" si="2"/>
        <v>274705.19344835193</v>
      </c>
      <c r="N19" s="15"/>
      <c r="Q19" s="15"/>
      <c r="R19" s="15"/>
      <c r="S19" s="15"/>
      <c r="V19" s="15"/>
      <c r="W19" s="15"/>
      <c r="X19" s="15"/>
    </row>
    <row r="20" spans="2:24" s="9" customFormat="1">
      <c r="B20" s="9">
        <v>2018</v>
      </c>
      <c r="C20" s="10">
        <v>1</v>
      </c>
      <c r="D20" s="9">
        <v>173</v>
      </c>
      <c r="E20" s="11">
        <v>18737600.138393901</v>
      </c>
      <c r="F20" s="11">
        <v>101787.28844999999</v>
      </c>
      <c r="G20" s="12">
        <f t="shared" si="4"/>
        <v>18666349.036478903</v>
      </c>
      <c r="H20" s="12"/>
      <c r="I20" s="12"/>
      <c r="J20" s="12">
        <f t="shared" si="3"/>
        <v>71372403.385180876</v>
      </c>
      <c r="K20" s="11"/>
      <c r="L20" s="12"/>
      <c r="M20" s="12">
        <f t="shared" si="2"/>
        <v>255660.32249684155</v>
      </c>
      <c r="N20" s="12"/>
      <c r="O20" s="10"/>
      <c r="P20" s="10"/>
      <c r="Q20" s="12"/>
      <c r="R20" s="12"/>
      <c r="S20" s="12"/>
      <c r="T20" s="10"/>
      <c r="U20" s="10"/>
      <c r="V20" s="12"/>
      <c r="W20" s="12"/>
      <c r="X20" s="12"/>
    </row>
    <row r="21" spans="2:24" s="13" customFormat="1">
      <c r="B21" s="13">
        <v>2018</v>
      </c>
      <c r="C21" s="13">
        <v>2</v>
      </c>
      <c r="D21" s="13">
        <v>174</v>
      </c>
      <c r="E21" s="14">
        <v>21663267.29916</v>
      </c>
      <c r="F21" s="14">
        <v>104336.39109999999</v>
      </c>
      <c r="G21" s="15">
        <f t="shared" si="4"/>
        <v>21590231.82539</v>
      </c>
      <c r="H21" s="15"/>
      <c r="I21" s="15"/>
      <c r="J21" s="15">
        <f t="shared" si="3"/>
        <v>82552122.646474376</v>
      </c>
      <c r="K21" s="14"/>
      <c r="L21" s="15"/>
      <c r="M21" s="15">
        <f t="shared" si="2"/>
        <v>262062.93342695473</v>
      </c>
      <c r="N21" s="15"/>
      <c r="Q21" s="15"/>
      <c r="R21" s="15"/>
      <c r="S21" s="15"/>
      <c r="V21" s="15"/>
      <c r="W21" s="15"/>
      <c r="X21" s="15"/>
    </row>
    <row r="22" spans="2:24" s="13" customFormat="1">
      <c r="B22" s="13">
        <v>2018</v>
      </c>
      <c r="C22" s="13">
        <v>3</v>
      </c>
      <c r="D22" s="13">
        <v>175</v>
      </c>
      <c r="E22" s="14">
        <v>18902189.542447802</v>
      </c>
      <c r="F22" s="14">
        <v>102671.56647999999</v>
      </c>
      <c r="G22" s="15">
        <f t="shared" si="4"/>
        <v>18830319.445911802</v>
      </c>
      <c r="H22" s="15"/>
      <c r="I22" s="15"/>
      <c r="J22" s="15">
        <f t="shared" si="3"/>
        <v>71999358.457241699</v>
      </c>
      <c r="K22" s="14"/>
      <c r="L22" s="15"/>
      <c r="M22" s="15">
        <f t="shared" si="2"/>
        <v>257881.37396377127</v>
      </c>
      <c r="N22" s="15"/>
      <c r="Q22" s="15"/>
      <c r="R22" s="15"/>
      <c r="S22" s="15"/>
      <c r="V22" s="15"/>
      <c r="W22" s="15"/>
      <c r="X22" s="15"/>
    </row>
    <row r="23" spans="2:24" s="13" customFormat="1">
      <c r="B23" s="13">
        <v>2018</v>
      </c>
      <c r="C23" s="13">
        <v>4</v>
      </c>
      <c r="D23" s="13">
        <v>176</v>
      </c>
      <c r="E23" s="14">
        <v>21884115.099022001</v>
      </c>
      <c r="F23" s="14">
        <v>102975.61857999999</v>
      </c>
      <c r="G23" s="15">
        <f t="shared" si="4"/>
        <v>21812032.166016001</v>
      </c>
      <c r="H23" s="15"/>
      <c r="I23" s="15"/>
      <c r="J23" s="15">
        <f t="shared" si="3"/>
        <v>83400195.472670466</v>
      </c>
      <c r="K23" s="14"/>
      <c r="L23" s="15"/>
      <c r="M23" s="15">
        <f t="shared" si="2"/>
        <v>258645.06517831841</v>
      </c>
      <c r="N23" s="15"/>
      <c r="Q23" s="15"/>
      <c r="R23" s="15"/>
      <c r="S23" s="15"/>
      <c r="V23" s="15"/>
      <c r="W23" s="15"/>
      <c r="X23" s="15"/>
    </row>
    <row r="24" spans="2:24" s="9" customFormat="1">
      <c r="B24" s="9">
        <v>2019</v>
      </c>
      <c r="C24" s="10">
        <v>1</v>
      </c>
      <c r="D24" s="9">
        <v>177</v>
      </c>
      <c r="E24" s="11">
        <v>17649888.718990698</v>
      </c>
      <c r="F24" s="11">
        <v>103869.43183</v>
      </c>
      <c r="G24" s="12">
        <f t="shared" si="4"/>
        <v>17577180.116709698</v>
      </c>
      <c r="H24" s="12"/>
      <c r="I24" s="12"/>
      <c r="J24" s="12">
        <f t="shared" si="3"/>
        <v>67207871.620321453</v>
      </c>
      <c r="K24" s="11"/>
      <c r="L24" s="12"/>
      <c r="M24" s="12">
        <f t="shared" si="2"/>
        <v>260890.06636880795</v>
      </c>
      <c r="N24" s="12"/>
      <c r="O24" s="10"/>
      <c r="P24" s="10"/>
      <c r="Q24" s="12"/>
      <c r="R24" s="12"/>
      <c r="S24" s="12"/>
      <c r="T24" s="10"/>
      <c r="U24" s="10"/>
      <c r="V24" s="12"/>
      <c r="W24" s="12"/>
      <c r="X24" s="12"/>
    </row>
    <row r="25" spans="2:24" s="13" customFormat="1">
      <c r="B25" s="13">
        <v>2019</v>
      </c>
      <c r="C25" s="13">
        <v>2</v>
      </c>
      <c r="D25" s="13">
        <v>178</v>
      </c>
      <c r="E25" s="14">
        <v>20552379.397646699</v>
      </c>
      <c r="F25" s="14">
        <v>108520.90910999999</v>
      </c>
      <c r="G25" s="15">
        <f t="shared" si="4"/>
        <v>20476414.7612697</v>
      </c>
      <c r="H25" s="15">
        <v>1000</v>
      </c>
      <c r="I25" s="15"/>
      <c r="J25" s="15">
        <f t="shared" si="3"/>
        <v>78293346.565391973</v>
      </c>
      <c r="K25" s="14"/>
      <c r="L25" s="15"/>
      <c r="M25" s="15">
        <f t="shared" si="2"/>
        <v>272573.23623805627</v>
      </c>
      <c r="N25" s="15"/>
      <c r="Q25" s="15"/>
      <c r="R25" s="15"/>
      <c r="S25" s="15"/>
      <c r="V25" s="15"/>
      <c r="W25" s="15"/>
      <c r="X25" s="15"/>
    </row>
    <row r="26" spans="2:24" s="13" customFormat="1">
      <c r="B26" s="13">
        <v>2019</v>
      </c>
      <c r="C26" s="13">
        <v>3</v>
      </c>
      <c r="D26" s="13">
        <v>179</v>
      </c>
      <c r="E26" s="14">
        <v>17774997.9613318</v>
      </c>
      <c r="F26" s="14">
        <v>103681.15397</v>
      </c>
      <c r="G26" s="15">
        <f t="shared" si="4"/>
        <v>17702421.1535528</v>
      </c>
      <c r="H26" s="15"/>
      <c r="I26" s="15"/>
      <c r="J26" s="15">
        <f t="shared" si="3"/>
        <v>67686741.579544634</v>
      </c>
      <c r="K26" s="14"/>
      <c r="L26" s="15"/>
      <c r="M26" s="15">
        <f t="shared" si="2"/>
        <v>260417.1666665012</v>
      </c>
      <c r="N26" s="15"/>
      <c r="Q26" s="15"/>
      <c r="R26" s="15"/>
      <c r="S26" s="15"/>
      <c r="V26" s="15"/>
      <c r="W26" s="15"/>
      <c r="X26" s="15"/>
    </row>
    <row r="27" spans="2:24" s="13" customFormat="1">
      <c r="B27" s="13">
        <v>2019</v>
      </c>
      <c r="C27" s="13">
        <v>4</v>
      </c>
      <c r="D27" s="13">
        <v>180</v>
      </c>
      <c r="E27" s="14">
        <v>20556426.413982298</v>
      </c>
      <c r="F27" s="14">
        <v>109352.1747</v>
      </c>
      <c r="G27" s="15">
        <f t="shared" si="4"/>
        <v>20479879.891692299</v>
      </c>
      <c r="H27" s="15"/>
      <c r="I27" s="15"/>
      <c r="J27" s="15">
        <f t="shared" si="3"/>
        <v>78306595.791891515</v>
      </c>
      <c r="K27" s="14"/>
      <c r="L27" s="15"/>
      <c r="M27" s="15">
        <f t="shared" si="2"/>
        <v>274661.13573961658</v>
      </c>
      <c r="N27" s="15"/>
      <c r="Q27" s="15"/>
      <c r="R27" s="15"/>
      <c r="S27" s="15"/>
      <c r="V27" s="15"/>
      <c r="W27" s="15"/>
      <c r="X27" s="15"/>
    </row>
    <row r="28" spans="2:24" s="9" customFormat="1">
      <c r="B28" s="9">
        <v>2020</v>
      </c>
      <c r="C28" s="10">
        <v>1</v>
      </c>
      <c r="D28" s="9">
        <v>181</v>
      </c>
      <c r="E28" s="11">
        <v>16664482.9306638</v>
      </c>
      <c r="F28" s="11">
        <v>106917.86876</v>
      </c>
      <c r="G28" s="12">
        <f t="shared" si="4"/>
        <v>16589640.4225318</v>
      </c>
      <c r="H28" s="12"/>
      <c r="I28" s="12"/>
      <c r="J28" s="12">
        <f t="shared" si="3"/>
        <v>63431928.007888153</v>
      </c>
      <c r="K28" s="11"/>
      <c r="L28" s="12"/>
      <c r="M28" s="12">
        <f t="shared" si="2"/>
        <v>268546.86104821356</v>
      </c>
      <c r="N28" s="12"/>
      <c r="O28" s="10"/>
      <c r="P28" s="10"/>
      <c r="Q28" s="12"/>
      <c r="R28" s="12"/>
      <c r="S28" s="12"/>
      <c r="T28" s="10"/>
      <c r="U28" s="10"/>
      <c r="V28" s="12"/>
      <c r="W28" s="12"/>
      <c r="X28" s="12"/>
    </row>
    <row r="29" spans="2:24" s="13" customFormat="1">
      <c r="B29" s="13">
        <v>2020</v>
      </c>
      <c r="C29" s="13">
        <v>2</v>
      </c>
      <c r="D29" s="13">
        <v>182</v>
      </c>
      <c r="E29" s="14">
        <v>19608851.222780399</v>
      </c>
      <c r="F29" s="14">
        <v>101308.33027999999</v>
      </c>
      <c r="G29" s="15">
        <f t="shared" si="4"/>
        <v>19537935.3915844</v>
      </c>
      <c r="H29" s="15"/>
      <c r="I29" s="15"/>
      <c r="J29" s="15">
        <f t="shared" si="3"/>
        <v>74704989.355797842</v>
      </c>
      <c r="K29" s="14"/>
      <c r="L29" s="15"/>
      <c r="M29" s="15">
        <f t="shared" si="2"/>
        <v>254457.31766127361</v>
      </c>
      <c r="N29" s="15"/>
      <c r="Q29" s="15"/>
      <c r="R29" s="15"/>
      <c r="S29" s="15"/>
      <c r="V29" s="15"/>
      <c r="W29" s="15"/>
      <c r="X29" s="15"/>
    </row>
    <row r="30" spans="2:24" s="13" customFormat="1">
      <c r="B30" s="13">
        <v>2020</v>
      </c>
      <c r="C30" s="13">
        <v>3</v>
      </c>
      <c r="D30" s="13">
        <v>183</v>
      </c>
      <c r="E30" s="14">
        <v>16828400.898325101</v>
      </c>
      <c r="F30" s="14">
        <v>106180.27888</v>
      </c>
      <c r="G30" s="15">
        <f t="shared" si="4"/>
        <v>16754074.7031091</v>
      </c>
      <c r="H30" s="15"/>
      <c r="I30" s="15"/>
      <c r="J30" s="15">
        <f t="shared" si="3"/>
        <v>64060656.731474094</v>
      </c>
      <c r="K30" s="14"/>
      <c r="L30" s="15"/>
      <c r="M30" s="15">
        <f t="shared" si="2"/>
        <v>266694.24792271666</v>
      </c>
      <c r="N30" s="15"/>
      <c r="Q30" s="15"/>
      <c r="R30" s="15"/>
      <c r="S30" s="15"/>
      <c r="V30" s="15"/>
      <c r="W30" s="15"/>
      <c r="X30" s="15"/>
    </row>
    <row r="31" spans="2:24" s="13" customFormat="1">
      <c r="B31" s="13">
        <v>2020</v>
      </c>
      <c r="C31" s="13">
        <v>4</v>
      </c>
      <c r="D31" s="13">
        <v>184</v>
      </c>
      <c r="E31" s="14">
        <v>19816063.512927402</v>
      </c>
      <c r="F31" s="14">
        <v>104915.21245000001</v>
      </c>
      <c r="G31" s="15">
        <f t="shared" si="4"/>
        <v>19742622.864212401</v>
      </c>
      <c r="H31" s="15"/>
      <c r="I31" s="15"/>
      <c r="J31" s="15">
        <f t="shared" si="3"/>
        <v>75487629.648002222</v>
      </c>
      <c r="K31" s="14"/>
      <c r="L31" s="15"/>
      <c r="M31" s="15">
        <f t="shared" si="2"/>
        <v>263516.765779329</v>
      </c>
      <c r="N31" s="15"/>
      <c r="Q31" s="15"/>
      <c r="R31" s="15"/>
      <c r="S31" s="15"/>
      <c r="V31" s="15"/>
      <c r="W31" s="15"/>
      <c r="X31" s="15"/>
    </row>
    <row r="32" spans="2:24" s="9" customFormat="1">
      <c r="B32" s="9">
        <v>2021</v>
      </c>
      <c r="C32" s="10">
        <v>1</v>
      </c>
      <c r="D32" s="9">
        <v>185</v>
      </c>
      <c r="E32" s="11">
        <v>15943836.138096999</v>
      </c>
      <c r="F32" s="11">
        <v>109251.1773</v>
      </c>
      <c r="G32" s="12">
        <f t="shared" si="4"/>
        <v>15867360.313987</v>
      </c>
      <c r="H32" s="12"/>
      <c r="I32" s="12"/>
      <c r="J32" s="12">
        <f t="shared" si="3"/>
        <v>60670227.411622226</v>
      </c>
      <c r="K32" s="11"/>
      <c r="L32" s="12"/>
      <c r="M32" s="12">
        <f t="shared" si="2"/>
        <v>274407.459389175</v>
      </c>
      <c r="N32" s="12"/>
      <c r="O32" s="10"/>
      <c r="P32" s="10"/>
      <c r="Q32" s="12"/>
      <c r="R32" s="12"/>
      <c r="S32" s="12"/>
      <c r="T32" s="10"/>
      <c r="U32" s="10"/>
      <c r="V32" s="12"/>
      <c r="W32" s="12"/>
      <c r="X32" s="12"/>
    </row>
    <row r="33" spans="2:24" s="13" customFormat="1">
      <c r="B33" s="13">
        <v>2021</v>
      </c>
      <c r="C33" s="13">
        <v>2</v>
      </c>
      <c r="D33" s="13">
        <v>186</v>
      </c>
      <c r="E33" s="14">
        <v>18992168.1608424</v>
      </c>
      <c r="F33" s="14">
        <v>103938.55499</v>
      </c>
      <c r="G33" s="15">
        <f t="shared" si="4"/>
        <v>18919411.172349401</v>
      </c>
      <c r="H33" s="15"/>
      <c r="I33" s="15"/>
      <c r="J33" s="15">
        <f t="shared" si="3"/>
        <v>72340008.395007238</v>
      </c>
      <c r="K33" s="14"/>
      <c r="L33" s="15"/>
      <c r="M33" s="15">
        <f t="shared" si="2"/>
        <v>261063.68381796795</v>
      </c>
      <c r="N33" s="15"/>
      <c r="Q33" s="15"/>
      <c r="R33" s="15"/>
      <c r="S33" s="15"/>
      <c r="V33" s="15"/>
      <c r="W33" s="15"/>
      <c r="X33" s="15"/>
    </row>
    <row r="34" spans="2:24" s="13" customFormat="1">
      <c r="B34" s="13">
        <v>2021</v>
      </c>
      <c r="C34" s="13">
        <v>3</v>
      </c>
      <c r="D34" s="13">
        <v>187</v>
      </c>
      <c r="E34" s="14">
        <v>16335315.1858969</v>
      </c>
      <c r="F34" s="14">
        <v>103993.63531</v>
      </c>
      <c r="G34" s="15">
        <f t="shared" si="4"/>
        <v>16262519.641179899</v>
      </c>
      <c r="H34" s="15"/>
      <c r="I34" s="15"/>
      <c r="J34" s="15">
        <f t="shared" si="3"/>
        <v>62181153.348274931</v>
      </c>
      <c r="K34" s="14"/>
      <c r="L34" s="15"/>
      <c r="M34" s="15">
        <f t="shared" ref="M34:M65" si="5">F34*2.511711692</f>
        <v>261202.02970171103</v>
      </c>
      <c r="N34" s="15"/>
      <c r="Q34" s="15"/>
      <c r="R34" s="15"/>
      <c r="S34" s="15"/>
      <c r="V34" s="15"/>
      <c r="W34" s="15"/>
      <c r="X34" s="15"/>
    </row>
    <row r="35" spans="2:24" s="13" customFormat="1">
      <c r="B35" s="13">
        <v>2021</v>
      </c>
      <c r="C35" s="13">
        <v>4</v>
      </c>
      <c r="D35" s="13">
        <v>188</v>
      </c>
      <c r="E35" s="14">
        <v>19171836.106779698</v>
      </c>
      <c r="F35" s="14">
        <v>108278.08951000001</v>
      </c>
      <c r="G35" s="15">
        <f t="shared" si="4"/>
        <v>19096041.444122698</v>
      </c>
      <c r="H35" s="15"/>
      <c r="I35" s="15"/>
      <c r="J35" s="15">
        <f t="shared" ref="J35:J66" si="6">G35*3.8235866717</f>
        <v>73015369.547978371</v>
      </c>
      <c r="K35" s="14"/>
      <c r="L35" s="15"/>
      <c r="M35" s="15">
        <f t="shared" si="5"/>
        <v>271963.34340968955</v>
      </c>
      <c r="N35" s="15"/>
      <c r="Q35" s="15"/>
      <c r="R35" s="15"/>
      <c r="S35" s="15"/>
      <c r="V35" s="15"/>
      <c r="W35" s="15"/>
      <c r="X35" s="15"/>
    </row>
    <row r="36" spans="2:24" s="9" customFormat="1">
      <c r="B36" s="9">
        <v>2022</v>
      </c>
      <c r="C36" s="10">
        <v>1</v>
      </c>
      <c r="D36" s="9">
        <v>189</v>
      </c>
      <c r="E36" s="11">
        <v>15469353.395544499</v>
      </c>
      <c r="F36" s="11">
        <v>111949.23416000001</v>
      </c>
      <c r="G36" s="12">
        <f t="shared" si="4"/>
        <v>15390988.931632498</v>
      </c>
      <c r="H36" s="12"/>
      <c r="I36" s="12"/>
      <c r="J36" s="12">
        <f t="shared" si="6"/>
        <v>58848780.143272243</v>
      </c>
      <c r="K36" s="11"/>
      <c r="L36" s="12"/>
      <c r="M36" s="12">
        <f t="shared" si="5"/>
        <v>281184.20035011781</v>
      </c>
      <c r="N36" s="12"/>
      <c r="O36" s="10"/>
      <c r="P36" s="10"/>
      <c r="Q36" s="12"/>
      <c r="R36" s="12"/>
      <c r="S36" s="12"/>
      <c r="T36" s="10"/>
      <c r="U36" s="10"/>
      <c r="V36" s="12"/>
      <c r="W36" s="12"/>
      <c r="X36" s="12"/>
    </row>
    <row r="37" spans="2:24" s="13" customFormat="1">
      <c r="B37" s="13">
        <v>2022</v>
      </c>
      <c r="C37" s="13">
        <v>2</v>
      </c>
      <c r="D37" s="13">
        <v>190</v>
      </c>
      <c r="E37" s="14">
        <v>18190866.549516398</v>
      </c>
      <c r="F37" s="14">
        <v>114824.91044000001</v>
      </c>
      <c r="G37" s="15">
        <f t="shared" si="4"/>
        <v>18110489.1122084</v>
      </c>
      <c r="H37" s="15"/>
      <c r="I37" s="15"/>
      <c r="J37" s="15">
        <f t="shared" si="6"/>
        <v>69247024.787408009</v>
      </c>
      <c r="K37" s="14"/>
      <c r="L37" s="15"/>
      <c r="M37" s="15">
        <f t="shared" si="5"/>
        <v>288407.07008500089</v>
      </c>
      <c r="N37" s="15"/>
      <c r="Q37" s="15"/>
      <c r="R37" s="15"/>
      <c r="S37" s="15"/>
      <c r="V37" s="15"/>
      <c r="W37" s="15"/>
      <c r="X37" s="15"/>
    </row>
    <row r="38" spans="2:24" s="13" customFormat="1">
      <c r="B38" s="13">
        <v>2022</v>
      </c>
      <c r="C38" s="13">
        <v>3</v>
      </c>
      <c r="D38" s="13">
        <v>191</v>
      </c>
      <c r="E38" s="14">
        <v>15593961.3718784</v>
      </c>
      <c r="F38" s="14">
        <v>113998.75341999999</v>
      </c>
      <c r="G38" s="15">
        <f t="shared" si="4"/>
        <v>15514162.2444844</v>
      </c>
      <c r="H38" s="15"/>
      <c r="I38" s="15"/>
      <c r="J38" s="15">
        <f t="shared" si="6"/>
        <v>59319743.980601914</v>
      </c>
      <c r="K38" s="14"/>
      <c r="L38" s="15"/>
      <c r="M38" s="15">
        <f t="shared" si="5"/>
        <v>286332.00183843897</v>
      </c>
      <c r="N38" s="15"/>
      <c r="Q38" s="15"/>
      <c r="R38" s="15"/>
      <c r="S38" s="15"/>
      <c r="V38" s="15"/>
      <c r="W38" s="15"/>
      <c r="X38" s="15"/>
    </row>
    <row r="39" spans="2:24" s="13" customFormat="1">
      <c r="B39" s="13">
        <v>2022</v>
      </c>
      <c r="C39" s="13">
        <v>4</v>
      </c>
      <c r="D39" s="13">
        <v>192</v>
      </c>
      <c r="E39" s="14">
        <v>18413333.639311898</v>
      </c>
      <c r="F39" s="14">
        <v>112597.52851</v>
      </c>
      <c r="G39" s="15">
        <f t="shared" si="4"/>
        <v>18334515.3693549</v>
      </c>
      <c r="H39" s="15"/>
      <c r="I39" s="15"/>
      <c r="J39" s="15">
        <f t="shared" si="6"/>
        <v>70103608.598344207</v>
      </c>
      <c r="K39" s="14"/>
      <c r="L39" s="15"/>
      <c r="M39" s="15">
        <f t="shared" si="5"/>
        <v>282812.52884887037</v>
      </c>
      <c r="N39" s="15"/>
      <c r="Q39" s="15"/>
      <c r="R39" s="15"/>
      <c r="S39" s="15"/>
      <c r="V39" s="15"/>
      <c r="W39" s="15"/>
      <c r="X39" s="15"/>
    </row>
    <row r="40" spans="2:24" s="9" customFormat="1">
      <c r="B40" s="9">
        <v>2023</v>
      </c>
      <c r="C40" s="10">
        <v>1</v>
      </c>
      <c r="D40" s="9">
        <v>193</v>
      </c>
      <c r="E40" s="11">
        <v>15840017.847702401</v>
      </c>
      <c r="F40" s="11">
        <v>114744.61285</v>
      </c>
      <c r="G40" s="12">
        <f t="shared" ref="G40:G71" si="7">E40-F40*0.7</f>
        <v>15759696.618707402</v>
      </c>
      <c r="H40" s="12"/>
      <c r="I40" s="12"/>
      <c r="J40" s="12">
        <f t="shared" si="6"/>
        <v>60258565.94132518</v>
      </c>
      <c r="K40" s="11"/>
      <c r="L40" s="12"/>
      <c r="M40" s="12">
        <f t="shared" si="5"/>
        <v>288205.38568935846</v>
      </c>
      <c r="N40" s="12"/>
      <c r="O40" s="10"/>
      <c r="P40" s="10"/>
      <c r="Q40" s="12"/>
      <c r="R40" s="12"/>
      <c r="S40" s="12"/>
      <c r="T40" s="10"/>
      <c r="U40" s="10"/>
      <c r="V40" s="12"/>
      <c r="W40" s="12"/>
      <c r="X40" s="12"/>
    </row>
    <row r="41" spans="2:24" s="13" customFormat="1">
      <c r="B41" s="13">
        <v>2023</v>
      </c>
      <c r="C41" s="13">
        <v>2</v>
      </c>
      <c r="D41" s="13">
        <v>194</v>
      </c>
      <c r="E41" s="14">
        <v>18647116.020461801</v>
      </c>
      <c r="F41" s="14">
        <v>112760.72391</v>
      </c>
      <c r="G41" s="15">
        <f t="shared" si="7"/>
        <v>18568183.5137248</v>
      </c>
      <c r="H41" s="15"/>
      <c r="I41" s="15"/>
      <c r="J41" s="15">
        <f t="shared" si="6"/>
        <v>70997059.000757828</v>
      </c>
      <c r="K41" s="14"/>
      <c r="L41" s="15"/>
      <c r="M41" s="15">
        <f t="shared" si="5"/>
        <v>283222.42864313093</v>
      </c>
      <c r="N41" s="15"/>
      <c r="Q41" s="15"/>
      <c r="R41" s="15"/>
      <c r="S41" s="15"/>
      <c r="V41" s="15"/>
      <c r="W41" s="15"/>
      <c r="X41" s="15"/>
    </row>
    <row r="42" spans="2:24" s="13" customFormat="1">
      <c r="B42" s="13">
        <v>2023</v>
      </c>
      <c r="C42" s="13">
        <v>3</v>
      </c>
      <c r="D42" s="13">
        <v>195</v>
      </c>
      <c r="E42" s="14">
        <v>16019176.1376973</v>
      </c>
      <c r="F42" s="14">
        <v>112834.82548</v>
      </c>
      <c r="G42" s="15">
        <f t="shared" si="7"/>
        <v>15940191.7598613</v>
      </c>
      <c r="H42" s="15"/>
      <c r="I42" s="15"/>
      <c r="J42" s="15">
        <f t="shared" si="6"/>
        <v>60948704.757347837</v>
      </c>
      <c r="K42" s="14"/>
      <c r="L42" s="15"/>
      <c r="M42" s="15">
        <f t="shared" si="5"/>
        <v>283408.55042289553</v>
      </c>
      <c r="N42" s="15"/>
      <c r="Q42" s="15"/>
      <c r="R42" s="15"/>
      <c r="S42" s="15"/>
      <c r="V42" s="15"/>
      <c r="W42" s="15"/>
      <c r="X42" s="15"/>
    </row>
    <row r="43" spans="2:24" s="13" customFormat="1">
      <c r="B43" s="13">
        <v>2023</v>
      </c>
      <c r="C43" s="13">
        <v>4</v>
      </c>
      <c r="D43" s="13">
        <v>196</v>
      </c>
      <c r="E43" s="14">
        <v>18916174.183543999</v>
      </c>
      <c r="F43" s="14">
        <v>113732.35679000001</v>
      </c>
      <c r="G43" s="15">
        <f t="shared" si="7"/>
        <v>18836561.533790998</v>
      </c>
      <c r="H43" s="15"/>
      <c r="I43" s="15"/>
      <c r="J43" s="15">
        <f t="shared" si="6"/>
        <v>72023225.621260181</v>
      </c>
      <c r="K43" s="14"/>
      <c r="L43" s="15"/>
      <c r="M43" s="15">
        <f t="shared" si="5"/>
        <v>285662.89030815859</v>
      </c>
      <c r="N43" s="15"/>
      <c r="Q43" s="15"/>
      <c r="R43" s="15"/>
      <c r="S43" s="15"/>
      <c r="V43" s="15"/>
      <c r="W43" s="15"/>
      <c r="X43" s="15"/>
    </row>
    <row r="44" spans="2:24" s="9" customFormat="1">
      <c r="B44" s="9">
        <v>2024</v>
      </c>
      <c r="C44" s="10">
        <v>1</v>
      </c>
      <c r="D44" s="9">
        <v>197</v>
      </c>
      <c r="E44" s="11">
        <v>16269829.649679501</v>
      </c>
      <c r="F44" s="11">
        <v>113694.00788999999</v>
      </c>
      <c r="G44" s="12">
        <f t="shared" si="7"/>
        <v>16190243.8441565</v>
      </c>
      <c r="H44" s="12"/>
      <c r="I44" s="12"/>
      <c r="J44" s="12">
        <f t="shared" si="6"/>
        <v>61904800.574089766</v>
      </c>
      <c r="K44" s="11"/>
      <c r="L44" s="12"/>
      <c r="M44" s="12">
        <f t="shared" si="5"/>
        <v>285566.56892765325</v>
      </c>
      <c r="N44" s="12"/>
      <c r="O44" s="10"/>
      <c r="P44" s="10"/>
      <c r="Q44" s="12"/>
      <c r="R44" s="12"/>
      <c r="S44" s="12"/>
      <c r="T44" s="10"/>
      <c r="U44" s="10"/>
      <c r="V44" s="12"/>
      <c r="W44" s="12"/>
      <c r="X44" s="12"/>
    </row>
    <row r="45" spans="2:24" s="13" customFormat="1">
      <c r="B45" s="13">
        <v>2024</v>
      </c>
      <c r="C45" s="13">
        <v>2</v>
      </c>
      <c r="D45" s="13">
        <v>198</v>
      </c>
      <c r="E45" s="14">
        <v>19180313.446805701</v>
      </c>
      <c r="F45" s="14">
        <v>112371.5046</v>
      </c>
      <c r="G45" s="15">
        <f t="shared" si="7"/>
        <v>19101653.393585701</v>
      </c>
      <c r="H45" s="15"/>
      <c r="I45" s="15"/>
      <c r="J45" s="15">
        <f t="shared" si="6"/>
        <v>73036827.323147357</v>
      </c>
      <c r="K45" s="14"/>
      <c r="L45" s="15"/>
      <c r="M45" s="15">
        <f t="shared" si="5"/>
        <v>282244.82195145177</v>
      </c>
      <c r="N45" s="15"/>
      <c r="Q45" s="15"/>
      <c r="R45" s="15"/>
      <c r="S45" s="15"/>
      <c r="V45" s="15"/>
      <c r="W45" s="15"/>
      <c r="X45" s="15"/>
    </row>
    <row r="46" spans="2:24" s="13" customFormat="1">
      <c r="B46" s="13">
        <v>2024</v>
      </c>
      <c r="C46" s="13">
        <v>3</v>
      </c>
      <c r="D46" s="13">
        <v>199</v>
      </c>
      <c r="E46" s="14">
        <v>16474923.4971564</v>
      </c>
      <c r="F46" s="14">
        <v>117254.20458000001</v>
      </c>
      <c r="G46" s="15">
        <f t="shared" si="7"/>
        <v>16392845.553950401</v>
      </c>
      <c r="H46" s="15"/>
      <c r="I46" s="15"/>
      <c r="J46" s="15">
        <f t="shared" si="6"/>
        <v>62679465.771321364</v>
      </c>
      <c r="K46" s="14"/>
      <c r="L46" s="15"/>
      <c r="M46" s="15">
        <f t="shared" si="5"/>
        <v>294508.75657974597</v>
      </c>
      <c r="N46" s="15"/>
      <c r="Q46" s="15"/>
      <c r="R46" s="15"/>
      <c r="S46" s="15"/>
      <c r="V46" s="15"/>
      <c r="W46" s="15"/>
      <c r="X46" s="15"/>
    </row>
    <row r="47" spans="2:24" s="13" customFormat="1">
      <c r="B47" s="13">
        <v>2024</v>
      </c>
      <c r="C47" s="13">
        <v>4</v>
      </c>
      <c r="D47" s="13">
        <v>200</v>
      </c>
      <c r="E47" s="14">
        <v>19382922.519331101</v>
      </c>
      <c r="F47" s="14">
        <v>121182.34888999999</v>
      </c>
      <c r="G47" s="15">
        <f t="shared" si="7"/>
        <v>19298094.8751081</v>
      </c>
      <c r="H47" s="15"/>
      <c r="I47" s="15"/>
      <c r="J47" s="15">
        <f t="shared" si="6"/>
        <v>73787938.353665411</v>
      </c>
      <c r="K47" s="14"/>
      <c r="L47" s="15"/>
      <c r="M47" s="15">
        <f t="shared" si="5"/>
        <v>304375.12257103622</v>
      </c>
      <c r="N47" s="15"/>
      <c r="Q47" s="15"/>
      <c r="R47" s="15"/>
      <c r="S47" s="15"/>
      <c r="V47" s="15"/>
      <c r="W47" s="15"/>
      <c r="X47" s="15"/>
    </row>
    <row r="48" spans="2:24" s="9" customFormat="1">
      <c r="B48" s="9">
        <v>2025</v>
      </c>
      <c r="C48" s="10">
        <v>1</v>
      </c>
      <c r="D48" s="9">
        <v>201</v>
      </c>
      <c r="E48" s="11">
        <v>16559706.388936101</v>
      </c>
      <c r="F48" s="11">
        <v>123393.45716000001</v>
      </c>
      <c r="G48" s="12">
        <f t="shared" si="7"/>
        <v>16473330.968924101</v>
      </c>
      <c r="H48" s="12"/>
      <c r="I48" s="12"/>
      <c r="J48" s="12">
        <f t="shared" si="6"/>
        <v>62987208.731281042</v>
      </c>
      <c r="K48" s="11"/>
      <c r="L48" s="12"/>
      <c r="M48" s="12">
        <f t="shared" si="5"/>
        <v>309928.78906507313</v>
      </c>
      <c r="N48" s="12"/>
      <c r="O48" s="10"/>
      <c r="P48" s="10"/>
      <c r="Q48" s="12"/>
      <c r="R48" s="12"/>
      <c r="S48" s="12"/>
      <c r="T48" s="10"/>
      <c r="U48" s="10"/>
      <c r="V48" s="12"/>
      <c r="W48" s="12"/>
      <c r="X48" s="12"/>
    </row>
    <row r="49" spans="2:24" s="13" customFormat="1">
      <c r="B49" s="13">
        <v>2025</v>
      </c>
      <c r="C49" s="13">
        <v>2</v>
      </c>
      <c r="D49" s="13">
        <v>202</v>
      </c>
      <c r="E49" s="14">
        <v>19604588.282991499</v>
      </c>
      <c r="F49" s="14">
        <v>117186.73182</v>
      </c>
      <c r="G49" s="15">
        <f t="shared" si="7"/>
        <v>19522557.570717499</v>
      </c>
      <c r="H49" s="15"/>
      <c r="I49" s="15"/>
      <c r="J49" s="15">
        <f t="shared" si="6"/>
        <v>74646190.924891368</v>
      </c>
      <c r="K49" s="14"/>
      <c r="L49" s="15"/>
      <c r="M49" s="15">
        <f t="shared" si="5"/>
        <v>294339.28445956245</v>
      </c>
      <c r="N49" s="15"/>
      <c r="Q49" s="15"/>
      <c r="R49" s="15"/>
      <c r="S49" s="15"/>
      <c r="V49" s="15"/>
      <c r="W49" s="15"/>
      <c r="X49" s="15"/>
    </row>
    <row r="50" spans="2:24" s="13" customFormat="1">
      <c r="B50" s="13">
        <v>2025</v>
      </c>
      <c r="C50" s="13">
        <v>3</v>
      </c>
      <c r="D50" s="13">
        <v>203</v>
      </c>
      <c r="E50" s="14">
        <v>16649296.1944576</v>
      </c>
      <c r="F50" s="14">
        <v>123214.47314</v>
      </c>
      <c r="G50" s="15">
        <f t="shared" si="7"/>
        <v>16563046.0632596</v>
      </c>
      <c r="H50" s="15"/>
      <c r="I50" s="15"/>
      <c r="J50" s="15">
        <f t="shared" si="6"/>
        <v>63330242.170232564</v>
      </c>
      <c r="K50" s="14"/>
      <c r="L50" s="15"/>
      <c r="M50" s="15">
        <f t="shared" si="5"/>
        <v>309479.23280935799</v>
      </c>
      <c r="N50" s="15"/>
      <c r="Q50" s="15"/>
      <c r="R50" s="15"/>
      <c r="S50" s="15"/>
      <c r="V50" s="15"/>
      <c r="W50" s="15"/>
      <c r="X50" s="15"/>
    </row>
    <row r="51" spans="2:24" s="13" customFormat="1">
      <c r="B51" s="13">
        <v>2025</v>
      </c>
      <c r="C51" s="13">
        <v>4</v>
      </c>
      <c r="D51" s="13">
        <v>204</v>
      </c>
      <c r="E51" s="14">
        <v>19823606.529653098</v>
      </c>
      <c r="F51" s="14">
        <v>122198.69497</v>
      </c>
      <c r="G51" s="15">
        <f t="shared" si="7"/>
        <v>19738067.443174098</v>
      </c>
      <c r="H51" s="15"/>
      <c r="I51" s="15"/>
      <c r="J51" s="15">
        <f t="shared" si="6"/>
        <v>75470211.600836188</v>
      </c>
      <c r="K51" s="14"/>
      <c r="L51" s="15"/>
      <c r="M51" s="15">
        <f t="shared" si="5"/>
        <v>306927.89090329059</v>
      </c>
      <c r="N51" s="15"/>
      <c r="Q51" s="15"/>
      <c r="R51" s="15"/>
      <c r="S51" s="15"/>
      <c r="V51" s="15"/>
      <c r="W51" s="15"/>
      <c r="X51" s="15"/>
    </row>
    <row r="52" spans="2:24" s="9" customFormat="1">
      <c r="B52" s="9">
        <v>2026</v>
      </c>
      <c r="C52" s="10">
        <v>1</v>
      </c>
      <c r="D52" s="9">
        <v>205</v>
      </c>
      <c r="E52" s="11">
        <v>17009873.811726999</v>
      </c>
      <c r="F52" s="11">
        <v>123806.60712</v>
      </c>
      <c r="G52" s="12">
        <f t="shared" si="7"/>
        <v>16923209.186742999</v>
      </c>
      <c r="H52" s="12"/>
      <c r="I52" s="12"/>
      <c r="J52" s="12">
        <f t="shared" si="6"/>
        <v>64707357.08882153</v>
      </c>
      <c r="K52" s="11"/>
      <c r="L52" s="12"/>
      <c r="M52" s="12">
        <f t="shared" si="5"/>
        <v>310966.50265015446</v>
      </c>
      <c r="N52" s="12"/>
      <c r="O52" s="10"/>
      <c r="P52" s="10"/>
      <c r="Q52" s="12"/>
      <c r="R52" s="12"/>
      <c r="S52" s="12"/>
      <c r="T52" s="10"/>
      <c r="U52" s="10"/>
      <c r="V52" s="12"/>
      <c r="W52" s="12"/>
      <c r="X52" s="12"/>
    </row>
    <row r="53" spans="2:24" s="13" customFormat="1">
      <c r="B53" s="13">
        <v>2026</v>
      </c>
      <c r="C53" s="13">
        <v>2</v>
      </c>
      <c r="D53" s="13">
        <v>206</v>
      </c>
      <c r="E53" s="14">
        <v>20047467.652889099</v>
      </c>
      <c r="F53" s="14">
        <v>123364.67656000001</v>
      </c>
      <c r="G53" s="15">
        <f t="shared" si="7"/>
        <v>19961112.3792971</v>
      </c>
      <c r="H53" s="15"/>
      <c r="I53" s="15"/>
      <c r="J53" s="15">
        <f t="shared" si="6"/>
        <v>76323043.245786265</v>
      </c>
      <c r="K53" s="14"/>
      <c r="L53" s="15"/>
      <c r="M53" s="15">
        <f t="shared" si="5"/>
        <v>309856.50049555034</v>
      </c>
      <c r="N53" s="15"/>
      <c r="Q53" s="15"/>
      <c r="R53" s="15"/>
      <c r="S53" s="15"/>
      <c r="V53" s="15"/>
      <c r="W53" s="15"/>
      <c r="X53" s="15"/>
    </row>
    <row r="54" spans="2:24" s="13" customFormat="1">
      <c r="B54" s="13">
        <v>2026</v>
      </c>
      <c r="C54" s="13">
        <v>3</v>
      </c>
      <c r="D54" s="13">
        <v>207</v>
      </c>
      <c r="E54" s="14">
        <v>17245502.528077502</v>
      </c>
      <c r="F54" s="14">
        <v>116390.11653</v>
      </c>
      <c r="G54" s="15">
        <f t="shared" si="7"/>
        <v>17164029.4465065</v>
      </c>
      <c r="H54" s="15"/>
      <c r="I54" s="15"/>
      <c r="J54" s="15">
        <f t="shared" si="6"/>
        <v>65628154.224328585</v>
      </c>
      <c r="K54" s="14"/>
      <c r="L54" s="15"/>
      <c r="M54" s="15">
        <f t="shared" si="5"/>
        <v>292338.41652164346</v>
      </c>
      <c r="N54" s="15"/>
      <c r="Q54" s="15"/>
      <c r="R54" s="15"/>
      <c r="S54" s="15"/>
      <c r="V54" s="15"/>
      <c r="W54" s="15"/>
      <c r="X54" s="15"/>
    </row>
    <row r="55" spans="2:24" s="13" customFormat="1">
      <c r="B55" s="13">
        <v>2026</v>
      </c>
      <c r="C55" s="13">
        <v>4</v>
      </c>
      <c r="D55" s="13">
        <v>208</v>
      </c>
      <c r="E55" s="14">
        <v>20239641.886895999</v>
      </c>
      <c r="F55" s="14">
        <v>116691.26029000001</v>
      </c>
      <c r="G55" s="15">
        <f t="shared" si="7"/>
        <v>20157958.004692998</v>
      </c>
      <c r="H55" s="15"/>
      <c r="I55" s="15"/>
      <c r="J55" s="15">
        <f t="shared" si="6"/>
        <v>77075699.555432484</v>
      </c>
      <c r="K55" s="14"/>
      <c r="L55" s="15"/>
      <c r="M55" s="15">
        <f t="shared" si="5"/>
        <v>293094.80282460834</v>
      </c>
      <c r="N55" s="15"/>
      <c r="Q55" s="15"/>
      <c r="R55" s="15"/>
      <c r="S55" s="15"/>
      <c r="V55" s="15"/>
      <c r="W55" s="15"/>
      <c r="X55" s="15"/>
    </row>
    <row r="56" spans="2:24" s="9" customFormat="1">
      <c r="B56" s="9">
        <v>2027</v>
      </c>
      <c r="C56" s="10">
        <v>1</v>
      </c>
      <c r="D56" s="9">
        <v>209</v>
      </c>
      <c r="E56" s="11">
        <v>17324305.604230899</v>
      </c>
      <c r="F56" s="11">
        <v>122596.79330999999</v>
      </c>
      <c r="G56" s="12">
        <f t="shared" si="7"/>
        <v>17238487.848913901</v>
      </c>
      <c r="H56" s="12"/>
      <c r="I56" s="12"/>
      <c r="J56" s="12">
        <f t="shared" si="6"/>
        <v>65912852.379369594</v>
      </c>
      <c r="K56" s="11"/>
      <c r="L56" s="12"/>
      <c r="M56" s="12">
        <f t="shared" si="5"/>
        <v>307927.79915843438</v>
      </c>
      <c r="N56" s="12"/>
      <c r="O56" s="10"/>
      <c r="P56" s="10"/>
      <c r="Q56" s="12"/>
      <c r="R56" s="12"/>
      <c r="S56" s="12"/>
      <c r="T56" s="10"/>
      <c r="U56" s="10"/>
      <c r="V56" s="12"/>
      <c r="W56" s="12"/>
      <c r="X56" s="12"/>
    </row>
    <row r="57" spans="2:24" s="13" customFormat="1">
      <c r="B57" s="13">
        <v>2027</v>
      </c>
      <c r="C57" s="13">
        <v>2</v>
      </c>
      <c r="D57" s="13">
        <v>210</v>
      </c>
      <c r="E57" s="14">
        <v>20385107.022448599</v>
      </c>
      <c r="F57" s="14">
        <v>123428.29659</v>
      </c>
      <c r="G57" s="15">
        <f t="shared" si="7"/>
        <v>20298707.214835599</v>
      </c>
      <c r="H57" s="15"/>
      <c r="I57" s="15"/>
      <c r="J57" s="15">
        <f t="shared" si="6"/>
        <v>77613866.359386027</v>
      </c>
      <c r="K57" s="14"/>
      <c r="L57" s="15"/>
      <c r="M57" s="15">
        <f t="shared" si="5"/>
        <v>310016.29566874675</v>
      </c>
      <c r="N57" s="15"/>
      <c r="Q57" s="15"/>
      <c r="R57" s="15"/>
      <c r="S57" s="15"/>
      <c r="V57" s="15"/>
      <c r="W57" s="15"/>
      <c r="X57" s="15"/>
    </row>
    <row r="58" spans="2:24" s="13" customFormat="1">
      <c r="B58" s="13">
        <v>2027</v>
      </c>
      <c r="C58" s="13">
        <v>3</v>
      </c>
      <c r="D58" s="13">
        <v>211</v>
      </c>
      <c r="E58" s="14">
        <v>17387934.280829899</v>
      </c>
      <c r="F58" s="14">
        <v>126346.38275</v>
      </c>
      <c r="G58" s="15">
        <f t="shared" si="7"/>
        <v>17299491.812904898</v>
      </c>
      <c r="H58" s="15"/>
      <c r="I58" s="15"/>
      <c r="J58" s="15">
        <f t="shared" si="6"/>
        <v>66146106.323006444</v>
      </c>
      <c r="K58" s="14"/>
      <c r="L58" s="15"/>
      <c r="M58" s="15">
        <f t="shared" si="5"/>
        <v>317345.68679508212</v>
      </c>
      <c r="N58" s="15"/>
      <c r="Q58" s="15"/>
      <c r="R58" s="15"/>
      <c r="S58" s="15"/>
      <c r="V58" s="15"/>
      <c r="W58" s="15"/>
      <c r="X58" s="15"/>
    </row>
    <row r="59" spans="2:24" s="13" customFormat="1">
      <c r="B59" s="13">
        <v>2027</v>
      </c>
      <c r="C59" s="13">
        <v>4</v>
      </c>
      <c r="D59" s="13">
        <v>212</v>
      </c>
      <c r="E59" s="14">
        <v>20705224.074992601</v>
      </c>
      <c r="F59" s="14">
        <v>133261.02671000001</v>
      </c>
      <c r="G59" s="15">
        <f t="shared" si="7"/>
        <v>20611941.356295601</v>
      </c>
      <c r="H59" s="15"/>
      <c r="I59" s="15"/>
      <c r="J59" s="15">
        <f t="shared" si="6"/>
        <v>78811544.247793883</v>
      </c>
      <c r="K59" s="14"/>
      <c r="L59" s="15"/>
      <c r="M59" s="15">
        <f t="shared" si="5"/>
        <v>334713.27887543128</v>
      </c>
      <c r="N59" s="15"/>
      <c r="Q59" s="15"/>
      <c r="R59" s="15"/>
      <c r="S59" s="15"/>
      <c r="V59" s="15"/>
      <c r="W59" s="15"/>
      <c r="X59" s="15"/>
    </row>
    <row r="60" spans="2:24" s="9" customFormat="1">
      <c r="B60" s="9">
        <v>2028</v>
      </c>
      <c r="C60" s="10">
        <v>1</v>
      </c>
      <c r="D60" s="9">
        <v>213</v>
      </c>
      <c r="E60" s="11">
        <v>17756383.688888401</v>
      </c>
      <c r="F60" s="11">
        <v>129540.30077</v>
      </c>
      <c r="G60" s="12">
        <f t="shared" si="7"/>
        <v>17665705.478349403</v>
      </c>
      <c r="H60" s="12"/>
      <c r="I60" s="12"/>
      <c r="J60" s="12">
        <f t="shared" si="6"/>
        <v>67546356.013194457</v>
      </c>
      <c r="K60" s="11"/>
      <c r="L60" s="12"/>
      <c r="M60" s="12">
        <f t="shared" si="5"/>
        <v>325367.88802920561</v>
      </c>
      <c r="N60" s="12"/>
      <c r="O60" s="10"/>
      <c r="P60" s="10"/>
      <c r="Q60" s="12"/>
      <c r="R60" s="12"/>
      <c r="S60" s="12"/>
      <c r="T60" s="10"/>
      <c r="U60" s="10"/>
      <c r="V60" s="12"/>
      <c r="W60" s="12"/>
      <c r="X60" s="12"/>
    </row>
    <row r="61" spans="2:24" s="13" customFormat="1">
      <c r="B61" s="13">
        <v>2028</v>
      </c>
      <c r="C61" s="13">
        <v>2</v>
      </c>
      <c r="D61" s="13">
        <v>214</v>
      </c>
      <c r="E61" s="14">
        <v>20945756.077745002</v>
      </c>
      <c r="F61" s="14">
        <v>127351.47646000001</v>
      </c>
      <c r="G61" s="15">
        <f t="shared" si="7"/>
        <v>20856610.044223003</v>
      </c>
      <c r="H61" s="15"/>
      <c r="I61" s="15"/>
      <c r="J61" s="15">
        <f t="shared" si="6"/>
        <v>79747056.18193543</v>
      </c>
      <c r="K61" s="14"/>
      <c r="L61" s="15"/>
      <c r="M61" s="15">
        <f t="shared" si="5"/>
        <v>319870.19241804478</v>
      </c>
      <c r="N61" s="15"/>
      <c r="Q61" s="15"/>
      <c r="R61" s="15"/>
      <c r="S61" s="15"/>
      <c r="V61" s="15"/>
      <c r="W61" s="15"/>
      <c r="X61" s="15"/>
    </row>
    <row r="62" spans="2:24" s="13" customFormat="1">
      <c r="B62" s="13">
        <v>2028</v>
      </c>
      <c r="C62" s="13">
        <v>3</v>
      </c>
      <c r="D62" s="13">
        <v>215</v>
      </c>
      <c r="E62" s="14">
        <v>17839075.115845799</v>
      </c>
      <c r="F62" s="14">
        <v>127679.44494</v>
      </c>
      <c r="G62" s="15">
        <f t="shared" si="7"/>
        <v>17749699.5043878</v>
      </c>
      <c r="H62" s="15"/>
      <c r="I62" s="15"/>
      <c r="J62" s="15">
        <f t="shared" si="6"/>
        <v>67867514.451657295</v>
      </c>
      <c r="K62" s="14"/>
      <c r="L62" s="15"/>
      <c r="M62" s="15">
        <f t="shared" si="5"/>
        <v>320693.95468386821</v>
      </c>
      <c r="N62" s="15"/>
      <c r="Q62" s="15"/>
      <c r="R62" s="15"/>
      <c r="S62" s="15"/>
      <c r="V62" s="15"/>
      <c r="W62" s="15"/>
      <c r="X62" s="15"/>
    </row>
    <row r="63" spans="2:24" s="13" customFormat="1">
      <c r="B63" s="13">
        <v>2028</v>
      </c>
      <c r="C63" s="13">
        <v>4</v>
      </c>
      <c r="D63" s="13">
        <v>216</v>
      </c>
      <c r="E63" s="14">
        <v>21123407.297681302</v>
      </c>
      <c r="F63" s="14">
        <v>130548.19491999999</v>
      </c>
      <c r="G63" s="15">
        <f t="shared" si="7"/>
        <v>21032023.561237302</v>
      </c>
      <c r="H63" s="15"/>
      <c r="I63" s="15"/>
      <c r="J63" s="15">
        <f t="shared" si="6"/>
        <v>80417764.967627317</v>
      </c>
      <c r="K63" s="14"/>
      <c r="L63" s="15"/>
      <c r="M63" s="15">
        <f t="shared" si="5"/>
        <v>327899.42755005899</v>
      </c>
      <c r="N63" s="15"/>
      <c r="Q63" s="15"/>
      <c r="R63" s="15"/>
      <c r="S63" s="15"/>
      <c r="V63" s="15"/>
      <c r="W63" s="15"/>
      <c r="X63" s="15"/>
    </row>
    <row r="64" spans="2:24" s="9" customFormat="1">
      <c r="B64" s="9">
        <v>2029</v>
      </c>
      <c r="C64" s="10">
        <v>1</v>
      </c>
      <c r="D64" s="9">
        <v>217</v>
      </c>
      <c r="E64" s="11">
        <v>18022000.3353425</v>
      </c>
      <c r="F64" s="11">
        <v>128801.33422</v>
      </c>
      <c r="G64" s="12">
        <f t="shared" si="7"/>
        <v>17931839.4013885</v>
      </c>
      <c r="H64" s="12"/>
      <c r="I64" s="12"/>
      <c r="J64" s="12">
        <f t="shared" si="6"/>
        <v>68563942.134213984</v>
      </c>
      <c r="K64" s="11"/>
      <c r="L64" s="12"/>
      <c r="M64" s="12">
        <f t="shared" si="5"/>
        <v>323511.81710557372</v>
      </c>
      <c r="N64" s="12"/>
      <c r="O64" s="10"/>
      <c r="P64" s="10"/>
      <c r="Q64" s="12"/>
      <c r="R64" s="12"/>
      <c r="S64" s="12"/>
      <c r="T64" s="10"/>
      <c r="U64" s="10"/>
      <c r="V64" s="12"/>
      <c r="W64" s="12"/>
      <c r="X64" s="12"/>
    </row>
    <row r="65" spans="2:24" s="13" customFormat="1">
      <c r="B65" s="13">
        <v>2029</v>
      </c>
      <c r="C65" s="13">
        <v>2</v>
      </c>
      <c r="D65" s="13">
        <v>218</v>
      </c>
      <c r="E65" s="14">
        <v>21227142.599360999</v>
      </c>
      <c r="F65" s="14">
        <v>126892.76553</v>
      </c>
      <c r="G65" s="15">
        <f t="shared" si="7"/>
        <v>21138317.663489997</v>
      </c>
      <c r="H65" s="15"/>
      <c r="I65" s="15"/>
      <c r="J65" s="15">
        <f t="shared" si="6"/>
        <v>80824189.680281043</v>
      </c>
      <c r="K65" s="14"/>
      <c r="L65" s="15"/>
      <c r="M65" s="15">
        <f t="shared" si="5"/>
        <v>318718.04281191557</v>
      </c>
      <c r="N65" s="15"/>
      <c r="Q65" s="15"/>
      <c r="R65" s="15"/>
      <c r="S65" s="15"/>
      <c r="V65" s="15"/>
      <c r="W65" s="15"/>
      <c r="X65" s="15"/>
    </row>
    <row r="66" spans="2:24" s="13" customFormat="1">
      <c r="B66" s="13">
        <v>2029</v>
      </c>
      <c r="C66" s="13">
        <v>3</v>
      </c>
      <c r="D66" s="13">
        <v>219</v>
      </c>
      <c r="E66" s="14">
        <v>18156235.2074956</v>
      </c>
      <c r="F66" s="14">
        <v>131401.86488000001</v>
      </c>
      <c r="G66" s="15">
        <f t="shared" si="7"/>
        <v>18064253.902079601</v>
      </c>
      <c r="H66" s="15"/>
      <c r="I66" s="15"/>
      <c r="J66" s="15">
        <f t="shared" si="6"/>
        <v>69070240.454196289</v>
      </c>
      <c r="K66" s="14"/>
      <c r="L66" s="15"/>
      <c r="M66" s="15">
        <f t="shared" ref="M66:M97" si="8">F66*2.511711692</f>
        <v>330043.60036970017</v>
      </c>
      <c r="N66" s="15"/>
      <c r="Q66" s="15"/>
      <c r="R66" s="15"/>
      <c r="S66" s="15"/>
      <c r="V66" s="15"/>
      <c r="W66" s="15"/>
      <c r="X66" s="15"/>
    </row>
    <row r="67" spans="2:24" s="13" customFormat="1">
      <c r="B67" s="13">
        <v>2029</v>
      </c>
      <c r="C67" s="13">
        <v>4</v>
      </c>
      <c r="D67" s="13">
        <v>220</v>
      </c>
      <c r="E67" s="14">
        <v>21500261.388102699</v>
      </c>
      <c r="F67" s="14">
        <v>135025.22678999999</v>
      </c>
      <c r="G67" s="15">
        <f t="shared" si="7"/>
        <v>21405743.729349699</v>
      </c>
      <c r="H67" s="15"/>
      <c r="I67" s="15"/>
      <c r="J67" s="15">
        <f t="shared" ref="J67:J98" si="9">G67*3.8235866717</f>
        <v>81846716.421367362</v>
      </c>
      <c r="K67" s="14"/>
      <c r="L67" s="15"/>
      <c r="M67" s="15">
        <f t="shared" si="8"/>
        <v>339144.44084339461</v>
      </c>
      <c r="N67" s="15"/>
      <c r="Q67" s="15"/>
      <c r="R67" s="15"/>
      <c r="S67" s="15"/>
      <c r="V67" s="15"/>
      <c r="W67" s="15"/>
      <c r="X67" s="15"/>
    </row>
    <row r="68" spans="2:24" s="9" customFormat="1">
      <c r="B68" s="9">
        <v>2030</v>
      </c>
      <c r="C68" s="10">
        <v>1</v>
      </c>
      <c r="D68" s="9">
        <v>221</v>
      </c>
      <c r="E68" s="11">
        <v>18351354.990316499</v>
      </c>
      <c r="F68" s="11">
        <v>136339.42211000001</v>
      </c>
      <c r="G68" s="12">
        <f t="shared" si="7"/>
        <v>18255917.394839499</v>
      </c>
      <c r="H68" s="12"/>
      <c r="I68" s="12"/>
      <c r="J68" s="12">
        <f t="shared" si="9"/>
        <v>69803082.430564493</v>
      </c>
      <c r="K68" s="11"/>
      <c r="L68" s="12"/>
      <c r="M68" s="12">
        <f t="shared" si="8"/>
        <v>342445.32059421035</v>
      </c>
      <c r="N68" s="12"/>
      <c r="O68" s="10"/>
      <c r="P68" s="10"/>
      <c r="Q68" s="12"/>
      <c r="R68" s="12"/>
      <c r="S68" s="12"/>
      <c r="T68" s="10"/>
      <c r="U68" s="10"/>
      <c r="V68" s="12"/>
      <c r="W68" s="12"/>
      <c r="X68" s="12"/>
    </row>
    <row r="69" spans="2:24" s="13" customFormat="1">
      <c r="B69" s="13">
        <v>2030</v>
      </c>
      <c r="C69" s="13">
        <v>2</v>
      </c>
      <c r="D69" s="13">
        <v>222</v>
      </c>
      <c r="E69" s="14">
        <v>21772843.637287699</v>
      </c>
      <c r="F69" s="14">
        <v>136618.03502000001</v>
      </c>
      <c r="G69" s="15">
        <f t="shared" si="7"/>
        <v>21677211.0127737</v>
      </c>
      <c r="H69" s="15"/>
      <c r="I69" s="15"/>
      <c r="J69" s="15">
        <f t="shared" si="9"/>
        <v>82884695.108069986</v>
      </c>
      <c r="K69" s="14"/>
      <c r="L69" s="15"/>
      <c r="M69" s="15">
        <f t="shared" si="8"/>
        <v>343145.11589779949</v>
      </c>
      <c r="N69" s="15"/>
      <c r="Q69" s="15"/>
      <c r="R69" s="15"/>
      <c r="S69" s="15"/>
      <c r="V69" s="15"/>
      <c r="W69" s="15"/>
      <c r="X69" s="15"/>
    </row>
    <row r="70" spans="2:24" s="13" customFormat="1">
      <c r="B70" s="13">
        <v>2030</v>
      </c>
      <c r="C70" s="13">
        <v>3</v>
      </c>
      <c r="D70" s="13">
        <v>223</v>
      </c>
      <c r="E70" s="14">
        <v>18528063.4250746</v>
      </c>
      <c r="F70" s="14">
        <v>136431.09609000001</v>
      </c>
      <c r="G70" s="15">
        <f t="shared" si="7"/>
        <v>18432561.657811601</v>
      </c>
      <c r="H70" s="15"/>
      <c r="I70" s="15"/>
      <c r="J70" s="15">
        <f t="shared" si="9"/>
        <v>70478497.0800969</v>
      </c>
      <c r="K70" s="14"/>
      <c r="L70" s="15"/>
      <c r="M70" s="15">
        <f t="shared" si="8"/>
        <v>342675.57920162851</v>
      </c>
      <c r="N70" s="15"/>
      <c r="Q70" s="15"/>
      <c r="R70" s="15"/>
      <c r="S70" s="15"/>
      <c r="V70" s="15"/>
      <c r="W70" s="15"/>
      <c r="X70" s="15"/>
    </row>
    <row r="71" spans="2:24" s="13" customFormat="1">
      <c r="B71" s="13">
        <v>2030</v>
      </c>
      <c r="C71" s="13">
        <v>4</v>
      </c>
      <c r="D71" s="13">
        <v>224</v>
      </c>
      <c r="E71" s="14">
        <v>21941822.1303728</v>
      </c>
      <c r="F71" s="14">
        <v>131219.08901</v>
      </c>
      <c r="G71" s="15">
        <f t="shared" si="7"/>
        <v>21849968.768065799</v>
      </c>
      <c r="H71" s="15"/>
      <c r="I71" s="15"/>
      <c r="J71" s="15">
        <f t="shared" si="9"/>
        <v>83545249.358637661</v>
      </c>
      <c r="K71" s="14"/>
      <c r="L71" s="15"/>
      <c r="M71" s="15">
        <f t="shared" si="8"/>
        <v>329584.52008000569</v>
      </c>
      <c r="N71" s="15"/>
      <c r="Q71" s="15"/>
      <c r="R71" s="15"/>
      <c r="S71" s="15"/>
      <c r="V71" s="15"/>
      <c r="W71" s="15"/>
      <c r="X71" s="15"/>
    </row>
    <row r="72" spans="2:24" s="9" customFormat="1">
      <c r="B72" s="9">
        <v>2031</v>
      </c>
      <c r="C72" s="10">
        <v>1</v>
      </c>
      <c r="D72" s="9">
        <v>225</v>
      </c>
      <c r="E72" s="11">
        <v>18583316.936910499</v>
      </c>
      <c r="F72" s="11">
        <v>132672.61710999999</v>
      </c>
      <c r="G72" s="12">
        <f t="shared" ref="G72:G103" si="10">E72-F72*0.7</f>
        <v>18490446.1049335</v>
      </c>
      <c r="H72" s="12"/>
      <c r="I72" s="12"/>
      <c r="J72" s="12">
        <f t="shared" si="9"/>
        <v>70699823.280610919</v>
      </c>
      <c r="K72" s="11"/>
      <c r="L72" s="12"/>
      <c r="M72" s="12">
        <f t="shared" si="8"/>
        <v>333235.3636034262</v>
      </c>
      <c r="N72" s="12"/>
      <c r="O72" s="10"/>
      <c r="P72" s="10"/>
      <c r="Q72" s="12"/>
      <c r="R72" s="12"/>
      <c r="S72" s="12"/>
      <c r="T72" s="10"/>
      <c r="U72" s="10"/>
      <c r="V72" s="12"/>
      <c r="W72" s="12"/>
      <c r="X72" s="12"/>
    </row>
    <row r="73" spans="2:24" s="13" customFormat="1">
      <c r="B73" s="13">
        <v>2031</v>
      </c>
      <c r="C73" s="13">
        <v>2</v>
      </c>
      <c r="D73" s="13">
        <v>226</v>
      </c>
      <c r="E73" s="14">
        <v>21956504.9215165</v>
      </c>
      <c r="F73" s="14">
        <v>133473.10367000001</v>
      </c>
      <c r="G73" s="15">
        <f t="shared" si="10"/>
        <v>21863073.748947501</v>
      </c>
      <c r="H73" s="15"/>
      <c r="I73" s="15"/>
      <c r="J73" s="15">
        <f t="shared" si="9"/>
        <v>83595357.388869822</v>
      </c>
      <c r="K73" s="14"/>
      <c r="L73" s="15"/>
      <c r="M73" s="15">
        <f t="shared" si="8"/>
        <v>335245.95505546714</v>
      </c>
      <c r="N73" s="15"/>
      <c r="Q73" s="15"/>
      <c r="R73" s="15"/>
      <c r="S73" s="15"/>
      <c r="V73" s="15"/>
      <c r="W73" s="15"/>
      <c r="X73" s="15"/>
    </row>
    <row r="74" spans="2:24" s="13" customFormat="1">
      <c r="B74" s="13">
        <v>2031</v>
      </c>
      <c r="C74" s="13">
        <v>3</v>
      </c>
      <c r="D74" s="13">
        <v>227</v>
      </c>
      <c r="E74" s="14">
        <v>18660390.322163001</v>
      </c>
      <c r="F74" s="14">
        <v>135088.84839</v>
      </c>
      <c r="G74" s="15">
        <f t="shared" si="10"/>
        <v>18565828.128290001</v>
      </c>
      <c r="H74" s="15"/>
      <c r="I74" s="15"/>
      <c r="J74" s="15">
        <f t="shared" si="9"/>
        <v>70988052.980402604</v>
      </c>
      <c r="K74" s="14"/>
      <c r="L74" s="15"/>
      <c r="M74" s="15">
        <f t="shared" si="8"/>
        <v>339304.23995997838</v>
      </c>
      <c r="N74" s="15"/>
      <c r="Q74" s="15"/>
      <c r="R74" s="15"/>
      <c r="S74" s="15"/>
      <c r="V74" s="15"/>
      <c r="W74" s="15"/>
      <c r="X74" s="15"/>
    </row>
    <row r="75" spans="2:24" s="13" customFormat="1">
      <c r="B75" s="13">
        <v>2031</v>
      </c>
      <c r="C75" s="13">
        <v>4</v>
      </c>
      <c r="D75" s="13">
        <v>228</v>
      </c>
      <c r="E75" s="14">
        <v>22235728.325382698</v>
      </c>
      <c r="F75" s="14">
        <v>136298.38902999999</v>
      </c>
      <c r="G75" s="15">
        <f t="shared" si="10"/>
        <v>22140319.4530617</v>
      </c>
      <c r="H75" s="15"/>
      <c r="I75" s="15"/>
      <c r="J75" s="15">
        <f t="shared" si="9"/>
        <v>84655430.367906958</v>
      </c>
      <c r="K75" s="14"/>
      <c r="L75" s="15"/>
      <c r="M75" s="15">
        <f t="shared" si="8"/>
        <v>342342.25732741551</v>
      </c>
      <c r="N75" s="15"/>
      <c r="Q75" s="15"/>
      <c r="R75" s="15"/>
      <c r="S75" s="15"/>
      <c r="V75" s="15"/>
      <c r="W75" s="15"/>
      <c r="X75" s="15"/>
    </row>
    <row r="76" spans="2:24" s="9" customFormat="1">
      <c r="B76" s="9">
        <v>2032</v>
      </c>
      <c r="C76" s="10">
        <v>1</v>
      </c>
      <c r="D76" s="9">
        <v>229</v>
      </c>
      <c r="E76" s="11">
        <v>18866062.497897401</v>
      </c>
      <c r="F76" s="11">
        <v>137391.06195</v>
      </c>
      <c r="G76" s="12">
        <f t="shared" si="10"/>
        <v>18769888.754532401</v>
      </c>
      <c r="H76" s="12"/>
      <c r="I76" s="12"/>
      <c r="J76" s="12">
        <f t="shared" si="9"/>
        <v>71768296.471121803</v>
      </c>
      <c r="K76" s="11"/>
      <c r="L76" s="12"/>
      <c r="M76" s="12">
        <f t="shared" si="8"/>
        <v>345086.73667611135</v>
      </c>
      <c r="N76" s="12"/>
      <c r="O76" s="10"/>
      <c r="P76" s="10"/>
      <c r="Q76" s="12"/>
      <c r="R76" s="12"/>
      <c r="S76" s="12"/>
      <c r="T76" s="10"/>
      <c r="U76" s="10"/>
      <c r="V76" s="12"/>
      <c r="W76" s="12"/>
      <c r="X76" s="12"/>
    </row>
    <row r="77" spans="2:24" s="13" customFormat="1">
      <c r="B77" s="13">
        <v>2032</v>
      </c>
      <c r="C77" s="13">
        <v>2</v>
      </c>
      <c r="D77" s="13">
        <v>230</v>
      </c>
      <c r="E77" s="14">
        <v>22138738.406171601</v>
      </c>
      <c r="F77" s="14">
        <v>133276.32409000001</v>
      </c>
      <c r="G77" s="15">
        <f t="shared" si="10"/>
        <v>22045444.979308601</v>
      </c>
      <c r="H77" s="15"/>
      <c r="I77" s="15"/>
      <c r="J77" s="15">
        <f t="shared" si="9"/>
        <v>84292669.594580054</v>
      </c>
      <c r="K77" s="14"/>
      <c r="L77" s="15"/>
      <c r="M77" s="15">
        <f t="shared" si="8"/>
        <v>334751.7014836343</v>
      </c>
      <c r="N77" s="15"/>
      <c r="Q77" s="15"/>
      <c r="R77" s="15"/>
      <c r="S77" s="15"/>
      <c r="V77" s="15"/>
      <c r="W77" s="15"/>
      <c r="X77" s="15"/>
    </row>
    <row r="78" spans="2:24" s="13" customFormat="1">
      <c r="B78" s="13">
        <v>2032</v>
      </c>
      <c r="C78" s="13">
        <v>3</v>
      </c>
      <c r="D78" s="13">
        <v>231</v>
      </c>
      <c r="E78" s="14">
        <v>18859547.181758001</v>
      </c>
      <c r="F78" s="14">
        <v>133007.04772</v>
      </c>
      <c r="G78" s="15">
        <f t="shared" si="10"/>
        <v>18766442.248354003</v>
      </c>
      <c r="H78" s="15"/>
      <c r="I78" s="15"/>
      <c r="J78" s="15">
        <f t="shared" si="9"/>
        <v>71755118.456034154</v>
      </c>
      <c r="K78" s="14"/>
      <c r="L78" s="15"/>
      <c r="M78" s="15">
        <f t="shared" si="8"/>
        <v>334075.35687672597</v>
      </c>
      <c r="N78" s="15"/>
      <c r="Q78" s="15"/>
      <c r="R78" s="15"/>
      <c r="S78" s="15"/>
      <c r="V78" s="15"/>
      <c r="W78" s="15"/>
      <c r="X78" s="15"/>
    </row>
    <row r="79" spans="2:24" s="13" customFormat="1">
      <c r="B79" s="13">
        <v>2032</v>
      </c>
      <c r="C79" s="13">
        <v>4</v>
      </c>
      <c r="D79" s="13">
        <v>232</v>
      </c>
      <c r="E79" s="14">
        <v>22296548.2110416</v>
      </c>
      <c r="F79" s="14">
        <v>135412.88569</v>
      </c>
      <c r="G79" s="15">
        <f t="shared" si="10"/>
        <v>22201759.191058598</v>
      </c>
      <c r="H79" s="15"/>
      <c r="I79" s="15"/>
      <c r="J79" s="15">
        <f t="shared" si="9"/>
        <v>84890350.531224638</v>
      </c>
      <c r="K79" s="14"/>
      <c r="L79" s="15"/>
      <c r="M79" s="15">
        <f t="shared" si="8"/>
        <v>340118.12823503249</v>
      </c>
      <c r="N79" s="15"/>
      <c r="Q79" s="15"/>
      <c r="R79" s="15"/>
      <c r="S79" s="15"/>
      <c r="V79" s="15"/>
      <c r="W79" s="15"/>
      <c r="X79" s="15"/>
    </row>
    <row r="80" spans="2:24" s="9" customFormat="1">
      <c r="B80" s="9">
        <v>2033</v>
      </c>
      <c r="C80" s="10">
        <v>1</v>
      </c>
      <c r="D80" s="9">
        <v>233</v>
      </c>
      <c r="E80" s="11">
        <v>18752804.6753553</v>
      </c>
      <c r="F80" s="11">
        <v>140145.70339000001</v>
      </c>
      <c r="G80" s="12">
        <f t="shared" si="10"/>
        <v>18654702.682982299</v>
      </c>
      <c r="H80" s="12"/>
      <c r="I80" s="12"/>
      <c r="J80" s="12">
        <f t="shared" si="9"/>
        <v>71327872.543177351</v>
      </c>
      <c r="K80" s="11"/>
      <c r="L80" s="12"/>
      <c r="M80" s="12">
        <f t="shared" si="8"/>
        <v>352005.60178822704</v>
      </c>
      <c r="N80" s="12"/>
      <c r="O80" s="10"/>
      <c r="P80" s="10"/>
      <c r="Q80" s="12"/>
      <c r="R80" s="12"/>
      <c r="S80" s="12"/>
      <c r="T80" s="10"/>
      <c r="U80" s="10"/>
      <c r="V80" s="12"/>
      <c r="W80" s="12"/>
      <c r="X80" s="12"/>
    </row>
    <row r="81" spans="2:24" s="13" customFormat="1">
      <c r="B81" s="13">
        <v>2033</v>
      </c>
      <c r="C81" s="13">
        <v>2</v>
      </c>
      <c r="D81" s="13">
        <v>234</v>
      </c>
      <c r="E81" s="14">
        <v>22470492.944929399</v>
      </c>
      <c r="F81" s="14">
        <v>135274.81602999999</v>
      </c>
      <c r="G81" s="15">
        <f t="shared" si="10"/>
        <v>22375800.5737084</v>
      </c>
      <c r="H81" s="15"/>
      <c r="I81" s="15"/>
      <c r="J81" s="15">
        <f t="shared" si="9"/>
        <v>85555812.842248663</v>
      </c>
      <c r="K81" s="14"/>
      <c r="L81" s="15"/>
      <c r="M81" s="15">
        <f t="shared" si="8"/>
        <v>339771.33705570002</v>
      </c>
      <c r="N81" s="15"/>
      <c r="Q81" s="15"/>
      <c r="R81" s="15"/>
      <c r="S81" s="15"/>
      <c r="V81" s="15"/>
      <c r="W81" s="15"/>
      <c r="X81" s="15"/>
    </row>
    <row r="82" spans="2:24" s="13" customFormat="1">
      <c r="B82" s="13">
        <v>2033</v>
      </c>
      <c r="C82" s="13">
        <v>3</v>
      </c>
      <c r="D82" s="13">
        <v>235</v>
      </c>
      <c r="E82" s="14">
        <v>19170694.404649399</v>
      </c>
      <c r="F82" s="14">
        <v>138794.74437999999</v>
      </c>
      <c r="G82" s="15">
        <f t="shared" si="10"/>
        <v>19073538.0835834</v>
      </c>
      <c r="H82" s="15"/>
      <c r="I82" s="15"/>
      <c r="J82" s="15">
        <f t="shared" si="9"/>
        <v>72929325.998551846</v>
      </c>
      <c r="K82" s="14"/>
      <c r="L82" s="15"/>
      <c r="M82" s="15">
        <f t="shared" si="8"/>
        <v>348612.38224739727</v>
      </c>
      <c r="N82" s="15"/>
      <c r="Q82" s="15"/>
      <c r="R82" s="15"/>
      <c r="S82" s="15"/>
      <c r="V82" s="15"/>
      <c r="W82" s="15"/>
      <c r="X82" s="15"/>
    </row>
    <row r="83" spans="2:24" s="13" customFormat="1">
      <c r="B83" s="13">
        <v>2033</v>
      </c>
      <c r="C83" s="13">
        <v>4</v>
      </c>
      <c r="D83" s="13">
        <v>236</v>
      </c>
      <c r="E83" s="14">
        <v>22731960.1937792</v>
      </c>
      <c r="F83" s="14">
        <v>143930.62757000001</v>
      </c>
      <c r="G83" s="15">
        <f t="shared" si="10"/>
        <v>22631208.754480202</v>
      </c>
      <c r="H83" s="15"/>
      <c r="I83" s="15"/>
      <c r="J83" s="15">
        <f t="shared" si="9"/>
        <v>86532388.15809086</v>
      </c>
      <c r="K83" s="14"/>
      <c r="L83" s="15"/>
      <c r="M83" s="15">
        <f t="shared" si="8"/>
        <v>361512.24010446656</v>
      </c>
      <c r="N83" s="15"/>
      <c r="Q83" s="15"/>
      <c r="R83" s="15"/>
      <c r="S83" s="15"/>
      <c r="V83" s="15"/>
      <c r="W83" s="15"/>
      <c r="X83" s="15"/>
    </row>
    <row r="84" spans="2:24" s="9" customFormat="1">
      <c r="B84" s="9">
        <v>2034</v>
      </c>
      <c r="C84" s="10">
        <v>1</v>
      </c>
      <c r="D84" s="9">
        <v>237</v>
      </c>
      <c r="E84" s="11">
        <v>19271063.6489054</v>
      </c>
      <c r="F84" s="11">
        <v>141325.47515000001</v>
      </c>
      <c r="G84" s="12">
        <f t="shared" si="10"/>
        <v>19172135.8163004</v>
      </c>
      <c r="H84" s="12"/>
      <c r="I84" s="12"/>
      <c r="J84" s="12">
        <f t="shared" si="9"/>
        <v>73306322.975228414</v>
      </c>
      <c r="K84" s="11"/>
      <c r="L84" s="12"/>
      <c r="M84" s="12">
        <f t="shared" si="8"/>
        <v>354968.84831171046</v>
      </c>
      <c r="N84" s="12"/>
      <c r="O84" s="10"/>
      <c r="P84" s="10"/>
      <c r="Q84" s="12"/>
      <c r="R84" s="12"/>
      <c r="S84" s="12"/>
      <c r="T84" s="10"/>
      <c r="U84" s="10"/>
      <c r="V84" s="12"/>
      <c r="W84" s="12"/>
      <c r="X84" s="12"/>
    </row>
    <row r="85" spans="2:24" s="13" customFormat="1">
      <c r="B85" s="13">
        <v>2034</v>
      </c>
      <c r="C85" s="13">
        <v>2</v>
      </c>
      <c r="D85" s="13">
        <v>238</v>
      </c>
      <c r="E85" s="14">
        <v>22877920.205268402</v>
      </c>
      <c r="F85" s="14">
        <v>143419.67747</v>
      </c>
      <c r="G85" s="15">
        <f t="shared" si="10"/>
        <v>22777526.4310394</v>
      </c>
      <c r="H85" s="15"/>
      <c r="I85" s="15"/>
      <c r="J85" s="15">
        <f t="shared" si="9"/>
        <v>87091846.47601673</v>
      </c>
      <c r="K85" s="14"/>
      <c r="L85" s="15"/>
      <c r="M85" s="15">
        <f t="shared" si="8"/>
        <v>360228.88076426799</v>
      </c>
      <c r="N85" s="15"/>
      <c r="Q85" s="15"/>
      <c r="R85" s="15"/>
      <c r="S85" s="15"/>
      <c r="V85" s="15"/>
      <c r="W85" s="15"/>
      <c r="X85" s="15"/>
    </row>
    <row r="86" spans="2:24" s="13" customFormat="1">
      <c r="B86" s="13">
        <v>2034</v>
      </c>
      <c r="C86" s="13">
        <v>3</v>
      </c>
      <c r="D86" s="13">
        <v>239</v>
      </c>
      <c r="E86" s="14">
        <v>19228846.479880899</v>
      </c>
      <c r="F86" s="14">
        <v>139943.29026000001</v>
      </c>
      <c r="G86" s="15">
        <f t="shared" si="10"/>
        <v>19130886.176698901</v>
      </c>
      <c r="H86" s="15"/>
      <c r="I86" s="15"/>
      <c r="J86" s="15">
        <f t="shared" si="9"/>
        <v>73148601.403035685</v>
      </c>
      <c r="K86" s="14"/>
      <c r="L86" s="15"/>
      <c r="M86" s="15">
        <f t="shared" si="8"/>
        <v>351497.19836299174</v>
      </c>
      <c r="N86" s="15"/>
      <c r="Q86" s="15"/>
      <c r="R86" s="15"/>
      <c r="S86" s="15"/>
      <c r="V86" s="15"/>
      <c r="W86" s="15"/>
      <c r="X86" s="15"/>
    </row>
    <row r="87" spans="2:24" s="13" customFormat="1">
      <c r="B87" s="13">
        <v>2034</v>
      </c>
      <c r="C87" s="13">
        <v>4</v>
      </c>
      <c r="D87" s="13">
        <v>240</v>
      </c>
      <c r="E87" s="14">
        <v>22985991.450375199</v>
      </c>
      <c r="F87" s="14">
        <v>135706.05163</v>
      </c>
      <c r="G87" s="15">
        <f t="shared" si="10"/>
        <v>22890997.214234199</v>
      </c>
      <c r="H87" s="15"/>
      <c r="I87" s="15"/>
      <c r="J87" s="15">
        <f t="shared" si="9"/>
        <v>87525711.850267723</v>
      </c>
      <c r="K87" s="14"/>
      <c r="L87" s="15"/>
      <c r="M87" s="15">
        <f t="shared" si="8"/>
        <v>340854.47655422665</v>
      </c>
      <c r="N87" s="15"/>
      <c r="Q87" s="15"/>
      <c r="R87" s="15"/>
      <c r="S87" s="15"/>
      <c r="V87" s="15"/>
      <c r="W87" s="15"/>
      <c r="X87" s="15"/>
    </row>
    <row r="88" spans="2:24" s="9" customFormat="1">
      <c r="B88" s="9">
        <v>2035</v>
      </c>
      <c r="C88" s="10">
        <v>1</v>
      </c>
      <c r="D88" s="9">
        <v>241</v>
      </c>
      <c r="E88" s="11">
        <v>19529710.824891102</v>
      </c>
      <c r="F88" s="11">
        <v>136217.09378</v>
      </c>
      <c r="G88" s="12">
        <f t="shared" si="10"/>
        <v>19434358.859245103</v>
      </c>
      <c r="H88" s="12"/>
      <c r="I88" s="12"/>
      <c r="J88" s="12">
        <f t="shared" si="9"/>
        <v>74308955.507244393</v>
      </c>
      <c r="K88" s="11"/>
      <c r="L88" s="12"/>
      <c r="M88" s="12">
        <f t="shared" si="8"/>
        <v>342138.06709748646</v>
      </c>
      <c r="N88" s="12"/>
      <c r="O88" s="10"/>
      <c r="P88" s="10"/>
      <c r="Q88" s="12"/>
      <c r="R88" s="12"/>
      <c r="S88" s="12"/>
      <c r="T88" s="10"/>
      <c r="U88" s="10"/>
      <c r="V88" s="12"/>
      <c r="W88" s="12"/>
      <c r="X88" s="12"/>
    </row>
    <row r="89" spans="2:24" s="13" customFormat="1">
      <c r="B89" s="13">
        <v>2035</v>
      </c>
      <c r="C89" s="13">
        <v>2</v>
      </c>
      <c r="D89" s="13">
        <v>242</v>
      </c>
      <c r="E89" s="14">
        <v>22982203.6020131</v>
      </c>
      <c r="F89" s="14">
        <v>141146.33778999999</v>
      </c>
      <c r="G89" s="15">
        <f t="shared" si="10"/>
        <v>22883401.1655601</v>
      </c>
      <c r="H89" s="15"/>
      <c r="I89" s="15"/>
      <c r="J89" s="15">
        <f t="shared" si="9"/>
        <v>87496667.699799851</v>
      </c>
      <c r="K89" s="14"/>
      <c r="L89" s="15"/>
      <c r="M89" s="15">
        <f t="shared" si="8"/>
        <v>354518.90691012441</v>
      </c>
      <c r="N89" s="15"/>
      <c r="Q89" s="15"/>
      <c r="R89" s="15"/>
      <c r="S89" s="15"/>
      <c r="V89" s="15"/>
      <c r="W89" s="15"/>
      <c r="X89" s="15"/>
    </row>
    <row r="90" spans="2:24" s="13" customFormat="1">
      <c r="B90" s="13">
        <v>2035</v>
      </c>
      <c r="C90" s="13">
        <v>3</v>
      </c>
      <c r="D90" s="13">
        <v>243</v>
      </c>
      <c r="E90" s="14">
        <v>19622374.084055498</v>
      </c>
      <c r="F90" s="14">
        <v>142241.70282000001</v>
      </c>
      <c r="G90" s="15">
        <f t="shared" si="10"/>
        <v>19522804.892081499</v>
      </c>
      <c r="H90" s="15"/>
      <c r="I90" s="15"/>
      <c r="J90" s="15">
        <f t="shared" si="9"/>
        <v>74647136.579562381</v>
      </c>
      <c r="K90" s="14"/>
      <c r="L90" s="15"/>
      <c r="M90" s="15">
        <f t="shared" si="8"/>
        <v>357270.14806298341</v>
      </c>
      <c r="N90" s="15"/>
      <c r="Q90" s="15"/>
      <c r="R90" s="15"/>
      <c r="S90" s="15"/>
      <c r="V90" s="15"/>
      <c r="W90" s="15"/>
      <c r="X90" s="15"/>
    </row>
    <row r="91" spans="2:24" s="13" customFormat="1">
      <c r="B91" s="13">
        <v>2035</v>
      </c>
      <c r="C91" s="13">
        <v>4</v>
      </c>
      <c r="D91" s="13">
        <v>244</v>
      </c>
      <c r="E91" s="14">
        <v>23137511.865182701</v>
      </c>
      <c r="F91" s="14">
        <v>140023.74363000001</v>
      </c>
      <c r="G91" s="15">
        <f t="shared" si="10"/>
        <v>23039495.244641703</v>
      </c>
      <c r="H91" s="15"/>
      <c r="I91" s="15"/>
      <c r="J91" s="15">
        <f t="shared" si="9"/>
        <v>88093506.940107554</v>
      </c>
      <c r="K91" s="14"/>
      <c r="L91" s="15"/>
      <c r="M91" s="15">
        <f t="shared" si="8"/>
        <v>351699.27403308154</v>
      </c>
      <c r="N91" s="15"/>
      <c r="Q91" s="15"/>
      <c r="R91" s="15"/>
      <c r="S91" s="15"/>
      <c r="V91" s="15"/>
      <c r="W91" s="15"/>
      <c r="X91" s="15"/>
    </row>
    <row r="92" spans="2:24" s="9" customFormat="1">
      <c r="B92" s="9">
        <v>2036</v>
      </c>
      <c r="C92" s="10">
        <v>1</v>
      </c>
      <c r="D92" s="9">
        <v>245</v>
      </c>
      <c r="E92" s="11">
        <v>19656875.743642699</v>
      </c>
      <c r="F92" s="11">
        <v>144622.44609000001</v>
      </c>
      <c r="G92" s="12">
        <f t="shared" si="10"/>
        <v>19555640.0313797</v>
      </c>
      <c r="H92" s="12"/>
      <c r="I92" s="12"/>
      <c r="J92" s="12">
        <f t="shared" si="9"/>
        <v>74772684.580546394</v>
      </c>
      <c r="K92" s="11"/>
      <c r="L92" s="12"/>
      <c r="M92" s="12">
        <f t="shared" si="8"/>
        <v>363249.88876989274</v>
      </c>
      <c r="N92" s="12"/>
      <c r="O92" s="10"/>
      <c r="P92" s="10"/>
      <c r="Q92" s="12"/>
      <c r="R92" s="12"/>
      <c r="S92" s="12"/>
      <c r="T92" s="10"/>
      <c r="U92" s="10"/>
      <c r="V92" s="12"/>
      <c r="W92" s="12"/>
      <c r="X92" s="12"/>
    </row>
    <row r="93" spans="2:24" s="13" customFormat="1">
      <c r="B93" s="13">
        <v>2036</v>
      </c>
      <c r="C93" s="13">
        <v>2</v>
      </c>
      <c r="D93" s="13">
        <v>246</v>
      </c>
      <c r="E93" s="14">
        <v>23448570.296473902</v>
      </c>
      <c r="F93" s="14">
        <v>147053.4088</v>
      </c>
      <c r="G93" s="15">
        <f t="shared" si="10"/>
        <v>23345632.910313901</v>
      </c>
      <c r="H93" s="15"/>
      <c r="I93" s="15"/>
      <c r="J93" s="15">
        <f t="shared" si="9"/>
        <v>89264050.838277116</v>
      </c>
      <c r="K93" s="14"/>
      <c r="L93" s="15"/>
      <c r="M93" s="15">
        <f t="shared" si="8"/>
        <v>369355.76623141568</v>
      </c>
      <c r="N93" s="15"/>
      <c r="Q93" s="15"/>
      <c r="R93" s="15"/>
      <c r="S93" s="15"/>
      <c r="V93" s="15"/>
      <c r="W93" s="15"/>
      <c r="X93" s="15"/>
    </row>
    <row r="94" spans="2:24" s="13" customFormat="1">
      <c r="B94" s="13">
        <v>2036</v>
      </c>
      <c r="C94" s="13">
        <v>3</v>
      </c>
      <c r="D94" s="13">
        <v>247</v>
      </c>
      <c r="E94" s="14">
        <v>19756960.790087599</v>
      </c>
      <c r="F94" s="14">
        <v>149776.28081</v>
      </c>
      <c r="G94" s="15">
        <f t="shared" si="10"/>
        <v>19652117.393520601</v>
      </c>
      <c r="H94" s="15"/>
      <c r="I94" s="15"/>
      <c r="J94" s="15">
        <f t="shared" si="9"/>
        <v>75141574.136549115</v>
      </c>
      <c r="K94" s="14"/>
      <c r="L94" s="15"/>
      <c r="M94" s="15">
        <f t="shared" si="8"/>
        <v>376194.83569475223</v>
      </c>
      <c r="N94" s="15"/>
      <c r="Q94" s="15"/>
      <c r="R94" s="15"/>
      <c r="S94" s="15"/>
      <c r="V94" s="15"/>
      <c r="W94" s="15"/>
      <c r="X94" s="15"/>
    </row>
    <row r="95" spans="2:24" s="13" customFormat="1">
      <c r="B95" s="13">
        <v>2036</v>
      </c>
      <c r="C95" s="13">
        <v>4</v>
      </c>
      <c r="D95" s="13">
        <v>248</v>
      </c>
      <c r="E95" s="14">
        <v>23457819.932277501</v>
      </c>
      <c r="F95" s="14">
        <v>148093.69782999999</v>
      </c>
      <c r="G95" s="15">
        <f t="shared" si="10"/>
        <v>23354154.343796499</v>
      </c>
      <c r="H95" s="15"/>
      <c r="I95" s="15"/>
      <c r="J95" s="15">
        <f t="shared" si="9"/>
        <v>89296633.277764961</v>
      </c>
      <c r="K95" s="14"/>
      <c r="L95" s="15"/>
      <c r="M95" s="15">
        <f t="shared" si="8"/>
        <v>371968.67235112598</v>
      </c>
      <c r="N95" s="15"/>
      <c r="Q95" s="15"/>
      <c r="R95" s="15"/>
      <c r="S95" s="15"/>
      <c r="V95" s="15"/>
      <c r="W95" s="15"/>
      <c r="X95" s="15"/>
    </row>
    <row r="96" spans="2:24" s="9" customFormat="1">
      <c r="B96" s="9">
        <v>2037</v>
      </c>
      <c r="C96" s="10">
        <v>1</v>
      </c>
      <c r="D96" s="9">
        <v>249</v>
      </c>
      <c r="E96" s="11">
        <v>19905755.142082501</v>
      </c>
      <c r="F96" s="11">
        <v>146833.27486999999</v>
      </c>
      <c r="G96" s="12">
        <f t="shared" si="10"/>
        <v>19802971.849673502</v>
      </c>
      <c r="H96" s="12"/>
      <c r="I96" s="12"/>
      <c r="J96" s="12">
        <f t="shared" si="9"/>
        <v>75718379.224461898</v>
      </c>
      <c r="K96" s="11"/>
      <c r="L96" s="12"/>
      <c r="M96" s="12">
        <f t="shared" si="8"/>
        <v>368802.85326562874</v>
      </c>
      <c r="N96" s="12"/>
      <c r="O96" s="10"/>
      <c r="P96" s="10"/>
      <c r="Q96" s="12"/>
      <c r="R96" s="12"/>
      <c r="S96" s="12"/>
      <c r="T96" s="10"/>
      <c r="U96" s="10"/>
      <c r="V96" s="12"/>
      <c r="W96" s="12"/>
      <c r="X96" s="12"/>
    </row>
    <row r="97" spans="2:24" s="13" customFormat="1">
      <c r="B97" s="13">
        <v>2037</v>
      </c>
      <c r="C97" s="13">
        <v>2</v>
      </c>
      <c r="D97" s="13">
        <v>250</v>
      </c>
      <c r="E97" s="14">
        <v>23621725.678479001</v>
      </c>
      <c r="F97" s="14">
        <v>147802.97570000001</v>
      </c>
      <c r="G97" s="15">
        <f t="shared" si="10"/>
        <v>23518263.595489003</v>
      </c>
      <c r="H97" s="15"/>
      <c r="I97" s="15"/>
      <c r="J97" s="15">
        <f t="shared" si="9"/>
        <v>89924119.225239083</v>
      </c>
      <c r="K97" s="14"/>
      <c r="L97" s="15"/>
      <c r="M97" s="15">
        <f t="shared" si="8"/>
        <v>371238.46217808191</v>
      </c>
      <c r="N97" s="15"/>
      <c r="Q97" s="15"/>
      <c r="R97" s="15"/>
      <c r="S97" s="15"/>
      <c r="V97" s="15"/>
      <c r="W97" s="15"/>
      <c r="X97" s="15"/>
    </row>
    <row r="98" spans="2:24" s="13" customFormat="1">
      <c r="B98" s="13">
        <v>2037</v>
      </c>
      <c r="C98" s="13">
        <v>3</v>
      </c>
      <c r="D98" s="13">
        <v>251</v>
      </c>
      <c r="E98" s="14">
        <v>19849511.537826698</v>
      </c>
      <c r="F98" s="14">
        <v>148979.50086999999</v>
      </c>
      <c r="G98" s="15">
        <f t="shared" si="10"/>
        <v>19745225.887217697</v>
      </c>
      <c r="H98" s="15"/>
      <c r="I98" s="15"/>
      <c r="J98" s="15">
        <f t="shared" si="9"/>
        <v>75497582.532071397</v>
      </c>
      <c r="K98" s="14"/>
      <c r="L98" s="15"/>
      <c r="M98" s="15">
        <f t="shared" ref="M98:M111" si="11">F98*2.511711692</f>
        <v>374193.55420350312</v>
      </c>
      <c r="N98" s="15"/>
      <c r="Q98" s="15"/>
      <c r="R98" s="15"/>
      <c r="S98" s="15"/>
      <c r="V98" s="15"/>
      <c r="W98" s="15"/>
      <c r="X98" s="15"/>
    </row>
    <row r="99" spans="2:24" s="13" customFormat="1">
      <c r="B99" s="13">
        <v>2037</v>
      </c>
      <c r="C99" s="13">
        <v>4</v>
      </c>
      <c r="D99" s="13">
        <v>252</v>
      </c>
      <c r="E99" s="14">
        <v>23691710.503151599</v>
      </c>
      <c r="F99" s="14">
        <v>154755.04094000001</v>
      </c>
      <c r="G99" s="15">
        <f t="shared" si="10"/>
        <v>23583381.9744936</v>
      </c>
      <c r="H99" s="15"/>
      <c r="I99" s="15"/>
      <c r="J99" s="15">
        <f t="shared" ref="J99:J111" si="12">G99*3.8235866717</f>
        <v>90173104.991283759</v>
      </c>
      <c r="K99" s="14"/>
      <c r="L99" s="15"/>
      <c r="M99" s="15">
        <f t="shared" si="11"/>
        <v>388700.0457249367</v>
      </c>
      <c r="N99" s="15"/>
      <c r="Q99" s="15"/>
      <c r="R99" s="15"/>
      <c r="S99" s="15"/>
      <c r="V99" s="15"/>
      <c r="W99" s="15"/>
      <c r="X99" s="15"/>
    </row>
    <row r="100" spans="2:24" s="9" customFormat="1">
      <c r="B100" s="9">
        <v>2038</v>
      </c>
      <c r="C100" s="10">
        <v>1</v>
      </c>
      <c r="D100" s="9">
        <v>253</v>
      </c>
      <c r="E100" s="11">
        <v>20149953.180229198</v>
      </c>
      <c r="F100" s="11">
        <v>153128.13915999999</v>
      </c>
      <c r="G100" s="12">
        <f t="shared" si="10"/>
        <v>20042763.482817199</v>
      </c>
      <c r="H100" s="12"/>
      <c r="I100" s="12"/>
      <c r="J100" s="12">
        <f t="shared" si="12"/>
        <v>76635243.316935316</v>
      </c>
      <c r="K100" s="11"/>
      <c r="L100" s="12"/>
      <c r="M100" s="12">
        <f t="shared" si="11"/>
        <v>384613.73750237504</v>
      </c>
      <c r="N100" s="12"/>
      <c r="O100" s="10"/>
      <c r="P100" s="10"/>
      <c r="Q100" s="12"/>
      <c r="R100" s="12"/>
      <c r="S100" s="12"/>
      <c r="T100" s="10"/>
      <c r="U100" s="10"/>
      <c r="V100" s="12"/>
      <c r="W100" s="12"/>
      <c r="X100" s="12"/>
    </row>
    <row r="101" spans="2:24" s="13" customFormat="1">
      <c r="B101" s="13">
        <v>2038</v>
      </c>
      <c r="C101" s="13">
        <v>2</v>
      </c>
      <c r="D101" s="13">
        <v>254</v>
      </c>
      <c r="E101" s="14">
        <v>23701629.339600898</v>
      </c>
      <c r="F101" s="14">
        <v>155657.43409</v>
      </c>
      <c r="G101" s="15">
        <f t="shared" si="10"/>
        <v>23592669.1357379</v>
      </c>
      <c r="H101" s="15"/>
      <c r="I101" s="15"/>
      <c r="J101" s="15">
        <f t="shared" si="12"/>
        <v>90208615.257235393</v>
      </c>
      <c r="K101" s="14"/>
      <c r="L101" s="15"/>
      <c r="M101" s="15">
        <f t="shared" si="11"/>
        <v>390966.59715057234</v>
      </c>
      <c r="N101" s="15"/>
      <c r="Q101" s="15"/>
      <c r="R101" s="15"/>
      <c r="S101" s="15"/>
      <c r="V101" s="15"/>
      <c r="W101" s="15"/>
      <c r="X101" s="15"/>
    </row>
    <row r="102" spans="2:24" s="13" customFormat="1">
      <c r="B102" s="13">
        <v>2038</v>
      </c>
      <c r="C102" s="13">
        <v>3</v>
      </c>
      <c r="D102" s="13">
        <v>255</v>
      </c>
      <c r="E102" s="14">
        <v>20033478.395692099</v>
      </c>
      <c r="F102" s="14">
        <v>156684.72951</v>
      </c>
      <c r="G102" s="15">
        <f t="shared" si="10"/>
        <v>19923799.085035101</v>
      </c>
      <c r="H102" s="15"/>
      <c r="I102" s="15"/>
      <c r="J102" s="15">
        <f t="shared" si="12"/>
        <v>76180372.631168872</v>
      </c>
      <c r="K102" s="14"/>
      <c r="L102" s="15"/>
      <c r="M102" s="15">
        <f t="shared" si="11"/>
        <v>393546.86706812447</v>
      </c>
      <c r="N102" s="15"/>
      <c r="Q102" s="15"/>
      <c r="R102" s="15"/>
      <c r="S102" s="15"/>
      <c r="V102" s="15"/>
      <c r="W102" s="15"/>
      <c r="X102" s="15"/>
    </row>
    <row r="103" spans="2:24" s="13" customFormat="1">
      <c r="B103" s="13">
        <v>2038</v>
      </c>
      <c r="C103" s="13">
        <v>4</v>
      </c>
      <c r="D103" s="13">
        <v>256</v>
      </c>
      <c r="E103" s="14">
        <v>23961214.098298501</v>
      </c>
      <c r="F103" s="14">
        <v>154025.46663000001</v>
      </c>
      <c r="G103" s="15">
        <f t="shared" si="10"/>
        <v>23853396.2716575</v>
      </c>
      <c r="H103" s="15"/>
      <c r="I103" s="15"/>
      <c r="J103" s="15">
        <f t="shared" si="12"/>
        <v>91205528.059088096</v>
      </c>
      <c r="K103" s="14"/>
      <c r="L103" s="15"/>
      <c r="M103" s="15">
        <f t="shared" si="11"/>
        <v>386867.56540032686</v>
      </c>
      <c r="N103" s="15"/>
      <c r="Q103" s="15"/>
      <c r="R103" s="15"/>
      <c r="S103" s="15"/>
      <c r="V103" s="15"/>
      <c r="W103" s="15"/>
      <c r="X103" s="15"/>
    </row>
    <row r="104" spans="2:24" s="9" customFormat="1">
      <c r="B104" s="9">
        <v>2039</v>
      </c>
      <c r="C104" s="10">
        <v>1</v>
      </c>
      <c r="D104" s="9">
        <v>257</v>
      </c>
      <c r="E104" s="11">
        <v>20215538.329741601</v>
      </c>
      <c r="F104" s="11">
        <v>151160.99893</v>
      </c>
      <c r="G104" s="12">
        <f t="shared" ref="G104:G135" si="13">E104-F104*0.7</f>
        <v>20109725.630490601</v>
      </c>
      <c r="H104" s="12"/>
      <c r="I104" s="12"/>
      <c r="J104" s="12">
        <f t="shared" si="12"/>
        <v>76891278.892287746</v>
      </c>
      <c r="K104" s="11"/>
      <c r="L104" s="12"/>
      <c r="M104" s="12">
        <f t="shared" si="11"/>
        <v>379672.84838688048</v>
      </c>
      <c r="N104" s="12"/>
      <c r="O104" s="10"/>
      <c r="P104" s="10"/>
      <c r="Q104" s="12"/>
      <c r="R104" s="12"/>
      <c r="S104" s="12"/>
      <c r="T104" s="10"/>
      <c r="U104" s="10"/>
      <c r="V104" s="12"/>
      <c r="W104" s="12"/>
      <c r="X104" s="12"/>
    </row>
    <row r="105" spans="2:24" s="13" customFormat="1">
      <c r="B105" s="13">
        <v>2039</v>
      </c>
      <c r="C105" s="13">
        <v>2</v>
      </c>
      <c r="D105" s="13">
        <v>258</v>
      </c>
      <c r="E105" s="14">
        <v>24149566.288079999</v>
      </c>
      <c r="F105" s="14">
        <v>158149.4278</v>
      </c>
      <c r="G105" s="15">
        <f t="shared" si="13"/>
        <v>24038861.688620001</v>
      </c>
      <c r="H105" s="15"/>
      <c r="I105" s="15"/>
      <c r="J105" s="15">
        <f t="shared" si="12"/>
        <v>91914671.1554472</v>
      </c>
      <c r="K105" s="14"/>
      <c r="L105" s="15"/>
      <c r="M105" s="15">
        <f t="shared" si="11"/>
        <v>397225.76688836986</v>
      </c>
      <c r="N105" s="15"/>
      <c r="Q105" s="15"/>
      <c r="R105" s="15"/>
      <c r="S105" s="15"/>
      <c r="V105" s="15"/>
      <c r="W105" s="15"/>
      <c r="X105" s="15"/>
    </row>
    <row r="106" spans="2:24" s="13" customFormat="1">
      <c r="B106" s="13">
        <v>2039</v>
      </c>
      <c r="C106" s="13">
        <v>3</v>
      </c>
      <c r="D106" s="13">
        <v>259</v>
      </c>
      <c r="E106" s="14">
        <v>20510604.0985539</v>
      </c>
      <c r="F106" s="14">
        <v>159388.12349</v>
      </c>
      <c r="G106" s="15">
        <f t="shared" si="13"/>
        <v>20399032.412110899</v>
      </c>
      <c r="H106" s="15"/>
      <c r="I106" s="15"/>
      <c r="J106" s="15">
        <f t="shared" si="12"/>
        <v>77997468.446523532</v>
      </c>
      <c r="K106" s="14"/>
      <c r="L106" s="15"/>
      <c r="M106" s="15">
        <f t="shared" si="11"/>
        <v>400337.01333577285</v>
      </c>
      <c r="N106" s="15"/>
      <c r="Q106" s="15"/>
      <c r="R106" s="15"/>
      <c r="S106" s="15"/>
      <c r="V106" s="15"/>
      <c r="W106" s="15"/>
      <c r="X106" s="15"/>
    </row>
    <row r="107" spans="2:24" s="13" customFormat="1">
      <c r="B107" s="13">
        <v>2039</v>
      </c>
      <c r="C107" s="13">
        <v>4</v>
      </c>
      <c r="D107" s="13">
        <v>260</v>
      </c>
      <c r="E107" s="14">
        <v>24380080.794104401</v>
      </c>
      <c r="F107" s="14">
        <v>153739.09023</v>
      </c>
      <c r="G107" s="15">
        <f t="shared" si="13"/>
        <v>24272463.4309434</v>
      </c>
      <c r="H107" s="15"/>
      <c r="I107" s="15"/>
      <c r="J107" s="15">
        <f t="shared" si="12"/>
        <v>92807867.66388084</v>
      </c>
      <c r="K107" s="14"/>
      <c r="L107" s="15"/>
      <c r="M107" s="15">
        <f t="shared" si="11"/>
        <v>386148.27044813399</v>
      </c>
      <c r="N107" s="15"/>
      <c r="Q107" s="15"/>
      <c r="R107" s="15"/>
      <c r="S107" s="15"/>
      <c r="V107" s="15"/>
      <c r="W107" s="15"/>
      <c r="X107" s="15"/>
    </row>
    <row r="108" spans="2:24" s="9" customFormat="1">
      <c r="B108" s="9">
        <v>2040</v>
      </c>
      <c r="C108" s="10">
        <v>1</v>
      </c>
      <c r="D108" s="9">
        <v>261</v>
      </c>
      <c r="E108" s="11">
        <v>20813618.345397301</v>
      </c>
      <c r="F108" s="11">
        <v>150993.37012000001</v>
      </c>
      <c r="G108" s="12">
        <f t="shared" si="13"/>
        <v>20707922.986313302</v>
      </c>
      <c r="H108" s="12"/>
      <c r="I108" s="12"/>
      <c r="J108" s="12">
        <f t="shared" si="12"/>
        <v>79178538.329057604</v>
      </c>
      <c r="K108" s="11"/>
      <c r="L108" s="12"/>
      <c r="M108" s="12">
        <f t="shared" si="11"/>
        <v>379251.81314488745</v>
      </c>
      <c r="N108" s="12"/>
      <c r="O108" s="10"/>
      <c r="P108" s="10"/>
      <c r="Q108" s="12"/>
      <c r="R108" s="12"/>
      <c r="S108" s="12"/>
      <c r="T108" s="10"/>
      <c r="U108" s="10"/>
      <c r="V108" s="12"/>
      <c r="W108" s="12"/>
      <c r="X108" s="12"/>
    </row>
    <row r="109" spans="2:24" s="13" customFormat="1">
      <c r="B109" s="13">
        <v>2040</v>
      </c>
      <c r="C109" s="13">
        <v>2</v>
      </c>
      <c r="D109" s="13">
        <v>262</v>
      </c>
      <c r="E109" s="14">
        <v>24822221.624975301</v>
      </c>
      <c r="F109" s="14">
        <v>147274.96135</v>
      </c>
      <c r="G109" s="15">
        <f t="shared" si="13"/>
        <v>24719129.1520303</v>
      </c>
      <c r="H109" s="15"/>
      <c r="I109" s="15"/>
      <c r="J109" s="15">
        <f t="shared" si="12"/>
        <v>94515732.761733979</v>
      </c>
      <c r="K109" s="14"/>
      <c r="L109" s="15"/>
      <c r="M109" s="15">
        <f t="shared" si="11"/>
        <v>369912.24236164312</v>
      </c>
      <c r="N109" s="15"/>
      <c r="Q109" s="15"/>
      <c r="R109" s="15"/>
      <c r="S109" s="15"/>
      <c r="V109" s="15"/>
      <c r="W109" s="15"/>
      <c r="X109" s="15"/>
    </row>
    <row r="110" spans="2:24" s="13" customFormat="1">
      <c r="B110" s="13">
        <v>2040</v>
      </c>
      <c r="C110" s="13">
        <v>3</v>
      </c>
      <c r="D110" s="13">
        <v>263</v>
      </c>
      <c r="E110" s="14">
        <v>20914940.599304602</v>
      </c>
      <c r="F110" s="14">
        <v>145929.13634999999</v>
      </c>
      <c r="G110" s="15">
        <f t="shared" si="13"/>
        <v>20812790.203859601</v>
      </c>
      <c r="H110" s="15"/>
      <c r="I110" s="15"/>
      <c r="J110" s="15">
        <f t="shared" si="12"/>
        <v>79579507.224365905</v>
      </c>
      <c r="K110" s="14"/>
      <c r="L110" s="15"/>
      <c r="M110" s="15">
        <f t="shared" si="11"/>
        <v>366531.9179737572</v>
      </c>
      <c r="N110" s="15"/>
      <c r="Q110" s="15"/>
      <c r="R110" s="15"/>
      <c r="S110" s="15"/>
      <c r="V110" s="15"/>
      <c r="W110" s="15"/>
      <c r="X110" s="15"/>
    </row>
    <row r="111" spans="2:24" s="13" customFormat="1">
      <c r="B111" s="13">
        <v>2040</v>
      </c>
      <c r="C111" s="13">
        <v>4</v>
      </c>
      <c r="D111" s="13">
        <v>264</v>
      </c>
      <c r="E111" s="14">
        <v>24678723.2913647</v>
      </c>
      <c r="F111" s="14">
        <v>150535.51305000001</v>
      </c>
      <c r="G111" s="15">
        <f t="shared" si="13"/>
        <v>24573348.432229701</v>
      </c>
      <c r="H111" s="15"/>
      <c r="I111" s="15"/>
      <c r="J111" s="15">
        <f t="shared" si="12"/>
        <v>93958327.544513583</v>
      </c>
      <c r="K111" s="14"/>
      <c r="L111" s="15"/>
      <c r="M111" s="15">
        <f t="shared" si="11"/>
        <v>378101.80818890361</v>
      </c>
      <c r="N111" s="15"/>
      <c r="Q111" s="15"/>
      <c r="R111" s="15"/>
      <c r="S111" s="15"/>
      <c r="V111" s="15"/>
      <c r="W111" s="15"/>
      <c r="X111" s="15"/>
    </row>
    <row r="112" spans="2:24" s="9" customFormat="1">
      <c r="C112" s="10"/>
      <c r="G112" s="12"/>
      <c r="H112" s="12"/>
      <c r="I112" s="12"/>
      <c r="J112" s="12"/>
      <c r="K112" s="11"/>
      <c r="L112" s="12"/>
      <c r="M112" s="12"/>
      <c r="N112" s="12"/>
      <c r="O112" s="10"/>
      <c r="P112" s="10"/>
      <c r="Q112" s="12"/>
      <c r="R112" s="12"/>
      <c r="S112" s="12"/>
      <c r="T112" s="10"/>
      <c r="U112" s="10"/>
      <c r="V112" s="12"/>
      <c r="W112" s="12"/>
      <c r="X112" s="12"/>
    </row>
    <row r="113" spans="5:24" s="13" customFormat="1">
      <c r="G113" s="15"/>
      <c r="H113" s="15"/>
      <c r="I113" s="15"/>
      <c r="J113" s="15"/>
      <c r="K113" s="14"/>
      <c r="L113" s="15"/>
      <c r="M113" s="15"/>
      <c r="N113" s="15"/>
      <c r="Q113" s="15"/>
      <c r="R113" s="15"/>
      <c r="S113" s="15"/>
      <c r="V113" s="15"/>
      <c r="W113" s="15"/>
      <c r="X113" s="15"/>
    </row>
    <row r="114" spans="5:24" s="13" customFormat="1">
      <c r="G114" s="15"/>
      <c r="H114" s="15"/>
      <c r="I114" s="15"/>
      <c r="J114" s="15"/>
      <c r="K114" s="14"/>
      <c r="L114" s="15"/>
      <c r="M114" s="15"/>
      <c r="N114" s="15"/>
      <c r="Q114" s="15"/>
      <c r="R114" s="15"/>
      <c r="S114" s="15"/>
      <c r="V114" s="15"/>
      <c r="W114" s="15"/>
      <c r="X114" s="15"/>
    </row>
    <row r="115" spans="5:24" s="13" customFormat="1">
      <c r="G115" s="15"/>
      <c r="H115" s="15"/>
      <c r="I115" s="15"/>
      <c r="J115" s="15"/>
      <c r="K115" s="14"/>
      <c r="L115" s="15"/>
      <c r="M115" s="15"/>
      <c r="N115" s="15"/>
      <c r="Q115" s="15"/>
      <c r="R115" s="15"/>
      <c r="S115" s="15"/>
      <c r="V115" s="15"/>
      <c r="W115" s="15"/>
      <c r="X115" s="15"/>
    </row>
    <row r="122" spans="5:24">
      <c r="E122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8"/>
  <sheetViews>
    <sheetView tabSelected="1" topLeftCell="V1" zoomScale="125" zoomScaleNormal="125" zoomScalePageLayoutView="125" workbookViewId="0">
      <selection activeCell="X12" sqref="X12:X115"/>
    </sheetView>
  </sheetViews>
  <sheetFormatPr baseColWidth="10" defaultColWidth="8.83203125" defaultRowHeight="12" x14ac:dyDescent="0"/>
  <cols>
    <col min="6" max="9" width="14.83203125" customWidth="1"/>
    <col min="17" max="18" width="13.5" customWidth="1"/>
    <col min="24" max="24" width="16.5" customWidth="1"/>
  </cols>
  <sheetData>
    <row r="1" spans="1:30" s="3" customFormat="1" ht="50.25" customHeight="1">
      <c r="A1" s="1" t="s">
        <v>16</v>
      </c>
      <c r="B1" s="17"/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1" t="s">
        <v>26</v>
      </c>
      <c r="O1" s="1" t="s">
        <v>27</v>
      </c>
      <c r="P1" s="17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7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/>
      <c r="AB1" s="1"/>
      <c r="AC1" s="1"/>
      <c r="AD1" s="1"/>
    </row>
    <row r="2" spans="1:30" s="4" customFormat="1">
      <c r="A2" s="4" t="s">
        <v>39</v>
      </c>
      <c r="B2" s="5"/>
      <c r="C2" s="4">
        <v>2014</v>
      </c>
      <c r="D2" s="4">
        <v>1</v>
      </c>
      <c r="E2" s="4">
        <v>1005</v>
      </c>
      <c r="F2" s="7">
        <v>13919743</v>
      </c>
      <c r="G2" s="6">
        <v>13367098</v>
      </c>
      <c r="H2" s="7">
        <f t="shared" ref="H2:H33" si="0">F2-J2</f>
        <v>13919743</v>
      </c>
      <c r="I2" s="7">
        <f t="shared" ref="I2:I33" si="1">G2-K2</f>
        <v>13367098</v>
      </c>
      <c r="J2" s="5"/>
      <c r="K2" s="5"/>
      <c r="L2" s="7">
        <f t="shared" ref="L2:L33" si="2">H2-I2</f>
        <v>552645</v>
      </c>
      <c r="M2" s="7">
        <f t="shared" ref="M2:M33" si="3">J2-K2</f>
        <v>0</v>
      </c>
      <c r="N2" s="7">
        <v>2431521</v>
      </c>
      <c r="O2" s="18">
        <v>68064666.118185595</v>
      </c>
      <c r="P2" s="4">
        <f t="shared" ref="P2:P7" si="4">O2/I2</f>
        <v>5.0919553457441245</v>
      </c>
      <c r="Q2" s="7">
        <f t="shared" ref="Q2:Q33" si="5">I2*5.5017049523</f>
        <v>73541829.264479429</v>
      </c>
      <c r="R2" s="7">
        <v>11018747.805427499</v>
      </c>
      <c r="S2" s="7">
        <v>2463940.91347832</v>
      </c>
      <c r="T2" s="18">
        <v>13733232.311209099</v>
      </c>
      <c r="U2" s="4">
        <f t="shared" ref="U2:U7" si="6">R2/N2</f>
        <v>4.5316276542244545</v>
      </c>
      <c r="V2" s="5"/>
      <c r="W2" s="5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  <c r="AA2" s="7"/>
      <c r="AB2" s="7"/>
      <c r="AC2" s="7"/>
      <c r="AD2" s="7"/>
    </row>
    <row r="3" spans="1:30">
      <c r="B3" s="5"/>
      <c r="C3" s="4">
        <v>2014</v>
      </c>
      <c r="D3" s="4">
        <v>2</v>
      </c>
      <c r="E3" s="4">
        <v>1004</v>
      </c>
      <c r="F3" s="7">
        <v>14482790</v>
      </c>
      <c r="G3" s="6">
        <v>13911325</v>
      </c>
      <c r="H3" s="7">
        <f t="shared" si="0"/>
        <v>14482790</v>
      </c>
      <c r="I3" s="7">
        <f t="shared" si="1"/>
        <v>13911325</v>
      </c>
      <c r="J3" s="5"/>
      <c r="K3" s="5"/>
      <c r="L3" s="7">
        <f t="shared" si="2"/>
        <v>571465</v>
      </c>
      <c r="M3" s="7">
        <f t="shared" si="3"/>
        <v>0</v>
      </c>
      <c r="N3" s="7">
        <v>2156056</v>
      </c>
      <c r="O3" s="18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18">
        <v>16270046.9661959</v>
      </c>
      <c r="U3" s="4">
        <f t="shared" si="6"/>
        <v>6.0713306136375866</v>
      </c>
      <c r="V3" s="5"/>
      <c r="W3" s="5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  <c r="AA3" s="7"/>
      <c r="AB3" s="7"/>
      <c r="AC3" s="7"/>
      <c r="AD3" s="7"/>
    </row>
    <row r="4" spans="1:30">
      <c r="B4" s="5"/>
      <c r="C4" s="4">
        <v>2014</v>
      </c>
      <c r="D4" s="4">
        <v>3</v>
      </c>
      <c r="E4" s="4">
        <v>1003</v>
      </c>
      <c r="F4" s="7">
        <v>15149966</v>
      </c>
      <c r="G4" s="6">
        <v>14531608</v>
      </c>
      <c r="H4" s="7">
        <f t="shared" si="0"/>
        <v>15149966</v>
      </c>
      <c r="I4" s="7">
        <f t="shared" si="1"/>
        <v>14531608</v>
      </c>
      <c r="J4" s="5"/>
      <c r="K4" s="5"/>
      <c r="L4" s="7">
        <f t="shared" si="2"/>
        <v>618358</v>
      </c>
      <c r="M4" s="7">
        <f t="shared" si="3"/>
        <v>0</v>
      </c>
      <c r="N4" s="7">
        <v>2697106</v>
      </c>
      <c r="O4" s="18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18">
        <v>17670963.688597001</v>
      </c>
      <c r="U4" s="4">
        <f t="shared" si="6"/>
        <v>4.9325028251971554</v>
      </c>
      <c r="V4" s="5"/>
      <c r="W4" s="5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  <c r="AA4" s="7"/>
      <c r="AB4" s="7"/>
      <c r="AC4" s="7"/>
      <c r="AD4" s="7"/>
    </row>
    <row r="5" spans="1:30">
      <c r="C5" s="4">
        <v>2014</v>
      </c>
      <c r="D5" s="4">
        <v>4</v>
      </c>
      <c r="E5" s="4">
        <v>160</v>
      </c>
      <c r="F5" s="7">
        <v>15745971</v>
      </c>
      <c r="G5" s="6">
        <v>15148486</v>
      </c>
      <c r="H5" s="7">
        <f t="shared" si="0"/>
        <v>15745971</v>
      </c>
      <c r="I5" s="7">
        <f t="shared" si="1"/>
        <v>15148486</v>
      </c>
      <c r="J5" s="5"/>
      <c r="K5" s="5"/>
      <c r="L5" s="7">
        <f t="shared" si="2"/>
        <v>597485</v>
      </c>
      <c r="M5" s="7">
        <f t="shared" si="3"/>
        <v>0</v>
      </c>
      <c r="N5" s="7">
        <v>2598761</v>
      </c>
      <c r="O5" s="18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18">
        <v>17161490.754453201</v>
      </c>
      <c r="U5" s="4">
        <f t="shared" si="6"/>
        <v>4.8922105834280263</v>
      </c>
      <c r="V5" s="5"/>
      <c r="W5" s="5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  <c r="AA5" s="7"/>
      <c r="AB5" s="7"/>
      <c r="AC5" s="7"/>
      <c r="AD5" s="7"/>
    </row>
    <row r="6" spans="1:30">
      <c r="B6" s="5"/>
      <c r="C6" s="4">
        <f>C2+1</f>
        <v>2015</v>
      </c>
      <c r="D6" s="4">
        <f>D2</f>
        <v>1</v>
      </c>
      <c r="E6" s="4">
        <v>1001</v>
      </c>
      <c r="F6" s="7">
        <v>16507879</v>
      </c>
      <c r="G6" s="6">
        <v>15853349</v>
      </c>
      <c r="H6" s="7">
        <f t="shared" si="0"/>
        <v>16507879</v>
      </c>
      <c r="I6" s="7">
        <f t="shared" si="1"/>
        <v>15853349</v>
      </c>
      <c r="J6" s="5"/>
      <c r="K6" s="5"/>
      <c r="L6" s="7">
        <f t="shared" si="2"/>
        <v>654530</v>
      </c>
      <c r="M6" s="7">
        <f t="shared" si="3"/>
        <v>0</v>
      </c>
      <c r="N6" s="7">
        <v>3002195</v>
      </c>
      <c r="O6" s="18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18">
        <v>18231627.4986104</v>
      </c>
      <c r="U6" s="4">
        <f t="shared" si="6"/>
        <v>4.6588199913376709</v>
      </c>
      <c r="V6" s="5"/>
      <c r="W6" s="5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  <c r="AA6" s="7"/>
      <c r="AB6" s="7"/>
      <c r="AC6" s="7"/>
      <c r="AD6" s="7"/>
    </row>
    <row r="7" spans="1:30">
      <c r="B7" s="5"/>
      <c r="C7" s="4">
        <f>C3+1</f>
        <v>2015</v>
      </c>
      <c r="D7" s="4">
        <f>D3</f>
        <v>2</v>
      </c>
      <c r="E7" s="4">
        <v>1000</v>
      </c>
      <c r="F7" s="7">
        <v>17877475</v>
      </c>
      <c r="G7" s="6">
        <v>17180984</v>
      </c>
      <c r="H7" s="7">
        <f t="shared" si="0"/>
        <v>17877475</v>
      </c>
      <c r="I7" s="7">
        <f t="shared" si="1"/>
        <v>17180984</v>
      </c>
      <c r="J7" s="5"/>
      <c r="K7" s="5"/>
      <c r="L7" s="7">
        <f t="shared" si="2"/>
        <v>696491</v>
      </c>
      <c r="M7" s="7">
        <f t="shared" si="3"/>
        <v>0</v>
      </c>
      <c r="N7" s="7">
        <v>2371185</v>
      </c>
      <c r="O7" s="18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18">
        <v>19687951.529640902</v>
      </c>
      <c r="U7" s="4">
        <f t="shared" si="6"/>
        <v>6.0475368547433872</v>
      </c>
      <c r="V7" s="5"/>
      <c r="W7" s="5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  <c r="AA7" s="7"/>
      <c r="AB7" s="7"/>
      <c r="AC7" s="7"/>
      <c r="AD7" s="7"/>
    </row>
    <row r="8" spans="1:30">
      <c r="B8" s="5"/>
      <c r="C8" s="4">
        <v>2016</v>
      </c>
      <c r="D8" s="4">
        <v>2</v>
      </c>
      <c r="E8" s="4">
        <v>996</v>
      </c>
      <c r="F8" s="7">
        <v>18529945</v>
      </c>
      <c r="G8" s="6">
        <v>17797215</v>
      </c>
      <c r="H8" s="7">
        <f t="shared" si="0"/>
        <v>18529945</v>
      </c>
      <c r="I8" s="7">
        <f t="shared" si="1"/>
        <v>17797215</v>
      </c>
      <c r="J8" s="5"/>
      <c r="K8" s="5"/>
      <c r="L8" s="7">
        <f t="shared" si="2"/>
        <v>732730</v>
      </c>
      <c r="M8" s="7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5"/>
      <c r="W8" s="5"/>
      <c r="X8" s="7"/>
      <c r="Y8" s="7"/>
      <c r="Z8" s="7"/>
      <c r="AA8" s="7"/>
      <c r="AB8" s="7"/>
      <c r="AC8" s="7"/>
      <c r="AD8" s="7"/>
    </row>
    <row r="9" spans="1:30">
      <c r="B9" s="5"/>
      <c r="C9" s="4">
        <v>2016</v>
      </c>
      <c r="D9" s="4">
        <v>3</v>
      </c>
      <c r="E9" s="4">
        <v>995</v>
      </c>
      <c r="F9" s="7">
        <v>19118239</v>
      </c>
      <c r="G9" s="6">
        <v>18342944</v>
      </c>
      <c r="H9" s="7">
        <f t="shared" si="0"/>
        <v>19118239</v>
      </c>
      <c r="I9" s="7">
        <f t="shared" si="1"/>
        <v>18342944</v>
      </c>
      <c r="J9" s="5"/>
      <c r="K9" s="5"/>
      <c r="L9" s="7">
        <f t="shared" si="2"/>
        <v>775295</v>
      </c>
      <c r="M9" s="7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5"/>
      <c r="W9" s="5"/>
      <c r="X9" s="7"/>
      <c r="Y9" s="7"/>
      <c r="Z9" s="7"/>
      <c r="AA9" s="7"/>
      <c r="AB9" s="7"/>
      <c r="AC9" s="7"/>
      <c r="AD9" s="7"/>
    </row>
    <row r="10" spans="1:30">
      <c r="B10" s="5"/>
      <c r="C10" s="4">
        <v>2016</v>
      </c>
      <c r="D10" s="4">
        <v>4</v>
      </c>
      <c r="E10" s="4">
        <v>994</v>
      </c>
      <c r="F10" s="7">
        <v>20592277</v>
      </c>
      <c r="G10" s="6">
        <v>19759371</v>
      </c>
      <c r="H10" s="7">
        <f t="shared" si="0"/>
        <v>20592277</v>
      </c>
      <c r="I10" s="7">
        <f t="shared" si="1"/>
        <v>19759371</v>
      </c>
      <c r="J10" s="5"/>
      <c r="K10" s="5"/>
      <c r="L10" s="7">
        <f t="shared" si="2"/>
        <v>832906</v>
      </c>
      <c r="M10" s="7">
        <f t="shared" si="3"/>
        <v>0</v>
      </c>
      <c r="N10" s="5"/>
      <c r="O10" s="5"/>
      <c r="P10" s="5" t="s">
        <v>40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5"/>
      <c r="W10" s="5"/>
      <c r="X10" s="7"/>
      <c r="Y10" s="7"/>
      <c r="Z10" s="7"/>
      <c r="AA10" s="7"/>
      <c r="AB10" s="7"/>
      <c r="AC10" s="7"/>
      <c r="AD10" s="7"/>
    </row>
    <row r="11" spans="1:30">
      <c r="B11" s="5"/>
      <c r="C11" s="4">
        <v>2017</v>
      </c>
      <c r="D11" s="4">
        <v>1</v>
      </c>
      <c r="E11" s="4">
        <v>993</v>
      </c>
      <c r="F11" s="7">
        <v>20242858</v>
      </c>
      <c r="G11" s="6">
        <v>19409870</v>
      </c>
      <c r="H11" s="7">
        <f t="shared" si="0"/>
        <v>20242858</v>
      </c>
      <c r="I11" s="7">
        <f t="shared" si="1"/>
        <v>19409870</v>
      </c>
      <c r="J11" s="5"/>
      <c r="K11" s="5"/>
      <c r="L11" s="7">
        <f t="shared" si="2"/>
        <v>832988</v>
      </c>
      <c r="M11" s="7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5"/>
      <c r="W11" s="5"/>
      <c r="X11" s="7"/>
      <c r="Y11" s="7"/>
      <c r="Z11" s="7"/>
      <c r="AA11" s="7"/>
      <c r="AB11" s="7"/>
      <c r="AC11" s="7"/>
      <c r="AD11" s="7"/>
    </row>
    <row r="12" spans="1:30" s="9" customFormat="1">
      <c r="A12" s="9" t="s">
        <v>41</v>
      </c>
      <c r="B12" s="10"/>
      <c r="C12" s="9">
        <v>2015</v>
      </c>
      <c r="D12" s="9">
        <v>1</v>
      </c>
      <c r="E12" s="9">
        <v>161</v>
      </c>
      <c r="F12" s="12">
        <v>17961457.069041699</v>
      </c>
      <c r="G12" s="12">
        <v>17255645.0717646</v>
      </c>
      <c r="H12" s="12">
        <f t="shared" si="0"/>
        <v>17961457.069041699</v>
      </c>
      <c r="I12" s="12">
        <f t="shared" si="1"/>
        <v>17255645.0717646</v>
      </c>
      <c r="J12" s="11">
        <v>0</v>
      </c>
      <c r="K12" s="11">
        <v>0</v>
      </c>
      <c r="L12" s="12">
        <f t="shared" si="2"/>
        <v>705811.99727709964</v>
      </c>
      <c r="M12" s="12">
        <f t="shared" si="3"/>
        <v>0</v>
      </c>
      <c r="N12" s="12">
        <v>2539896.5458378801</v>
      </c>
      <c r="O12" s="10"/>
      <c r="P12" s="10"/>
      <c r="Q12" s="12">
        <f t="shared" si="5"/>
        <v>94935467.946458384</v>
      </c>
      <c r="R12" s="12"/>
      <c r="S12" s="12"/>
      <c r="T12" s="10"/>
      <c r="U12" s="10"/>
      <c r="V12" s="12">
        <f>K12*P11</f>
        <v>0</v>
      </c>
      <c r="W12" s="12">
        <f t="shared" ref="W12:W43" si="9">M12*5.5017049523</f>
        <v>0</v>
      </c>
      <c r="X12" s="12">
        <f t="shared" ref="X12:X43" si="10">N12*5.1890047538+L12*5.5017049523</f>
        <v>17062704.611325134</v>
      </c>
      <c r="Y12" s="12">
        <f t="shared" ref="Y12:Y43" si="11">N12*5.1890047538</f>
        <v>13179535.250512959</v>
      </c>
      <c r="Z12" s="12">
        <f t="shared" ref="Z12:Z43" si="12">L12*5.5017049523</f>
        <v>3883169.3608121732</v>
      </c>
      <c r="AA12" s="12"/>
      <c r="AB12" s="12"/>
      <c r="AC12" s="12"/>
      <c r="AD12" s="12"/>
    </row>
    <row r="13" spans="1:30" s="13" customFormat="1">
      <c r="C13" s="13">
        <v>2015</v>
      </c>
      <c r="D13" s="13">
        <v>2</v>
      </c>
      <c r="E13" s="13">
        <v>162</v>
      </c>
      <c r="F13" s="15">
        <v>20689184.264254801</v>
      </c>
      <c r="G13" s="15">
        <v>19873660.112222001</v>
      </c>
      <c r="H13" s="15">
        <f t="shared" si="0"/>
        <v>20689184.264254801</v>
      </c>
      <c r="I13" s="15">
        <f t="shared" si="1"/>
        <v>19873660.112222001</v>
      </c>
      <c r="J13" s="14">
        <v>0</v>
      </c>
      <c r="K13" s="14">
        <v>0</v>
      </c>
      <c r="L13" s="15">
        <f t="shared" si="2"/>
        <v>815524.15203280002</v>
      </c>
      <c r="M13" s="15">
        <f t="shared" si="3"/>
        <v>0</v>
      </c>
      <c r="N13" s="15">
        <v>2236649.19177722</v>
      </c>
      <c r="Q13" s="15">
        <f t="shared" si="5"/>
        <v>109339014.25973876</v>
      </c>
      <c r="R13" s="15"/>
      <c r="S13" s="15"/>
      <c r="V13" s="15">
        <f t="shared" ref="V13:V44" si="13">K13*5.5017049523</f>
        <v>0</v>
      </c>
      <c r="W13" s="15">
        <f t="shared" si="9"/>
        <v>0</v>
      </c>
      <c r="X13" s="15">
        <f t="shared" si="10"/>
        <v>16092756.554674037</v>
      </c>
      <c r="Y13" s="15">
        <f t="shared" si="11"/>
        <v>11605983.288714923</v>
      </c>
      <c r="Z13" s="15">
        <f t="shared" si="12"/>
        <v>4486773.2659591138</v>
      </c>
      <c r="AA13" s="15"/>
      <c r="AB13" s="15"/>
      <c r="AC13" s="15"/>
      <c r="AD13" s="15"/>
    </row>
    <row r="14" spans="1:30">
      <c r="A14" s="13"/>
      <c r="B14" s="13"/>
      <c r="C14" s="13">
        <v>2015</v>
      </c>
      <c r="D14" s="13">
        <v>3</v>
      </c>
      <c r="E14" s="13">
        <v>163</v>
      </c>
      <c r="F14" s="15">
        <v>20098988.307154901</v>
      </c>
      <c r="G14" s="15">
        <v>19305093.532405399</v>
      </c>
      <c r="H14" s="15">
        <f t="shared" si="0"/>
        <v>20098988.307154901</v>
      </c>
      <c r="I14" s="15">
        <f t="shared" si="1"/>
        <v>19305093.532405399</v>
      </c>
      <c r="J14" s="14">
        <v>0</v>
      </c>
      <c r="K14" s="14">
        <v>0</v>
      </c>
      <c r="L14" s="15">
        <f t="shared" si="2"/>
        <v>793894.77474950254</v>
      </c>
      <c r="M14" s="15">
        <f t="shared" si="3"/>
        <v>0</v>
      </c>
      <c r="N14" s="15">
        <v>2734803.8185367598</v>
      </c>
      <c r="O14" s="19">
        <v>94527377.114245504</v>
      </c>
      <c r="Q14" s="15">
        <f t="shared" si="5"/>
        <v>106210928.69184949</v>
      </c>
      <c r="R14" s="15">
        <v>16695329.1346057</v>
      </c>
      <c r="S14" s="15">
        <v>3421891.0515356902</v>
      </c>
      <c r="T14" s="19">
        <v>22190060.635179099</v>
      </c>
      <c r="U14" s="13">
        <f>R20/N14</f>
        <v>7.5975917654259391</v>
      </c>
      <c r="V14" s="15">
        <f t="shared" si="13"/>
        <v>0</v>
      </c>
      <c r="W14" s="15">
        <f t="shared" si="9"/>
        <v>0</v>
      </c>
      <c r="X14" s="15">
        <f t="shared" si="10"/>
        <v>18558684.828942068</v>
      </c>
      <c r="Y14" s="15">
        <f t="shared" si="11"/>
        <v>14190910.015097639</v>
      </c>
      <c r="Z14" s="15">
        <f t="shared" si="12"/>
        <v>4367774.8138444312</v>
      </c>
      <c r="AA14" s="15"/>
      <c r="AB14" s="15"/>
      <c r="AC14" s="15"/>
      <c r="AD14" s="15"/>
    </row>
    <row r="15" spans="1:30">
      <c r="A15" s="13"/>
      <c r="B15" s="13"/>
      <c r="C15" s="13">
        <v>2015</v>
      </c>
      <c r="D15" s="13">
        <v>4</v>
      </c>
      <c r="E15" s="13">
        <v>164</v>
      </c>
      <c r="F15" s="15">
        <v>21719874.092974801</v>
      </c>
      <c r="G15" s="15">
        <v>20860990.166590799</v>
      </c>
      <c r="H15" s="15">
        <f t="shared" si="0"/>
        <v>21719874.092974801</v>
      </c>
      <c r="I15" s="15">
        <f t="shared" si="1"/>
        <v>20860990.166590799</v>
      </c>
      <c r="J15" s="14">
        <v>0</v>
      </c>
      <c r="K15" s="14">
        <v>0</v>
      </c>
      <c r="L15" s="15">
        <f t="shared" si="2"/>
        <v>858883.92638400197</v>
      </c>
      <c r="M15" s="15">
        <f t="shared" si="3"/>
        <v>0</v>
      </c>
      <c r="N15" s="15">
        <v>2602828.7029223</v>
      </c>
      <c r="O15" s="19">
        <v>111875162.87552799</v>
      </c>
      <c r="Q15" s="15">
        <f t="shared" si="5"/>
        <v>114771012.9094142</v>
      </c>
      <c r="R15" s="15">
        <v>16337001.045735599</v>
      </c>
      <c r="S15" s="15">
        <v>4049880.8960941099</v>
      </c>
      <c r="T15" s="19">
        <v>22729747.8617584</v>
      </c>
      <c r="U15" s="13">
        <f>R21/N15</f>
        <v>7.1212342711648358</v>
      </c>
      <c r="V15" s="15">
        <f t="shared" si="13"/>
        <v>0</v>
      </c>
      <c r="W15" s="15">
        <f t="shared" si="9"/>
        <v>0</v>
      </c>
      <c r="X15" s="15">
        <f t="shared" si="10"/>
        <v>18231416.464028634</v>
      </c>
      <c r="Y15" s="15">
        <f t="shared" si="11"/>
        <v>13506090.512790902</v>
      </c>
      <c r="Z15" s="15">
        <f t="shared" si="12"/>
        <v>4725325.9512377325</v>
      </c>
      <c r="AA15" s="15"/>
      <c r="AB15" s="15"/>
      <c r="AC15" s="15"/>
      <c r="AD15" s="15"/>
    </row>
    <row r="16" spans="1:30" s="9" customFormat="1">
      <c r="B16" s="10"/>
      <c r="C16" s="9">
        <f t="shared" ref="C16:C47" si="14">C12+1</f>
        <v>2016</v>
      </c>
      <c r="D16" s="9">
        <f t="shared" ref="D16:D47" si="15">D12</f>
        <v>1</v>
      </c>
      <c r="E16" s="9">
        <v>165</v>
      </c>
      <c r="F16" s="12">
        <v>18966435.7673437</v>
      </c>
      <c r="G16" s="12">
        <v>18219854.658934999</v>
      </c>
      <c r="H16" s="12">
        <f t="shared" si="0"/>
        <v>18966435.7673437</v>
      </c>
      <c r="I16" s="12">
        <f t="shared" si="1"/>
        <v>18219854.658934999</v>
      </c>
      <c r="J16" s="11">
        <v>0</v>
      </c>
      <c r="K16" s="11">
        <v>0</v>
      </c>
      <c r="L16" s="12">
        <f t="shared" si="2"/>
        <v>746581.10840870067</v>
      </c>
      <c r="M16" s="12">
        <f t="shared" si="3"/>
        <v>0</v>
      </c>
      <c r="N16" s="12">
        <v>2640788.5999428201</v>
      </c>
      <c r="O16" s="20">
        <v>91414555.230157301</v>
      </c>
      <c r="P16" s="10"/>
      <c r="Q16" s="12">
        <f t="shared" si="5"/>
        <v>100240264.60724892</v>
      </c>
      <c r="R16" s="12">
        <v>17527446.329621602</v>
      </c>
      <c r="S16" s="12">
        <v>3309206.8993316898</v>
      </c>
      <c r="T16" s="20">
        <v>22762488.820735902</v>
      </c>
      <c r="U16" s="10">
        <f>R22/N16</f>
        <v>7.0118358624493222</v>
      </c>
      <c r="V16" s="12">
        <f t="shared" si="13"/>
        <v>0</v>
      </c>
      <c r="W16" s="12">
        <f t="shared" si="9"/>
        <v>0</v>
      </c>
      <c r="X16" s="12">
        <f t="shared" si="10"/>
        <v>17810533.580309913</v>
      </c>
      <c r="Y16" s="12">
        <f t="shared" si="11"/>
        <v>13703064.598884139</v>
      </c>
      <c r="Z16" s="12">
        <f t="shared" si="12"/>
        <v>4107468.9814257715</v>
      </c>
      <c r="AA16" s="12"/>
      <c r="AB16" s="12"/>
      <c r="AC16" s="12"/>
      <c r="AD16" s="12"/>
    </row>
    <row r="17" spans="1:30" s="13" customFormat="1">
      <c r="C17" s="13">
        <f t="shared" si="14"/>
        <v>2016</v>
      </c>
      <c r="D17" s="13">
        <f t="shared" si="15"/>
        <v>2</v>
      </c>
      <c r="E17" s="13">
        <v>166</v>
      </c>
      <c r="F17" s="15">
        <v>19546962.265675299</v>
      </c>
      <c r="G17" s="15">
        <v>18776191.272330999</v>
      </c>
      <c r="H17" s="15">
        <f t="shared" si="0"/>
        <v>19546962.265675299</v>
      </c>
      <c r="I17" s="15">
        <f t="shared" si="1"/>
        <v>18776191.272330999</v>
      </c>
      <c r="J17" s="14">
        <v>0</v>
      </c>
      <c r="K17" s="14">
        <v>0</v>
      </c>
      <c r="L17" s="15">
        <f t="shared" si="2"/>
        <v>770770.9933442995</v>
      </c>
      <c r="M17" s="15">
        <f t="shared" si="3"/>
        <v>0</v>
      </c>
      <c r="N17" s="15">
        <v>2605355.52042699</v>
      </c>
      <c r="O17" s="19">
        <v>104116643.41114201</v>
      </c>
      <c r="P17" s="13">
        <v>5.91</v>
      </c>
      <c r="Q17" s="15">
        <f t="shared" si="5"/>
        <v>103301064.50831549</v>
      </c>
      <c r="R17" s="15">
        <v>18813591.301850099</v>
      </c>
      <c r="S17" s="15">
        <v>3769022.49148334</v>
      </c>
      <c r="T17" s="19">
        <v>24440890.5830178</v>
      </c>
      <c r="U17" s="13">
        <f t="shared" ref="U17:U22" si="16">R17/N17</f>
        <v>7.2211224742052682</v>
      </c>
      <c r="V17" s="15">
        <f t="shared" si="13"/>
        <v>0</v>
      </c>
      <c r="W17" s="15">
        <f t="shared" si="9"/>
        <v>0</v>
      </c>
      <c r="X17" s="15">
        <f t="shared" si="10"/>
        <v>17759756.772006247</v>
      </c>
      <c r="Y17" s="15">
        <f t="shared" si="11"/>
        <v>13519202.180834724</v>
      </c>
      <c r="Z17" s="15">
        <f t="shared" si="12"/>
        <v>4240554.5911715226</v>
      </c>
      <c r="AA17" s="15"/>
      <c r="AB17" s="15"/>
      <c r="AC17" s="15"/>
      <c r="AD17" s="15"/>
    </row>
    <row r="18" spans="1:30" s="13" customFormat="1">
      <c r="C18" s="13">
        <f t="shared" si="14"/>
        <v>2016</v>
      </c>
      <c r="D18" s="13">
        <f t="shared" si="15"/>
        <v>3</v>
      </c>
      <c r="E18" s="13">
        <v>167</v>
      </c>
      <c r="F18" s="15">
        <v>18601393.201747701</v>
      </c>
      <c r="G18" s="15">
        <v>17865808.172355101</v>
      </c>
      <c r="H18" s="15">
        <f t="shared" si="0"/>
        <v>18601393.201747701</v>
      </c>
      <c r="I18" s="15">
        <f t="shared" si="1"/>
        <v>17865808.172355101</v>
      </c>
      <c r="J18" s="14">
        <v>0</v>
      </c>
      <c r="K18" s="14">
        <v>0</v>
      </c>
      <c r="L18" s="15">
        <f t="shared" si="2"/>
        <v>735585.02939260006</v>
      </c>
      <c r="M18" s="15">
        <f t="shared" si="3"/>
        <v>0</v>
      </c>
      <c r="N18" s="15">
        <v>2268350.2564357999</v>
      </c>
      <c r="O18" s="19">
        <v>90764685.857157201</v>
      </c>
      <c r="P18" s="13">
        <v>5.43</v>
      </c>
      <c r="Q18" s="15">
        <f t="shared" si="5"/>
        <v>98292405.29868786</v>
      </c>
      <c r="R18" s="15">
        <v>16989362.324853901</v>
      </c>
      <c r="S18" s="15">
        <v>3285681.6280290899</v>
      </c>
      <c r="T18" s="19">
        <v>22167728.6392591</v>
      </c>
      <c r="U18" s="13">
        <f t="shared" si="16"/>
        <v>7.4897438244607102</v>
      </c>
      <c r="V18" s="15">
        <f t="shared" si="13"/>
        <v>0</v>
      </c>
      <c r="W18" s="15">
        <f t="shared" si="9"/>
        <v>0</v>
      </c>
      <c r="X18" s="15">
        <f t="shared" si="10"/>
        <v>15817452.062975822</v>
      </c>
      <c r="Y18" s="15">
        <f t="shared" si="11"/>
        <v>11770480.263928814</v>
      </c>
      <c r="Z18" s="15">
        <f t="shared" si="12"/>
        <v>4046971.7990470086</v>
      </c>
      <c r="AA18" s="15"/>
      <c r="AB18" s="15"/>
      <c r="AC18" s="15"/>
      <c r="AD18" s="15"/>
    </row>
    <row r="19" spans="1:30" s="13" customFormat="1">
      <c r="C19" s="13">
        <f t="shared" si="14"/>
        <v>2016</v>
      </c>
      <c r="D19" s="13">
        <f t="shared" si="15"/>
        <v>4</v>
      </c>
      <c r="E19" s="13">
        <v>168</v>
      </c>
      <c r="F19" s="15">
        <v>20346348.6420638</v>
      </c>
      <c r="G19" s="15">
        <v>19540370.1162895</v>
      </c>
      <c r="H19" s="15">
        <f t="shared" si="0"/>
        <v>20322932.199613016</v>
      </c>
      <c r="I19" s="15">
        <f t="shared" si="1"/>
        <v>19517656.167112239</v>
      </c>
      <c r="J19" s="14">
        <v>23416.4424507859</v>
      </c>
      <c r="K19" s="14">
        <v>22713.949177262301</v>
      </c>
      <c r="L19" s="15">
        <f t="shared" si="2"/>
        <v>805276.03250077739</v>
      </c>
      <c r="M19" s="15">
        <f t="shared" si="3"/>
        <v>702.49327352359978</v>
      </c>
      <c r="N19" s="15">
        <v>3682918.2738983599</v>
      </c>
      <c r="O19" s="19">
        <v>112083822.294624</v>
      </c>
      <c r="P19" s="13">
        <v>6.14</v>
      </c>
      <c r="Q19" s="15">
        <f t="shared" si="5"/>
        <v>107380385.59189004</v>
      </c>
      <c r="R19" s="15">
        <v>21412355.855613802</v>
      </c>
      <c r="S19" s="15">
        <v>4057434.3670653901</v>
      </c>
      <c r="T19" s="19">
        <v>27652287.472387102</v>
      </c>
      <c r="U19" s="13">
        <f t="shared" si="16"/>
        <v>5.8139644334135268</v>
      </c>
      <c r="V19" s="15">
        <f t="shared" si="13"/>
        <v>124965.4466748345</v>
      </c>
      <c r="W19" s="15">
        <f t="shared" si="9"/>
        <v>3864.9107219022271</v>
      </c>
      <c r="X19" s="15">
        <f t="shared" si="10"/>
        <v>23541071.567093499</v>
      </c>
      <c r="Y19" s="15">
        <f t="shared" si="11"/>
        <v>19110680.431115478</v>
      </c>
      <c r="Z19" s="15">
        <f t="shared" si="12"/>
        <v>4430391.1359780226</v>
      </c>
      <c r="AA19" s="15"/>
      <c r="AB19" s="15"/>
      <c r="AC19" s="15"/>
      <c r="AD19" s="15"/>
    </row>
    <row r="20" spans="1:30" s="9" customFormat="1">
      <c r="B20" s="10"/>
      <c r="C20" s="9">
        <f t="shared" si="14"/>
        <v>2017</v>
      </c>
      <c r="D20" s="9">
        <f t="shared" si="15"/>
        <v>1</v>
      </c>
      <c r="E20" s="9">
        <v>169</v>
      </c>
      <c r="F20" s="12">
        <v>19478248.1474921</v>
      </c>
      <c r="G20" s="12">
        <v>18705902.607805099</v>
      </c>
      <c r="H20" s="12">
        <f t="shared" si="0"/>
        <v>19407323.084039904</v>
      </c>
      <c r="I20" s="12">
        <f t="shared" si="1"/>
        <v>18637105.296256471</v>
      </c>
      <c r="J20" s="11">
        <v>70925.063452193703</v>
      </c>
      <c r="K20" s="11">
        <v>68797.311548627898</v>
      </c>
      <c r="L20" s="12">
        <f t="shared" si="2"/>
        <v>770217.78778343275</v>
      </c>
      <c r="M20" s="12">
        <f t="shared" si="3"/>
        <v>2127.7519035658042</v>
      </c>
      <c r="N20" s="12">
        <v>4044937.0903777201</v>
      </c>
      <c r="O20" s="20">
        <v>99073334.555400699</v>
      </c>
      <c r="P20" s="10">
        <v>5.69</v>
      </c>
      <c r="Q20" s="12">
        <f t="shared" si="5"/>
        <v>102535854.50495079</v>
      </c>
      <c r="R20" s="12">
        <v>20777922.971770301</v>
      </c>
      <c r="S20" s="12">
        <v>3586454.71090551</v>
      </c>
      <c r="T20" s="20">
        <v>25889654.834212899</v>
      </c>
      <c r="U20" s="10">
        <f t="shared" si="16"/>
        <v>5.1367728366400973</v>
      </c>
      <c r="V20" s="12">
        <f t="shared" si="13"/>
        <v>378502.50965201209</v>
      </c>
      <c r="W20" s="12">
        <f t="shared" si="9"/>
        <v>11706.263185113738</v>
      </c>
      <c r="X20" s="12">
        <f t="shared" si="10"/>
        <v>25226708.808189593</v>
      </c>
      <c r="Y20" s="12">
        <f t="shared" si="11"/>
        <v>20989197.790791929</v>
      </c>
      <c r="Z20" s="12">
        <f t="shared" si="12"/>
        <v>4237511.0173976626</v>
      </c>
      <c r="AA20" s="12"/>
      <c r="AB20" s="12"/>
      <c r="AC20" s="12"/>
      <c r="AD20" s="12"/>
    </row>
    <row r="21" spans="1:30" s="13" customFormat="1">
      <c r="C21" s="13">
        <f t="shared" si="14"/>
        <v>2017</v>
      </c>
      <c r="D21" s="13">
        <f t="shared" si="15"/>
        <v>2</v>
      </c>
      <c r="E21" s="13">
        <v>170</v>
      </c>
      <c r="F21" s="15">
        <v>20836062.496246099</v>
      </c>
      <c r="G21" s="15">
        <v>20007746.7743144</v>
      </c>
      <c r="H21" s="15">
        <f t="shared" si="0"/>
        <v>20731500.501250312</v>
      </c>
      <c r="I21" s="15">
        <f t="shared" si="1"/>
        <v>19906321.639168486</v>
      </c>
      <c r="J21" s="14">
        <v>104561.99499578901</v>
      </c>
      <c r="K21" s="14">
        <v>101425.135145915</v>
      </c>
      <c r="L21" s="15">
        <f t="shared" si="2"/>
        <v>825178.86208182573</v>
      </c>
      <c r="M21" s="15">
        <f t="shared" si="3"/>
        <v>3136.859849874003</v>
      </c>
      <c r="N21" s="15">
        <v>3730411.4550264599</v>
      </c>
      <c r="O21" s="19">
        <v>118311548.494431</v>
      </c>
      <c r="Q21" s="15">
        <f t="shared" si="5"/>
        <v>109518708.34428991</v>
      </c>
      <c r="R21" s="15">
        <v>18535352.961221799</v>
      </c>
      <c r="S21" s="15">
        <v>4282878.0554983998</v>
      </c>
      <c r="T21" s="19">
        <v>24020927.786342502</v>
      </c>
      <c r="U21" s="13">
        <f t="shared" si="16"/>
        <v>4.9687154311749584</v>
      </c>
      <c r="V21" s="15">
        <f t="shared" si="13"/>
        <v>558011.16831997735</v>
      </c>
      <c r="W21" s="15">
        <f t="shared" si="9"/>
        <v>17258.077370722836</v>
      </c>
      <c r="X21" s="15">
        <f t="shared" si="10"/>
        <v>23897013.405811135</v>
      </c>
      <c r="Y21" s="15">
        <f t="shared" si="11"/>
        <v>19357122.773762275</v>
      </c>
      <c r="Z21" s="15">
        <f t="shared" si="12"/>
        <v>4539890.6320488593</v>
      </c>
      <c r="AA21" s="15"/>
      <c r="AB21" s="15"/>
      <c r="AC21" s="15"/>
      <c r="AD21" s="15"/>
    </row>
    <row r="22" spans="1:30" s="13" customFormat="1">
      <c r="C22" s="13">
        <f t="shared" si="14"/>
        <v>2017</v>
      </c>
      <c r="D22" s="13">
        <f t="shared" si="15"/>
        <v>3</v>
      </c>
      <c r="E22" s="13">
        <v>171</v>
      </c>
      <c r="F22" s="15">
        <v>19987465.472014099</v>
      </c>
      <c r="G22" s="15">
        <v>19192889.072075699</v>
      </c>
      <c r="H22" s="15">
        <f t="shared" si="0"/>
        <v>19861660.624271862</v>
      </c>
      <c r="I22" s="15">
        <f t="shared" si="1"/>
        <v>19070858.369765729</v>
      </c>
      <c r="J22" s="14">
        <v>125804.847742236</v>
      </c>
      <c r="K22" s="14">
        <v>122030.702309969</v>
      </c>
      <c r="L22" s="15">
        <f t="shared" si="2"/>
        <v>790802.2545061335</v>
      </c>
      <c r="M22" s="15">
        <f t="shared" si="3"/>
        <v>3774.1454322670033</v>
      </c>
      <c r="N22" s="15">
        <v>3334119.1810467402</v>
      </c>
      <c r="O22" s="19">
        <v>103254577.73677801</v>
      </c>
      <c r="Q22" s="15">
        <f t="shared" si="5"/>
        <v>104922235.93755201</v>
      </c>
      <c r="R22" s="15">
        <v>18516776.210226402</v>
      </c>
      <c r="S22" s="15">
        <v>3737815.71407136</v>
      </c>
      <c r="T22" s="19">
        <v>24278813.710319798</v>
      </c>
      <c r="U22" s="13">
        <f t="shared" si="16"/>
        <v>5.5537235487824095</v>
      </c>
      <c r="V22" s="15">
        <f t="shared" si="13"/>
        <v>671376.9192314035</v>
      </c>
      <c r="W22" s="15">
        <f t="shared" si="9"/>
        <v>20764.234615403795</v>
      </c>
      <c r="X22" s="15">
        <f t="shared" si="10"/>
        <v>21651520.960093699</v>
      </c>
      <c r="Y22" s="15">
        <f t="shared" si="11"/>
        <v>17300760.280187298</v>
      </c>
      <c r="Z22" s="15">
        <f t="shared" si="12"/>
        <v>4350760.6799063999</v>
      </c>
      <c r="AA22" s="15"/>
      <c r="AB22" s="15"/>
      <c r="AC22" s="15"/>
      <c r="AD22" s="15"/>
    </row>
    <row r="23" spans="1:30">
      <c r="A23" s="13"/>
      <c r="B23" s="13"/>
      <c r="C23" s="13">
        <f t="shared" si="14"/>
        <v>2017</v>
      </c>
      <c r="D23" s="13">
        <f t="shared" si="15"/>
        <v>4</v>
      </c>
      <c r="E23" s="13">
        <v>172</v>
      </c>
      <c r="F23" s="15">
        <v>21788404.272250399</v>
      </c>
      <c r="G23" s="15">
        <v>20921150.851169601</v>
      </c>
      <c r="H23" s="15">
        <f t="shared" si="0"/>
        <v>21614175.546486236</v>
      </c>
      <c r="I23" s="15">
        <f t="shared" si="1"/>
        <v>20752148.987178367</v>
      </c>
      <c r="J23" s="14">
        <v>174228.725764161</v>
      </c>
      <c r="K23" s="14">
        <v>169001.86399123599</v>
      </c>
      <c r="L23" s="15">
        <f t="shared" si="2"/>
        <v>862026.55930786952</v>
      </c>
      <c r="M23" s="15">
        <f t="shared" si="3"/>
        <v>5226.8617729250109</v>
      </c>
      <c r="N23" s="15">
        <v>3810173.3554979502</v>
      </c>
      <c r="O23" s="21">
        <v>124728426.72428501</v>
      </c>
      <c r="Q23" s="15">
        <f t="shared" si="5"/>
        <v>114172200.85362665</v>
      </c>
      <c r="R23" s="15">
        <v>18747481.398794301</v>
      </c>
      <c r="S23" s="15">
        <v>4515169.0474191196</v>
      </c>
      <c r="T23" s="21">
        <v>24785174.047673602</v>
      </c>
      <c r="V23" s="15">
        <f t="shared" si="13"/>
        <v>929798.39206851413</v>
      </c>
      <c r="W23" s="15">
        <f t="shared" si="9"/>
        <v>28756.651301089089</v>
      </c>
      <c r="X23" s="15">
        <f t="shared" si="10"/>
        <v>24513623.444839194</v>
      </c>
      <c r="Y23" s="15">
        <f t="shared" si="11"/>
        <v>19771007.65448096</v>
      </c>
      <c r="Z23" s="15">
        <f t="shared" si="12"/>
        <v>4742615.7903582351</v>
      </c>
      <c r="AA23" s="15"/>
      <c r="AB23" s="15"/>
      <c r="AC23" s="15"/>
      <c r="AD23" s="15"/>
    </row>
    <row r="24" spans="1:30" s="9" customFormat="1">
      <c r="B24" s="10"/>
      <c r="C24" s="9">
        <f t="shared" si="14"/>
        <v>2018</v>
      </c>
      <c r="D24" s="9">
        <f t="shared" si="15"/>
        <v>1</v>
      </c>
      <c r="E24" s="9">
        <v>173</v>
      </c>
      <c r="F24" s="12">
        <v>20443348.738681499</v>
      </c>
      <c r="G24" s="12">
        <v>19627256.4592513</v>
      </c>
      <c r="H24" s="12">
        <f t="shared" si="0"/>
        <v>20256617.418098118</v>
      </c>
      <c r="I24" s="12">
        <f t="shared" si="1"/>
        <v>19446127.078285422</v>
      </c>
      <c r="J24" s="11">
        <v>186731.32058337901</v>
      </c>
      <c r="K24" s="11">
        <v>181129.380965877</v>
      </c>
      <c r="L24" s="12">
        <f t="shared" si="2"/>
        <v>810490.33981269598</v>
      </c>
      <c r="M24" s="12">
        <f t="shared" si="3"/>
        <v>5601.9396175020083</v>
      </c>
      <c r="N24" s="12">
        <v>4075268.3892818098</v>
      </c>
      <c r="O24" s="10"/>
      <c r="P24" s="10"/>
      <c r="Q24" s="12">
        <f t="shared" si="5"/>
        <v>106986853.64965804</v>
      </c>
      <c r="R24" s="12"/>
      <c r="S24" s="12"/>
      <c r="T24" s="10"/>
      <c r="U24" s="10"/>
      <c r="V24" s="12">
        <f t="shared" si="13"/>
        <v>996520.4122669989</v>
      </c>
      <c r="W24" s="12">
        <f t="shared" si="9"/>
        <v>30820.218936096368</v>
      </c>
      <c r="X24" s="12">
        <f t="shared" si="10"/>
        <v>25605665.761332996</v>
      </c>
      <c r="Y24" s="12">
        <f t="shared" si="11"/>
        <v>21146587.044994179</v>
      </c>
      <c r="Z24" s="12">
        <f t="shared" si="12"/>
        <v>4459078.7163388189</v>
      </c>
      <c r="AA24" s="12"/>
      <c r="AB24" s="12"/>
      <c r="AC24" s="12"/>
      <c r="AD24" s="12"/>
    </row>
    <row r="25" spans="1:30" s="13" customFormat="1">
      <c r="C25" s="13">
        <f t="shared" si="14"/>
        <v>2018</v>
      </c>
      <c r="D25" s="13">
        <f t="shared" si="15"/>
        <v>2</v>
      </c>
      <c r="E25" s="13">
        <v>174</v>
      </c>
      <c r="F25" s="15">
        <v>20242590.134086002</v>
      </c>
      <c r="G25" s="15">
        <v>19433585.1900176</v>
      </c>
      <c r="H25" s="15">
        <f t="shared" si="0"/>
        <v>20024399.757584445</v>
      </c>
      <c r="I25" s="15">
        <f t="shared" si="1"/>
        <v>19221940.524811093</v>
      </c>
      <c r="J25" s="14">
        <v>218190.376501555</v>
      </c>
      <c r="K25" s="14">
        <v>211644.66520650801</v>
      </c>
      <c r="L25" s="15">
        <f t="shared" si="2"/>
        <v>802459.23277335241</v>
      </c>
      <c r="M25" s="15">
        <f t="shared" si="3"/>
        <v>6545.7112950469891</v>
      </c>
      <c r="N25" s="15">
        <v>3035742.35236284</v>
      </c>
      <c r="Q25" s="15">
        <f t="shared" si="5"/>
        <v>105753445.37816925</v>
      </c>
      <c r="R25" s="15"/>
      <c r="S25" s="15"/>
      <c r="V25" s="15">
        <f t="shared" si="13"/>
        <v>1164406.5026945206</v>
      </c>
      <c r="W25" s="15">
        <f t="shared" si="9"/>
        <v>36012.572248286066</v>
      </c>
      <c r="X25" s="15">
        <f t="shared" si="10"/>
        <v>20167375.432690784</v>
      </c>
      <c r="Y25" s="15">
        <f t="shared" si="11"/>
        <v>15752481.497722771</v>
      </c>
      <c r="Z25" s="15">
        <f t="shared" si="12"/>
        <v>4414893.9349680115</v>
      </c>
      <c r="AA25" s="15"/>
      <c r="AB25" s="15"/>
      <c r="AC25" s="15"/>
      <c r="AD25" s="15"/>
    </row>
    <row r="26" spans="1:30" s="13" customFormat="1">
      <c r="C26" s="13">
        <f t="shared" si="14"/>
        <v>2018</v>
      </c>
      <c r="D26" s="13">
        <f t="shared" si="15"/>
        <v>3</v>
      </c>
      <c r="E26" s="13">
        <v>175</v>
      </c>
      <c r="F26" s="15">
        <v>20110643.024080399</v>
      </c>
      <c r="G26" s="15">
        <v>19305521.287766401</v>
      </c>
      <c r="H26" s="15">
        <f t="shared" si="0"/>
        <v>19866795.392881464</v>
      </c>
      <c r="I26" s="15">
        <f t="shared" si="1"/>
        <v>19068989.085503433</v>
      </c>
      <c r="J26" s="14">
        <v>243847.63119893699</v>
      </c>
      <c r="K26" s="14">
        <v>236532.20226296899</v>
      </c>
      <c r="L26" s="15">
        <f t="shared" si="2"/>
        <v>797806.30737803131</v>
      </c>
      <c r="M26" s="15">
        <f t="shared" si="3"/>
        <v>7315.4289359679969</v>
      </c>
      <c r="N26" s="15">
        <v>2894836.52334709</v>
      </c>
      <c r="Q26" s="15">
        <f t="shared" si="5"/>
        <v>104911951.68706888</v>
      </c>
      <c r="R26" s="15"/>
      <c r="S26" s="15"/>
      <c r="V26" s="15">
        <f t="shared" si="13"/>
        <v>1301330.3885686018</v>
      </c>
      <c r="W26" s="15">
        <f t="shared" si="9"/>
        <v>40247.331605213847</v>
      </c>
      <c r="X26" s="15">
        <f t="shared" si="10"/>
        <v>19410615.393399805</v>
      </c>
      <c r="Y26" s="15">
        <f t="shared" si="11"/>
        <v>15021320.481121914</v>
      </c>
      <c r="Z26" s="15">
        <f t="shared" si="12"/>
        <v>4389294.9122778904</v>
      </c>
      <c r="AA26" s="15"/>
      <c r="AB26" s="15"/>
      <c r="AC26" s="15"/>
      <c r="AD26" s="15"/>
    </row>
    <row r="27" spans="1:30" s="13" customFormat="1">
      <c r="C27" s="13">
        <f t="shared" si="14"/>
        <v>2018</v>
      </c>
      <c r="D27" s="13">
        <f t="shared" si="15"/>
        <v>4</v>
      </c>
      <c r="E27" s="13">
        <v>176</v>
      </c>
      <c r="F27" s="15">
        <v>20263573.372647502</v>
      </c>
      <c r="G27" s="15">
        <v>19450481.208864</v>
      </c>
      <c r="H27" s="15">
        <f t="shared" si="0"/>
        <v>20005507.754464537</v>
      </c>
      <c r="I27" s="15">
        <f t="shared" si="1"/>
        <v>19200157.559226524</v>
      </c>
      <c r="J27" s="14">
        <v>258065.61818296401</v>
      </c>
      <c r="K27" s="14">
        <v>250323.649637475</v>
      </c>
      <c r="L27" s="15">
        <f t="shared" si="2"/>
        <v>805350.19523801282</v>
      </c>
      <c r="M27" s="15">
        <f t="shared" si="3"/>
        <v>7741.9685454890132</v>
      </c>
      <c r="N27" s="15">
        <v>2965409.9556081202</v>
      </c>
      <c r="Q27" s="15">
        <f t="shared" si="5"/>
        <v>105633601.92853685</v>
      </c>
      <c r="R27" s="15"/>
      <c r="S27" s="15"/>
      <c r="V27" s="15">
        <f t="shared" si="13"/>
        <v>1377206.8628883064</v>
      </c>
      <c r="W27" s="15">
        <f t="shared" si="9"/>
        <v>42594.026687267731</v>
      </c>
      <c r="X27" s="15">
        <f t="shared" si="10"/>
        <v>19818325.514093127</v>
      </c>
      <c r="Y27" s="15">
        <f t="shared" si="11"/>
        <v>15387526.356616382</v>
      </c>
      <c r="Z27" s="15">
        <f t="shared" si="12"/>
        <v>4430799.1574767465</v>
      </c>
      <c r="AA27" s="15"/>
      <c r="AB27" s="15"/>
      <c r="AC27" s="15"/>
      <c r="AD27" s="15"/>
    </row>
    <row r="28" spans="1:30" s="9" customFormat="1">
      <c r="B28" s="10"/>
      <c r="C28" s="9">
        <f t="shared" si="14"/>
        <v>2019</v>
      </c>
      <c r="D28" s="9">
        <f t="shared" si="15"/>
        <v>1</v>
      </c>
      <c r="E28" s="9">
        <v>177</v>
      </c>
      <c r="F28" s="12">
        <v>20448631.2084844</v>
      </c>
      <c r="G28" s="12">
        <v>19627027.543553099</v>
      </c>
      <c r="H28" s="12">
        <f t="shared" si="0"/>
        <v>20159119.67363935</v>
      </c>
      <c r="I28" s="12">
        <f t="shared" si="1"/>
        <v>19346201.354753397</v>
      </c>
      <c r="J28" s="11">
        <v>289511.534845052</v>
      </c>
      <c r="K28" s="11">
        <v>280826.18879970099</v>
      </c>
      <c r="L28" s="12">
        <f t="shared" si="2"/>
        <v>812918.31888595223</v>
      </c>
      <c r="M28" s="12">
        <f t="shared" si="3"/>
        <v>8685.3460453510052</v>
      </c>
      <c r="N28" s="12">
        <v>3398141.4848152902</v>
      </c>
      <c r="O28" s="10"/>
      <c r="P28" s="10"/>
      <c r="Q28" s="12">
        <f t="shared" si="5"/>
        <v>106437091.80163974</v>
      </c>
      <c r="R28" s="12"/>
      <c r="S28" s="12"/>
      <c r="T28" s="10"/>
      <c r="U28" s="10"/>
      <c r="V28" s="12">
        <f t="shared" si="13"/>
        <v>1545022.8336548498</v>
      </c>
      <c r="W28" s="12">
        <f t="shared" si="9"/>
        <v>47784.211350146841</v>
      </c>
      <c r="X28" s="12">
        <f t="shared" si="10"/>
        <v>22105409.059621766</v>
      </c>
      <c r="Y28" s="12">
        <f t="shared" si="11"/>
        <v>17632972.318791531</v>
      </c>
      <c r="Z28" s="12">
        <f t="shared" si="12"/>
        <v>4472436.7408302343</v>
      </c>
      <c r="AA28" s="12"/>
      <c r="AB28" s="12"/>
      <c r="AC28" s="12"/>
      <c r="AD28" s="12"/>
    </row>
    <row r="29" spans="1:30" s="13" customFormat="1">
      <c r="C29" s="13">
        <f t="shared" si="14"/>
        <v>2019</v>
      </c>
      <c r="D29" s="13">
        <f t="shared" si="15"/>
        <v>2</v>
      </c>
      <c r="E29" s="13">
        <v>178</v>
      </c>
      <c r="F29" s="15">
        <v>20657108.969672799</v>
      </c>
      <c r="G29" s="15">
        <v>19826811.7719643</v>
      </c>
      <c r="H29" s="15">
        <f t="shared" si="0"/>
        <v>20345584.467187118</v>
      </c>
      <c r="I29" s="15">
        <f t="shared" si="1"/>
        <v>19524633.004553188</v>
      </c>
      <c r="J29" s="14">
        <v>311524.50248568202</v>
      </c>
      <c r="K29" s="14">
        <v>302178.76741111203</v>
      </c>
      <c r="L29" s="15">
        <f t="shared" si="2"/>
        <v>820951.46263393015</v>
      </c>
      <c r="M29" s="15">
        <f t="shared" si="3"/>
        <v>9345.735074569995</v>
      </c>
      <c r="N29" s="15">
        <v>2843194.0566224102</v>
      </c>
      <c r="Q29" s="15">
        <f t="shared" si="5"/>
        <v>107418770.09299029</v>
      </c>
      <c r="R29" s="15"/>
      <c r="S29" s="15"/>
      <c r="V29" s="15">
        <f t="shared" si="13"/>
        <v>1662498.4211456249</v>
      </c>
      <c r="W29" s="15">
        <f t="shared" si="9"/>
        <v>51417.476942645553</v>
      </c>
      <c r="X29" s="15">
        <f t="shared" si="10"/>
        <v>19269980.203360617</v>
      </c>
      <c r="Y29" s="15">
        <f t="shared" si="11"/>
        <v>14753347.475789594</v>
      </c>
      <c r="Z29" s="15">
        <f t="shared" si="12"/>
        <v>4516632.7275710218</v>
      </c>
      <c r="AA29" s="15"/>
      <c r="AB29" s="15"/>
      <c r="AC29" s="15"/>
      <c r="AD29" s="15"/>
    </row>
    <row r="30" spans="1:30" s="13" customFormat="1">
      <c r="C30" s="13">
        <f t="shared" si="14"/>
        <v>2019</v>
      </c>
      <c r="D30" s="13">
        <f t="shared" si="15"/>
        <v>3</v>
      </c>
      <c r="E30" s="13">
        <v>179</v>
      </c>
      <c r="F30" s="15">
        <v>20826230.7861293</v>
      </c>
      <c r="G30" s="15">
        <v>19988123.312770899</v>
      </c>
      <c r="H30" s="15">
        <f t="shared" si="0"/>
        <v>20485123.481143221</v>
      </c>
      <c r="I30" s="15">
        <f t="shared" si="1"/>
        <v>19657249.226934403</v>
      </c>
      <c r="J30" s="14">
        <v>341107.30498607998</v>
      </c>
      <c r="K30" s="14">
        <v>330874.08583649801</v>
      </c>
      <c r="L30" s="15">
        <f t="shared" si="2"/>
        <v>827874.25420881808</v>
      </c>
      <c r="M30" s="15">
        <f t="shared" si="3"/>
        <v>10233.219149581972</v>
      </c>
      <c r="N30" s="15">
        <v>2794154.8343779901</v>
      </c>
      <c r="Q30" s="15">
        <f t="shared" si="5"/>
        <v>108148385.42042035</v>
      </c>
      <c r="R30" s="15"/>
      <c r="S30" s="15"/>
      <c r="V30" s="15">
        <f t="shared" si="13"/>
        <v>1820371.5966343964</v>
      </c>
      <c r="W30" s="15">
        <f t="shared" si="9"/>
        <v>56300.152473226328</v>
      </c>
      <c r="X30" s="15">
        <f t="shared" si="10"/>
        <v>19053602.602702968</v>
      </c>
      <c r="Y30" s="15">
        <f t="shared" si="11"/>
        <v>14498882.718440643</v>
      </c>
      <c r="Z30" s="15">
        <f t="shared" si="12"/>
        <v>4554719.8842623234</v>
      </c>
      <c r="AA30" s="15"/>
      <c r="AB30" s="15"/>
      <c r="AC30" s="15"/>
      <c r="AD30" s="15"/>
    </row>
    <row r="31" spans="1:30" s="13" customFormat="1">
      <c r="C31" s="13">
        <f t="shared" si="14"/>
        <v>2019</v>
      </c>
      <c r="D31" s="13">
        <f t="shared" si="15"/>
        <v>4</v>
      </c>
      <c r="E31" s="13">
        <v>180</v>
      </c>
      <c r="F31" s="15">
        <v>20902661.362931699</v>
      </c>
      <c r="G31" s="15">
        <v>20060629.740990501</v>
      </c>
      <c r="H31" s="15">
        <f t="shared" si="0"/>
        <v>20524181.617022365</v>
      </c>
      <c r="I31" s="15">
        <f t="shared" si="1"/>
        <v>19693504.387458447</v>
      </c>
      <c r="J31" s="14">
        <v>378479.74590933201</v>
      </c>
      <c r="K31" s="14">
        <v>367125.35353205202</v>
      </c>
      <c r="L31" s="15">
        <f t="shared" si="2"/>
        <v>830677.22956391796</v>
      </c>
      <c r="M31" s="15">
        <f t="shared" si="3"/>
        <v>11354.39237727999</v>
      </c>
      <c r="N31" s="15">
        <v>2831622.6966120498</v>
      </c>
      <c r="Q31" s="15">
        <f t="shared" si="5"/>
        <v>108347850.61662191</v>
      </c>
      <c r="R31" s="15"/>
      <c r="S31" s="15"/>
      <c r="V31" s="15">
        <f t="shared" si="13"/>
        <v>2019815.3756421788</v>
      </c>
      <c r="W31" s="15">
        <f t="shared" si="9"/>
        <v>62468.516772438692</v>
      </c>
      <c r="X31" s="15">
        <f t="shared" si="10"/>
        <v>19263444.661342554</v>
      </c>
      <c r="Y31" s="15">
        <f t="shared" si="11"/>
        <v>14693303.633687902</v>
      </c>
      <c r="Z31" s="15">
        <f t="shared" si="12"/>
        <v>4570141.0276546516</v>
      </c>
      <c r="AA31" s="15"/>
      <c r="AB31" s="15"/>
      <c r="AC31" s="15"/>
      <c r="AD31" s="15"/>
    </row>
    <row r="32" spans="1:30" s="9" customFormat="1">
      <c r="B32" s="10"/>
      <c r="C32" s="9">
        <f t="shared" si="14"/>
        <v>2020</v>
      </c>
      <c r="D32" s="9">
        <f t="shared" si="15"/>
        <v>1</v>
      </c>
      <c r="E32" s="9">
        <v>181</v>
      </c>
      <c r="F32" s="12">
        <v>21325734.654509399</v>
      </c>
      <c r="G32" s="12">
        <v>20465786.518417601</v>
      </c>
      <c r="H32" s="12">
        <f t="shared" si="0"/>
        <v>20900723.755267791</v>
      </c>
      <c r="I32" s="12">
        <f t="shared" si="1"/>
        <v>20053525.946153238</v>
      </c>
      <c r="J32" s="11">
        <v>425010.89924160897</v>
      </c>
      <c r="K32" s="11">
        <v>412260.57226436102</v>
      </c>
      <c r="L32" s="12">
        <f t="shared" si="2"/>
        <v>847197.80911455303</v>
      </c>
      <c r="M32" s="12">
        <f t="shared" si="3"/>
        <v>12750.326977247954</v>
      </c>
      <c r="N32" s="12">
        <v>3345979.2063153102</v>
      </c>
      <c r="O32" s="10"/>
      <c r="P32" s="10"/>
      <c r="Q32" s="12">
        <f t="shared" si="5"/>
        <v>110328583.00902781</v>
      </c>
      <c r="R32" s="12"/>
      <c r="S32" s="12"/>
      <c r="T32" s="10"/>
      <c r="U32" s="10"/>
      <c r="V32" s="12">
        <f t="shared" si="13"/>
        <v>2268136.0320648672</v>
      </c>
      <c r="W32" s="12">
        <f t="shared" si="9"/>
        <v>70148.537074169362</v>
      </c>
      <c r="X32" s="12">
        <f t="shared" si="10"/>
        <v>22023334.389669344</v>
      </c>
      <c r="Y32" s="12">
        <f t="shared" si="11"/>
        <v>17362302.007686097</v>
      </c>
      <c r="Z32" s="12">
        <f t="shared" si="12"/>
        <v>4661032.3819832467</v>
      </c>
      <c r="AA32" s="12"/>
      <c r="AB32" s="12"/>
      <c r="AC32" s="12"/>
      <c r="AD32" s="12"/>
    </row>
    <row r="33" spans="2:30" s="13" customFormat="1">
      <c r="C33" s="13">
        <f t="shared" si="14"/>
        <v>2020</v>
      </c>
      <c r="D33" s="13">
        <f t="shared" si="15"/>
        <v>2</v>
      </c>
      <c r="E33" s="13">
        <v>182</v>
      </c>
      <c r="F33" s="15">
        <v>21356952.097477999</v>
      </c>
      <c r="G33" s="15">
        <v>20494575.565536201</v>
      </c>
      <c r="H33" s="15">
        <f t="shared" si="0"/>
        <v>20915615.944876034</v>
      </c>
      <c r="I33" s="15">
        <f t="shared" si="1"/>
        <v>20066479.497512296</v>
      </c>
      <c r="J33" s="14">
        <v>441336.15260196303</v>
      </c>
      <c r="K33" s="14">
        <v>428096.06802390399</v>
      </c>
      <c r="L33" s="15">
        <f t="shared" si="2"/>
        <v>849136.44736373797</v>
      </c>
      <c r="M33" s="15">
        <f t="shared" si="3"/>
        <v>13240.084578059032</v>
      </c>
      <c r="N33" s="15">
        <v>2776809.0548573402</v>
      </c>
      <c r="Q33" s="15">
        <f t="shared" si="5"/>
        <v>110399849.62668981</v>
      </c>
      <c r="R33" s="15"/>
      <c r="S33" s="15"/>
      <c r="V33" s="15">
        <f t="shared" si="13"/>
        <v>2355258.2575072702</v>
      </c>
      <c r="W33" s="15">
        <f t="shared" si="9"/>
        <v>72843.038891978227</v>
      </c>
      <c r="X33" s="15">
        <f t="shared" si="10"/>
        <v>19080573.583689127</v>
      </c>
      <c r="Y33" s="15">
        <f t="shared" si="11"/>
        <v>14408875.386049623</v>
      </c>
      <c r="Z33" s="15">
        <f t="shared" si="12"/>
        <v>4671698.1976395054</v>
      </c>
      <c r="AA33" s="15"/>
      <c r="AB33" s="15"/>
      <c r="AC33" s="15"/>
      <c r="AD33" s="15"/>
    </row>
    <row r="34" spans="2:30" s="13" customFormat="1">
      <c r="C34" s="13">
        <f t="shared" si="14"/>
        <v>2020</v>
      </c>
      <c r="D34" s="13">
        <f t="shared" si="15"/>
        <v>3</v>
      </c>
      <c r="E34" s="13">
        <v>183</v>
      </c>
      <c r="F34" s="15">
        <v>21450866.249069002</v>
      </c>
      <c r="G34" s="15">
        <v>20582527.161520399</v>
      </c>
      <c r="H34" s="15">
        <f t="shared" ref="H34:H65" si="17">F34-J34</f>
        <v>21004120.305864178</v>
      </c>
      <c r="I34" s="15">
        <f t="shared" ref="I34:I65" si="18">G34-K34</f>
        <v>20149183.59661172</v>
      </c>
      <c r="J34" s="14">
        <v>446745.94320482301</v>
      </c>
      <c r="K34" s="14">
        <v>433343.56490867899</v>
      </c>
      <c r="L34" s="15">
        <f t="shared" ref="L34:L65" si="19">H34-I34</f>
        <v>854936.70925245807</v>
      </c>
      <c r="M34" s="15">
        <f t="shared" ref="M34:M65" si="20">J34-K34</f>
        <v>13402.378296144016</v>
      </c>
      <c r="N34" s="15">
        <v>2771449.54542328</v>
      </c>
      <c r="Q34" s="15">
        <f t="shared" ref="Q34:Q65" si="21">I34*5.5017049523</f>
        <v>110854863.17828062</v>
      </c>
      <c r="R34" s="15"/>
      <c r="S34" s="15"/>
      <c r="V34" s="15">
        <f t="shared" si="13"/>
        <v>2384128.4371054159</v>
      </c>
      <c r="W34" s="15">
        <f t="shared" si="9"/>
        <v>73735.931044493569</v>
      </c>
      <c r="X34" s="15">
        <f t="shared" si="10"/>
        <v>19084674.393315561</v>
      </c>
      <c r="Y34" s="15">
        <f t="shared" si="11"/>
        <v>14381064.866118249</v>
      </c>
      <c r="Z34" s="15">
        <f t="shared" si="12"/>
        <v>4703609.5271973135</v>
      </c>
      <c r="AA34" s="15"/>
      <c r="AB34" s="15"/>
      <c r="AC34" s="15"/>
      <c r="AD34" s="15"/>
    </row>
    <row r="35" spans="2:30" s="13" customFormat="1">
      <c r="C35" s="13">
        <f t="shared" si="14"/>
        <v>2020</v>
      </c>
      <c r="D35" s="13">
        <f t="shared" si="15"/>
        <v>4</v>
      </c>
      <c r="E35" s="13">
        <v>184</v>
      </c>
      <c r="F35" s="15">
        <v>21579350.9972708</v>
      </c>
      <c r="G35" s="15">
        <v>20704005.462044999</v>
      </c>
      <c r="H35" s="15">
        <f t="shared" si="17"/>
        <v>21113236.12662397</v>
      </c>
      <c r="I35" s="15">
        <f t="shared" si="18"/>
        <v>20251874.037517574</v>
      </c>
      <c r="J35" s="14">
        <v>466114.87064683199</v>
      </c>
      <c r="K35" s="14">
        <v>452131.42452742701</v>
      </c>
      <c r="L35" s="15">
        <f t="shared" si="19"/>
        <v>861362.08910639584</v>
      </c>
      <c r="M35" s="15">
        <f t="shared" si="20"/>
        <v>13983.44611940498</v>
      </c>
      <c r="N35" s="15">
        <v>2767768.3033177499</v>
      </c>
      <c r="Q35" s="15">
        <f t="shared" si="21"/>
        <v>111419835.68556623</v>
      </c>
      <c r="R35" s="15"/>
      <c r="S35" s="15"/>
      <c r="V35" s="15">
        <f t="shared" si="13"/>
        <v>2487493.6974129989</v>
      </c>
      <c r="W35" s="15">
        <f t="shared" si="9"/>
        <v>76932.794765350598</v>
      </c>
      <c r="X35" s="15">
        <f t="shared" si="10"/>
        <v>19100922.954692896</v>
      </c>
      <c r="Y35" s="15">
        <f t="shared" si="11"/>
        <v>14361962.883332765</v>
      </c>
      <c r="Z35" s="15">
        <f t="shared" si="12"/>
        <v>4738960.0713601317</v>
      </c>
      <c r="AA35" s="15"/>
      <c r="AB35" s="15"/>
      <c r="AC35" s="15"/>
      <c r="AD35" s="15"/>
    </row>
    <row r="36" spans="2:30" s="9" customFormat="1">
      <c r="B36" s="10"/>
      <c r="C36" s="9">
        <f t="shared" si="14"/>
        <v>2021</v>
      </c>
      <c r="D36" s="9">
        <f t="shared" si="15"/>
        <v>1</v>
      </c>
      <c r="E36" s="9">
        <v>185</v>
      </c>
      <c r="F36" s="12">
        <v>21644207.064501401</v>
      </c>
      <c r="G36" s="12">
        <v>20764829.266726099</v>
      </c>
      <c r="H36" s="12">
        <f t="shared" si="17"/>
        <v>21144015.12291985</v>
      </c>
      <c r="I36" s="12">
        <f t="shared" si="18"/>
        <v>20279643.083391994</v>
      </c>
      <c r="J36" s="11">
        <v>500191.94158155198</v>
      </c>
      <c r="K36" s="11">
        <v>485186.18333410501</v>
      </c>
      <c r="L36" s="12">
        <f t="shared" si="19"/>
        <v>864372.03952785581</v>
      </c>
      <c r="M36" s="12">
        <f t="shared" si="20"/>
        <v>15005.758247446967</v>
      </c>
      <c r="N36" s="12">
        <v>3269673.2650157898</v>
      </c>
      <c r="O36" s="10"/>
      <c r="P36" s="10"/>
      <c r="Q36" s="12">
        <f t="shared" si="21"/>
        <v>111572612.78277418</v>
      </c>
      <c r="R36" s="12"/>
      <c r="S36" s="12"/>
      <c r="T36" s="10"/>
      <c r="U36" s="10"/>
      <c r="V36" s="12">
        <f t="shared" si="13"/>
        <v>2669351.2276367811</v>
      </c>
      <c r="W36" s="12">
        <f t="shared" si="9"/>
        <v>82557.254462995552</v>
      </c>
      <c r="X36" s="12">
        <f t="shared" si="10"/>
        <v>21721870.046039756</v>
      </c>
      <c r="Y36" s="12">
        <f t="shared" si="11"/>
        <v>16966350.1155397</v>
      </c>
      <c r="Z36" s="12">
        <f t="shared" si="12"/>
        <v>4755519.9305000557</v>
      </c>
      <c r="AA36" s="12"/>
      <c r="AB36" s="12"/>
      <c r="AC36" s="12"/>
      <c r="AD36" s="12"/>
    </row>
    <row r="37" spans="2:30" s="13" customFormat="1">
      <c r="C37" s="13">
        <f t="shared" si="14"/>
        <v>2021</v>
      </c>
      <c r="D37" s="13">
        <f t="shared" si="15"/>
        <v>2</v>
      </c>
      <c r="E37" s="13">
        <v>186</v>
      </c>
      <c r="F37" s="15">
        <v>21717452.496758301</v>
      </c>
      <c r="G37" s="15">
        <v>20833744.387960602</v>
      </c>
      <c r="H37" s="15">
        <f t="shared" si="17"/>
        <v>21195396.761164229</v>
      </c>
      <c r="I37" s="15">
        <f t="shared" si="18"/>
        <v>20327350.324434351</v>
      </c>
      <c r="J37" s="14">
        <v>522055.73559407197</v>
      </c>
      <c r="K37" s="14">
        <v>506394.06352625001</v>
      </c>
      <c r="L37" s="15">
        <f t="shared" si="19"/>
        <v>868046.43672987819</v>
      </c>
      <c r="M37" s="15">
        <f t="shared" si="20"/>
        <v>15661.672067821957</v>
      </c>
      <c r="N37" s="15">
        <v>2743070.6466975999</v>
      </c>
      <c r="Q37" s="15">
        <f t="shared" si="21"/>
        <v>111835083.94707748</v>
      </c>
      <c r="R37" s="15"/>
      <c r="S37" s="15"/>
      <c r="V37" s="15">
        <f t="shared" si="13"/>
        <v>2786030.7271176903</v>
      </c>
      <c r="W37" s="15">
        <f t="shared" si="9"/>
        <v>86165.898776834641</v>
      </c>
      <c r="X37" s="15">
        <f t="shared" si="10"/>
        <v>19009542.005506225</v>
      </c>
      <c r="Y37" s="15">
        <f t="shared" si="11"/>
        <v>14233806.625723086</v>
      </c>
      <c r="Z37" s="15">
        <f t="shared" si="12"/>
        <v>4775735.3797831396</v>
      </c>
      <c r="AA37" s="15"/>
      <c r="AB37" s="15"/>
      <c r="AC37" s="15"/>
      <c r="AD37" s="15"/>
    </row>
    <row r="38" spans="2:30" s="13" customFormat="1">
      <c r="C38" s="13">
        <f t="shared" si="14"/>
        <v>2021</v>
      </c>
      <c r="D38" s="13">
        <f t="shared" si="15"/>
        <v>3</v>
      </c>
      <c r="E38" s="13">
        <v>187</v>
      </c>
      <c r="F38" s="15">
        <v>21808626.786265198</v>
      </c>
      <c r="G38" s="15">
        <v>20918619.508657299</v>
      </c>
      <c r="H38" s="15">
        <f t="shared" si="17"/>
        <v>21244103.373057287</v>
      </c>
      <c r="I38" s="15">
        <f t="shared" si="18"/>
        <v>20371031.797845624</v>
      </c>
      <c r="J38" s="14">
        <v>564523.41320791095</v>
      </c>
      <c r="K38" s="14">
        <v>547587.71081167401</v>
      </c>
      <c r="L38" s="15">
        <f t="shared" si="19"/>
        <v>873071.5752116628</v>
      </c>
      <c r="M38" s="15">
        <f t="shared" si="20"/>
        <v>16935.702396236942</v>
      </c>
      <c r="N38" s="15">
        <v>2682960.0652120998</v>
      </c>
      <c r="Q38" s="15">
        <f t="shared" si="21"/>
        <v>112075406.52566804</v>
      </c>
      <c r="R38" s="15"/>
      <c r="S38" s="15"/>
      <c r="V38" s="15">
        <f t="shared" si="13"/>
        <v>3012666.0203912072</v>
      </c>
      <c r="W38" s="15">
        <f t="shared" si="9"/>
        <v>93175.237744055761</v>
      </c>
      <c r="X38" s="15">
        <f t="shared" si="10"/>
        <v>18725274.741695512</v>
      </c>
      <c r="Y38" s="15">
        <f t="shared" si="11"/>
        <v>13921892.532641144</v>
      </c>
      <c r="Z38" s="15">
        <f t="shared" si="12"/>
        <v>4803382.2090543667</v>
      </c>
      <c r="AA38" s="15"/>
      <c r="AB38" s="15"/>
      <c r="AC38" s="15"/>
      <c r="AD38" s="15"/>
    </row>
    <row r="39" spans="2:30" s="13" customFormat="1">
      <c r="C39" s="13">
        <f t="shared" si="14"/>
        <v>2021</v>
      </c>
      <c r="D39" s="13">
        <f t="shared" si="15"/>
        <v>4</v>
      </c>
      <c r="E39" s="13">
        <v>188</v>
      </c>
      <c r="F39" s="15">
        <v>21922656.054116599</v>
      </c>
      <c r="G39" s="15">
        <v>21026018.103951801</v>
      </c>
      <c r="H39" s="15">
        <f t="shared" si="17"/>
        <v>21325091.477761675</v>
      </c>
      <c r="I39" s="15">
        <f t="shared" si="18"/>
        <v>20446380.464887522</v>
      </c>
      <c r="J39" s="14">
        <v>597564.57635492599</v>
      </c>
      <c r="K39" s="14">
        <v>579637.63906427799</v>
      </c>
      <c r="L39" s="15">
        <f t="shared" si="19"/>
        <v>878711.01287415251</v>
      </c>
      <c r="M39" s="15">
        <f t="shared" si="20"/>
        <v>17926.937290647998</v>
      </c>
      <c r="N39" s="15">
        <v>2734123.2663312401</v>
      </c>
      <c r="Q39" s="15">
        <f t="shared" si="21"/>
        <v>112489952.66028166</v>
      </c>
      <c r="R39" s="15"/>
      <c r="S39" s="15"/>
      <c r="V39" s="15">
        <f t="shared" si="13"/>
        <v>3188995.2693794179</v>
      </c>
      <c r="W39" s="15">
        <f t="shared" si="9"/>
        <v>98628.71967152963</v>
      </c>
      <c r="X39" s="15">
        <f t="shared" si="10"/>
        <v>19021787.357638262</v>
      </c>
      <c r="Y39" s="15">
        <f t="shared" si="11"/>
        <v>14187378.626467988</v>
      </c>
      <c r="Z39" s="15">
        <f t="shared" si="12"/>
        <v>4834408.7311702734</v>
      </c>
      <c r="AA39" s="15"/>
      <c r="AB39" s="15"/>
      <c r="AC39" s="15"/>
      <c r="AD39" s="15"/>
    </row>
    <row r="40" spans="2:30" s="9" customFormat="1">
      <c r="B40" s="10"/>
      <c r="C40" s="9">
        <f t="shared" si="14"/>
        <v>2022</v>
      </c>
      <c r="D40" s="9">
        <f t="shared" si="15"/>
        <v>1</v>
      </c>
      <c r="E40" s="9">
        <v>189</v>
      </c>
      <c r="F40" s="12">
        <v>22036117.0370376</v>
      </c>
      <c r="G40" s="12">
        <v>21132860.955098499</v>
      </c>
      <c r="H40" s="12">
        <f t="shared" si="17"/>
        <v>21403896.279879346</v>
      </c>
      <c r="I40" s="12">
        <f t="shared" si="18"/>
        <v>20519606.820654992</v>
      </c>
      <c r="J40" s="11">
        <v>632220.75715825194</v>
      </c>
      <c r="K40" s="11">
        <v>613254.13444350497</v>
      </c>
      <c r="L40" s="12">
        <f t="shared" si="19"/>
        <v>884289.45922435448</v>
      </c>
      <c r="M40" s="12">
        <f t="shared" si="20"/>
        <v>18966.622714746976</v>
      </c>
      <c r="N40" s="12">
        <v>3191007.85101985</v>
      </c>
      <c r="O40" s="10"/>
      <c r="P40" s="10"/>
      <c r="Q40" s="12">
        <f t="shared" si="21"/>
        <v>112892822.46444643</v>
      </c>
      <c r="R40" s="12"/>
      <c r="S40" s="12"/>
      <c r="T40" s="10"/>
      <c r="U40" s="10"/>
      <c r="V40" s="12">
        <f t="shared" si="13"/>
        <v>3373943.3084862814</v>
      </c>
      <c r="W40" s="12">
        <f t="shared" si="9"/>
        <v>104348.7621181291</v>
      </c>
      <c r="X40" s="12">
        <f t="shared" si="10"/>
        <v>21423254.605436444</v>
      </c>
      <c r="Y40" s="12">
        <f t="shared" si="11"/>
        <v>16558154.908355124</v>
      </c>
      <c r="Z40" s="12">
        <f t="shared" si="12"/>
        <v>4865099.69708132</v>
      </c>
      <c r="AA40" s="12"/>
      <c r="AB40" s="12"/>
      <c r="AC40" s="12"/>
      <c r="AD40" s="12"/>
    </row>
    <row r="41" spans="2:30" s="13" customFormat="1">
      <c r="C41" s="13">
        <f t="shared" si="14"/>
        <v>2022</v>
      </c>
      <c r="D41" s="13">
        <f t="shared" si="15"/>
        <v>2</v>
      </c>
      <c r="E41" s="13">
        <v>190</v>
      </c>
      <c r="F41" s="15">
        <v>22081039.444598898</v>
      </c>
      <c r="G41" s="15">
        <v>21174589.607011501</v>
      </c>
      <c r="H41" s="15">
        <f t="shared" si="17"/>
        <v>21429291.832896262</v>
      </c>
      <c r="I41" s="15">
        <f t="shared" si="18"/>
        <v>20542394.423659943</v>
      </c>
      <c r="J41" s="14">
        <v>651747.61170263495</v>
      </c>
      <c r="K41" s="14">
        <v>632195.18335155596</v>
      </c>
      <c r="L41" s="15">
        <f t="shared" si="19"/>
        <v>886897.40923631936</v>
      </c>
      <c r="M41" s="15">
        <f t="shared" si="20"/>
        <v>19552.428351078997</v>
      </c>
      <c r="N41" s="15">
        <v>2663551.0560311298</v>
      </c>
      <c r="Q41" s="15">
        <f t="shared" si="21"/>
        <v>113018193.13274981</v>
      </c>
      <c r="R41" s="15"/>
      <c r="S41" s="15"/>
      <c r="V41" s="15">
        <f t="shared" si="13"/>
        <v>3478151.371065462</v>
      </c>
      <c r="W41" s="15">
        <f t="shared" si="9"/>
        <v>107571.69188862224</v>
      </c>
      <c r="X41" s="15">
        <f t="shared" si="10"/>
        <v>18700626.960312039</v>
      </c>
      <c r="Y41" s="15">
        <f t="shared" si="11"/>
        <v>13821179.091734542</v>
      </c>
      <c r="Z41" s="15">
        <f t="shared" si="12"/>
        <v>4879447.868577498</v>
      </c>
      <c r="AA41" s="15"/>
      <c r="AB41" s="15"/>
      <c r="AC41" s="15"/>
      <c r="AD41" s="15"/>
    </row>
    <row r="42" spans="2:30" s="13" customFormat="1">
      <c r="C42" s="13">
        <f t="shared" si="14"/>
        <v>2022</v>
      </c>
      <c r="D42" s="13">
        <f t="shared" si="15"/>
        <v>3</v>
      </c>
      <c r="E42" s="13">
        <v>191</v>
      </c>
      <c r="F42" s="15">
        <v>22204702.661654498</v>
      </c>
      <c r="G42" s="15">
        <v>21290649.129251599</v>
      </c>
      <c r="H42" s="15">
        <f t="shared" si="17"/>
        <v>21526332.549811937</v>
      </c>
      <c r="I42" s="15">
        <f t="shared" si="18"/>
        <v>20632630.120764315</v>
      </c>
      <c r="J42" s="14">
        <v>678370.11184256198</v>
      </c>
      <c r="K42" s="14">
        <v>658019.008487285</v>
      </c>
      <c r="L42" s="15">
        <f t="shared" si="19"/>
        <v>893702.42904762179</v>
      </c>
      <c r="M42" s="15">
        <f t="shared" si="20"/>
        <v>20351.10335527698</v>
      </c>
      <c r="N42" s="15">
        <v>2609402.42006229</v>
      </c>
      <c r="Q42" s="15">
        <f t="shared" si="21"/>
        <v>113514643.31438318</v>
      </c>
      <c r="R42" s="15"/>
      <c r="S42" s="15"/>
      <c r="V42" s="15">
        <f t="shared" si="13"/>
        <v>3620226.4377020313</v>
      </c>
      <c r="W42" s="15">
        <f t="shared" si="9"/>
        <v>111965.76611449651</v>
      </c>
      <c r="X42" s="15">
        <f t="shared" si="10"/>
        <v>18457088.64205429</v>
      </c>
      <c r="Y42" s="15">
        <f t="shared" si="11"/>
        <v>13540201.562280448</v>
      </c>
      <c r="Z42" s="15">
        <f t="shared" si="12"/>
        <v>4916887.0797738405</v>
      </c>
      <c r="AA42" s="15"/>
      <c r="AB42" s="15"/>
      <c r="AC42" s="15"/>
      <c r="AD42" s="15"/>
    </row>
    <row r="43" spans="2:30" s="13" customFormat="1">
      <c r="C43" s="13">
        <f t="shared" si="14"/>
        <v>2022</v>
      </c>
      <c r="D43" s="13">
        <f t="shared" si="15"/>
        <v>4</v>
      </c>
      <c r="E43" s="13">
        <v>192</v>
      </c>
      <c r="F43" s="15">
        <v>22353764.997511301</v>
      </c>
      <c r="G43" s="15">
        <v>21431164.6638803</v>
      </c>
      <c r="H43" s="15">
        <f t="shared" si="17"/>
        <v>21647027.347909287</v>
      </c>
      <c r="I43" s="15">
        <f t="shared" si="18"/>
        <v>20745629.143766344</v>
      </c>
      <c r="J43" s="14">
        <v>706737.64960201597</v>
      </c>
      <c r="K43" s="14">
        <v>685535.52011395502</v>
      </c>
      <c r="L43" s="15">
        <f t="shared" si="19"/>
        <v>901398.20414294302</v>
      </c>
      <c r="M43" s="15">
        <f t="shared" si="20"/>
        <v>21202.129488060949</v>
      </c>
      <c r="N43" s="15">
        <v>2672231.7343521798</v>
      </c>
      <c r="Q43" s="15">
        <f t="shared" si="21"/>
        <v>114136330.59883849</v>
      </c>
      <c r="R43" s="15"/>
      <c r="S43" s="15"/>
      <c r="V43" s="15">
        <f t="shared" si="13"/>
        <v>3771614.1659885026</v>
      </c>
      <c r="W43" s="15">
        <f t="shared" si="9"/>
        <v>116647.86080377079</v>
      </c>
      <c r="X43" s="15">
        <f t="shared" si="10"/>
        <v>18825450.136536233</v>
      </c>
      <c r="Y43" s="15">
        <f t="shared" si="11"/>
        <v>13866223.172808679</v>
      </c>
      <c r="Z43" s="15">
        <f t="shared" si="12"/>
        <v>4959226.9637275562</v>
      </c>
      <c r="AA43" s="15"/>
      <c r="AB43" s="15"/>
      <c r="AC43" s="15"/>
      <c r="AD43" s="15"/>
    </row>
    <row r="44" spans="2:30" s="9" customFormat="1">
      <c r="B44" s="10"/>
      <c r="C44" s="9">
        <f t="shared" si="14"/>
        <v>2023</v>
      </c>
      <c r="D44" s="9">
        <f t="shared" si="15"/>
        <v>1</v>
      </c>
      <c r="E44" s="9">
        <v>193</v>
      </c>
      <c r="F44" s="12">
        <v>22462939.288217299</v>
      </c>
      <c r="G44" s="12">
        <v>21533682.664396901</v>
      </c>
      <c r="H44" s="12">
        <f t="shared" si="17"/>
        <v>21732824.760498907</v>
      </c>
      <c r="I44" s="12">
        <f t="shared" si="18"/>
        <v>20825471.57251006</v>
      </c>
      <c r="J44" s="11">
        <v>730114.52771839302</v>
      </c>
      <c r="K44" s="11">
        <v>708211.09188684099</v>
      </c>
      <c r="L44" s="12">
        <f t="shared" si="19"/>
        <v>907353.18798884749</v>
      </c>
      <c r="M44" s="12">
        <f t="shared" si="20"/>
        <v>21903.435831552022</v>
      </c>
      <c r="N44" s="12">
        <v>3201559.8371700598</v>
      </c>
      <c r="O44" s="10"/>
      <c r="P44" s="10"/>
      <c r="Q44" s="12">
        <f t="shared" si="21"/>
        <v>114575600.08446147</v>
      </c>
      <c r="R44" s="12"/>
      <c r="S44" s="12"/>
      <c r="T44" s="10"/>
      <c r="U44" s="10"/>
      <c r="V44" s="12">
        <f t="shared" si="13"/>
        <v>3896368.4715076233</v>
      </c>
      <c r="W44" s="12">
        <f t="shared" ref="W44:W75" si="22">M44*5.5017049523</f>
        <v>120506.24138683503</v>
      </c>
      <c r="X44" s="12">
        <f t="shared" ref="X44:X75" si="23">N44*5.1890047538+L44*5.5017049523</f>
        <v>21604898.742494028</v>
      </c>
      <c r="Y44" s="12">
        <f t="shared" ref="Y44:Y75" si="24">N44*5.1890047538</f>
        <v>16612909.214650594</v>
      </c>
      <c r="Z44" s="12">
        <f t="shared" ref="Z44:Z75" si="25">L44*5.5017049523</f>
        <v>4991989.5278434353</v>
      </c>
      <c r="AA44" s="12"/>
      <c r="AB44" s="12"/>
      <c r="AC44" s="12"/>
      <c r="AD44" s="12"/>
    </row>
    <row r="45" spans="2:30" s="13" customFormat="1">
      <c r="C45" s="13">
        <f t="shared" si="14"/>
        <v>2023</v>
      </c>
      <c r="D45" s="13">
        <f t="shared" si="15"/>
        <v>2</v>
      </c>
      <c r="E45" s="13">
        <v>194</v>
      </c>
      <c r="F45" s="15">
        <v>22543267.442083798</v>
      </c>
      <c r="G45" s="15">
        <v>21609754.1330305</v>
      </c>
      <c r="H45" s="15">
        <f t="shared" si="17"/>
        <v>21785427.718317658</v>
      </c>
      <c r="I45" s="15">
        <f t="shared" si="18"/>
        <v>20874649.600977343</v>
      </c>
      <c r="J45" s="14">
        <v>757839.72376614099</v>
      </c>
      <c r="K45" s="14">
        <v>735104.53205315699</v>
      </c>
      <c r="L45" s="15">
        <f t="shared" si="19"/>
        <v>910778.11734031513</v>
      </c>
      <c r="M45" s="15">
        <f t="shared" si="20"/>
        <v>22735.191712984</v>
      </c>
      <c r="N45" s="15">
        <v>2602901.5260560098</v>
      </c>
      <c r="Q45" s="15">
        <f t="shared" si="21"/>
        <v>114846163.08722426</v>
      </c>
      <c r="R45" s="15"/>
      <c r="S45" s="15"/>
      <c r="V45" s="15">
        <f t="shared" ref="V45:V76" si="26">K45*5.5017049523</f>
        <v>4044328.2444550279</v>
      </c>
      <c r="W45" s="15">
        <f t="shared" si="22"/>
        <v>125082.31683881399</v>
      </c>
      <c r="X45" s="15">
        <f t="shared" si="23"/>
        <v>18517300.870995592</v>
      </c>
      <c r="Y45" s="15">
        <f t="shared" si="24"/>
        <v>13506468.392377909</v>
      </c>
      <c r="Z45" s="15">
        <f t="shared" si="25"/>
        <v>5010832.4786176821</v>
      </c>
      <c r="AA45" s="15"/>
      <c r="AB45" s="15"/>
      <c r="AC45" s="15"/>
      <c r="AD45" s="15"/>
    </row>
    <row r="46" spans="2:30" s="13" customFormat="1">
      <c r="C46" s="13">
        <f t="shared" si="14"/>
        <v>2023</v>
      </c>
      <c r="D46" s="13">
        <f t="shared" si="15"/>
        <v>3</v>
      </c>
      <c r="E46" s="13">
        <v>195</v>
      </c>
      <c r="F46" s="15">
        <v>22635333.190643199</v>
      </c>
      <c r="G46" s="15">
        <v>21696043.5995575</v>
      </c>
      <c r="H46" s="15">
        <f t="shared" si="17"/>
        <v>21845602.988431454</v>
      </c>
      <c r="I46" s="15">
        <f t="shared" si="18"/>
        <v>20930005.303412106</v>
      </c>
      <c r="J46" s="14">
        <v>789730.20221174695</v>
      </c>
      <c r="K46" s="14">
        <v>766038.29614539398</v>
      </c>
      <c r="L46" s="15">
        <f t="shared" si="19"/>
        <v>915597.68501934782</v>
      </c>
      <c r="M46" s="15">
        <f t="shared" si="20"/>
        <v>23691.906066352967</v>
      </c>
      <c r="N46" s="15">
        <v>2572120.5424150899</v>
      </c>
      <c r="Q46" s="15">
        <f t="shared" si="21"/>
        <v>115150713.82944764</v>
      </c>
      <c r="R46" s="15"/>
      <c r="S46" s="15"/>
      <c r="V46" s="15">
        <f t="shared" si="26"/>
        <v>4214516.6875545681</v>
      </c>
      <c r="W46" s="15">
        <f t="shared" si="22"/>
        <v>130345.87693468053</v>
      </c>
      <c r="X46" s="15">
        <f t="shared" si="23"/>
        <v>18384094.039923899</v>
      </c>
      <c r="Y46" s="15">
        <f t="shared" si="24"/>
        <v>13346745.721938536</v>
      </c>
      <c r="Z46" s="15">
        <f t="shared" si="25"/>
        <v>5037348.3179853614</v>
      </c>
      <c r="AA46" s="15"/>
      <c r="AB46" s="15"/>
      <c r="AC46" s="15"/>
      <c r="AD46" s="15"/>
    </row>
    <row r="47" spans="2:30" s="13" customFormat="1">
      <c r="C47" s="13">
        <f t="shared" si="14"/>
        <v>2023</v>
      </c>
      <c r="D47" s="13">
        <f t="shared" si="15"/>
        <v>4</v>
      </c>
      <c r="E47" s="13">
        <v>196</v>
      </c>
      <c r="F47" s="15">
        <v>22716157.230699301</v>
      </c>
      <c r="G47" s="15">
        <v>21772012.0184021</v>
      </c>
      <c r="H47" s="15">
        <f t="shared" si="17"/>
        <v>21891845.465730615</v>
      </c>
      <c r="I47" s="15">
        <f t="shared" si="18"/>
        <v>20972429.606382474</v>
      </c>
      <c r="J47" s="14">
        <v>824311.76496868394</v>
      </c>
      <c r="K47" s="14">
        <v>799582.41201962403</v>
      </c>
      <c r="L47" s="15">
        <f t="shared" si="19"/>
        <v>919415.85934814066</v>
      </c>
      <c r="M47" s="15">
        <f t="shared" si="20"/>
        <v>24729.352949059918</v>
      </c>
      <c r="N47" s="15">
        <v>2656784.3342906502</v>
      </c>
      <c r="Q47" s="15">
        <f t="shared" si="21"/>
        <v>115384119.8271976</v>
      </c>
      <c r="R47" s="15"/>
      <c r="S47" s="15"/>
      <c r="V47" s="15">
        <f t="shared" si="26"/>
        <v>4399066.5159803443</v>
      </c>
      <c r="W47" s="15">
        <f t="shared" si="22"/>
        <v>136053.60358701757</v>
      </c>
      <c r="X47" s="15">
        <f t="shared" si="23"/>
        <v>18844421.327054378</v>
      </c>
      <c r="Y47" s="15">
        <f t="shared" si="24"/>
        <v>13786066.540455552</v>
      </c>
      <c r="Z47" s="15">
        <f t="shared" si="25"/>
        <v>5058354.7865988258</v>
      </c>
      <c r="AA47" s="15"/>
      <c r="AB47" s="15"/>
      <c r="AC47" s="15"/>
      <c r="AD47" s="15"/>
    </row>
    <row r="48" spans="2:30" s="9" customFormat="1">
      <c r="B48" s="10"/>
      <c r="C48" s="9">
        <f t="shared" ref="C48:C79" si="27">C44+1</f>
        <v>2024</v>
      </c>
      <c r="D48" s="9">
        <f t="shared" ref="D48:D79" si="28">D44</f>
        <v>1</v>
      </c>
      <c r="E48" s="9">
        <v>197</v>
      </c>
      <c r="F48" s="12">
        <v>22869916.351918999</v>
      </c>
      <c r="G48" s="12">
        <v>21917819.113136899</v>
      </c>
      <c r="H48" s="12">
        <f t="shared" si="17"/>
        <v>22016465.275704574</v>
      </c>
      <c r="I48" s="12">
        <f t="shared" si="18"/>
        <v>21089971.569208905</v>
      </c>
      <c r="J48" s="11">
        <v>853451.07621442399</v>
      </c>
      <c r="K48" s="11">
        <v>827847.543927992</v>
      </c>
      <c r="L48" s="12">
        <f t="shared" si="19"/>
        <v>926493.70649566874</v>
      </c>
      <c r="M48" s="12">
        <f t="shared" si="20"/>
        <v>25603.53228643199</v>
      </c>
      <c r="N48" s="12">
        <v>3128900.2401386099</v>
      </c>
      <c r="O48" s="10"/>
      <c r="P48" s="10"/>
      <c r="Q48" s="12">
        <f t="shared" si="21"/>
        <v>116030801.02618283</v>
      </c>
      <c r="R48" s="12"/>
      <c r="S48" s="12"/>
      <c r="T48" s="10"/>
      <c r="U48" s="10"/>
      <c r="V48" s="12">
        <f t="shared" si="26"/>
        <v>4554572.9321780251</v>
      </c>
      <c r="W48" s="12">
        <f t="shared" si="22"/>
        <v>140863.08037663583</v>
      </c>
      <c r="X48" s="12">
        <f t="shared" si="23"/>
        <v>21333173.233547211</v>
      </c>
      <c r="Y48" s="12">
        <f t="shared" si="24"/>
        <v>16235878.220245209</v>
      </c>
      <c r="Z48" s="12">
        <f t="shared" si="25"/>
        <v>5097295.013302003</v>
      </c>
      <c r="AA48" s="12"/>
      <c r="AB48" s="12"/>
      <c r="AC48" s="12"/>
      <c r="AD48" s="12"/>
    </row>
    <row r="49" spans="2:30" s="13" customFormat="1">
      <c r="C49" s="13">
        <f t="shared" si="27"/>
        <v>2024</v>
      </c>
      <c r="D49" s="13">
        <f t="shared" si="28"/>
        <v>2</v>
      </c>
      <c r="E49" s="13">
        <v>198</v>
      </c>
      <c r="F49" s="15">
        <v>23015320.385866702</v>
      </c>
      <c r="G49" s="15">
        <v>22055110.415026199</v>
      </c>
      <c r="H49" s="15">
        <f t="shared" si="17"/>
        <v>22131532.476590313</v>
      </c>
      <c r="I49" s="15">
        <f t="shared" si="18"/>
        <v>21197836.143028103</v>
      </c>
      <c r="J49" s="14">
        <v>883787.90927638998</v>
      </c>
      <c r="K49" s="14">
        <v>857274.271998098</v>
      </c>
      <c r="L49" s="15">
        <f t="shared" si="19"/>
        <v>933696.3335622102</v>
      </c>
      <c r="M49" s="15">
        <f t="shared" si="20"/>
        <v>26513.637278291979</v>
      </c>
      <c r="N49" s="15">
        <v>2639174.34182119</v>
      </c>
      <c r="Q49" s="15">
        <f t="shared" si="21"/>
        <v>116624240.08614165</v>
      </c>
      <c r="R49" s="15"/>
      <c r="S49" s="15"/>
      <c r="V49" s="15">
        <f t="shared" si="26"/>
        <v>4716470.1077313125</v>
      </c>
      <c r="W49" s="15">
        <f t="shared" si="22"/>
        <v>145870.20951746486</v>
      </c>
      <c r="X49" s="15">
        <f t="shared" si="23"/>
        <v>18831609.948120706</v>
      </c>
      <c r="Y49" s="15">
        <f t="shared" si="24"/>
        <v>13694688.205817141</v>
      </c>
      <c r="Z49" s="15">
        <f t="shared" si="25"/>
        <v>5136921.7423035642</v>
      </c>
      <c r="AA49" s="15"/>
      <c r="AB49" s="15"/>
      <c r="AC49" s="15"/>
      <c r="AD49" s="15"/>
    </row>
    <row r="50" spans="2:30" s="13" customFormat="1">
      <c r="C50" s="13">
        <f t="shared" si="27"/>
        <v>2024</v>
      </c>
      <c r="D50" s="13">
        <f t="shared" si="28"/>
        <v>3</v>
      </c>
      <c r="E50" s="13">
        <v>199</v>
      </c>
      <c r="F50" s="15">
        <v>23098535.690646</v>
      </c>
      <c r="G50" s="15">
        <v>22133745.656601001</v>
      </c>
      <c r="H50" s="15">
        <f t="shared" si="17"/>
        <v>22191048.422888391</v>
      </c>
      <c r="I50" s="15">
        <f t="shared" si="18"/>
        <v>21253483.006876122</v>
      </c>
      <c r="J50" s="14">
        <v>907487.26775760797</v>
      </c>
      <c r="K50" s="14">
        <v>880262.64972488</v>
      </c>
      <c r="L50" s="15">
        <f t="shared" si="19"/>
        <v>937565.41601226851</v>
      </c>
      <c r="M50" s="15">
        <f t="shared" si="20"/>
        <v>27224.618032727973</v>
      </c>
      <c r="N50" s="15">
        <v>2587379.4369052402</v>
      </c>
      <c r="Q50" s="15">
        <f t="shared" si="21"/>
        <v>116930392.71255426</v>
      </c>
      <c r="R50" s="15"/>
      <c r="S50" s="15"/>
      <c r="V50" s="15">
        <f t="shared" si="26"/>
        <v>4842945.3793160925</v>
      </c>
      <c r="W50" s="15">
        <f t="shared" si="22"/>
        <v>149781.81585513536</v>
      </c>
      <c r="X50" s="15">
        <f t="shared" si="23"/>
        <v>18584132.490365565</v>
      </c>
      <c r="Y50" s="15">
        <f t="shared" si="24"/>
        <v>13425924.197985658</v>
      </c>
      <c r="Z50" s="15">
        <f t="shared" si="25"/>
        <v>5158208.2923799073</v>
      </c>
      <c r="AA50" s="15"/>
      <c r="AB50" s="15"/>
      <c r="AC50" s="15"/>
      <c r="AD50" s="15"/>
    </row>
    <row r="51" spans="2:30" s="13" customFormat="1">
      <c r="C51" s="13">
        <f t="shared" si="27"/>
        <v>2024</v>
      </c>
      <c r="D51" s="13">
        <f t="shared" si="28"/>
        <v>4</v>
      </c>
      <c r="E51" s="13">
        <v>200</v>
      </c>
      <c r="F51" s="15">
        <v>23244165.172157601</v>
      </c>
      <c r="G51" s="15">
        <v>22271845.976791501</v>
      </c>
      <c r="H51" s="15">
        <f t="shared" si="17"/>
        <v>22235333.707133722</v>
      </c>
      <c r="I51" s="15">
        <f t="shared" si="18"/>
        <v>21293279.455718335</v>
      </c>
      <c r="J51" s="14">
        <v>1008831.46502388</v>
      </c>
      <c r="K51" s="14">
        <v>978566.52107316698</v>
      </c>
      <c r="L51" s="15">
        <f t="shared" si="19"/>
        <v>942054.2514153868</v>
      </c>
      <c r="M51" s="15">
        <f t="shared" si="20"/>
        <v>30264.94395071303</v>
      </c>
      <c r="N51" s="15">
        <v>2610377.83679268</v>
      </c>
      <c r="Q51" s="15">
        <f t="shared" si="21"/>
        <v>117149341.0322334</v>
      </c>
      <c r="R51" s="15"/>
      <c r="S51" s="15"/>
      <c r="V51" s="15">
        <f t="shared" si="26"/>
        <v>5383784.2751432247</v>
      </c>
      <c r="W51" s="15">
        <f t="shared" si="22"/>
        <v>166508.7920147198</v>
      </c>
      <c r="X51" s="15">
        <f t="shared" si="23"/>
        <v>18728167.544678681</v>
      </c>
      <c r="Y51" s="15">
        <f t="shared" si="24"/>
        <v>13545263.004331376</v>
      </c>
      <c r="Z51" s="15">
        <f t="shared" si="25"/>
        <v>5182904.5403473023</v>
      </c>
      <c r="AA51" s="15"/>
      <c r="AB51" s="15"/>
      <c r="AC51" s="15"/>
      <c r="AD51" s="15"/>
    </row>
    <row r="52" spans="2:30" s="9" customFormat="1">
      <c r="B52" s="10"/>
      <c r="C52" s="9">
        <f t="shared" si="27"/>
        <v>2025</v>
      </c>
      <c r="D52" s="9">
        <f t="shared" si="28"/>
        <v>1</v>
      </c>
      <c r="E52" s="9">
        <v>201</v>
      </c>
      <c r="F52" s="12">
        <v>23414740.566714801</v>
      </c>
      <c r="G52" s="12">
        <v>22433567.5969171</v>
      </c>
      <c r="H52" s="12">
        <f t="shared" si="17"/>
        <v>22316885.915517051</v>
      </c>
      <c r="I52" s="12">
        <f t="shared" si="18"/>
        <v>21368648.585255291</v>
      </c>
      <c r="J52" s="11">
        <v>1097854.6511977499</v>
      </c>
      <c r="K52" s="11">
        <v>1064919.0116618101</v>
      </c>
      <c r="L52" s="12">
        <f t="shared" si="19"/>
        <v>948237.33026175946</v>
      </c>
      <c r="M52" s="12">
        <f t="shared" si="20"/>
        <v>32935.639535939787</v>
      </c>
      <c r="N52" s="12">
        <v>3170209.9745406299</v>
      </c>
      <c r="O52" s="10"/>
      <c r="P52" s="10"/>
      <c r="Q52" s="12">
        <f t="shared" si="21"/>
        <v>117563999.74545743</v>
      </c>
      <c r="R52" s="12"/>
      <c r="S52" s="12"/>
      <c r="T52" s="10"/>
      <c r="U52" s="10"/>
      <c r="V52" s="12">
        <f t="shared" si="26"/>
        <v>5858870.2002582019</v>
      </c>
      <c r="W52" s="12">
        <f t="shared" si="22"/>
        <v>181202.17114204759</v>
      </c>
      <c r="X52" s="12">
        <f t="shared" si="23"/>
        <v>21667156.644292358</v>
      </c>
      <c r="Y52" s="12">
        <f t="shared" si="24"/>
        <v>16450234.628435506</v>
      </c>
      <c r="Z52" s="12">
        <f t="shared" si="25"/>
        <v>5216922.0158568528</v>
      </c>
      <c r="AA52" s="12"/>
      <c r="AB52" s="12"/>
      <c r="AC52" s="12"/>
      <c r="AD52" s="12"/>
    </row>
    <row r="53" spans="2:30" s="13" customFormat="1">
      <c r="C53" s="13">
        <f t="shared" si="27"/>
        <v>2025</v>
      </c>
      <c r="D53" s="13">
        <f t="shared" si="28"/>
        <v>2</v>
      </c>
      <c r="E53" s="13">
        <v>202</v>
      </c>
      <c r="F53" s="15">
        <v>23536831.005768199</v>
      </c>
      <c r="G53" s="15">
        <v>22549208.261513099</v>
      </c>
      <c r="H53" s="15">
        <f t="shared" si="17"/>
        <v>22349922.616077878</v>
      </c>
      <c r="I53" s="15">
        <f t="shared" si="18"/>
        <v>21397907.12351349</v>
      </c>
      <c r="J53" s="14">
        <v>1186908.38969032</v>
      </c>
      <c r="K53" s="14">
        <v>1151301.13799961</v>
      </c>
      <c r="L53" s="15">
        <f t="shared" si="19"/>
        <v>952015.49256438762</v>
      </c>
      <c r="M53" s="15">
        <f t="shared" si="20"/>
        <v>35607.251690709963</v>
      </c>
      <c r="N53" s="15">
        <v>2545583.7325554001</v>
      </c>
      <c r="Q53" s="15">
        <f t="shared" si="21"/>
        <v>117724971.59028961</v>
      </c>
      <c r="R53" s="15"/>
      <c r="S53" s="15"/>
      <c r="V53" s="15">
        <f t="shared" si="26"/>
        <v>6334119.1725210799</v>
      </c>
      <c r="W53" s="15">
        <f t="shared" si="22"/>
        <v>195900.59296457155</v>
      </c>
      <c r="X53" s="15">
        <f t="shared" si="23"/>
        <v>18446754.439533733</v>
      </c>
      <c r="Y53" s="15">
        <f t="shared" si="24"/>
        <v>13209046.08942592</v>
      </c>
      <c r="Z53" s="15">
        <f t="shared" si="25"/>
        <v>5237708.3501078151</v>
      </c>
      <c r="AA53" s="15"/>
      <c r="AB53" s="15"/>
      <c r="AC53" s="15"/>
      <c r="AD53" s="15"/>
    </row>
    <row r="54" spans="2:30" s="13" customFormat="1">
      <c r="C54" s="13">
        <f t="shared" si="27"/>
        <v>2025</v>
      </c>
      <c r="D54" s="13">
        <f t="shared" si="28"/>
        <v>3</v>
      </c>
      <c r="E54" s="13">
        <v>203</v>
      </c>
      <c r="F54" s="15">
        <v>23701466.057231098</v>
      </c>
      <c r="G54" s="15">
        <v>22705440.448371898</v>
      </c>
      <c r="H54" s="15">
        <f t="shared" si="17"/>
        <v>22407507.179467879</v>
      </c>
      <c r="I54" s="15">
        <f t="shared" si="18"/>
        <v>21450300.336941577</v>
      </c>
      <c r="J54" s="14">
        <v>1293958.8777632201</v>
      </c>
      <c r="K54" s="14">
        <v>1255140.11143032</v>
      </c>
      <c r="L54" s="15">
        <f t="shared" si="19"/>
        <v>957206.84252630174</v>
      </c>
      <c r="M54" s="15">
        <f t="shared" si="20"/>
        <v>38818.766332900152</v>
      </c>
      <c r="N54" s="15">
        <v>2580339.0357126798</v>
      </c>
      <c r="Q54" s="15">
        <f t="shared" si="21"/>
        <v>118013223.59207383</v>
      </c>
      <c r="R54" s="15"/>
      <c r="S54" s="15"/>
      <c r="V54" s="15">
        <f t="shared" si="26"/>
        <v>6905410.5668865647</v>
      </c>
      <c r="W54" s="15">
        <f t="shared" si="22"/>
        <v>213569.39897589327</v>
      </c>
      <c r="X54" s="15">
        <f t="shared" si="23"/>
        <v>18655661.148631204</v>
      </c>
      <c r="Y54" s="15">
        <f t="shared" si="24"/>
        <v>13389391.522728803</v>
      </c>
      <c r="Z54" s="15">
        <f t="shared" si="25"/>
        <v>5266269.6259024004</v>
      </c>
      <c r="AA54" s="15"/>
      <c r="AB54" s="15"/>
      <c r="AC54" s="15"/>
      <c r="AD54" s="15"/>
    </row>
    <row r="55" spans="2:30" s="13" customFormat="1">
      <c r="C55" s="13">
        <f t="shared" si="27"/>
        <v>2025</v>
      </c>
      <c r="D55" s="13">
        <f t="shared" si="28"/>
        <v>4</v>
      </c>
      <c r="E55" s="13">
        <v>204</v>
      </c>
      <c r="F55" s="15">
        <v>23914713.211311799</v>
      </c>
      <c r="G55" s="15">
        <v>22907662.840092201</v>
      </c>
      <c r="H55" s="15">
        <f t="shared" si="17"/>
        <v>22557565.766807899</v>
      </c>
      <c r="I55" s="15">
        <f t="shared" si="18"/>
        <v>21591229.818923421</v>
      </c>
      <c r="J55" s="14">
        <v>1357147.4445038999</v>
      </c>
      <c r="K55" s="14">
        <v>1316433.02116878</v>
      </c>
      <c r="L55" s="15">
        <f t="shared" si="19"/>
        <v>966335.94788447767</v>
      </c>
      <c r="M55" s="15">
        <f t="shared" si="20"/>
        <v>40714.423335119849</v>
      </c>
      <c r="N55" s="15">
        <v>2574348.88077045</v>
      </c>
      <c r="Q55" s="15">
        <f t="shared" si="21"/>
        <v>118788576.02101842</v>
      </c>
      <c r="R55" s="15"/>
      <c r="S55" s="15"/>
      <c r="V55" s="15">
        <f t="shared" si="26"/>
        <v>7242626.071935528</v>
      </c>
      <c r="W55" s="15">
        <f t="shared" si="22"/>
        <v>223998.74449286755</v>
      </c>
      <c r="X55" s="15">
        <f t="shared" si="23"/>
        <v>18674803.850319117</v>
      </c>
      <c r="Y55" s="15">
        <f t="shared" si="24"/>
        <v>13358308.580257574</v>
      </c>
      <c r="Z55" s="15">
        <f t="shared" si="25"/>
        <v>5316495.2700615451</v>
      </c>
      <c r="AA55" s="15"/>
      <c r="AB55" s="15"/>
      <c r="AC55" s="15"/>
      <c r="AD55" s="15"/>
    </row>
    <row r="56" spans="2:30" s="9" customFormat="1">
      <c r="B56" s="10"/>
      <c r="C56" s="9">
        <f t="shared" si="27"/>
        <v>2026</v>
      </c>
      <c r="D56" s="9">
        <f t="shared" si="28"/>
        <v>1</v>
      </c>
      <c r="E56" s="9">
        <v>205</v>
      </c>
      <c r="F56" s="12">
        <v>24075940.331156399</v>
      </c>
      <c r="G56" s="12">
        <v>23060778.178761899</v>
      </c>
      <c r="H56" s="12">
        <f t="shared" si="17"/>
        <v>22664064.48158237</v>
      </c>
      <c r="I56" s="12">
        <f t="shared" si="18"/>
        <v>21691258.604675088</v>
      </c>
      <c r="J56" s="11">
        <v>1411875.8495740299</v>
      </c>
      <c r="K56" s="11">
        <v>1369519.57408681</v>
      </c>
      <c r="L56" s="12">
        <f t="shared" si="19"/>
        <v>972805.87690728158</v>
      </c>
      <c r="M56" s="12">
        <f t="shared" si="20"/>
        <v>42356.275487219915</v>
      </c>
      <c r="N56" s="12">
        <v>3076709.83892811</v>
      </c>
      <c r="O56" s="10"/>
      <c r="P56" s="10"/>
      <c r="Q56" s="12">
        <f t="shared" si="21"/>
        <v>119338904.88696092</v>
      </c>
      <c r="R56" s="12"/>
      <c r="S56" s="12"/>
      <c r="T56" s="10"/>
      <c r="U56" s="10"/>
      <c r="V56" s="12">
        <f t="shared" si="26"/>
        <v>7534692.6230251892</v>
      </c>
      <c r="W56" s="12">
        <f t="shared" si="22"/>
        <v>233031.73060902089</v>
      </c>
      <c r="X56" s="12">
        <f t="shared" si="23"/>
        <v>21317152.89086853</v>
      </c>
      <c r="Y56" s="12">
        <f t="shared" si="24"/>
        <v>15965061.980261195</v>
      </c>
      <c r="Z56" s="12">
        <f t="shared" si="25"/>
        <v>5352090.9106073352</v>
      </c>
      <c r="AA56" s="12"/>
      <c r="AB56" s="12"/>
      <c r="AC56" s="12"/>
      <c r="AD56" s="12"/>
    </row>
    <row r="57" spans="2:30" s="13" customFormat="1">
      <c r="C57" s="13">
        <f t="shared" si="27"/>
        <v>2026</v>
      </c>
      <c r="D57" s="13">
        <f t="shared" si="28"/>
        <v>2</v>
      </c>
      <c r="E57" s="13">
        <v>206</v>
      </c>
      <c r="F57" s="15">
        <v>24212474.3699627</v>
      </c>
      <c r="G57" s="15">
        <v>23190011.805477299</v>
      </c>
      <c r="H57" s="15">
        <f t="shared" si="17"/>
        <v>22711957.357206091</v>
      </c>
      <c r="I57" s="15">
        <f t="shared" si="18"/>
        <v>21734510.303103387</v>
      </c>
      <c r="J57" s="14">
        <v>1500517.0127566101</v>
      </c>
      <c r="K57" s="14">
        <v>1455501.50237391</v>
      </c>
      <c r="L57" s="15">
        <f t="shared" si="19"/>
        <v>977447.05410270393</v>
      </c>
      <c r="M57" s="15">
        <f t="shared" si="20"/>
        <v>45015.510382700013</v>
      </c>
      <c r="N57" s="15">
        <v>2543546.76859714</v>
      </c>
      <c r="Q57" s="15">
        <f t="shared" si="21"/>
        <v>119576862.97039928</v>
      </c>
      <c r="R57" s="15"/>
      <c r="S57" s="15"/>
      <c r="V57" s="15">
        <f t="shared" si="26"/>
        <v>8007739.8236906305</v>
      </c>
      <c r="W57" s="15">
        <f t="shared" si="22"/>
        <v>247662.05640281271</v>
      </c>
      <c r="X57" s="15">
        <f t="shared" si="23"/>
        <v>18576101.571931079</v>
      </c>
      <c r="Y57" s="15">
        <f t="shared" si="24"/>
        <v>13198476.273763187</v>
      </c>
      <c r="Z57" s="15">
        <f t="shared" si="25"/>
        <v>5377625.2981678918</v>
      </c>
      <c r="AA57" s="15"/>
      <c r="AB57" s="15"/>
      <c r="AC57" s="15"/>
      <c r="AD57" s="15"/>
    </row>
    <row r="58" spans="2:30" s="13" customFormat="1">
      <c r="C58" s="13">
        <f t="shared" si="27"/>
        <v>2026</v>
      </c>
      <c r="D58" s="13">
        <f t="shared" si="28"/>
        <v>3</v>
      </c>
      <c r="E58" s="13">
        <v>207</v>
      </c>
      <c r="F58" s="15">
        <v>24429259.188496199</v>
      </c>
      <c r="G58" s="15">
        <v>23396621.938874301</v>
      </c>
      <c r="H58" s="15">
        <f t="shared" si="17"/>
        <v>22829103.858888049</v>
      </c>
      <c r="I58" s="15">
        <f t="shared" si="18"/>
        <v>21844471.2691544</v>
      </c>
      <c r="J58" s="14">
        <v>1600155.3296081501</v>
      </c>
      <c r="K58" s="14">
        <v>1552150.6697199</v>
      </c>
      <c r="L58" s="15">
        <f t="shared" si="19"/>
        <v>984632.58973364905</v>
      </c>
      <c r="M58" s="15">
        <f t="shared" si="20"/>
        <v>48004.659888250055</v>
      </c>
      <c r="N58" s="15">
        <v>2529581.0037652599</v>
      </c>
      <c r="Q58" s="15">
        <f t="shared" si="21"/>
        <v>120181835.76188183</v>
      </c>
      <c r="R58" s="15"/>
      <c r="S58" s="15"/>
      <c r="V58" s="15">
        <f t="shared" si="26"/>
        <v>8539475.0263137352</v>
      </c>
      <c r="W58" s="15">
        <f t="shared" si="22"/>
        <v>264107.47504066251</v>
      </c>
      <c r="X58" s="15">
        <f t="shared" si="23"/>
        <v>18543165.8487937</v>
      </c>
      <c r="Y58" s="15">
        <f t="shared" si="24"/>
        <v>13126007.853660109</v>
      </c>
      <c r="Z58" s="15">
        <f t="shared" si="25"/>
        <v>5417157.9951335909</v>
      </c>
      <c r="AA58" s="15"/>
      <c r="AB58" s="15"/>
      <c r="AC58" s="15"/>
      <c r="AD58" s="15"/>
    </row>
    <row r="59" spans="2:30" s="13" customFormat="1">
      <c r="C59" s="13">
        <f t="shared" si="27"/>
        <v>2026</v>
      </c>
      <c r="D59" s="13">
        <f t="shared" si="28"/>
        <v>4</v>
      </c>
      <c r="E59" s="13">
        <v>208</v>
      </c>
      <c r="F59" s="15">
        <v>24448969.0491185</v>
      </c>
      <c r="G59" s="15">
        <v>23414851.124100201</v>
      </c>
      <c r="H59" s="15">
        <f t="shared" si="17"/>
        <v>22768374.903354429</v>
      </c>
      <c r="I59" s="15">
        <f t="shared" si="18"/>
        <v>21784674.80270905</v>
      </c>
      <c r="J59" s="14">
        <v>1680594.1457640701</v>
      </c>
      <c r="K59" s="14">
        <v>1630176.3213911499</v>
      </c>
      <c r="L59" s="15">
        <f t="shared" si="19"/>
        <v>983700.10064537823</v>
      </c>
      <c r="M59" s="15">
        <f t="shared" si="20"/>
        <v>50417.824372920208</v>
      </c>
      <c r="N59" s="15">
        <v>2529196.8917204598</v>
      </c>
      <c r="Q59" s="15">
        <f t="shared" si="21"/>
        <v>119852853.2463094</v>
      </c>
      <c r="R59" s="15"/>
      <c r="S59" s="15"/>
      <c r="V59" s="15">
        <f t="shared" si="26"/>
        <v>8968749.1405198853</v>
      </c>
      <c r="W59" s="15">
        <f t="shared" si="22"/>
        <v>277383.99403668672</v>
      </c>
      <c r="X59" s="15">
        <f t="shared" si="23"/>
        <v>18536042.409732334</v>
      </c>
      <c r="Y59" s="15">
        <f t="shared" si="24"/>
        <v>13124014.69443365</v>
      </c>
      <c r="Z59" s="15">
        <f t="shared" si="25"/>
        <v>5412027.7152986862</v>
      </c>
      <c r="AA59" s="15"/>
      <c r="AB59" s="15"/>
      <c r="AC59" s="15"/>
      <c r="AD59" s="15"/>
    </row>
    <row r="60" spans="2:30" s="9" customFormat="1">
      <c r="B60" s="10"/>
      <c r="C60" s="9">
        <f t="shared" si="27"/>
        <v>2027</v>
      </c>
      <c r="D60" s="9">
        <f t="shared" si="28"/>
        <v>1</v>
      </c>
      <c r="E60" s="9">
        <v>209</v>
      </c>
      <c r="F60" s="12">
        <v>24571459.279153101</v>
      </c>
      <c r="G60" s="12">
        <v>23531718.546958499</v>
      </c>
      <c r="H60" s="12">
        <f t="shared" si="17"/>
        <v>22783219.144015759</v>
      </c>
      <c r="I60" s="12">
        <f t="shared" si="18"/>
        <v>21797125.615875278</v>
      </c>
      <c r="J60" s="11">
        <v>1788240.1351373401</v>
      </c>
      <c r="K60" s="11">
        <v>1734592.9310832201</v>
      </c>
      <c r="L60" s="12">
        <f t="shared" si="19"/>
        <v>986093.52814048156</v>
      </c>
      <c r="M60" s="12">
        <f t="shared" si="20"/>
        <v>53647.204054119997</v>
      </c>
      <c r="N60" s="12">
        <v>3091690.0203673299</v>
      </c>
      <c r="O60" s="10"/>
      <c r="P60" s="10"/>
      <c r="Q60" s="12">
        <f t="shared" si="21"/>
        <v>119921353.9467662</v>
      </c>
      <c r="R60" s="12"/>
      <c r="S60" s="12"/>
      <c r="T60" s="10"/>
      <c r="U60" s="10"/>
      <c r="V60" s="12">
        <f t="shared" si="26"/>
        <v>9543218.5191651247</v>
      </c>
      <c r="W60" s="12">
        <f t="shared" si="22"/>
        <v>295151.08822160063</v>
      </c>
      <c r="X60" s="12">
        <f t="shared" si="23"/>
        <v>21467989.860163558</v>
      </c>
      <c r="Y60" s="12">
        <f t="shared" si="24"/>
        <v>16042794.212962093</v>
      </c>
      <c r="Z60" s="12">
        <f t="shared" si="25"/>
        <v>5425195.6472014664</v>
      </c>
      <c r="AA60" s="12"/>
      <c r="AB60" s="12"/>
      <c r="AC60" s="12"/>
      <c r="AD60" s="12"/>
    </row>
    <row r="61" spans="2:30" s="13" customFormat="1">
      <c r="C61" s="13">
        <f t="shared" si="27"/>
        <v>2027</v>
      </c>
      <c r="D61" s="13">
        <f t="shared" si="28"/>
        <v>2</v>
      </c>
      <c r="E61" s="13">
        <v>210</v>
      </c>
      <c r="F61" s="15">
        <v>24643860.721324101</v>
      </c>
      <c r="G61" s="15">
        <v>23600014.124175198</v>
      </c>
      <c r="H61" s="15">
        <f t="shared" si="17"/>
        <v>22761561.97470374</v>
      </c>
      <c r="I61" s="15">
        <f t="shared" si="18"/>
        <v>21774184.339953449</v>
      </c>
      <c r="J61" s="14">
        <v>1882298.7466203601</v>
      </c>
      <c r="K61" s="14">
        <v>1825829.78422175</v>
      </c>
      <c r="L61" s="15">
        <f t="shared" si="19"/>
        <v>987377.63475029171</v>
      </c>
      <c r="M61" s="15">
        <f t="shared" si="20"/>
        <v>56468.962398610078</v>
      </c>
      <c r="N61" s="15">
        <v>2478851.5037642401</v>
      </c>
      <c r="Q61" s="15">
        <f t="shared" si="21"/>
        <v>119795137.81541499</v>
      </c>
      <c r="R61" s="15"/>
      <c r="S61" s="15"/>
      <c r="V61" s="15">
        <f t="shared" si="26"/>
        <v>10045176.765909642</v>
      </c>
      <c r="W61" s="15">
        <f t="shared" si="22"/>
        <v>310675.57007967553</v>
      </c>
      <c r="X61" s="15">
        <f t="shared" si="23"/>
        <v>18295032.659892861</v>
      </c>
      <c r="Y61" s="15">
        <f t="shared" si="24"/>
        <v>12862772.236996921</v>
      </c>
      <c r="Z61" s="15">
        <f t="shared" si="25"/>
        <v>5432260.42289594</v>
      </c>
      <c r="AA61" s="15"/>
      <c r="AB61" s="15"/>
      <c r="AC61" s="15"/>
      <c r="AD61" s="15"/>
    </row>
    <row r="62" spans="2:30" s="13" customFormat="1">
      <c r="C62" s="13">
        <f t="shared" si="27"/>
        <v>2027</v>
      </c>
      <c r="D62" s="13">
        <f t="shared" si="28"/>
        <v>3</v>
      </c>
      <c r="E62" s="13">
        <v>211</v>
      </c>
      <c r="F62" s="15">
        <v>24746124.445359401</v>
      </c>
      <c r="G62" s="15">
        <v>23697707.084761199</v>
      </c>
      <c r="H62" s="15">
        <f t="shared" si="17"/>
        <v>22739854.956987303</v>
      </c>
      <c r="I62" s="15">
        <f t="shared" si="18"/>
        <v>21751625.681040257</v>
      </c>
      <c r="J62" s="14">
        <v>2006269.4883721001</v>
      </c>
      <c r="K62" s="14">
        <v>1946081.40372094</v>
      </c>
      <c r="L62" s="15">
        <f t="shared" si="19"/>
        <v>988229.27594704553</v>
      </c>
      <c r="M62" s="15">
        <f t="shared" si="20"/>
        <v>60188.084651160054</v>
      </c>
      <c r="N62" s="15">
        <v>2449088.9622627301</v>
      </c>
      <c r="Q62" s="15">
        <f t="shared" si="21"/>
        <v>119671026.72995505</v>
      </c>
      <c r="R62" s="15"/>
      <c r="S62" s="15"/>
      <c r="V62" s="15">
        <f t="shared" si="26"/>
        <v>10706765.696430432</v>
      </c>
      <c r="W62" s="15">
        <f t="shared" si="22"/>
        <v>331137.0833947389</v>
      </c>
      <c r="X62" s="15">
        <f t="shared" si="23"/>
        <v>18145280.169146121</v>
      </c>
      <c r="Y62" s="15">
        <f t="shared" si="24"/>
        <v>12708334.267660415</v>
      </c>
      <c r="Z62" s="15">
        <f t="shared" si="25"/>
        <v>5436945.9014857039</v>
      </c>
      <c r="AA62" s="15"/>
      <c r="AB62" s="15"/>
      <c r="AC62" s="15"/>
      <c r="AD62" s="15"/>
    </row>
    <row r="63" spans="2:30" s="13" customFormat="1">
      <c r="C63" s="13">
        <f t="shared" si="27"/>
        <v>2027</v>
      </c>
      <c r="D63" s="13">
        <f t="shared" si="28"/>
        <v>4</v>
      </c>
      <c r="E63" s="13">
        <v>212</v>
      </c>
      <c r="F63" s="15">
        <v>24836104.9938136</v>
      </c>
      <c r="G63" s="15">
        <v>23782776.2021567</v>
      </c>
      <c r="H63" s="15">
        <f t="shared" si="17"/>
        <v>22747661.208133429</v>
      </c>
      <c r="I63" s="15">
        <f t="shared" si="18"/>
        <v>21756985.730046932</v>
      </c>
      <c r="J63" s="14">
        <v>2088443.7856801699</v>
      </c>
      <c r="K63" s="14">
        <v>2025790.4721097699</v>
      </c>
      <c r="L63" s="15">
        <f t="shared" si="19"/>
        <v>990675.47808649763</v>
      </c>
      <c r="M63" s="15">
        <f t="shared" si="20"/>
        <v>62653.313570400001</v>
      </c>
      <c r="N63" s="15">
        <v>2415071.03954955</v>
      </c>
      <c r="Q63" s="15">
        <f t="shared" si="21"/>
        <v>119700516.13811964</v>
      </c>
      <c r="R63" s="15"/>
      <c r="S63" s="15"/>
      <c r="V63" s="15">
        <f t="shared" si="26"/>
        <v>11145301.472728476</v>
      </c>
      <c r="W63" s="15">
        <f t="shared" si="22"/>
        <v>344700.04554827447</v>
      </c>
      <c r="X63" s="15">
        <f t="shared" si="23"/>
        <v>17982219.288897976</v>
      </c>
      <c r="Y63" s="15">
        <f t="shared" si="24"/>
        <v>12531815.104987323</v>
      </c>
      <c r="Z63" s="15">
        <f t="shared" si="25"/>
        <v>5450404.1839106539</v>
      </c>
      <c r="AA63" s="15"/>
      <c r="AB63" s="15"/>
      <c r="AC63" s="15"/>
      <c r="AD63" s="15"/>
    </row>
    <row r="64" spans="2:30" s="9" customFormat="1">
      <c r="B64" s="10"/>
      <c r="C64" s="9">
        <f t="shared" si="27"/>
        <v>2028</v>
      </c>
      <c r="D64" s="9">
        <f t="shared" si="28"/>
        <v>1</v>
      </c>
      <c r="E64" s="9">
        <v>213</v>
      </c>
      <c r="F64" s="12">
        <v>24975236.305537499</v>
      </c>
      <c r="G64" s="12">
        <v>23914188.2028962</v>
      </c>
      <c r="H64" s="12">
        <f t="shared" si="17"/>
        <v>22783209.64787095</v>
      </c>
      <c r="I64" s="12">
        <f t="shared" si="18"/>
        <v>21787922.344959639</v>
      </c>
      <c r="J64" s="11">
        <v>2192026.65766655</v>
      </c>
      <c r="K64" s="11">
        <v>2126265.8579365602</v>
      </c>
      <c r="L64" s="12">
        <f t="shared" si="19"/>
        <v>995287.30291131139</v>
      </c>
      <c r="M64" s="12">
        <f t="shared" si="20"/>
        <v>65760.799729989842</v>
      </c>
      <c r="N64" s="12">
        <v>2944918.5221602698</v>
      </c>
      <c r="O64" s="10"/>
      <c r="P64" s="10"/>
      <c r="Q64" s="12">
        <f t="shared" si="21"/>
        <v>119870720.26559228</v>
      </c>
      <c r="R64" s="12"/>
      <c r="S64" s="12"/>
      <c r="T64" s="10"/>
      <c r="U64" s="10"/>
      <c r="V64" s="12">
        <f t="shared" si="26"/>
        <v>11698087.400515981</v>
      </c>
      <c r="W64" s="12">
        <f t="shared" si="22"/>
        <v>361796.51754169358</v>
      </c>
      <c r="X64" s="12">
        <f t="shared" si="23"/>
        <v>20756973.294431783</v>
      </c>
      <c r="Y64" s="12">
        <f t="shared" si="24"/>
        <v>15281196.211043309</v>
      </c>
      <c r="Z64" s="12">
        <f t="shared" si="25"/>
        <v>5475777.083388472</v>
      </c>
      <c r="AA64" s="12"/>
      <c r="AB64" s="12"/>
      <c r="AC64" s="12"/>
      <c r="AD64" s="12"/>
    </row>
    <row r="65" spans="2:30" s="13" customFormat="1">
      <c r="C65" s="13">
        <f t="shared" si="27"/>
        <v>2028</v>
      </c>
      <c r="D65" s="13">
        <f t="shared" si="28"/>
        <v>2</v>
      </c>
      <c r="E65" s="13">
        <v>214</v>
      </c>
      <c r="F65" s="15">
        <v>25153026.8366731</v>
      </c>
      <c r="G65" s="15">
        <v>24082699.833277401</v>
      </c>
      <c r="H65" s="15">
        <f t="shared" si="17"/>
        <v>22844367.5779934</v>
      </c>
      <c r="I65" s="15">
        <f t="shared" si="18"/>
        <v>21843300.352358092</v>
      </c>
      <c r="J65" s="14">
        <v>2308659.2586797001</v>
      </c>
      <c r="K65" s="14">
        <v>2239399.4809193099</v>
      </c>
      <c r="L65" s="15">
        <f t="shared" si="19"/>
        <v>1001067.2256353088</v>
      </c>
      <c r="M65" s="15">
        <f t="shared" si="20"/>
        <v>69259.777760390192</v>
      </c>
      <c r="N65" s="15">
        <v>2375370.4278015899</v>
      </c>
      <c r="Q65" s="15">
        <f t="shared" si="21"/>
        <v>120175393.72314484</v>
      </c>
      <c r="R65" s="15"/>
      <c r="S65" s="15"/>
      <c r="V65" s="15">
        <f t="shared" si="26"/>
        <v>12320515.214351816</v>
      </c>
      <c r="W65" s="15">
        <f t="shared" si="22"/>
        <v>381046.86229953612</v>
      </c>
      <c r="X65" s="15">
        <f t="shared" si="23"/>
        <v>17833384.95476139</v>
      </c>
      <c r="Y65" s="15">
        <f t="shared" si="24"/>
        <v>12325808.441898391</v>
      </c>
      <c r="Z65" s="15">
        <f t="shared" si="25"/>
        <v>5507576.5128629999</v>
      </c>
      <c r="AA65" s="15"/>
      <c r="AB65" s="15"/>
      <c r="AC65" s="15"/>
      <c r="AD65" s="15"/>
    </row>
    <row r="66" spans="2:30" s="13" customFormat="1">
      <c r="C66" s="13">
        <f t="shared" si="27"/>
        <v>2028</v>
      </c>
      <c r="D66" s="13">
        <f t="shared" si="28"/>
        <v>3</v>
      </c>
      <c r="E66" s="13">
        <v>215</v>
      </c>
      <c r="F66" s="15">
        <v>25204633.380067401</v>
      </c>
      <c r="G66" s="15">
        <v>24132011.189845201</v>
      </c>
      <c r="H66" s="15">
        <f t="shared" ref="H66:H97" si="29">F66-J66</f>
        <v>22803099.958958149</v>
      </c>
      <c r="I66" s="15">
        <f t="shared" ref="I66:I97" si="30">G66-K66</f>
        <v>21802523.77136923</v>
      </c>
      <c r="J66" s="14">
        <v>2401533.4211092498</v>
      </c>
      <c r="K66" s="14">
        <v>2329487.4184759702</v>
      </c>
      <c r="L66" s="15">
        <f t="shared" ref="L66:L97" si="31">H66-I66</f>
        <v>1000576.187588919</v>
      </c>
      <c r="M66" s="15">
        <f t="shared" ref="M66:M97" si="32">J66-K66</f>
        <v>72046.002633279655</v>
      </c>
      <c r="N66" s="15">
        <v>2359426.8553048801</v>
      </c>
      <c r="Q66" s="15">
        <f t="shared" ref="Q66:Q97" si="33">I66*5.5017049523</f>
        <v>119951053.00558056</v>
      </c>
      <c r="R66" s="15"/>
      <c r="S66" s="15"/>
      <c r="V66" s="15">
        <f t="shared" si="26"/>
        <v>12816152.466549788</v>
      </c>
      <c r="W66" s="15">
        <f t="shared" si="22"/>
        <v>396375.84948093351</v>
      </c>
      <c r="X66" s="15">
        <f t="shared" si="23"/>
        <v>17747952.134831816</v>
      </c>
      <c r="Y66" s="15">
        <f t="shared" si="24"/>
        <v>12243077.168420408</v>
      </c>
      <c r="Z66" s="15">
        <f t="shared" si="25"/>
        <v>5504874.966411409</v>
      </c>
      <c r="AA66" s="15"/>
      <c r="AB66" s="15"/>
      <c r="AC66" s="15"/>
      <c r="AD66" s="15"/>
    </row>
    <row r="67" spans="2:30" s="13" customFormat="1">
      <c r="C67" s="13">
        <f t="shared" si="27"/>
        <v>2028</v>
      </c>
      <c r="D67" s="13">
        <f t="shared" si="28"/>
        <v>4</v>
      </c>
      <c r="E67" s="13">
        <v>216</v>
      </c>
      <c r="F67" s="15">
        <v>25360013.533841699</v>
      </c>
      <c r="G67" s="15">
        <v>24279163.549609601</v>
      </c>
      <c r="H67" s="15">
        <f t="shared" si="29"/>
        <v>22867933.87701007</v>
      </c>
      <c r="I67" s="15">
        <f t="shared" si="30"/>
        <v>21861846.282482922</v>
      </c>
      <c r="J67" s="14">
        <v>2492079.65683163</v>
      </c>
      <c r="K67" s="14">
        <v>2417317.2671266799</v>
      </c>
      <c r="L67" s="15">
        <f t="shared" si="31"/>
        <v>1006087.5945271477</v>
      </c>
      <c r="M67" s="15">
        <f t="shared" si="32"/>
        <v>74762.389704950154</v>
      </c>
      <c r="N67" s="15">
        <v>2439757.0084221698</v>
      </c>
      <c r="Q67" s="15">
        <f t="shared" si="33"/>
        <v>120277427.95875764</v>
      </c>
      <c r="R67" s="15"/>
      <c r="S67" s="15"/>
      <c r="V67" s="15">
        <f t="shared" si="26"/>
        <v>13299366.379831156</v>
      </c>
      <c r="W67" s="15">
        <f t="shared" si="22"/>
        <v>411320.60968550679</v>
      </c>
      <c r="X67" s="15">
        <f t="shared" si="23"/>
        <v>18195107.816077109</v>
      </c>
      <c r="Y67" s="15">
        <f t="shared" si="24"/>
        <v>12659910.714819506</v>
      </c>
      <c r="Z67" s="15">
        <f t="shared" si="25"/>
        <v>5535197.1012576027</v>
      </c>
      <c r="AA67" s="15"/>
      <c r="AB67" s="15"/>
      <c r="AC67" s="15"/>
      <c r="AD67" s="15"/>
    </row>
    <row r="68" spans="2:30" s="9" customFormat="1">
      <c r="B68" s="10"/>
      <c r="C68" s="9">
        <f t="shared" si="27"/>
        <v>2029</v>
      </c>
      <c r="D68" s="9">
        <f t="shared" si="28"/>
        <v>1</v>
      </c>
      <c r="E68" s="9">
        <v>217</v>
      </c>
      <c r="F68" s="12">
        <v>25498386.126419801</v>
      </c>
      <c r="G68" s="12">
        <v>24410961.322327901</v>
      </c>
      <c r="H68" s="12">
        <f t="shared" si="29"/>
        <v>22881065.58061007</v>
      </c>
      <c r="I68" s="12">
        <f t="shared" si="30"/>
        <v>21872160.392892472</v>
      </c>
      <c r="J68" s="11">
        <v>2617320.54580973</v>
      </c>
      <c r="K68" s="11">
        <v>2538800.9294354301</v>
      </c>
      <c r="L68" s="12">
        <f t="shared" si="31"/>
        <v>1008905.1877175979</v>
      </c>
      <c r="M68" s="12">
        <f t="shared" si="32"/>
        <v>78519.616374299861</v>
      </c>
      <c r="N68" s="12">
        <v>2918177.6175316102</v>
      </c>
      <c r="O68" s="10"/>
      <c r="P68" s="10"/>
      <c r="Q68" s="12">
        <f t="shared" si="33"/>
        <v>120334173.15107642</v>
      </c>
      <c r="R68" s="12"/>
      <c r="S68" s="12"/>
      <c r="T68" s="10"/>
      <c r="U68" s="10"/>
      <c r="V68" s="12">
        <f t="shared" si="26"/>
        <v>13967733.646378748</v>
      </c>
      <c r="W68" s="12">
        <f t="shared" si="22"/>
        <v>431991.76225918171</v>
      </c>
      <c r="X68" s="12">
        <f t="shared" si="23"/>
        <v>20693136.197471354</v>
      </c>
      <c r="Y68" s="12">
        <f t="shared" si="24"/>
        <v>15142437.529804284</v>
      </c>
      <c r="Z68" s="12">
        <f t="shared" si="25"/>
        <v>5550698.6676670695</v>
      </c>
      <c r="AA68" s="12"/>
      <c r="AB68" s="12"/>
      <c r="AC68" s="12"/>
      <c r="AD68" s="12"/>
    </row>
    <row r="69" spans="2:30" s="13" customFormat="1">
      <c r="C69" s="13">
        <f t="shared" si="27"/>
        <v>2029</v>
      </c>
      <c r="D69" s="13">
        <f t="shared" si="28"/>
        <v>2</v>
      </c>
      <c r="E69" s="13">
        <v>218</v>
      </c>
      <c r="F69" s="15">
        <v>25581415.307039201</v>
      </c>
      <c r="G69" s="15">
        <v>24489412.481478099</v>
      </c>
      <c r="H69" s="15">
        <f t="shared" si="29"/>
        <v>22884611.63540874</v>
      </c>
      <c r="I69" s="15">
        <f t="shared" si="30"/>
        <v>21873512.91999656</v>
      </c>
      <c r="J69" s="14">
        <v>2696803.6716304598</v>
      </c>
      <c r="K69" s="14">
        <v>2615899.5614815401</v>
      </c>
      <c r="L69" s="15">
        <f t="shared" si="31"/>
        <v>1011098.7154121809</v>
      </c>
      <c r="M69" s="15">
        <f t="shared" si="32"/>
        <v>80904.110148919746</v>
      </c>
      <c r="N69" s="15">
        <v>2403711.06978335</v>
      </c>
      <c r="Q69" s="15">
        <f t="shared" si="33"/>
        <v>120341614.3561431</v>
      </c>
      <c r="R69" s="15"/>
      <c r="S69" s="15"/>
      <c r="V69" s="15">
        <f t="shared" si="26"/>
        <v>14391907.572122388</v>
      </c>
      <c r="W69" s="15">
        <f t="shared" si="22"/>
        <v>445110.54346773645</v>
      </c>
      <c r="X69" s="15">
        <f t="shared" si="23"/>
        <v>18035634.977714851</v>
      </c>
      <c r="Y69" s="15">
        <f t="shared" si="24"/>
        <v>12472868.167867487</v>
      </c>
      <c r="Z69" s="15">
        <f t="shared" si="25"/>
        <v>5562766.8098473633</v>
      </c>
      <c r="AA69" s="15"/>
      <c r="AB69" s="15"/>
      <c r="AC69" s="15"/>
      <c r="AD69" s="15"/>
    </row>
    <row r="70" spans="2:30" s="13" customFormat="1">
      <c r="C70" s="13">
        <f t="shared" si="27"/>
        <v>2029</v>
      </c>
      <c r="D70" s="13">
        <f t="shared" si="28"/>
        <v>3</v>
      </c>
      <c r="E70" s="13">
        <v>219</v>
      </c>
      <c r="F70" s="15">
        <v>25655222.615351502</v>
      </c>
      <c r="G70" s="15">
        <v>24559696.478282198</v>
      </c>
      <c r="H70" s="15">
        <f t="shared" si="29"/>
        <v>22891022.218727183</v>
      </c>
      <c r="I70" s="15">
        <f t="shared" si="30"/>
        <v>21878422.093556609</v>
      </c>
      <c r="J70" s="14">
        <v>2764200.3966243202</v>
      </c>
      <c r="K70" s="14">
        <v>2681274.3847255898</v>
      </c>
      <c r="L70" s="15">
        <f t="shared" si="31"/>
        <v>1012600.1251705736</v>
      </c>
      <c r="M70" s="15">
        <f t="shared" si="32"/>
        <v>82926.011898730416</v>
      </c>
      <c r="N70" s="15">
        <v>2329653.8312428002</v>
      </c>
      <c r="Q70" s="15">
        <f t="shared" si="33"/>
        <v>120368623.18063013</v>
      </c>
      <c r="R70" s="15"/>
      <c r="S70" s="15"/>
      <c r="V70" s="15">
        <f t="shared" si="26"/>
        <v>14751580.560919913</v>
      </c>
      <c r="W70" s="15">
        <f t="shared" si="22"/>
        <v>456234.45033773384</v>
      </c>
      <c r="X70" s="15">
        <f t="shared" si="23"/>
        <v>17659611.928377818</v>
      </c>
      <c r="Y70" s="15">
        <f t="shared" si="24"/>
        <v>12088584.805027273</v>
      </c>
      <c r="Z70" s="15">
        <f t="shared" si="25"/>
        <v>5571027.1233505448</v>
      </c>
      <c r="AA70" s="15"/>
      <c r="AB70" s="15"/>
      <c r="AC70" s="15"/>
      <c r="AD70" s="15"/>
    </row>
    <row r="71" spans="2:30" s="13" customFormat="1">
      <c r="C71" s="13">
        <f t="shared" si="27"/>
        <v>2029</v>
      </c>
      <c r="D71" s="13">
        <f t="shared" si="28"/>
        <v>4</v>
      </c>
      <c r="E71" s="13">
        <v>220</v>
      </c>
      <c r="F71" s="15">
        <v>25775244.814652901</v>
      </c>
      <c r="G71" s="15">
        <v>24674390.409430198</v>
      </c>
      <c r="H71" s="15">
        <f t="shared" si="29"/>
        <v>22916577.233646311</v>
      </c>
      <c r="I71" s="15">
        <f t="shared" si="30"/>
        <v>21901482.855853807</v>
      </c>
      <c r="J71" s="14">
        <v>2858667.5810065898</v>
      </c>
      <c r="K71" s="14">
        <v>2772907.5535763898</v>
      </c>
      <c r="L71" s="15">
        <f t="shared" si="31"/>
        <v>1015094.3777925037</v>
      </c>
      <c r="M71" s="15">
        <f t="shared" si="32"/>
        <v>85760.027430200018</v>
      </c>
      <c r="N71" s="15">
        <v>2368248.1628840799</v>
      </c>
      <c r="Q71" s="15">
        <f t="shared" si="33"/>
        <v>120495496.69076444</v>
      </c>
      <c r="R71" s="15"/>
      <c r="S71" s="15"/>
      <c r="V71" s="15">
        <f t="shared" si="26"/>
        <v>15255719.219781302</v>
      </c>
      <c r="W71" s="15">
        <f t="shared" si="22"/>
        <v>471826.3676221153</v>
      </c>
      <c r="X71" s="15">
        <f t="shared" si="23"/>
        <v>17873600.740736514</v>
      </c>
      <c r="Y71" s="15">
        <f t="shared" si="24"/>
        <v>12288850.975383608</v>
      </c>
      <c r="Z71" s="15">
        <f t="shared" si="25"/>
        <v>5584749.7653529048</v>
      </c>
      <c r="AA71" s="15"/>
      <c r="AB71" s="15"/>
      <c r="AC71" s="15"/>
      <c r="AD71" s="15"/>
    </row>
    <row r="72" spans="2:30" s="9" customFormat="1">
      <c r="B72" s="10"/>
      <c r="C72" s="9">
        <f t="shared" si="27"/>
        <v>2030</v>
      </c>
      <c r="D72" s="9">
        <f t="shared" si="28"/>
        <v>1</v>
      </c>
      <c r="E72" s="9">
        <v>221</v>
      </c>
      <c r="F72" s="12">
        <v>25913566.932534002</v>
      </c>
      <c r="G72" s="12">
        <v>24806053.539630599</v>
      </c>
      <c r="H72" s="12">
        <f t="shared" si="29"/>
        <v>22955236.038314741</v>
      </c>
      <c r="I72" s="12">
        <f t="shared" si="30"/>
        <v>21936472.57223792</v>
      </c>
      <c r="J72" s="11">
        <v>2958330.8942192602</v>
      </c>
      <c r="K72" s="11">
        <v>2869580.9673926798</v>
      </c>
      <c r="L72" s="12">
        <f t="shared" si="31"/>
        <v>1018763.4660768211</v>
      </c>
      <c r="M72" s="12">
        <f t="shared" si="32"/>
        <v>88749.926826580428</v>
      </c>
      <c r="N72" s="12">
        <v>2854148.3711945298</v>
      </c>
      <c r="O72" s="10"/>
      <c r="P72" s="10"/>
      <c r="Q72" s="12">
        <f t="shared" si="33"/>
        <v>120687999.78667448</v>
      </c>
      <c r="R72" s="12"/>
      <c r="S72" s="12"/>
      <c r="T72" s="10"/>
      <c r="U72" s="10"/>
      <c r="V72" s="12">
        <f t="shared" si="26"/>
        <v>15787587.819330132</v>
      </c>
      <c r="W72" s="12">
        <f t="shared" si="22"/>
        <v>488275.91193806013</v>
      </c>
      <c r="X72" s="12">
        <f t="shared" si="23"/>
        <v>20415125.472716101</v>
      </c>
      <c r="Y72" s="12">
        <f t="shared" si="24"/>
        <v>14810189.466178942</v>
      </c>
      <c r="Z72" s="12">
        <f t="shared" si="25"/>
        <v>5604936.0065371599</v>
      </c>
      <c r="AA72" s="12"/>
      <c r="AB72" s="12"/>
      <c r="AC72" s="12"/>
      <c r="AD72" s="12"/>
    </row>
    <row r="73" spans="2:30" s="13" customFormat="1">
      <c r="C73" s="13">
        <f t="shared" si="27"/>
        <v>2030</v>
      </c>
      <c r="D73" s="13">
        <f t="shared" si="28"/>
        <v>2</v>
      </c>
      <c r="E73" s="13">
        <v>222</v>
      </c>
      <c r="F73" s="15">
        <v>26141290.478196599</v>
      </c>
      <c r="G73" s="15">
        <v>25021727.183941901</v>
      </c>
      <c r="H73" s="15">
        <f t="shared" si="29"/>
        <v>23107983.791035868</v>
      </c>
      <c r="I73" s="15">
        <f t="shared" si="30"/>
        <v>22079419.697395992</v>
      </c>
      <c r="J73" s="14">
        <v>3033306.6871607299</v>
      </c>
      <c r="K73" s="14">
        <v>2942307.4865459101</v>
      </c>
      <c r="L73" s="15">
        <f t="shared" si="31"/>
        <v>1028564.0936398767</v>
      </c>
      <c r="M73" s="15">
        <f t="shared" si="32"/>
        <v>90999.200614819769</v>
      </c>
      <c r="N73" s="15">
        <v>2376788.6920042401</v>
      </c>
      <c r="Q73" s="15">
        <f t="shared" si="33"/>
        <v>121474452.69307369</v>
      </c>
      <c r="R73" s="15"/>
      <c r="S73" s="15"/>
      <c r="V73" s="15">
        <f t="shared" si="26"/>
        <v>16187707.669918999</v>
      </c>
      <c r="W73" s="15">
        <f t="shared" si="22"/>
        <v>500650.75267789513</v>
      </c>
      <c r="X73" s="15">
        <f t="shared" si="23"/>
        <v>17992023.989324555</v>
      </c>
      <c r="Y73" s="15">
        <f t="shared" si="24"/>
        <v>12333167.821588086</v>
      </c>
      <c r="Z73" s="15">
        <f t="shared" si="25"/>
        <v>5658856.1677364707</v>
      </c>
      <c r="AA73" s="15"/>
      <c r="AB73" s="15"/>
      <c r="AC73" s="15"/>
      <c r="AD73" s="15"/>
    </row>
    <row r="74" spans="2:30" s="13" customFormat="1">
      <c r="C74" s="13">
        <f t="shared" si="27"/>
        <v>2030</v>
      </c>
      <c r="D74" s="13">
        <f t="shared" si="28"/>
        <v>3</v>
      </c>
      <c r="E74" s="13">
        <v>223</v>
      </c>
      <c r="F74" s="15">
        <v>26196289.712531202</v>
      </c>
      <c r="G74" s="15">
        <v>25074300.634249602</v>
      </c>
      <c r="H74" s="15">
        <f t="shared" si="29"/>
        <v>23093343.023342323</v>
      </c>
      <c r="I74" s="15">
        <f t="shared" si="30"/>
        <v>22064442.345736392</v>
      </c>
      <c r="J74" s="14">
        <v>3102946.6891888799</v>
      </c>
      <c r="K74" s="14">
        <v>3009858.2885132101</v>
      </c>
      <c r="L74" s="15">
        <f t="shared" si="31"/>
        <v>1028900.6776059307</v>
      </c>
      <c r="M74" s="15">
        <f t="shared" si="32"/>
        <v>93088.400675669778</v>
      </c>
      <c r="N74" s="15">
        <v>2359330.03954637</v>
      </c>
      <c r="Q74" s="15">
        <f t="shared" si="33"/>
        <v>121392051.72327574</v>
      </c>
      <c r="R74" s="15"/>
      <c r="S74" s="15"/>
      <c r="V74" s="15">
        <f t="shared" si="26"/>
        <v>16559352.25163433</v>
      </c>
      <c r="W74" s="15">
        <f t="shared" si="22"/>
        <v>512144.91499901906</v>
      </c>
      <c r="X74" s="15">
        <f t="shared" si="23"/>
        <v>17903282.744398631</v>
      </c>
      <c r="Y74" s="15">
        <f t="shared" si="24"/>
        <v>12242574.790989256</v>
      </c>
      <c r="Z74" s="15">
        <f t="shared" si="25"/>
        <v>5660707.9534093747</v>
      </c>
      <c r="AA74" s="15"/>
      <c r="AB74" s="15"/>
      <c r="AC74" s="15"/>
      <c r="AD74" s="15"/>
    </row>
    <row r="75" spans="2:30" s="13" customFormat="1">
      <c r="C75" s="13">
        <f t="shared" si="27"/>
        <v>2030</v>
      </c>
      <c r="D75" s="13">
        <f t="shared" si="28"/>
        <v>4</v>
      </c>
      <c r="E75" s="13">
        <v>224</v>
      </c>
      <c r="F75" s="15">
        <v>26267208.0611476</v>
      </c>
      <c r="G75" s="15">
        <v>25141523.850926802</v>
      </c>
      <c r="H75" s="15">
        <f t="shared" si="29"/>
        <v>23112739.372474</v>
      </c>
      <c r="I75" s="15">
        <f t="shared" si="30"/>
        <v>22081689.222913403</v>
      </c>
      <c r="J75" s="14">
        <v>3154468.6886736001</v>
      </c>
      <c r="K75" s="14">
        <v>3059834.6280133999</v>
      </c>
      <c r="L75" s="15">
        <f t="shared" si="31"/>
        <v>1031050.1495605968</v>
      </c>
      <c r="M75" s="15">
        <f t="shared" si="32"/>
        <v>94634.060660200194</v>
      </c>
      <c r="N75" s="15">
        <v>2328506.7530608401</v>
      </c>
      <c r="Q75" s="15">
        <f t="shared" si="33"/>
        <v>121486938.9528522</v>
      </c>
      <c r="R75" s="15"/>
      <c r="S75" s="15"/>
      <c r="V75" s="15">
        <f t="shared" si="26"/>
        <v>16834307.326160349</v>
      </c>
      <c r="W75" s="15">
        <f t="shared" si="22"/>
        <v>520648.680190482</v>
      </c>
      <c r="X75" s="15">
        <f t="shared" si="23"/>
        <v>17755166.324795291</v>
      </c>
      <c r="Y75" s="15">
        <f t="shared" si="24"/>
        <v>12082632.610888101</v>
      </c>
      <c r="Z75" s="15">
        <f t="shared" si="25"/>
        <v>5672533.7139071906</v>
      </c>
      <c r="AA75" s="15"/>
      <c r="AB75" s="15"/>
      <c r="AC75" s="15"/>
      <c r="AD75" s="15"/>
    </row>
    <row r="76" spans="2:30" s="9" customFormat="1">
      <c r="B76" s="10"/>
      <c r="C76" s="9">
        <f t="shared" si="27"/>
        <v>2031</v>
      </c>
      <c r="D76" s="9">
        <f t="shared" si="28"/>
        <v>1</v>
      </c>
      <c r="E76" s="9">
        <v>225</v>
      </c>
      <c r="F76" s="12">
        <v>26387811.178911101</v>
      </c>
      <c r="G76" s="12">
        <v>25255329.851694401</v>
      </c>
      <c r="H76" s="12">
        <f t="shared" si="29"/>
        <v>23158802.629062101</v>
      </c>
      <c r="I76" s="12">
        <f t="shared" si="30"/>
        <v>22123191.55834087</v>
      </c>
      <c r="J76" s="11">
        <v>3229008.5498489998</v>
      </c>
      <c r="K76" s="11">
        <v>3132138.2933535301</v>
      </c>
      <c r="L76" s="12">
        <f t="shared" si="31"/>
        <v>1035611.0707212314</v>
      </c>
      <c r="M76" s="12">
        <f t="shared" si="32"/>
        <v>96870.256495469715</v>
      </c>
      <c r="N76" s="12">
        <v>2814807.7328800499</v>
      </c>
      <c r="O76" s="10"/>
      <c r="P76" s="10"/>
      <c r="Q76" s="12">
        <f t="shared" si="33"/>
        <v>121715272.55720551</v>
      </c>
      <c r="R76" s="12"/>
      <c r="S76" s="12"/>
      <c r="T76" s="10"/>
      <c r="U76" s="10"/>
      <c r="V76" s="12">
        <f t="shared" si="26"/>
        <v>17232100.759831585</v>
      </c>
      <c r="W76" s="12">
        <f t="shared" ref="W76:W107" si="34">M76*5.5017049523</f>
        <v>532951.56989169691</v>
      </c>
      <c r="X76" s="12">
        <f t="shared" ref="X76:X107" si="35">N76*5.1890047538+L76*5.5017049523</f>
        <v>20303677.263391282</v>
      </c>
      <c r="Y76" s="12">
        <f t="shared" ref="Y76:Y107" si="36">N76*5.1890047538</f>
        <v>14606050.706947578</v>
      </c>
      <c r="Z76" s="12">
        <f t="shared" ref="Z76:Z107" si="37">L76*5.5017049523</f>
        <v>5697626.5564437043</v>
      </c>
      <c r="AA76" s="12"/>
      <c r="AB76" s="12"/>
      <c r="AC76" s="12"/>
      <c r="AD76" s="12"/>
    </row>
    <row r="77" spans="2:30" s="13" customFormat="1">
      <c r="C77" s="13">
        <f t="shared" si="27"/>
        <v>2031</v>
      </c>
      <c r="D77" s="13">
        <f t="shared" si="28"/>
        <v>2</v>
      </c>
      <c r="E77" s="13">
        <v>226</v>
      </c>
      <c r="F77" s="15">
        <v>26525166.680935599</v>
      </c>
      <c r="G77" s="15">
        <v>25386913.588541798</v>
      </c>
      <c r="H77" s="15">
        <f t="shared" si="29"/>
        <v>23163860.105613098</v>
      </c>
      <c r="I77" s="15">
        <f t="shared" si="30"/>
        <v>22126446.210478976</v>
      </c>
      <c r="J77" s="14">
        <v>3361306.5753225</v>
      </c>
      <c r="K77" s="14">
        <v>3260467.3780628201</v>
      </c>
      <c r="L77" s="15">
        <f t="shared" si="31"/>
        <v>1037413.8951341212</v>
      </c>
      <c r="M77" s="15">
        <f t="shared" si="32"/>
        <v>100839.1972596799</v>
      </c>
      <c r="N77" s="15">
        <v>2275706.5955677801</v>
      </c>
      <c r="Q77" s="15">
        <f t="shared" si="33"/>
        <v>121733178.69299175</v>
      </c>
      <c r="R77" s="15"/>
      <c r="S77" s="15"/>
      <c r="V77" s="15">
        <f t="shared" ref="V77:V108" si="38">K77*5.5017049523</f>
        <v>17938129.520700812</v>
      </c>
      <c r="W77" s="15">
        <f t="shared" si="34"/>
        <v>554787.51094953751</v>
      </c>
      <c r="X77" s="15">
        <f t="shared" si="35"/>
        <v>17516197.507099453</v>
      </c>
      <c r="Y77" s="15">
        <f t="shared" si="36"/>
        <v>11808652.342655225</v>
      </c>
      <c r="Z77" s="15">
        <f t="shared" si="37"/>
        <v>5707545.1644442277</v>
      </c>
      <c r="AA77" s="15"/>
      <c r="AB77" s="15"/>
      <c r="AC77" s="15"/>
      <c r="AD77" s="15"/>
    </row>
    <row r="78" spans="2:30" s="13" customFormat="1">
      <c r="C78" s="13">
        <f t="shared" si="27"/>
        <v>2031</v>
      </c>
      <c r="D78" s="13">
        <f t="shared" si="28"/>
        <v>3</v>
      </c>
      <c r="E78" s="13">
        <v>227</v>
      </c>
      <c r="F78" s="15">
        <v>26633017.409701899</v>
      </c>
      <c r="G78" s="15">
        <v>25488604.003524099</v>
      </c>
      <c r="H78" s="15">
        <f t="shared" si="29"/>
        <v>23186455.503928728</v>
      </c>
      <c r="I78" s="15">
        <f t="shared" si="30"/>
        <v>22145438.954924129</v>
      </c>
      <c r="J78" s="14">
        <v>3446561.9057731698</v>
      </c>
      <c r="K78" s="14">
        <v>3343165.0485999701</v>
      </c>
      <c r="L78" s="15">
        <f t="shared" si="31"/>
        <v>1041016.5490045995</v>
      </c>
      <c r="M78" s="15">
        <f t="shared" si="32"/>
        <v>103396.85717319977</v>
      </c>
      <c r="N78" s="15">
        <v>2243885.2645250601</v>
      </c>
      <c r="Q78" s="15">
        <f t="shared" si="33"/>
        <v>121837671.16916342</v>
      </c>
      <c r="R78" s="15"/>
      <c r="S78" s="15"/>
      <c r="V78" s="15">
        <f t="shared" si="38"/>
        <v>18393107.704238724</v>
      </c>
      <c r="W78" s="15">
        <f t="shared" si="34"/>
        <v>568859.00116204889</v>
      </c>
      <c r="X78" s="15">
        <f t="shared" si="35"/>
        <v>17370897.207687166</v>
      </c>
      <c r="Y78" s="15">
        <f t="shared" si="36"/>
        <v>11643531.304602306</v>
      </c>
      <c r="Z78" s="15">
        <f t="shared" si="37"/>
        <v>5727365.9030848602</v>
      </c>
      <c r="AA78" s="15"/>
      <c r="AB78" s="15"/>
      <c r="AC78" s="15"/>
      <c r="AD78" s="15"/>
    </row>
    <row r="79" spans="2:30" s="13" customFormat="1">
      <c r="C79" s="13">
        <f t="shared" si="27"/>
        <v>2031</v>
      </c>
      <c r="D79" s="13">
        <f t="shared" si="28"/>
        <v>4</v>
      </c>
      <c r="E79" s="13">
        <v>228</v>
      </c>
      <c r="F79" s="15">
        <v>26710578.756740902</v>
      </c>
      <c r="G79" s="15">
        <v>25562532.1274864</v>
      </c>
      <c r="H79" s="15">
        <f t="shared" si="29"/>
        <v>23212432.677674051</v>
      </c>
      <c r="I79" s="15">
        <f t="shared" si="30"/>
        <v>22169330.430791549</v>
      </c>
      <c r="J79" s="14">
        <v>3498146.0790668498</v>
      </c>
      <c r="K79" s="14">
        <v>3393201.69669485</v>
      </c>
      <c r="L79" s="15">
        <f t="shared" si="31"/>
        <v>1043102.246882502</v>
      </c>
      <c r="M79" s="15">
        <f t="shared" si="32"/>
        <v>104944.38237199979</v>
      </c>
      <c r="N79" s="15">
        <v>2235363.7990598599</v>
      </c>
      <c r="Q79" s="15">
        <f t="shared" si="33"/>
        <v>121969115.02026096</v>
      </c>
      <c r="R79" s="15"/>
      <c r="S79" s="15"/>
      <c r="V79" s="15">
        <f t="shared" si="38"/>
        <v>18668394.578858819</v>
      </c>
      <c r="W79" s="15">
        <f t="shared" si="34"/>
        <v>577373.02821209608</v>
      </c>
      <c r="X79" s="15">
        <f t="shared" si="35"/>
        <v>17338154.177222759</v>
      </c>
      <c r="Y79" s="15">
        <f t="shared" si="36"/>
        <v>11599313.379794041</v>
      </c>
      <c r="Z79" s="15">
        <f t="shared" si="37"/>
        <v>5738840.7974287188</v>
      </c>
      <c r="AA79" s="15"/>
      <c r="AB79" s="15"/>
      <c r="AC79" s="15"/>
      <c r="AD79" s="15"/>
    </row>
    <row r="80" spans="2:30" s="9" customFormat="1">
      <c r="B80" s="10"/>
      <c r="C80" s="9">
        <f t="shared" ref="C80:C111" si="39">C76+1</f>
        <v>2032</v>
      </c>
      <c r="D80" s="9">
        <f t="shared" ref="D80:D111" si="40">D76</f>
        <v>1</v>
      </c>
      <c r="E80" s="9">
        <v>229</v>
      </c>
      <c r="F80" s="12">
        <v>26892728.292897899</v>
      </c>
      <c r="G80" s="12">
        <v>25736667.302780598</v>
      </c>
      <c r="H80" s="12">
        <f t="shared" si="29"/>
        <v>23285195.55528377</v>
      </c>
      <c r="I80" s="12">
        <f t="shared" si="30"/>
        <v>22237360.547294889</v>
      </c>
      <c r="J80" s="11">
        <v>3607532.7376141301</v>
      </c>
      <c r="K80" s="11">
        <v>3499306.7554857102</v>
      </c>
      <c r="L80" s="12">
        <f t="shared" si="31"/>
        <v>1047835.0079888813</v>
      </c>
      <c r="M80" s="12">
        <f t="shared" si="32"/>
        <v>108225.98212841991</v>
      </c>
      <c r="N80" s="12">
        <v>2723733.6468122299</v>
      </c>
      <c r="O80" s="10"/>
      <c r="P80" s="10"/>
      <c r="Q80" s="12">
        <f t="shared" si="33"/>
        <v>122343396.64913292</v>
      </c>
      <c r="R80" s="12"/>
      <c r="S80" s="12"/>
      <c r="T80" s="10"/>
      <c r="U80" s="10"/>
      <c r="V80" s="12">
        <f t="shared" si="38"/>
        <v>19252153.306272577</v>
      </c>
      <c r="W80" s="12">
        <f t="shared" si="34"/>
        <v>595427.42184345913</v>
      </c>
      <c r="X80" s="12">
        <f t="shared" si="35"/>
        <v>19898345.894039407</v>
      </c>
      <c r="Y80" s="12">
        <f t="shared" si="36"/>
        <v>14133466.84139367</v>
      </c>
      <c r="Z80" s="12">
        <f t="shared" si="37"/>
        <v>5764879.0526457382</v>
      </c>
      <c r="AA80" s="12"/>
      <c r="AB80" s="12"/>
      <c r="AC80" s="12"/>
      <c r="AD80" s="12"/>
    </row>
    <row r="81" spans="2:30" s="13" customFormat="1">
      <c r="C81" s="13">
        <f t="shared" si="39"/>
        <v>2032</v>
      </c>
      <c r="D81" s="13">
        <f t="shared" si="40"/>
        <v>2</v>
      </c>
      <c r="E81" s="13">
        <v>230</v>
      </c>
      <c r="F81" s="15">
        <v>27079164.217019599</v>
      </c>
      <c r="G81" s="15">
        <v>25915329.332854599</v>
      </c>
      <c r="H81" s="15">
        <f t="shared" si="29"/>
        <v>23368684.976989329</v>
      </c>
      <c r="I81" s="15">
        <f t="shared" si="30"/>
        <v>22316164.47002523</v>
      </c>
      <c r="J81" s="14">
        <v>3710479.2400302701</v>
      </c>
      <c r="K81" s="14">
        <v>3599164.86282937</v>
      </c>
      <c r="L81" s="15">
        <f t="shared" si="31"/>
        <v>1052520.5069640987</v>
      </c>
      <c r="M81" s="15">
        <f t="shared" si="32"/>
        <v>111314.37720090011</v>
      </c>
      <c r="N81" s="15">
        <v>2232697.0145353698</v>
      </c>
      <c r="Q81" s="15">
        <f t="shared" si="33"/>
        <v>122776952.58107911</v>
      </c>
      <c r="R81" s="15"/>
      <c r="S81" s="15"/>
      <c r="V81" s="15">
        <f t="shared" si="38"/>
        <v>19801543.149972495</v>
      </c>
      <c r="W81" s="15">
        <f t="shared" si="34"/>
        <v>612418.86030838231</v>
      </c>
      <c r="X81" s="15">
        <f t="shared" si="35"/>
        <v>17376132.70778079</v>
      </c>
      <c r="Y81" s="15">
        <f t="shared" si="36"/>
        <v>11585475.422219101</v>
      </c>
      <c r="Z81" s="15">
        <f t="shared" si="37"/>
        <v>5790657.2855616882</v>
      </c>
      <c r="AA81" s="15"/>
      <c r="AB81" s="15"/>
      <c r="AC81" s="15"/>
      <c r="AD81" s="15"/>
    </row>
    <row r="82" spans="2:30" s="13" customFormat="1">
      <c r="C82" s="13">
        <f t="shared" si="39"/>
        <v>2032</v>
      </c>
      <c r="D82" s="13">
        <f t="shared" si="40"/>
        <v>3</v>
      </c>
      <c r="E82" s="13">
        <v>231</v>
      </c>
      <c r="F82" s="15">
        <v>27149998.634610299</v>
      </c>
      <c r="G82" s="15">
        <v>25983122.553222701</v>
      </c>
      <c r="H82" s="15">
        <f t="shared" si="29"/>
        <v>23374343.403954569</v>
      </c>
      <c r="I82" s="15">
        <f t="shared" si="30"/>
        <v>22320736.979486641</v>
      </c>
      <c r="J82" s="14">
        <v>3775655.2306557298</v>
      </c>
      <c r="K82" s="14">
        <v>3662385.5737360599</v>
      </c>
      <c r="L82" s="15">
        <f t="shared" si="31"/>
        <v>1053606.4244679287</v>
      </c>
      <c r="M82" s="15">
        <f t="shared" si="32"/>
        <v>113269.65691966983</v>
      </c>
      <c r="N82" s="15">
        <v>2311327.7257606699</v>
      </c>
      <c r="Q82" s="15">
        <f t="shared" si="33"/>
        <v>122802109.17902739</v>
      </c>
      <c r="R82" s="15"/>
      <c r="S82" s="15"/>
      <c r="V82" s="15">
        <f t="shared" si="38"/>
        <v>20149364.848255757</v>
      </c>
      <c r="W82" s="15">
        <f t="shared" si="34"/>
        <v>623176.2324202694</v>
      </c>
      <c r="X82" s="15">
        <f t="shared" si="35"/>
        <v>17790122.239832159</v>
      </c>
      <c r="Y82" s="15">
        <f t="shared" si="36"/>
        <v>11993490.556561859</v>
      </c>
      <c r="Z82" s="15">
        <f t="shared" si="37"/>
        <v>5796631.6832702989</v>
      </c>
      <c r="AA82" s="15"/>
      <c r="AB82" s="15"/>
      <c r="AC82" s="15"/>
      <c r="AD82" s="15"/>
    </row>
    <row r="83" spans="2:30" s="13" customFormat="1">
      <c r="C83" s="13">
        <f t="shared" si="39"/>
        <v>2032</v>
      </c>
      <c r="D83" s="13">
        <f t="shared" si="40"/>
        <v>4</v>
      </c>
      <c r="E83" s="13">
        <v>232</v>
      </c>
      <c r="F83" s="15">
        <v>27346866.2247793</v>
      </c>
      <c r="G83" s="15">
        <v>26169773.523501702</v>
      </c>
      <c r="H83" s="15">
        <f t="shared" si="29"/>
        <v>23463646.925059639</v>
      </c>
      <c r="I83" s="15">
        <f t="shared" si="30"/>
        <v>22403050.802773632</v>
      </c>
      <c r="J83" s="14">
        <v>3883219.2997196601</v>
      </c>
      <c r="K83" s="14">
        <v>3766722.72072807</v>
      </c>
      <c r="L83" s="15">
        <f t="shared" si="31"/>
        <v>1060596.1222860068</v>
      </c>
      <c r="M83" s="15">
        <f t="shared" si="32"/>
        <v>116496.57899159007</v>
      </c>
      <c r="N83" s="15">
        <v>2271130.4448170899</v>
      </c>
      <c r="Q83" s="15">
        <f t="shared" si="33"/>
        <v>123254975.54824819</v>
      </c>
      <c r="R83" s="15"/>
      <c r="S83" s="15"/>
      <c r="V83" s="15">
        <f t="shared" si="38"/>
        <v>20723397.046570551</v>
      </c>
      <c r="W83" s="15">
        <f t="shared" si="34"/>
        <v>640929.80556403915</v>
      </c>
      <c r="X83" s="15">
        <f t="shared" si="35"/>
        <v>17619993.613026887</v>
      </c>
      <c r="Y83" s="15">
        <f t="shared" si="36"/>
        <v>11784906.674655788</v>
      </c>
      <c r="Z83" s="15">
        <f t="shared" si="37"/>
        <v>5835086.9383710995</v>
      </c>
      <c r="AA83" s="15"/>
      <c r="AB83" s="15"/>
      <c r="AC83" s="15"/>
      <c r="AD83" s="15"/>
    </row>
    <row r="84" spans="2:30" s="9" customFormat="1">
      <c r="B84" s="10"/>
      <c r="C84" s="9">
        <f t="shared" si="39"/>
        <v>2033</v>
      </c>
      <c r="D84" s="9">
        <f t="shared" si="40"/>
        <v>1</v>
      </c>
      <c r="E84" s="9">
        <v>233</v>
      </c>
      <c r="F84" s="12">
        <v>27418831.7861978</v>
      </c>
      <c r="G84" s="12">
        <v>26238046.533321399</v>
      </c>
      <c r="H84" s="12">
        <f t="shared" si="29"/>
        <v>23468459.518536001</v>
      </c>
      <c r="I84" s="12">
        <f t="shared" si="30"/>
        <v>22406185.433689449</v>
      </c>
      <c r="J84" s="11">
        <v>3950372.2676618001</v>
      </c>
      <c r="K84" s="11">
        <v>3831861.0996319498</v>
      </c>
      <c r="L84" s="12">
        <f t="shared" si="31"/>
        <v>1062274.0848465525</v>
      </c>
      <c r="M84" s="12">
        <f t="shared" si="32"/>
        <v>118511.16802985035</v>
      </c>
      <c r="N84" s="12">
        <v>2765405.8423596099</v>
      </c>
      <c r="O84" s="10"/>
      <c r="P84" s="10"/>
      <c r="Q84" s="12">
        <f t="shared" si="33"/>
        <v>123272221.36268136</v>
      </c>
      <c r="R84" s="12"/>
      <c r="S84" s="12"/>
      <c r="T84" s="10"/>
      <c r="U84" s="10"/>
      <c r="V84" s="12">
        <f t="shared" si="38"/>
        <v>21081769.18837082</v>
      </c>
      <c r="W84" s="12">
        <f t="shared" si="34"/>
        <v>652013.48005268513</v>
      </c>
      <c r="X84" s="12">
        <f t="shared" si="35"/>
        <v>20194022.655490536</v>
      </c>
      <c r="Y84" s="12">
        <f t="shared" si="36"/>
        <v>14349704.062190309</v>
      </c>
      <c r="Z84" s="12">
        <f t="shared" si="37"/>
        <v>5844318.593300228</v>
      </c>
      <c r="AA84" s="12"/>
      <c r="AB84" s="12"/>
      <c r="AC84" s="12"/>
      <c r="AD84" s="12"/>
    </row>
    <row r="85" spans="2:30" s="13" customFormat="1">
      <c r="C85" s="13">
        <f t="shared" si="39"/>
        <v>2033</v>
      </c>
      <c r="D85" s="13">
        <f t="shared" si="40"/>
        <v>2</v>
      </c>
      <c r="E85" s="13">
        <v>234</v>
      </c>
      <c r="F85" s="15">
        <v>27526443.253056198</v>
      </c>
      <c r="G85" s="15">
        <v>26340214.442463901</v>
      </c>
      <c r="H85" s="15">
        <f t="shared" si="29"/>
        <v>23493637.422507897</v>
      </c>
      <c r="I85" s="15">
        <f t="shared" si="30"/>
        <v>22428392.786832049</v>
      </c>
      <c r="J85" s="14">
        <v>4032805.8305482999</v>
      </c>
      <c r="K85" s="14">
        <v>3911821.65563185</v>
      </c>
      <c r="L85" s="15">
        <f t="shared" si="31"/>
        <v>1065244.6356758475</v>
      </c>
      <c r="M85" s="15">
        <f t="shared" si="32"/>
        <v>120984.17491644993</v>
      </c>
      <c r="N85" s="15">
        <v>2255717.4344977802</v>
      </c>
      <c r="Q85" s="15">
        <f t="shared" si="33"/>
        <v>123394399.66744348</v>
      </c>
      <c r="R85" s="15"/>
      <c r="S85" s="15"/>
      <c r="V85" s="15">
        <f t="shared" si="38"/>
        <v>21521688.575304136</v>
      </c>
      <c r="W85" s="15">
        <f t="shared" si="34"/>
        <v>665619.23428776208</v>
      </c>
      <c r="X85" s="15">
        <f t="shared" si="35"/>
        <v>17565590.178347342</v>
      </c>
      <c r="Y85" s="15">
        <f t="shared" si="36"/>
        <v>11704928.490838522</v>
      </c>
      <c r="Z85" s="15">
        <f t="shared" si="37"/>
        <v>5860661.6875088196</v>
      </c>
      <c r="AA85" s="15"/>
      <c r="AB85" s="15"/>
      <c r="AC85" s="15"/>
      <c r="AD85" s="15"/>
    </row>
    <row r="86" spans="2:30" s="13" customFormat="1">
      <c r="C86" s="13">
        <f t="shared" si="39"/>
        <v>2033</v>
      </c>
      <c r="D86" s="13">
        <f t="shared" si="40"/>
        <v>3</v>
      </c>
      <c r="E86" s="13">
        <v>235</v>
      </c>
      <c r="F86" s="15">
        <v>27617504.846994001</v>
      </c>
      <c r="G86" s="15">
        <v>26427529.887925901</v>
      </c>
      <c r="H86" s="15">
        <f t="shared" si="29"/>
        <v>23503717.88779474</v>
      </c>
      <c r="I86" s="15">
        <f t="shared" si="30"/>
        <v>22437156.53750262</v>
      </c>
      <c r="J86" s="14">
        <v>4113786.95919926</v>
      </c>
      <c r="K86" s="14">
        <v>3990373.3504232801</v>
      </c>
      <c r="L86" s="15">
        <f t="shared" si="31"/>
        <v>1066561.3502921201</v>
      </c>
      <c r="M86" s="15">
        <f t="shared" si="32"/>
        <v>123413.60877597984</v>
      </c>
      <c r="N86" s="15">
        <v>2301470.3952683001</v>
      </c>
      <c r="Q86" s="15">
        <f t="shared" si="33"/>
        <v>123442615.23790848</v>
      </c>
      <c r="R86" s="15"/>
      <c r="S86" s="15"/>
      <c r="V86" s="15">
        <f t="shared" si="38"/>
        <v>21953856.823549703</v>
      </c>
      <c r="W86" s="15">
        <f t="shared" si="34"/>
        <v>678985.26258402306</v>
      </c>
      <c r="X86" s="15">
        <f t="shared" si="35"/>
        <v>17810246.684611104</v>
      </c>
      <c r="Y86" s="15">
        <f t="shared" si="36"/>
        <v>11942340.821777174</v>
      </c>
      <c r="Z86" s="15">
        <f t="shared" si="37"/>
        <v>5867905.862833932</v>
      </c>
      <c r="AA86" s="15"/>
      <c r="AB86" s="15"/>
      <c r="AC86" s="15"/>
      <c r="AD86" s="15"/>
    </row>
    <row r="87" spans="2:30" s="13" customFormat="1">
      <c r="C87" s="13">
        <f t="shared" si="39"/>
        <v>2033</v>
      </c>
      <c r="D87" s="13">
        <f t="shared" si="40"/>
        <v>4</v>
      </c>
      <c r="E87" s="13">
        <v>236</v>
      </c>
      <c r="F87" s="15">
        <v>27784143.6691227</v>
      </c>
      <c r="G87" s="15">
        <v>26586404.685570501</v>
      </c>
      <c r="H87" s="15">
        <f t="shared" si="29"/>
        <v>23568506.457132649</v>
      </c>
      <c r="I87" s="15">
        <f t="shared" si="30"/>
        <v>22497236.589940161</v>
      </c>
      <c r="J87" s="14">
        <v>4215637.21199005</v>
      </c>
      <c r="K87" s="14">
        <v>4089168.0956303398</v>
      </c>
      <c r="L87" s="15">
        <f t="shared" si="31"/>
        <v>1071269.8671924882</v>
      </c>
      <c r="M87" s="15">
        <f t="shared" si="32"/>
        <v>126469.11635971023</v>
      </c>
      <c r="N87" s="15">
        <v>2264100.0855684299</v>
      </c>
      <c r="Q87" s="15">
        <f t="shared" si="33"/>
        <v>123773157.95993854</v>
      </c>
      <c r="R87" s="15"/>
      <c r="S87" s="15"/>
      <c r="V87" s="15">
        <f t="shared" si="38"/>
        <v>22497396.362516601</v>
      </c>
      <c r="W87" s="15">
        <f t="shared" si="34"/>
        <v>695795.76378922269</v>
      </c>
      <c r="X87" s="15">
        <f t="shared" si="35"/>
        <v>17642236.840676244</v>
      </c>
      <c r="Y87" s="15">
        <f t="shared" si="36"/>
        <v>11748426.107093569</v>
      </c>
      <c r="Z87" s="15">
        <f t="shared" si="37"/>
        <v>5893810.7335826755</v>
      </c>
      <c r="AA87" s="15"/>
      <c r="AB87" s="15"/>
      <c r="AC87" s="15"/>
      <c r="AD87" s="15"/>
    </row>
    <row r="88" spans="2:30" s="9" customFormat="1">
      <c r="B88" s="10"/>
      <c r="C88" s="9">
        <f t="shared" si="39"/>
        <v>2034</v>
      </c>
      <c r="D88" s="9">
        <f t="shared" si="40"/>
        <v>1</v>
      </c>
      <c r="E88" s="9">
        <v>237</v>
      </c>
      <c r="F88" s="12">
        <v>27936541.4012997</v>
      </c>
      <c r="G88" s="12">
        <v>26731187.567448799</v>
      </c>
      <c r="H88" s="12">
        <f t="shared" si="29"/>
        <v>23631220.282209191</v>
      </c>
      <c r="I88" s="12">
        <f t="shared" si="30"/>
        <v>22555026.081930999</v>
      </c>
      <c r="J88" s="11">
        <v>4305321.1190905096</v>
      </c>
      <c r="K88" s="11">
        <v>4176161.4855177999</v>
      </c>
      <c r="L88" s="12">
        <f t="shared" si="31"/>
        <v>1076194.2002781928</v>
      </c>
      <c r="M88" s="12">
        <f t="shared" si="32"/>
        <v>129159.63357270975</v>
      </c>
      <c r="N88" s="12">
        <v>2859426.2644005399</v>
      </c>
      <c r="O88" s="10"/>
      <c r="P88" s="10"/>
      <c r="Q88" s="12">
        <f t="shared" si="33"/>
        <v>124091098.69421543</v>
      </c>
      <c r="R88" s="12"/>
      <c r="S88" s="12"/>
      <c r="T88" s="10"/>
      <c r="U88" s="10"/>
      <c r="V88" s="12">
        <f t="shared" si="38"/>
        <v>22976008.326477803</v>
      </c>
      <c r="W88" s="12">
        <f t="shared" si="34"/>
        <v>710598.1956642305</v>
      </c>
      <c r="X88" s="12">
        <f t="shared" si="35"/>
        <v>20758479.440422051</v>
      </c>
      <c r="Y88" s="12">
        <f t="shared" si="36"/>
        <v>14837576.479114978</v>
      </c>
      <c r="Z88" s="12">
        <f t="shared" si="37"/>
        <v>5920902.9613070711</v>
      </c>
      <c r="AA88" s="12"/>
      <c r="AB88" s="12"/>
      <c r="AC88" s="12"/>
      <c r="AD88" s="12"/>
    </row>
    <row r="89" spans="2:30" s="13" customFormat="1">
      <c r="C89" s="13">
        <f t="shared" si="39"/>
        <v>2034</v>
      </c>
      <c r="D89" s="13">
        <f t="shared" si="40"/>
        <v>2</v>
      </c>
      <c r="E89" s="13">
        <v>238</v>
      </c>
      <c r="F89" s="15">
        <v>28169960.400603499</v>
      </c>
      <c r="G89" s="15">
        <v>26953539.897875398</v>
      </c>
      <c r="H89" s="15">
        <f t="shared" si="29"/>
        <v>23758074.607765239</v>
      </c>
      <c r="I89" s="15">
        <f t="shared" si="30"/>
        <v>22674010.678822286</v>
      </c>
      <c r="J89" s="14">
        <v>4411885.7928382596</v>
      </c>
      <c r="K89" s="14">
        <v>4279529.2190531101</v>
      </c>
      <c r="L89" s="15">
        <f t="shared" si="31"/>
        <v>1084063.9289429523</v>
      </c>
      <c r="M89" s="15">
        <f t="shared" si="32"/>
        <v>132356.57378514949</v>
      </c>
      <c r="N89" s="15">
        <v>2294208.7927489202</v>
      </c>
      <c r="Q89" s="15">
        <f t="shared" si="33"/>
        <v>124745716.84017965</v>
      </c>
      <c r="R89" s="15"/>
      <c r="S89" s="15"/>
      <c r="V89" s="15">
        <f t="shared" si="38"/>
        <v>23544707.097977046</v>
      </c>
      <c r="W89" s="15">
        <f t="shared" si="34"/>
        <v>728186.8174632173</v>
      </c>
      <c r="X89" s="15">
        <f t="shared" si="35"/>
        <v>17868860.218259141</v>
      </c>
      <c r="Y89" s="15">
        <f t="shared" si="36"/>
        <v>11904660.331783906</v>
      </c>
      <c r="Z89" s="15">
        <f t="shared" si="37"/>
        <v>5964199.8864752362</v>
      </c>
      <c r="AA89" s="15"/>
      <c r="AB89" s="15"/>
      <c r="AC89" s="15"/>
      <c r="AD89" s="15"/>
    </row>
    <row r="90" spans="2:30" s="13" customFormat="1">
      <c r="C90" s="13">
        <f t="shared" si="39"/>
        <v>2034</v>
      </c>
      <c r="D90" s="13">
        <f t="shared" si="40"/>
        <v>3</v>
      </c>
      <c r="E90" s="13">
        <v>239</v>
      </c>
      <c r="F90" s="15">
        <v>28224858.392063599</v>
      </c>
      <c r="G90" s="15">
        <v>27005260.029757299</v>
      </c>
      <c r="H90" s="15">
        <f t="shared" si="29"/>
        <v>23749845.261651829</v>
      </c>
      <c r="I90" s="15">
        <f t="shared" si="30"/>
        <v>22664497.293257888</v>
      </c>
      <c r="J90" s="14">
        <v>4475013.1304117702</v>
      </c>
      <c r="K90" s="14">
        <v>4340762.7364994101</v>
      </c>
      <c r="L90" s="15">
        <f t="shared" si="31"/>
        <v>1085347.9683939405</v>
      </c>
      <c r="M90" s="15">
        <f t="shared" si="32"/>
        <v>134250.39391236007</v>
      </c>
      <c r="N90" s="15">
        <v>2273850.7956609102</v>
      </c>
      <c r="Q90" s="15">
        <f t="shared" si="33"/>
        <v>124693376.99970686</v>
      </c>
      <c r="R90" s="15"/>
      <c r="S90" s="15"/>
      <c r="V90" s="15">
        <f t="shared" si="38"/>
        <v>23881595.844158106</v>
      </c>
      <c r="W90" s="15">
        <f t="shared" si="34"/>
        <v>738606.05703585711</v>
      </c>
      <c r="X90" s="15">
        <f t="shared" si="35"/>
        <v>17770286.88079806</v>
      </c>
      <c r="Y90" s="15">
        <f t="shared" si="36"/>
        <v>11799022.588116376</v>
      </c>
      <c r="Z90" s="15">
        <f t="shared" si="37"/>
        <v>5971264.2926816856</v>
      </c>
      <c r="AA90" s="15"/>
      <c r="AB90" s="15"/>
      <c r="AC90" s="15"/>
      <c r="AD90" s="15"/>
    </row>
    <row r="91" spans="2:30" s="13" customFormat="1">
      <c r="C91" s="13">
        <f t="shared" si="39"/>
        <v>2034</v>
      </c>
      <c r="D91" s="13">
        <f t="shared" si="40"/>
        <v>4</v>
      </c>
      <c r="E91" s="13">
        <v>240</v>
      </c>
      <c r="F91" s="15">
        <v>28266098.718145501</v>
      </c>
      <c r="G91" s="15">
        <v>27044125.6894283</v>
      </c>
      <c r="H91" s="15">
        <f t="shared" si="29"/>
        <v>23751130.56189784</v>
      </c>
      <c r="I91" s="15">
        <f t="shared" si="30"/>
        <v>22664606.57786807</v>
      </c>
      <c r="J91" s="14">
        <v>4514968.1562476596</v>
      </c>
      <c r="K91" s="14">
        <v>4379519.1115602301</v>
      </c>
      <c r="L91" s="15">
        <f t="shared" si="31"/>
        <v>1086523.9840297699</v>
      </c>
      <c r="M91" s="15">
        <f t="shared" si="32"/>
        <v>135449.04468742944</v>
      </c>
      <c r="N91" s="15">
        <v>2245500.6897695898</v>
      </c>
      <c r="Q91" s="15">
        <f t="shared" si="33"/>
        <v>124693978.25138791</v>
      </c>
      <c r="R91" s="15"/>
      <c r="S91" s="15"/>
      <c r="V91" s="15">
        <f t="shared" si="38"/>
        <v>24094821.984763414</v>
      </c>
      <c r="W91" s="15">
        <f t="shared" si="34"/>
        <v>745200.67994113453</v>
      </c>
      <c r="X91" s="15">
        <f t="shared" si="35"/>
        <v>17629648.137604892</v>
      </c>
      <c r="Y91" s="15">
        <f t="shared" si="36"/>
        <v>11651913.75387558</v>
      </c>
      <c r="Z91" s="15">
        <f t="shared" si="37"/>
        <v>5977734.3837293107</v>
      </c>
      <c r="AA91" s="15"/>
      <c r="AB91" s="15"/>
      <c r="AC91" s="15"/>
      <c r="AD91" s="15"/>
    </row>
    <row r="92" spans="2:30" s="9" customFormat="1">
      <c r="B92" s="10"/>
      <c r="C92" s="9">
        <f t="shared" si="39"/>
        <v>2035</v>
      </c>
      <c r="D92" s="9">
        <f t="shared" si="40"/>
        <v>1</v>
      </c>
      <c r="E92" s="9">
        <v>241</v>
      </c>
      <c r="F92" s="12">
        <v>28305004.6188372</v>
      </c>
      <c r="G92" s="12">
        <v>27081640.061674699</v>
      </c>
      <c r="H92" s="12">
        <f t="shared" si="29"/>
        <v>23703710.203060098</v>
      </c>
      <c r="I92" s="12">
        <f t="shared" si="30"/>
        <v>22618384.478370909</v>
      </c>
      <c r="J92" s="11">
        <v>4601294.4157771003</v>
      </c>
      <c r="K92" s="11">
        <v>4463255.5833037896</v>
      </c>
      <c r="L92" s="12">
        <f t="shared" si="31"/>
        <v>1085325.7246891893</v>
      </c>
      <c r="M92" s="12">
        <f t="shared" si="32"/>
        <v>138038.83247331064</v>
      </c>
      <c r="N92" s="12">
        <v>2735041.3910522601</v>
      </c>
      <c r="O92" s="10"/>
      <c r="P92" s="10"/>
      <c r="Q92" s="12">
        <f t="shared" si="33"/>
        <v>124439677.89767867</v>
      </c>
      <c r="R92" s="12"/>
      <c r="S92" s="12"/>
      <c r="T92" s="10"/>
      <c r="U92" s="10"/>
      <c r="V92" s="12">
        <f t="shared" si="38"/>
        <v>24555515.346043084</v>
      </c>
      <c r="W92" s="12">
        <f t="shared" si="34"/>
        <v>759448.92822812323</v>
      </c>
      <c r="X92" s="12">
        <f t="shared" si="35"/>
        <v>20163284.694391042</v>
      </c>
      <c r="Y92" s="12">
        <f t="shared" si="36"/>
        <v>14192142.780009942</v>
      </c>
      <c r="Z92" s="12">
        <f t="shared" si="37"/>
        <v>5971141.9143810989</v>
      </c>
      <c r="AA92" s="12"/>
      <c r="AB92" s="12"/>
      <c r="AC92" s="12"/>
      <c r="AD92" s="12"/>
    </row>
    <row r="93" spans="2:30" s="13" customFormat="1">
      <c r="C93" s="13">
        <f t="shared" si="39"/>
        <v>2035</v>
      </c>
      <c r="D93" s="13">
        <f t="shared" si="40"/>
        <v>2</v>
      </c>
      <c r="E93" s="13">
        <v>242</v>
      </c>
      <c r="F93" s="15">
        <v>28465965.483622599</v>
      </c>
      <c r="G93" s="15">
        <v>27235149.454394501</v>
      </c>
      <c r="H93" s="15">
        <f t="shared" si="29"/>
        <v>23778306.379521199</v>
      </c>
      <c r="I93" s="15">
        <f t="shared" si="30"/>
        <v>22688120.123416141</v>
      </c>
      <c r="J93" s="14">
        <v>4687659.1041013999</v>
      </c>
      <c r="K93" s="14">
        <v>4547029.33097836</v>
      </c>
      <c r="L93" s="15">
        <f t="shared" si="31"/>
        <v>1090186.2561050579</v>
      </c>
      <c r="M93" s="15">
        <f t="shared" si="32"/>
        <v>140629.77312303986</v>
      </c>
      <c r="N93" s="15">
        <v>2227854.00886101</v>
      </c>
      <c r="Q93" s="15">
        <f t="shared" si="33"/>
        <v>124823342.84137587</v>
      </c>
      <c r="R93" s="15"/>
      <c r="S93" s="15"/>
      <c r="V93" s="15">
        <f t="shared" si="38"/>
        <v>25016413.788496997</v>
      </c>
      <c r="W93" s="15">
        <f t="shared" si="34"/>
        <v>773703.51923185389</v>
      </c>
      <c r="X93" s="15">
        <f t="shared" si="35"/>
        <v>17558228.16689476</v>
      </c>
      <c r="Y93" s="15">
        <f t="shared" si="36"/>
        <v>11560345.042752167</v>
      </c>
      <c r="Z93" s="15">
        <f t="shared" si="37"/>
        <v>5997883.1241425928</v>
      </c>
      <c r="AA93" s="15"/>
      <c r="AB93" s="15"/>
      <c r="AC93" s="15"/>
      <c r="AD93" s="15"/>
    </row>
    <row r="94" spans="2:30" s="13" customFormat="1">
      <c r="C94" s="13">
        <f t="shared" si="39"/>
        <v>2035</v>
      </c>
      <c r="D94" s="13">
        <f t="shared" si="40"/>
        <v>3</v>
      </c>
      <c r="E94" s="13">
        <v>243</v>
      </c>
      <c r="F94" s="15">
        <v>28589910.6206058</v>
      </c>
      <c r="G94" s="15">
        <v>27352370.7333542</v>
      </c>
      <c r="H94" s="15">
        <f t="shared" si="29"/>
        <v>23836291.484465338</v>
      </c>
      <c r="I94" s="15">
        <f t="shared" si="30"/>
        <v>22741360.171297949</v>
      </c>
      <c r="J94" s="14">
        <v>4753619.1361404601</v>
      </c>
      <c r="K94" s="14">
        <v>4611010.5620562499</v>
      </c>
      <c r="L94" s="15">
        <f t="shared" si="31"/>
        <v>1094931.3131673895</v>
      </c>
      <c r="M94" s="15">
        <f t="shared" si="32"/>
        <v>142608.57408421021</v>
      </c>
      <c r="N94" s="15">
        <v>2193714.95407657</v>
      </c>
      <c r="Q94" s="15">
        <f t="shared" si="33"/>
        <v>125116253.8764679</v>
      </c>
      <c r="R94" s="15"/>
      <c r="S94" s="15"/>
      <c r="V94" s="15">
        <f t="shared" si="38"/>
        <v>25368419.644372478</v>
      </c>
      <c r="W94" s="15">
        <f t="shared" si="34"/>
        <v>784590.29827954073</v>
      </c>
      <c r="X94" s="15">
        <f t="shared" si="35"/>
        <v>17407186.353266839</v>
      </c>
      <c r="Y94" s="15">
        <f t="shared" si="36"/>
        <v>11383197.32518547</v>
      </c>
      <c r="Z94" s="15">
        <f t="shared" si="37"/>
        <v>6023989.0280813687</v>
      </c>
      <c r="AA94" s="15"/>
      <c r="AB94" s="15"/>
      <c r="AC94" s="15"/>
      <c r="AD94" s="15"/>
    </row>
    <row r="95" spans="2:30" s="13" customFormat="1">
      <c r="C95" s="13">
        <f t="shared" si="39"/>
        <v>2035</v>
      </c>
      <c r="D95" s="13">
        <f t="shared" si="40"/>
        <v>4</v>
      </c>
      <c r="E95" s="13">
        <v>244</v>
      </c>
      <c r="F95" s="15">
        <v>28646458.5031901</v>
      </c>
      <c r="G95" s="15">
        <v>27406892.45324</v>
      </c>
      <c r="H95" s="15">
        <f t="shared" si="29"/>
        <v>23795972.849407628</v>
      </c>
      <c r="I95" s="15">
        <f t="shared" si="30"/>
        <v>22701921.369070999</v>
      </c>
      <c r="J95" s="14">
        <v>4850485.6537824702</v>
      </c>
      <c r="K95" s="14">
        <v>4704971.0841690004</v>
      </c>
      <c r="L95" s="15">
        <f t="shared" si="31"/>
        <v>1094051.4803366289</v>
      </c>
      <c r="M95" s="15">
        <f t="shared" si="32"/>
        <v>145514.56961346976</v>
      </c>
      <c r="N95" s="15">
        <v>2151276.0339046898</v>
      </c>
      <c r="Q95" s="15">
        <f t="shared" si="33"/>
        <v>124899273.22294311</v>
      </c>
      <c r="R95" s="15"/>
      <c r="S95" s="15"/>
      <c r="V95" s="15">
        <f t="shared" si="38"/>
        <v>25885362.714200888</v>
      </c>
      <c r="W95" s="15">
        <f t="shared" si="34"/>
        <v>800578.22827422968</v>
      </c>
      <c r="X95" s="15">
        <f t="shared" si="35"/>
        <v>17182130.014106624</v>
      </c>
      <c r="Y95" s="15">
        <f t="shared" si="36"/>
        <v>11162981.566667445</v>
      </c>
      <c r="Z95" s="15">
        <f t="shared" si="37"/>
        <v>6019148.447439177</v>
      </c>
      <c r="AA95" s="15"/>
      <c r="AB95" s="15"/>
      <c r="AC95" s="15"/>
      <c r="AD95" s="15"/>
    </row>
    <row r="96" spans="2:30" s="9" customFormat="1">
      <c r="B96" s="10"/>
      <c r="C96" s="9">
        <f t="shared" si="39"/>
        <v>2036</v>
      </c>
      <c r="D96" s="9">
        <f t="shared" si="40"/>
        <v>1</v>
      </c>
      <c r="E96" s="9">
        <v>245</v>
      </c>
      <c r="F96" s="12">
        <v>28818431.5846209</v>
      </c>
      <c r="G96" s="12">
        <v>27571097.763503499</v>
      </c>
      <c r="H96" s="12">
        <f t="shared" si="29"/>
        <v>23862441.110339589</v>
      </c>
      <c r="I96" s="12">
        <f t="shared" si="30"/>
        <v>22763787.003450628</v>
      </c>
      <c r="J96" s="11">
        <v>4955990.4742813101</v>
      </c>
      <c r="K96" s="11">
        <v>4807310.76005287</v>
      </c>
      <c r="L96" s="12">
        <f t="shared" si="31"/>
        <v>1098654.106888961</v>
      </c>
      <c r="M96" s="12">
        <f t="shared" si="32"/>
        <v>148679.71422844008</v>
      </c>
      <c r="N96" s="12">
        <v>2692596.1775989202</v>
      </c>
      <c r="O96" s="10"/>
      <c r="P96" s="10"/>
      <c r="Q96" s="12">
        <f t="shared" si="33"/>
        <v>125239639.68998669</v>
      </c>
      <c r="R96" s="12"/>
      <c r="S96" s="12"/>
      <c r="T96" s="10"/>
      <c r="U96" s="10"/>
      <c r="V96" s="12">
        <f t="shared" si="38"/>
        <v>26448405.415827952</v>
      </c>
      <c r="W96" s="12">
        <f t="shared" si="34"/>
        <v>817991.92007715756</v>
      </c>
      <c r="X96" s="12">
        <f t="shared" si="35"/>
        <v>20016365.106360234</v>
      </c>
      <c r="Y96" s="12">
        <f t="shared" si="36"/>
        <v>13971894.365624506</v>
      </c>
      <c r="Z96" s="12">
        <f t="shared" si="37"/>
        <v>6044470.7407357302</v>
      </c>
      <c r="AA96" s="12"/>
      <c r="AB96" s="12"/>
      <c r="AC96" s="12"/>
      <c r="AD96" s="12"/>
    </row>
    <row r="97" spans="1:30" s="13" customFormat="1">
      <c r="C97" s="13">
        <f t="shared" si="39"/>
        <v>2036</v>
      </c>
      <c r="D97" s="13">
        <f t="shared" si="40"/>
        <v>2</v>
      </c>
      <c r="E97" s="13">
        <v>246</v>
      </c>
      <c r="F97" s="15">
        <v>28960637.079276301</v>
      </c>
      <c r="G97" s="15">
        <v>27706948.339812499</v>
      </c>
      <c r="H97" s="15">
        <f t="shared" si="29"/>
        <v>23932869.38732788</v>
      </c>
      <c r="I97" s="15">
        <f t="shared" si="30"/>
        <v>22830013.678622529</v>
      </c>
      <c r="J97" s="14">
        <v>5027767.6919484204</v>
      </c>
      <c r="K97" s="14">
        <v>4876934.6611899696</v>
      </c>
      <c r="L97" s="15">
        <f t="shared" si="31"/>
        <v>1102855.7087053508</v>
      </c>
      <c r="M97" s="15">
        <f t="shared" si="32"/>
        <v>150833.03075845074</v>
      </c>
      <c r="N97" s="15">
        <v>2163943.5388675402</v>
      </c>
      <c r="Q97" s="15">
        <f t="shared" si="33"/>
        <v>125603999.31675431</v>
      </c>
      <c r="R97" s="15"/>
      <c r="S97" s="15"/>
      <c r="V97" s="15">
        <f t="shared" si="38"/>
        <v>26831455.57751238</v>
      </c>
      <c r="W97" s="15">
        <f t="shared" si="34"/>
        <v>829838.83229418669</v>
      </c>
      <c r="X97" s="15">
        <f t="shared" si="35"/>
        <v>17296300.024395015</v>
      </c>
      <c r="Y97" s="15">
        <f t="shared" si="36"/>
        <v>11228713.31013846</v>
      </c>
      <c r="Z97" s="15">
        <f t="shared" si="37"/>
        <v>6067586.7142565539</v>
      </c>
      <c r="AA97" s="15"/>
      <c r="AB97" s="15"/>
      <c r="AC97" s="15"/>
      <c r="AD97" s="15"/>
    </row>
    <row r="98" spans="1:30" s="13" customFormat="1">
      <c r="C98" s="13">
        <f t="shared" si="39"/>
        <v>2036</v>
      </c>
      <c r="D98" s="13">
        <f t="shared" si="40"/>
        <v>3</v>
      </c>
      <c r="E98" s="13">
        <v>247</v>
      </c>
      <c r="F98" s="15">
        <v>29019007.842502501</v>
      </c>
      <c r="G98" s="15">
        <v>27762607.5834677</v>
      </c>
      <c r="H98" s="15">
        <f t="shared" ref="H98:H115" si="41">F98-J98</f>
        <v>23891276.948148191</v>
      </c>
      <c r="I98" s="15">
        <f t="shared" ref="I98:I115" si="42">G98-K98</f>
        <v>22788708.61594402</v>
      </c>
      <c r="J98" s="14">
        <v>5127730.8943543099</v>
      </c>
      <c r="K98" s="14">
        <v>4973898.9675236801</v>
      </c>
      <c r="L98" s="15">
        <f t="shared" ref="L98:L115" si="43">H98-I98</f>
        <v>1102568.3322041705</v>
      </c>
      <c r="M98" s="15">
        <f t="shared" ref="M98:M115" si="44">J98-K98</f>
        <v>153831.92683062982</v>
      </c>
      <c r="N98" s="15">
        <v>2100410.13032674</v>
      </c>
      <c r="Q98" s="15">
        <f t="shared" ref="Q98:Q115" si="45">I98*5.5017049523</f>
        <v>125376751.04886089</v>
      </c>
      <c r="R98" s="15"/>
      <c r="S98" s="15"/>
      <c r="V98" s="15">
        <f t="shared" si="38"/>
        <v>27364924.581864886</v>
      </c>
      <c r="W98" s="15">
        <f t="shared" si="34"/>
        <v>846337.87366592733</v>
      </c>
      <c r="X98" s="15">
        <f t="shared" si="35"/>
        <v>16965043.804731969</v>
      </c>
      <c r="Y98" s="15">
        <f t="shared" si="36"/>
        <v>10899038.151195131</v>
      </c>
      <c r="Z98" s="15">
        <f t="shared" si="37"/>
        <v>6066005.6535368366</v>
      </c>
      <c r="AA98" s="15"/>
      <c r="AB98" s="15"/>
      <c r="AC98" s="15"/>
      <c r="AD98" s="15"/>
    </row>
    <row r="99" spans="1:30" s="13" customFormat="1">
      <c r="C99" s="13">
        <f t="shared" si="39"/>
        <v>2036</v>
      </c>
      <c r="D99" s="13">
        <f t="shared" si="40"/>
        <v>4</v>
      </c>
      <c r="E99" s="13">
        <v>248</v>
      </c>
      <c r="F99" s="15">
        <v>29151693.884459499</v>
      </c>
      <c r="G99" s="15">
        <v>27889095.5698516</v>
      </c>
      <c r="H99" s="15">
        <f t="shared" si="41"/>
        <v>23949367.757240407</v>
      </c>
      <c r="I99" s="15">
        <f t="shared" si="42"/>
        <v>22842839.226449091</v>
      </c>
      <c r="J99" s="14">
        <v>5202326.1272190902</v>
      </c>
      <c r="K99" s="14">
        <v>5046256.3434025096</v>
      </c>
      <c r="L99" s="15">
        <f t="shared" si="43"/>
        <v>1106528.5307913162</v>
      </c>
      <c r="M99" s="15">
        <f t="shared" si="44"/>
        <v>156069.78381658066</v>
      </c>
      <c r="N99" s="15">
        <v>2155911.8334887801</v>
      </c>
      <c r="Q99" s="15">
        <f t="shared" si="45"/>
        <v>125674561.69674766</v>
      </c>
      <c r="R99" s="15"/>
      <c r="S99" s="15"/>
      <c r="V99" s="15">
        <f t="shared" si="38"/>
        <v>27763013.515072875</v>
      </c>
      <c r="W99" s="15">
        <f t="shared" si="34"/>
        <v>858649.90252807224</v>
      </c>
      <c r="X99" s="15">
        <f t="shared" si="35"/>
        <v>17274830.250462782</v>
      </c>
      <c r="Y99" s="15">
        <f t="shared" si="36"/>
        <v>11187036.752746955</v>
      </c>
      <c r="Z99" s="15">
        <f t="shared" si="37"/>
        <v>6087793.4977158271</v>
      </c>
      <c r="AA99" s="15"/>
      <c r="AB99" s="15"/>
      <c r="AC99" s="15"/>
      <c r="AD99" s="15"/>
    </row>
    <row r="100" spans="1:30" s="9" customFormat="1">
      <c r="B100" s="10"/>
      <c r="C100" s="9">
        <f t="shared" si="39"/>
        <v>2037</v>
      </c>
      <c r="D100" s="9">
        <f t="shared" si="40"/>
        <v>1</v>
      </c>
      <c r="E100" s="9">
        <v>249</v>
      </c>
      <c r="F100" s="12">
        <v>29265330.234854799</v>
      </c>
      <c r="G100" s="12">
        <v>27997554.5774335</v>
      </c>
      <c r="H100" s="12">
        <f t="shared" si="41"/>
        <v>23944469.121093038</v>
      </c>
      <c r="I100" s="12">
        <f t="shared" si="42"/>
        <v>22836319.297084592</v>
      </c>
      <c r="J100" s="11">
        <v>5320861.1137617603</v>
      </c>
      <c r="K100" s="11">
        <v>5161235.28034891</v>
      </c>
      <c r="L100" s="12">
        <f t="shared" si="43"/>
        <v>1108149.8240084462</v>
      </c>
      <c r="M100" s="12">
        <f t="shared" si="44"/>
        <v>159625.83341285028</v>
      </c>
      <c r="N100" s="12">
        <v>2689549.0311709899</v>
      </c>
      <c r="O100" s="10"/>
      <c r="P100" s="10"/>
      <c r="Q100" s="12">
        <f t="shared" si="45"/>
        <v>125638690.96907435</v>
      </c>
      <c r="R100" s="12"/>
      <c r="S100" s="12"/>
      <c r="T100" s="10"/>
      <c r="U100" s="10"/>
      <c r="V100" s="12">
        <f t="shared" si="38"/>
        <v>28395593.701881077</v>
      </c>
      <c r="W100" s="12">
        <f t="shared" si="34"/>
        <v>878214.23820249317</v>
      </c>
      <c r="X100" s="12">
        <f t="shared" si="35"/>
        <v>20052796.082962092</v>
      </c>
      <c r="Y100" s="12">
        <f t="shared" si="36"/>
        <v>13956082.708324451</v>
      </c>
      <c r="Z100" s="12">
        <f t="shared" si="37"/>
        <v>6096713.3746376419</v>
      </c>
      <c r="AA100" s="12"/>
      <c r="AB100" s="12"/>
      <c r="AC100" s="12"/>
      <c r="AD100" s="12"/>
    </row>
    <row r="101" spans="1:30" s="13" customFormat="1">
      <c r="C101" s="13">
        <f t="shared" si="39"/>
        <v>2037</v>
      </c>
      <c r="D101" s="13">
        <f t="shared" si="40"/>
        <v>2</v>
      </c>
      <c r="E101" s="13">
        <v>250</v>
      </c>
      <c r="F101" s="15">
        <v>29354671.588846799</v>
      </c>
      <c r="G101" s="15">
        <v>28083215.060758401</v>
      </c>
      <c r="H101" s="15">
        <f t="shared" si="41"/>
        <v>23928800.108483009</v>
      </c>
      <c r="I101" s="15">
        <f t="shared" si="42"/>
        <v>22820119.724805519</v>
      </c>
      <c r="J101" s="14">
        <v>5425871.4803637899</v>
      </c>
      <c r="K101" s="14">
        <v>5263095.3359528799</v>
      </c>
      <c r="L101" s="15">
        <f t="shared" si="43"/>
        <v>1108680.3836774901</v>
      </c>
      <c r="M101" s="15">
        <f t="shared" si="44"/>
        <v>162776.14441091008</v>
      </c>
      <c r="N101" s="15">
        <v>2128573.0156521602</v>
      </c>
      <c r="Q101" s="15">
        <f t="shared" si="45"/>
        <v>125549565.70204143</v>
      </c>
      <c r="R101" s="15"/>
      <c r="S101" s="15"/>
      <c r="V101" s="15">
        <f t="shared" si="38"/>
        <v>28955997.674238991</v>
      </c>
      <c r="W101" s="15">
        <f t="shared" si="34"/>
        <v>895546.31982180395</v>
      </c>
      <c r="X101" s="15">
        <f t="shared" si="35"/>
        <v>17144807.854425773</v>
      </c>
      <c r="Y101" s="15">
        <f t="shared" si="36"/>
        <v>11045175.497029461</v>
      </c>
      <c r="Z101" s="15">
        <f t="shared" si="37"/>
        <v>6099632.3573963111</v>
      </c>
      <c r="AA101" s="15"/>
      <c r="AB101" s="15"/>
      <c r="AC101" s="15"/>
      <c r="AD101" s="15"/>
    </row>
    <row r="102" spans="1:30" s="13" customFormat="1">
      <c r="C102" s="13">
        <f t="shared" si="39"/>
        <v>2037</v>
      </c>
      <c r="D102" s="13">
        <f t="shared" si="40"/>
        <v>3</v>
      </c>
      <c r="E102" s="13">
        <v>251</v>
      </c>
      <c r="F102" s="15">
        <v>29468836.466922902</v>
      </c>
      <c r="G102" s="15">
        <v>28192806.467464902</v>
      </c>
      <c r="H102" s="15">
        <f t="shared" si="41"/>
        <v>23936627.338725511</v>
      </c>
      <c r="I102" s="15">
        <f t="shared" si="42"/>
        <v>22826563.613113433</v>
      </c>
      <c r="J102" s="14">
        <v>5532209.1281973897</v>
      </c>
      <c r="K102" s="14">
        <v>5366242.8543514702</v>
      </c>
      <c r="L102" s="15">
        <f t="shared" si="43"/>
        <v>1110063.7256120779</v>
      </c>
      <c r="M102" s="15">
        <f t="shared" si="44"/>
        <v>165966.27384591941</v>
      </c>
      <c r="N102" s="15">
        <v>2157114.22563024</v>
      </c>
      <c r="Q102" s="15">
        <f t="shared" si="45"/>
        <v>125585018.07425715</v>
      </c>
      <c r="R102" s="15"/>
      <c r="S102" s="15"/>
      <c r="V102" s="15">
        <f t="shared" si="38"/>
        <v>29523484.887029972</v>
      </c>
      <c r="W102" s="15">
        <f t="shared" si="34"/>
        <v>913097.47073287272</v>
      </c>
      <c r="X102" s="15">
        <f t="shared" si="35"/>
        <v>17300519.067853477</v>
      </c>
      <c r="Y102" s="15">
        <f t="shared" si="36"/>
        <v>11193275.97128492</v>
      </c>
      <c r="Z102" s="15">
        <f t="shared" si="37"/>
        <v>6107243.0965685574</v>
      </c>
      <c r="AA102" s="15"/>
      <c r="AB102" s="15"/>
      <c r="AC102" s="15"/>
      <c r="AD102" s="15"/>
    </row>
    <row r="103" spans="1:30" s="13" customFormat="1">
      <c r="C103" s="13">
        <f t="shared" si="39"/>
        <v>2037</v>
      </c>
      <c r="D103" s="13">
        <f t="shared" si="40"/>
        <v>4</v>
      </c>
      <c r="E103" s="13">
        <v>252</v>
      </c>
      <c r="F103" s="15">
        <v>29627732.258834101</v>
      </c>
      <c r="G103" s="15">
        <v>28344990.814512901</v>
      </c>
      <c r="H103" s="15">
        <f t="shared" si="41"/>
        <v>23968737.00917441</v>
      </c>
      <c r="I103" s="15">
        <f t="shared" si="42"/>
        <v>22855765.422343001</v>
      </c>
      <c r="J103" s="14">
        <v>5658995.2496596901</v>
      </c>
      <c r="K103" s="14">
        <v>5489225.3921699002</v>
      </c>
      <c r="L103" s="15">
        <f t="shared" si="43"/>
        <v>1112971.5868314095</v>
      </c>
      <c r="M103" s="15">
        <f t="shared" si="44"/>
        <v>169769.85748978984</v>
      </c>
      <c r="N103" s="15">
        <v>2096797.9601803001</v>
      </c>
      <c r="Q103" s="15">
        <f t="shared" si="45"/>
        <v>125745677.81271158</v>
      </c>
      <c r="R103" s="15"/>
      <c r="S103" s="15"/>
      <c r="V103" s="15">
        <f t="shared" si="38"/>
        <v>30200098.52439205</v>
      </c>
      <c r="W103" s="15">
        <f t="shared" si="34"/>
        <v>934023.66570284194</v>
      </c>
      <c r="X103" s="15">
        <f t="shared" si="35"/>
        <v>17003535.874173276</v>
      </c>
      <c r="Y103" s="15">
        <f t="shared" si="36"/>
        <v>10880294.58313372</v>
      </c>
      <c r="Z103" s="15">
        <f t="shared" si="37"/>
        <v>6123241.2910395553</v>
      </c>
      <c r="AA103" s="15"/>
      <c r="AB103" s="15"/>
      <c r="AC103" s="15"/>
      <c r="AD103" s="15"/>
    </row>
    <row r="104" spans="1:30" s="9" customFormat="1">
      <c r="B104" s="10"/>
      <c r="C104" s="9">
        <f t="shared" si="39"/>
        <v>2038</v>
      </c>
      <c r="D104" s="9">
        <f t="shared" si="40"/>
        <v>1</v>
      </c>
      <c r="E104" s="9">
        <v>253</v>
      </c>
      <c r="F104" s="12">
        <v>29764925.655437499</v>
      </c>
      <c r="G104" s="12">
        <v>28476255.898003001</v>
      </c>
      <c r="H104" s="12">
        <f t="shared" si="41"/>
        <v>24000102.532480597</v>
      </c>
      <c r="I104" s="12">
        <f t="shared" si="42"/>
        <v>22884377.468734812</v>
      </c>
      <c r="J104" s="11">
        <v>5764823.1229568999</v>
      </c>
      <c r="K104" s="11">
        <v>5591878.4292681897</v>
      </c>
      <c r="L104" s="12">
        <f t="shared" si="43"/>
        <v>1115725.0637457855</v>
      </c>
      <c r="M104" s="12">
        <f t="shared" si="44"/>
        <v>172944.69368871022</v>
      </c>
      <c r="N104" s="12">
        <v>2658161.8301263899</v>
      </c>
      <c r="O104" s="10"/>
      <c r="P104" s="10"/>
      <c r="Q104" s="12">
        <f t="shared" si="45"/>
        <v>125903092.85004085</v>
      </c>
      <c r="R104" s="12"/>
      <c r="S104" s="12"/>
      <c r="T104" s="10"/>
      <c r="U104" s="10"/>
      <c r="V104" s="12">
        <f t="shared" si="38"/>
        <v>30764865.246964343</v>
      </c>
      <c r="W104" s="12">
        <f t="shared" si="34"/>
        <v>951490.67774118355</v>
      </c>
      <c r="X104" s="12">
        <f t="shared" si="35"/>
        <v>19931604.481510967</v>
      </c>
      <c r="Y104" s="12">
        <f t="shared" si="36"/>
        <v>13793214.372895544</v>
      </c>
      <c r="Z104" s="12">
        <f t="shared" si="37"/>
        <v>6138390.1086154208</v>
      </c>
      <c r="AA104" s="12"/>
      <c r="AB104" s="12"/>
      <c r="AC104" s="12"/>
      <c r="AD104" s="12"/>
    </row>
    <row r="105" spans="1:30" s="13" customFormat="1">
      <c r="C105" s="13">
        <f t="shared" si="39"/>
        <v>2038</v>
      </c>
      <c r="D105" s="13">
        <f t="shared" si="40"/>
        <v>2</v>
      </c>
      <c r="E105" s="13">
        <v>254</v>
      </c>
      <c r="F105" s="15">
        <v>29863256.3621554</v>
      </c>
      <c r="G105" s="15">
        <v>28570406.7207832</v>
      </c>
      <c r="H105" s="15">
        <f t="shared" si="41"/>
        <v>24004817.044328339</v>
      </c>
      <c r="I105" s="15">
        <f t="shared" si="42"/>
        <v>22887720.582490951</v>
      </c>
      <c r="J105" s="14">
        <v>5858439.3178270599</v>
      </c>
      <c r="K105" s="14">
        <v>5682686.1382922502</v>
      </c>
      <c r="L105" s="15">
        <f t="shared" si="43"/>
        <v>1117096.4618373886</v>
      </c>
      <c r="M105" s="15">
        <f t="shared" si="44"/>
        <v>175753.17953480966</v>
      </c>
      <c r="N105" s="15">
        <v>2124359.91785924</v>
      </c>
      <c r="Q105" s="15">
        <f t="shared" si="45"/>
        <v>125921485.6755491</v>
      </c>
      <c r="R105" s="15"/>
      <c r="S105" s="15"/>
      <c r="V105" s="15">
        <f t="shared" si="38"/>
        <v>31264462.469409034</v>
      </c>
      <c r="W105" s="15">
        <f t="shared" si="34"/>
        <v>966942.13822913333</v>
      </c>
      <c r="X105" s="15">
        <f t="shared" si="35"/>
        <v>17169248.848841339</v>
      </c>
      <c r="Y105" s="15">
        <f t="shared" si="36"/>
        <v>11023313.712553773</v>
      </c>
      <c r="Z105" s="15">
        <f t="shared" si="37"/>
        <v>6145935.1362875681</v>
      </c>
      <c r="AA105" s="15"/>
      <c r="AB105" s="15"/>
      <c r="AC105" s="15"/>
      <c r="AD105" s="15"/>
    </row>
    <row r="106" spans="1:30" s="13" customFormat="1">
      <c r="C106" s="13">
        <f t="shared" si="39"/>
        <v>2038</v>
      </c>
      <c r="D106" s="13">
        <f t="shared" si="40"/>
        <v>3</v>
      </c>
      <c r="E106" s="13">
        <v>255</v>
      </c>
      <c r="F106" s="15">
        <v>30032957.238680799</v>
      </c>
      <c r="G106" s="15">
        <v>28732133.6698834</v>
      </c>
      <c r="H106" s="15">
        <f t="shared" si="41"/>
        <v>24085492.691114008</v>
      </c>
      <c r="I106" s="15">
        <f t="shared" si="42"/>
        <v>22963093.058743611</v>
      </c>
      <c r="J106" s="14">
        <v>5947464.5475667901</v>
      </c>
      <c r="K106" s="14">
        <v>5769040.6111397902</v>
      </c>
      <c r="L106" s="15">
        <f t="shared" si="43"/>
        <v>1122399.6323703974</v>
      </c>
      <c r="M106" s="15">
        <f t="shared" si="44"/>
        <v>178423.93642699998</v>
      </c>
      <c r="N106" s="15">
        <v>2100345.4122522702</v>
      </c>
      <c r="Q106" s="15">
        <f t="shared" si="45"/>
        <v>126336162.80141547</v>
      </c>
      <c r="R106" s="15"/>
      <c r="S106" s="15"/>
      <c r="V106" s="15">
        <f t="shared" si="38"/>
        <v>31739559.300327603</v>
      </c>
      <c r="W106" s="15">
        <f t="shared" si="34"/>
        <v>981635.85464928614</v>
      </c>
      <c r="X106" s="15">
        <f t="shared" si="35"/>
        <v>17073813.944670964</v>
      </c>
      <c r="Y106" s="15">
        <f t="shared" si="36"/>
        <v>10898702.32879905</v>
      </c>
      <c r="Z106" s="15">
        <f t="shared" si="37"/>
        <v>6175111.6158719147</v>
      </c>
      <c r="AA106" s="15"/>
      <c r="AB106" s="15"/>
      <c r="AC106" s="15"/>
      <c r="AD106" s="15"/>
    </row>
    <row r="107" spans="1:30" s="13" customFormat="1">
      <c r="C107" s="13">
        <f t="shared" si="39"/>
        <v>2038</v>
      </c>
      <c r="D107" s="13">
        <f t="shared" si="40"/>
        <v>4</v>
      </c>
      <c r="E107" s="13">
        <v>256</v>
      </c>
      <c r="F107" s="15">
        <v>30107692.167063098</v>
      </c>
      <c r="G107" s="15">
        <v>28803307.366342701</v>
      </c>
      <c r="H107" s="15">
        <f t="shared" si="41"/>
        <v>24099774.855946157</v>
      </c>
      <c r="I107" s="15">
        <f t="shared" si="42"/>
        <v>22975627.574559271</v>
      </c>
      <c r="J107" s="14">
        <v>6007917.3111169403</v>
      </c>
      <c r="K107" s="14">
        <v>5827679.7917834297</v>
      </c>
      <c r="L107" s="15">
        <f t="shared" si="43"/>
        <v>1124147.2813868858</v>
      </c>
      <c r="M107" s="15">
        <f t="shared" si="44"/>
        <v>180237.51933351066</v>
      </c>
      <c r="N107" s="15">
        <v>2202240.3732466199</v>
      </c>
      <c r="Q107" s="15">
        <f t="shared" si="45"/>
        <v>126405124.00915317</v>
      </c>
      <c r="R107" s="15"/>
      <c r="S107" s="15"/>
      <c r="V107" s="15">
        <f t="shared" si="38"/>
        <v>32062174.770873528</v>
      </c>
      <c r="W107" s="15">
        <f t="shared" si="34"/>
        <v>991613.65270744252</v>
      </c>
      <c r="X107" s="15">
        <f t="shared" si="35"/>
        <v>17612162.430907808</v>
      </c>
      <c r="Y107" s="15">
        <f t="shared" si="36"/>
        <v>11427435.765786998</v>
      </c>
      <c r="Z107" s="15">
        <f t="shared" si="37"/>
        <v>6184726.6651208112</v>
      </c>
      <c r="AA107" s="15"/>
      <c r="AB107" s="15"/>
      <c r="AC107" s="15"/>
      <c r="AD107" s="15"/>
    </row>
    <row r="108" spans="1:30" s="9" customFormat="1">
      <c r="B108" s="10"/>
      <c r="C108" s="9">
        <f t="shared" si="39"/>
        <v>2039</v>
      </c>
      <c r="D108" s="9">
        <f t="shared" si="40"/>
        <v>1</v>
      </c>
      <c r="E108" s="9">
        <v>257</v>
      </c>
      <c r="F108" s="12">
        <v>30292222.667415202</v>
      </c>
      <c r="G108" s="12">
        <v>28979548.0724135</v>
      </c>
      <c r="H108" s="12">
        <f t="shared" si="41"/>
        <v>24164399.051784363</v>
      </c>
      <c r="I108" s="12">
        <f t="shared" si="42"/>
        <v>23035559.16525159</v>
      </c>
      <c r="J108" s="11">
        <v>6127823.61563084</v>
      </c>
      <c r="K108" s="11">
        <v>5943988.9071619101</v>
      </c>
      <c r="L108" s="12">
        <f t="shared" si="43"/>
        <v>1128839.8865327723</v>
      </c>
      <c r="M108" s="12">
        <f t="shared" si="44"/>
        <v>183834.70846892986</v>
      </c>
      <c r="N108" s="12">
        <v>2708323.0108326501</v>
      </c>
      <c r="O108" s="10"/>
      <c r="P108" s="10"/>
      <c r="Q108" s="12">
        <f t="shared" si="45"/>
        <v>126734849.93846433</v>
      </c>
      <c r="R108" s="12"/>
      <c r="S108" s="12"/>
      <c r="T108" s="10"/>
      <c r="U108" s="10"/>
      <c r="V108" s="12">
        <f t="shared" si="38"/>
        <v>32702073.206948943</v>
      </c>
      <c r="W108" s="12">
        <f t="shared" ref="W108:W115" si="46">M108*5.5017049523</f>
        <v>1011404.3259881382</v>
      </c>
      <c r="X108" s="12">
        <f t="shared" ref="X108:X115" si="47">N108*5.1890047538+L108*5.5017049523</f>
        <v>20264044.972127676</v>
      </c>
      <c r="Y108" s="12">
        <f t="shared" ref="Y108:Y115" si="48">N108*5.1890047538</f>
        <v>14053500.978036551</v>
      </c>
      <c r="Z108" s="12">
        <f t="shared" ref="Z108:Z115" si="49">L108*5.5017049523</f>
        <v>6210543.9940911233</v>
      </c>
      <c r="AA108" s="12"/>
      <c r="AB108" s="12"/>
      <c r="AC108" s="12"/>
      <c r="AD108" s="12"/>
    </row>
    <row r="109" spans="1:30" s="13" customFormat="1">
      <c r="C109" s="13">
        <f t="shared" si="39"/>
        <v>2039</v>
      </c>
      <c r="D109" s="13">
        <f t="shared" si="40"/>
        <v>2</v>
      </c>
      <c r="E109" s="13">
        <v>258</v>
      </c>
      <c r="F109" s="15">
        <v>30502615.475082699</v>
      </c>
      <c r="G109" s="15">
        <v>29180640.177751102</v>
      </c>
      <c r="H109" s="15">
        <f t="shared" si="41"/>
        <v>24241032.828127548</v>
      </c>
      <c r="I109" s="15">
        <f t="shared" si="42"/>
        <v>23106905.010204602</v>
      </c>
      <c r="J109" s="14">
        <v>6261582.6469551502</v>
      </c>
      <c r="K109" s="14">
        <v>6073735.1675465005</v>
      </c>
      <c r="L109" s="15">
        <f t="shared" si="43"/>
        <v>1134127.8179229461</v>
      </c>
      <c r="M109" s="15">
        <f t="shared" si="44"/>
        <v>187847.47940864973</v>
      </c>
      <c r="N109" s="15">
        <v>2095677.11998081</v>
      </c>
      <c r="Q109" s="15">
        <f t="shared" si="45"/>
        <v>127127373.72696833</v>
      </c>
      <c r="R109" s="15"/>
      <c r="S109" s="15"/>
      <c r="V109" s="15">
        <f t="shared" ref="V109:V115" si="50">K109*5.5017049523</f>
        <v>33415898.850249249</v>
      </c>
      <c r="W109" s="15">
        <f t="shared" si="46"/>
        <v>1033481.4077396404</v>
      </c>
      <c r="X109" s="15">
        <f t="shared" si="47"/>
        <v>17114115.170418181</v>
      </c>
      <c r="Y109" s="15">
        <f t="shared" si="48"/>
        <v>10874478.538010316</v>
      </c>
      <c r="Z109" s="15">
        <f t="shared" si="49"/>
        <v>6239636.6324078646</v>
      </c>
      <c r="AA109" s="15"/>
      <c r="AB109" s="15"/>
      <c r="AC109" s="15"/>
      <c r="AD109" s="15"/>
    </row>
    <row r="110" spans="1:30">
      <c r="A110" s="13"/>
      <c r="B110" s="13"/>
      <c r="C110" s="13">
        <f t="shared" si="39"/>
        <v>2039</v>
      </c>
      <c r="D110" s="13">
        <f t="shared" si="40"/>
        <v>3</v>
      </c>
      <c r="E110" s="13">
        <v>259</v>
      </c>
      <c r="F110" s="15">
        <v>30654100.439891402</v>
      </c>
      <c r="G110" s="15">
        <v>29325129.732335702</v>
      </c>
      <c r="H110" s="15">
        <f t="shared" si="41"/>
        <v>24277741.86428877</v>
      </c>
      <c r="I110" s="15">
        <f t="shared" si="42"/>
        <v>23140061.914001152</v>
      </c>
      <c r="J110" s="14">
        <v>6376358.5756026302</v>
      </c>
      <c r="K110" s="14">
        <v>6185067.8183345497</v>
      </c>
      <c r="L110" s="15">
        <f t="shared" si="43"/>
        <v>1137679.9502876177</v>
      </c>
      <c r="M110" s="15">
        <f t="shared" si="44"/>
        <v>191290.75726808049</v>
      </c>
      <c r="N110" s="15">
        <v>2082322.5808409499</v>
      </c>
      <c r="Q110" s="15">
        <f t="shared" si="45"/>
        <v>127309793.22878875</v>
      </c>
      <c r="R110" s="15"/>
      <c r="S110" s="15"/>
      <c r="V110" s="15">
        <f t="shared" si="50"/>
        <v>34028418.246442549</v>
      </c>
      <c r="W110" s="15">
        <f t="shared" si="46"/>
        <v>1052425.3065910155</v>
      </c>
      <c r="X110" s="15">
        <f t="shared" si="47"/>
        <v>17064361.187558576</v>
      </c>
      <c r="Y110" s="15">
        <f t="shared" si="48"/>
        <v>10805181.770928774</v>
      </c>
      <c r="Z110" s="15">
        <f t="shared" si="49"/>
        <v>6259179.4166298043</v>
      </c>
      <c r="AA110" s="15"/>
      <c r="AB110" s="15"/>
      <c r="AC110" s="15"/>
      <c r="AD110" s="15"/>
    </row>
    <row r="111" spans="1:30">
      <c r="A111" s="13"/>
      <c r="B111" s="13"/>
      <c r="C111" s="13">
        <f t="shared" si="39"/>
        <v>2039</v>
      </c>
      <c r="D111" s="13">
        <f t="shared" si="40"/>
        <v>4</v>
      </c>
      <c r="E111" s="13">
        <v>260</v>
      </c>
      <c r="F111" s="15">
        <v>30822155.1769008</v>
      </c>
      <c r="G111" s="15">
        <v>29485513.966909502</v>
      </c>
      <c r="H111" s="15">
        <f t="shared" si="41"/>
        <v>24317942.487149861</v>
      </c>
      <c r="I111" s="15">
        <f t="shared" si="42"/>
        <v>23176427.657851081</v>
      </c>
      <c r="J111" s="14">
        <v>6504212.6897509396</v>
      </c>
      <c r="K111" s="14">
        <v>6309086.3090584204</v>
      </c>
      <c r="L111" s="15">
        <f t="shared" si="43"/>
        <v>1141514.8292987794</v>
      </c>
      <c r="M111" s="15">
        <f t="shared" si="44"/>
        <v>195126.38069251925</v>
      </c>
      <c r="N111" s="15">
        <v>2135762.3927657101</v>
      </c>
      <c r="Q111" s="15">
        <f t="shared" si="45"/>
        <v>127509866.82182199</v>
      </c>
      <c r="R111" s="15"/>
      <c r="S111" s="15"/>
      <c r="V111" s="15">
        <f t="shared" si="50"/>
        <v>34710731.391034842</v>
      </c>
      <c r="W111" s="15">
        <f t="shared" si="46"/>
        <v>1073527.7749804081</v>
      </c>
      <c r="X111" s="15">
        <f t="shared" si="47"/>
        <v>17362758.998525515</v>
      </c>
      <c r="Y111" s="15">
        <f t="shared" si="48"/>
        <v>11082481.209048532</v>
      </c>
      <c r="Z111" s="15">
        <f t="shared" si="49"/>
        <v>6280277.7894769832</v>
      </c>
      <c r="AA111" s="15"/>
      <c r="AB111" s="15"/>
      <c r="AC111" s="15"/>
      <c r="AD111" s="15"/>
    </row>
    <row r="112" spans="1:30" s="9" customFormat="1">
      <c r="B112" s="10"/>
      <c r="C112" s="9">
        <f t="shared" ref="C112:C143" si="51">C108+1</f>
        <v>2040</v>
      </c>
      <c r="D112" s="9">
        <f t="shared" ref="D112:D143" si="52">D108</f>
        <v>1</v>
      </c>
      <c r="E112" s="9">
        <v>261</v>
      </c>
      <c r="F112" s="12">
        <v>30920730.214588299</v>
      </c>
      <c r="G112" s="12">
        <v>29579539.168799199</v>
      </c>
      <c r="H112" s="12">
        <f t="shared" si="41"/>
        <v>24288513.75436306</v>
      </c>
      <c r="I112" s="12">
        <f t="shared" si="42"/>
        <v>23146289.202380721</v>
      </c>
      <c r="J112" s="11">
        <v>6632216.4602252403</v>
      </c>
      <c r="K112" s="11">
        <v>6433249.9664184796</v>
      </c>
      <c r="L112" s="12">
        <f t="shared" si="43"/>
        <v>1142224.5519823395</v>
      </c>
      <c r="M112" s="12">
        <f t="shared" si="44"/>
        <v>198966.49380676076</v>
      </c>
      <c r="N112" s="12">
        <v>2654895.07950478</v>
      </c>
      <c r="O112" s="10"/>
      <c r="P112" s="10"/>
      <c r="Q112" s="12">
        <f t="shared" si="45"/>
        <v>127344053.93210602</v>
      </c>
      <c r="R112" s="12"/>
      <c r="S112" s="12"/>
      <c r="T112" s="10"/>
      <c r="U112" s="10"/>
      <c r="V112" s="12">
        <f t="shared" si="50"/>
        <v>35393843.199628361</v>
      </c>
      <c r="W112" s="12">
        <f t="shared" si="46"/>
        <v>1094654.9443184228</v>
      </c>
      <c r="X112" s="12">
        <f t="shared" si="47"/>
        <v>20060445.662670419</v>
      </c>
      <c r="Y112" s="12">
        <f t="shared" si="48"/>
        <v>13776263.188390533</v>
      </c>
      <c r="Z112" s="12">
        <f t="shared" si="49"/>
        <v>6284182.4742798861</v>
      </c>
      <c r="AA112" s="12"/>
      <c r="AB112" s="12"/>
      <c r="AC112" s="12"/>
      <c r="AD112" s="12"/>
    </row>
    <row r="113" spans="3:30" s="13" customFormat="1">
      <c r="C113" s="13">
        <f t="shared" si="51"/>
        <v>2040</v>
      </c>
      <c r="D113" s="13">
        <f t="shared" si="52"/>
        <v>2</v>
      </c>
      <c r="E113" s="13">
        <v>262</v>
      </c>
      <c r="F113" s="15">
        <v>31017242.8385964</v>
      </c>
      <c r="G113" s="15">
        <v>29671308.6306701</v>
      </c>
      <c r="H113" s="15">
        <f t="shared" si="41"/>
        <v>24249709.171586208</v>
      </c>
      <c r="I113" s="15">
        <f t="shared" si="42"/>
        <v>23106800.973670222</v>
      </c>
      <c r="J113" s="14">
        <v>6767533.66701019</v>
      </c>
      <c r="K113" s="14">
        <v>6564507.6569998804</v>
      </c>
      <c r="L113" s="15">
        <f t="shared" si="43"/>
        <v>1142908.1979159862</v>
      </c>
      <c r="M113" s="15">
        <f t="shared" si="44"/>
        <v>203026.01001030952</v>
      </c>
      <c r="N113" s="15">
        <v>2123504.8242877801</v>
      </c>
      <c r="Q113" s="15">
        <f t="shared" si="45"/>
        <v>127126801.34865192</v>
      </c>
      <c r="R113" s="15"/>
      <c r="S113" s="15"/>
      <c r="V113" s="15">
        <f t="shared" si="50"/>
        <v>36115984.285927512</v>
      </c>
      <c r="W113" s="15">
        <f t="shared" si="46"/>
        <v>1116989.2047194291</v>
      </c>
      <c r="X113" s="15">
        <f t="shared" si="47"/>
        <v>17306820.320445172</v>
      </c>
      <c r="Y113" s="15">
        <f t="shared" si="48"/>
        <v>11018876.627946524</v>
      </c>
      <c r="Z113" s="15">
        <f t="shared" si="49"/>
        <v>6287943.6924986495</v>
      </c>
      <c r="AA113" s="15"/>
      <c r="AB113" s="15"/>
      <c r="AC113" s="15"/>
      <c r="AD113" s="15"/>
    </row>
    <row r="114" spans="3:30" s="13" customFormat="1">
      <c r="C114" s="13">
        <f t="shared" si="51"/>
        <v>2040</v>
      </c>
      <c r="D114" s="13">
        <f t="shared" si="52"/>
        <v>3</v>
      </c>
      <c r="E114" s="13">
        <v>263</v>
      </c>
      <c r="F114" s="15">
        <v>31095078.262986202</v>
      </c>
      <c r="G114" s="15">
        <v>29744699.3537535</v>
      </c>
      <c r="H114" s="15">
        <f t="shared" si="41"/>
        <v>24295204.180929102</v>
      </c>
      <c r="I114" s="15">
        <f t="shared" si="42"/>
        <v>23148821.494158112</v>
      </c>
      <c r="J114" s="14">
        <v>6799874.0820570998</v>
      </c>
      <c r="K114" s="14">
        <v>6595877.85959539</v>
      </c>
      <c r="L114" s="15">
        <f t="shared" si="43"/>
        <v>1146382.6867709905</v>
      </c>
      <c r="M114" s="15">
        <f t="shared" si="44"/>
        <v>203996.22246170975</v>
      </c>
      <c r="N114" s="15">
        <v>2130437.37433379</v>
      </c>
      <c r="Q114" s="15">
        <f t="shared" si="45"/>
        <v>127357985.85431837</v>
      </c>
      <c r="R114" s="15"/>
      <c r="S114" s="15"/>
      <c r="V114" s="15">
        <f t="shared" si="50"/>
        <v>36288573.884901881</v>
      </c>
      <c r="W114" s="15">
        <f t="shared" si="46"/>
        <v>1122327.027368081</v>
      </c>
      <c r="X114" s="15">
        <f t="shared" si="47"/>
        <v>17361908.968130164</v>
      </c>
      <c r="Y114" s="15">
        <f t="shared" si="48"/>
        <v>11054849.663091226</v>
      </c>
      <c r="Z114" s="15">
        <f t="shared" si="49"/>
        <v>6307059.3050389383</v>
      </c>
      <c r="AA114" s="15"/>
      <c r="AB114" s="15"/>
      <c r="AC114" s="15"/>
      <c r="AD114" s="15"/>
    </row>
    <row r="115" spans="3:30" s="13" customFormat="1">
      <c r="C115" s="13">
        <f t="shared" si="51"/>
        <v>2040</v>
      </c>
      <c r="D115" s="13">
        <f t="shared" si="52"/>
        <v>4</v>
      </c>
      <c r="E115" s="13">
        <v>264</v>
      </c>
      <c r="F115" s="15">
        <v>31109416.530313499</v>
      </c>
      <c r="G115" s="15">
        <v>29758368.994061202</v>
      </c>
      <c r="H115" s="15">
        <f t="shared" si="41"/>
        <v>24215535.341951348</v>
      </c>
      <c r="I115" s="15">
        <f t="shared" si="42"/>
        <v>23071304.241349921</v>
      </c>
      <c r="J115" s="14">
        <v>6893881.1883621505</v>
      </c>
      <c r="K115" s="14">
        <v>6687064.7527112802</v>
      </c>
      <c r="L115" s="15">
        <f t="shared" si="43"/>
        <v>1144231.1006014273</v>
      </c>
      <c r="M115" s="15">
        <f t="shared" si="44"/>
        <v>206816.4356508702</v>
      </c>
      <c r="N115" s="15">
        <v>2034855.2147265901</v>
      </c>
      <c r="Q115" s="15">
        <f t="shared" si="45"/>
        <v>126931508.80065484</v>
      </c>
      <c r="R115" s="15"/>
      <c r="S115" s="15"/>
      <c r="V115" s="15">
        <f t="shared" si="50"/>
        <v>36790257.266342424</v>
      </c>
      <c r="W115" s="15">
        <f t="shared" si="46"/>
        <v>1137843.0082374269</v>
      </c>
      <c r="X115" s="15">
        <f t="shared" si="47"/>
        <v>16854095.295265548</v>
      </c>
      <c r="Y115" s="15">
        <f t="shared" si="48"/>
        <v>10558873.382510995</v>
      </c>
      <c r="Z115" s="15">
        <f t="shared" si="49"/>
        <v>6295221.9127545515</v>
      </c>
      <c r="AA115" s="15"/>
      <c r="AB115" s="15"/>
      <c r="AC115" s="15"/>
      <c r="AD115" s="15"/>
    </row>
    <row r="118" spans="3:30">
      <c r="F118" t="s">
        <v>42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opLeftCell="K1" zoomScale="125" zoomScaleNormal="125" zoomScalePageLayoutView="125" workbookViewId="0">
      <selection activeCell="N12" sqref="N12:N115"/>
    </sheetView>
  </sheetViews>
  <sheetFormatPr baseColWidth="10" defaultColWidth="8.83203125" defaultRowHeight="12" x14ac:dyDescent="0"/>
  <sheetData>
    <row r="1" spans="1:26" s="3" customFormat="1" ht="71.75" customHeight="1">
      <c r="A1" s="1" t="s">
        <v>16</v>
      </c>
      <c r="B1" s="17"/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1" t="s">
        <v>26</v>
      </c>
      <c r="O1" s="1" t="s">
        <v>27</v>
      </c>
      <c r="P1" s="17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7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</row>
    <row r="2" spans="1:26" s="4" customFormat="1">
      <c r="A2" s="4" t="s">
        <v>39</v>
      </c>
      <c r="B2" s="5"/>
      <c r="C2" s="4">
        <v>2014</v>
      </c>
      <c r="D2" s="4">
        <v>1</v>
      </c>
      <c r="E2" s="4">
        <v>1005</v>
      </c>
      <c r="F2" s="7">
        <v>13919743</v>
      </c>
      <c r="G2" s="6">
        <v>13367098</v>
      </c>
      <c r="H2" s="7">
        <f t="shared" ref="H2:H33" si="0">F2-J2</f>
        <v>13919743</v>
      </c>
      <c r="I2" s="7">
        <f t="shared" ref="I2:I33" si="1">G2-K2</f>
        <v>13367098</v>
      </c>
      <c r="J2" s="5"/>
      <c r="K2" s="5"/>
      <c r="L2" s="7">
        <f t="shared" ref="L2:L33" si="2">H2-I2</f>
        <v>552645</v>
      </c>
      <c r="M2" s="7">
        <f t="shared" ref="M2:M33" si="3">J2-K2</f>
        <v>0</v>
      </c>
      <c r="N2" s="6">
        <v>2431521</v>
      </c>
      <c r="O2" s="18">
        <v>68064666.118185595</v>
      </c>
      <c r="P2" s="4">
        <f t="shared" ref="P2:P7" si="4">O2/I2</f>
        <v>5.0919553457441245</v>
      </c>
      <c r="Q2" s="7">
        <f t="shared" ref="Q2:Q33" si="5">I2*5.5017049523</f>
        <v>73541829.264479429</v>
      </c>
      <c r="R2" s="7">
        <v>11018747.805427499</v>
      </c>
      <c r="S2" s="7">
        <v>2463940.91347832</v>
      </c>
      <c r="T2" s="18">
        <v>13733232.311209099</v>
      </c>
      <c r="U2" s="4">
        <f t="shared" ref="U2:U7" si="6">R2/N2</f>
        <v>4.5316276542244545</v>
      </c>
      <c r="V2" s="5"/>
      <c r="W2" s="5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</row>
    <row r="3" spans="1:26">
      <c r="B3" s="5"/>
      <c r="C3" s="4">
        <v>2014</v>
      </c>
      <c r="D3" s="4">
        <v>2</v>
      </c>
      <c r="E3" s="4">
        <v>1004</v>
      </c>
      <c r="F3" s="7">
        <v>14482790</v>
      </c>
      <c r="G3" s="6">
        <v>13911325</v>
      </c>
      <c r="H3" s="7">
        <f t="shared" si="0"/>
        <v>14482790</v>
      </c>
      <c r="I3" s="7">
        <f t="shared" si="1"/>
        <v>13911325</v>
      </c>
      <c r="J3" s="5"/>
      <c r="K3" s="5"/>
      <c r="L3" s="7">
        <f t="shared" si="2"/>
        <v>571465</v>
      </c>
      <c r="M3" s="7">
        <f t="shared" si="3"/>
        <v>0</v>
      </c>
      <c r="N3" s="6">
        <v>2156056</v>
      </c>
      <c r="O3" s="18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18">
        <v>16270046.9661959</v>
      </c>
      <c r="U3" s="4">
        <f t="shared" si="6"/>
        <v>6.0713306136375866</v>
      </c>
      <c r="V3" s="5"/>
      <c r="W3" s="5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</row>
    <row r="4" spans="1:26">
      <c r="B4" s="5"/>
      <c r="C4" s="4">
        <v>2014</v>
      </c>
      <c r="D4" s="4">
        <v>3</v>
      </c>
      <c r="E4" s="4">
        <v>1003</v>
      </c>
      <c r="F4" s="7">
        <v>15149966</v>
      </c>
      <c r="G4" s="6">
        <v>14531608</v>
      </c>
      <c r="H4" s="7">
        <f t="shared" si="0"/>
        <v>15149966</v>
      </c>
      <c r="I4" s="7">
        <f t="shared" si="1"/>
        <v>14531608</v>
      </c>
      <c r="J4" s="5"/>
      <c r="K4" s="5"/>
      <c r="L4" s="7">
        <f t="shared" si="2"/>
        <v>618358</v>
      </c>
      <c r="M4" s="7">
        <f t="shared" si="3"/>
        <v>0</v>
      </c>
      <c r="N4" s="6">
        <v>2697106</v>
      </c>
      <c r="O4" s="18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18">
        <v>17670963.688597001</v>
      </c>
      <c r="U4" s="4">
        <f t="shared" si="6"/>
        <v>4.9325028251971554</v>
      </c>
      <c r="V4" s="5"/>
      <c r="W4" s="5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</row>
    <row r="5" spans="1:26">
      <c r="B5" s="5"/>
      <c r="C5" s="4">
        <v>2014</v>
      </c>
      <c r="D5" s="4">
        <v>4</v>
      </c>
      <c r="E5" s="4">
        <v>160</v>
      </c>
      <c r="F5" s="7">
        <v>15745971</v>
      </c>
      <c r="G5" s="6">
        <v>15148486</v>
      </c>
      <c r="H5" s="7">
        <f t="shared" si="0"/>
        <v>15745971</v>
      </c>
      <c r="I5" s="7">
        <f t="shared" si="1"/>
        <v>15148486</v>
      </c>
      <c r="J5" s="5"/>
      <c r="K5" s="5"/>
      <c r="L5" s="7">
        <f t="shared" si="2"/>
        <v>597485</v>
      </c>
      <c r="M5" s="7">
        <f t="shared" si="3"/>
        <v>0</v>
      </c>
      <c r="N5" s="6">
        <v>2598761</v>
      </c>
      <c r="O5" s="18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18">
        <v>17161490.754453201</v>
      </c>
      <c r="U5" s="4">
        <f t="shared" si="6"/>
        <v>4.8922105834280263</v>
      </c>
      <c r="V5" s="5"/>
      <c r="W5" s="5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</row>
    <row r="6" spans="1:26">
      <c r="B6" s="5"/>
      <c r="C6" s="4">
        <f>C2+1</f>
        <v>2015</v>
      </c>
      <c r="D6" s="4">
        <f>D2</f>
        <v>1</v>
      </c>
      <c r="E6" s="4">
        <v>1001</v>
      </c>
      <c r="F6" s="7">
        <v>16507879</v>
      </c>
      <c r="G6" s="6">
        <v>15853349</v>
      </c>
      <c r="H6" s="7">
        <f t="shared" si="0"/>
        <v>16507879</v>
      </c>
      <c r="I6" s="7">
        <f t="shared" si="1"/>
        <v>15853349</v>
      </c>
      <c r="J6" s="5"/>
      <c r="K6" s="5"/>
      <c r="L6" s="7">
        <f t="shared" si="2"/>
        <v>654530</v>
      </c>
      <c r="M6" s="7">
        <f t="shared" si="3"/>
        <v>0</v>
      </c>
      <c r="N6" s="6">
        <v>3002195</v>
      </c>
      <c r="O6" s="18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18">
        <v>18231627.4986104</v>
      </c>
      <c r="U6" s="4">
        <f t="shared" si="6"/>
        <v>4.6588199913376709</v>
      </c>
      <c r="V6" s="5"/>
      <c r="W6" s="5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</row>
    <row r="7" spans="1:26">
      <c r="B7" s="5"/>
      <c r="C7" s="4">
        <f>C3+1</f>
        <v>2015</v>
      </c>
      <c r="D7" s="4">
        <f>D3</f>
        <v>2</v>
      </c>
      <c r="E7" s="4">
        <v>1000</v>
      </c>
      <c r="F7" s="7">
        <v>17877475</v>
      </c>
      <c r="G7" s="6">
        <v>17180984</v>
      </c>
      <c r="H7" s="7">
        <f t="shared" si="0"/>
        <v>17877475</v>
      </c>
      <c r="I7" s="7">
        <f t="shared" si="1"/>
        <v>17180984</v>
      </c>
      <c r="J7" s="5"/>
      <c r="K7" s="5"/>
      <c r="L7" s="7">
        <f t="shared" si="2"/>
        <v>696491</v>
      </c>
      <c r="M7" s="7">
        <f t="shared" si="3"/>
        <v>0</v>
      </c>
      <c r="N7" s="6">
        <v>2371185</v>
      </c>
      <c r="O7" s="18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18">
        <v>19687951.529640902</v>
      </c>
      <c r="U7" s="4">
        <f t="shared" si="6"/>
        <v>6.0475368547433872</v>
      </c>
      <c r="V7" s="5"/>
      <c r="W7" s="5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</row>
    <row r="8" spans="1:26">
      <c r="B8" s="5"/>
      <c r="C8" s="4">
        <v>2016</v>
      </c>
      <c r="D8" s="4">
        <v>2</v>
      </c>
      <c r="E8" s="4">
        <v>996</v>
      </c>
      <c r="F8" s="7">
        <v>18529945</v>
      </c>
      <c r="G8" s="6">
        <v>17797215</v>
      </c>
      <c r="H8" s="7">
        <f t="shared" si="0"/>
        <v>18529945</v>
      </c>
      <c r="I8" s="7">
        <f t="shared" si="1"/>
        <v>17797215</v>
      </c>
      <c r="J8" s="5"/>
      <c r="K8" s="5"/>
      <c r="L8" s="7">
        <f t="shared" si="2"/>
        <v>732730</v>
      </c>
      <c r="M8" s="7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5"/>
      <c r="W8" s="5"/>
      <c r="X8" s="7"/>
      <c r="Y8" s="7"/>
      <c r="Z8" s="7"/>
    </row>
    <row r="9" spans="1:26">
      <c r="B9" s="5"/>
      <c r="C9" s="4">
        <v>2016</v>
      </c>
      <c r="D9" s="4">
        <v>3</v>
      </c>
      <c r="E9" s="4">
        <v>995</v>
      </c>
      <c r="F9" s="7">
        <v>19118239</v>
      </c>
      <c r="G9" s="6">
        <v>18342944</v>
      </c>
      <c r="H9" s="7">
        <f t="shared" si="0"/>
        <v>19118239</v>
      </c>
      <c r="I9" s="7">
        <f t="shared" si="1"/>
        <v>18342944</v>
      </c>
      <c r="J9" s="5"/>
      <c r="K9" s="5"/>
      <c r="L9" s="7">
        <f t="shared" si="2"/>
        <v>775295</v>
      </c>
      <c r="M9" s="7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5"/>
      <c r="W9" s="5"/>
      <c r="X9" s="7"/>
      <c r="Y9" s="7"/>
      <c r="Z9" s="7"/>
    </row>
    <row r="10" spans="1:26">
      <c r="B10" s="5"/>
      <c r="C10" s="4">
        <v>2016</v>
      </c>
      <c r="D10" s="4">
        <v>4</v>
      </c>
      <c r="E10" s="4">
        <v>994</v>
      </c>
      <c r="F10" s="7">
        <v>20592277</v>
      </c>
      <c r="G10" s="6">
        <v>19759371</v>
      </c>
      <c r="H10" s="7">
        <f t="shared" si="0"/>
        <v>20592277</v>
      </c>
      <c r="I10" s="7">
        <f t="shared" si="1"/>
        <v>19759371</v>
      </c>
      <c r="J10" s="5"/>
      <c r="K10" s="5"/>
      <c r="L10" s="7">
        <f t="shared" si="2"/>
        <v>832906</v>
      </c>
      <c r="M10" s="7">
        <f t="shared" si="3"/>
        <v>0</v>
      </c>
      <c r="N10" s="5"/>
      <c r="O10" s="5"/>
      <c r="P10" s="5" t="s">
        <v>40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5"/>
      <c r="W10" s="5"/>
      <c r="X10" s="7"/>
      <c r="Y10" s="7"/>
      <c r="Z10" s="7"/>
    </row>
    <row r="11" spans="1:26">
      <c r="B11" s="5"/>
      <c r="C11" s="4">
        <v>2017</v>
      </c>
      <c r="D11" s="4">
        <v>1</v>
      </c>
      <c r="E11" s="4">
        <v>993</v>
      </c>
      <c r="F11" s="7">
        <v>20242858</v>
      </c>
      <c r="G11" s="6">
        <v>19409870</v>
      </c>
      <c r="H11" s="7">
        <f t="shared" si="0"/>
        <v>20242858</v>
      </c>
      <c r="I11" s="7">
        <f t="shared" si="1"/>
        <v>19409870</v>
      </c>
      <c r="J11" s="5"/>
      <c r="K11" s="5"/>
      <c r="L11" s="7">
        <f t="shared" si="2"/>
        <v>832988</v>
      </c>
      <c r="M11" s="7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5"/>
      <c r="W11" s="5"/>
      <c r="X11" s="7"/>
      <c r="Y11" s="7"/>
      <c r="Z11" s="7"/>
    </row>
    <row r="12" spans="1:26" s="9" customFormat="1">
      <c r="A12" s="9" t="s">
        <v>41</v>
      </c>
      <c r="B12" s="10"/>
      <c r="C12" s="9">
        <v>2015</v>
      </c>
      <c r="D12" s="9">
        <v>1</v>
      </c>
      <c r="E12" s="9">
        <v>161</v>
      </c>
      <c r="F12" s="12">
        <v>17961457.069041699</v>
      </c>
      <c r="G12" s="12">
        <v>17255645.0717646</v>
      </c>
      <c r="H12" s="12">
        <f t="shared" si="0"/>
        <v>17961457.069041699</v>
      </c>
      <c r="I12" s="12">
        <f t="shared" si="1"/>
        <v>17255645.0717646</v>
      </c>
      <c r="J12" s="11">
        <v>0</v>
      </c>
      <c r="K12" s="11">
        <v>0</v>
      </c>
      <c r="L12" s="12">
        <f t="shared" si="2"/>
        <v>705811.99727709964</v>
      </c>
      <c r="M12" s="12">
        <f t="shared" si="3"/>
        <v>0</v>
      </c>
      <c r="N12" s="12">
        <v>2539896.5458378801</v>
      </c>
      <c r="O12" s="10"/>
      <c r="P12" s="10"/>
      <c r="Q12" s="12">
        <f t="shared" si="5"/>
        <v>94935467.946458384</v>
      </c>
      <c r="R12" s="12"/>
      <c r="S12" s="12"/>
      <c r="T12" s="10"/>
      <c r="U12" s="10"/>
      <c r="V12" s="12">
        <f>K12*P11</f>
        <v>0</v>
      </c>
      <c r="W12" s="12">
        <f t="shared" ref="W12:W43" si="9">M12*5.5017049523</f>
        <v>0</v>
      </c>
      <c r="X12" s="12">
        <f t="shared" ref="X12:X43" si="10">N12*5.1890047538+L12*5.5017049523</f>
        <v>17062704.611325134</v>
      </c>
      <c r="Y12" s="12">
        <f t="shared" ref="Y12:Y43" si="11">N12*5.1890047538</f>
        <v>13179535.250512959</v>
      </c>
      <c r="Z12" s="12">
        <f t="shared" ref="Z12:Z43" si="12">L12*5.5017049523</f>
        <v>3883169.3608121732</v>
      </c>
    </row>
    <row r="13" spans="1:26" s="13" customFormat="1">
      <c r="C13" s="13">
        <v>2015</v>
      </c>
      <c r="D13" s="13">
        <v>2</v>
      </c>
      <c r="E13" s="13">
        <v>162</v>
      </c>
      <c r="F13" s="15">
        <v>20689184.264254801</v>
      </c>
      <c r="G13" s="15">
        <v>19873660.112222001</v>
      </c>
      <c r="H13" s="15">
        <f t="shared" si="0"/>
        <v>20689184.264254801</v>
      </c>
      <c r="I13" s="15">
        <f t="shared" si="1"/>
        <v>19873660.112222001</v>
      </c>
      <c r="J13" s="14">
        <v>0</v>
      </c>
      <c r="K13" s="14">
        <v>0</v>
      </c>
      <c r="L13" s="15">
        <f t="shared" si="2"/>
        <v>815524.15203280002</v>
      </c>
      <c r="M13" s="15">
        <f t="shared" si="3"/>
        <v>0</v>
      </c>
      <c r="N13" s="15">
        <v>2236649.19177722</v>
      </c>
      <c r="Q13" s="15">
        <f t="shared" si="5"/>
        <v>109339014.25973876</v>
      </c>
      <c r="R13" s="15"/>
      <c r="S13" s="15"/>
      <c r="V13" s="15">
        <f t="shared" ref="V13:V44" si="13">K13*5.5017049523</f>
        <v>0</v>
      </c>
      <c r="W13" s="15">
        <f t="shared" si="9"/>
        <v>0</v>
      </c>
      <c r="X13" s="15">
        <f t="shared" si="10"/>
        <v>16092756.554674037</v>
      </c>
      <c r="Y13" s="15">
        <f t="shared" si="11"/>
        <v>11605983.288714923</v>
      </c>
      <c r="Z13" s="15">
        <f t="shared" si="12"/>
        <v>4486773.2659591138</v>
      </c>
    </row>
    <row r="14" spans="1:26">
      <c r="A14" s="13">
        <v>1000</v>
      </c>
      <c r="B14" s="13"/>
      <c r="C14" s="13">
        <v>2015</v>
      </c>
      <c r="D14" s="13">
        <v>3</v>
      </c>
      <c r="E14" s="13">
        <v>163</v>
      </c>
      <c r="F14" s="15">
        <v>20098988.307154901</v>
      </c>
      <c r="G14" s="15">
        <v>19305093.532405399</v>
      </c>
      <c r="H14" s="15">
        <f t="shared" si="0"/>
        <v>20098988.307154901</v>
      </c>
      <c r="I14" s="15">
        <f t="shared" si="1"/>
        <v>19305093.532405399</v>
      </c>
      <c r="J14" s="14">
        <v>0</v>
      </c>
      <c r="K14" s="14">
        <v>0</v>
      </c>
      <c r="L14" s="15">
        <f t="shared" si="2"/>
        <v>793894.77474950254</v>
      </c>
      <c r="M14" s="15">
        <f t="shared" si="3"/>
        <v>0</v>
      </c>
      <c r="N14" s="15">
        <v>2734803.8185367598</v>
      </c>
      <c r="O14" s="19">
        <v>94527377.114245504</v>
      </c>
      <c r="Q14" s="15">
        <f t="shared" si="5"/>
        <v>106210928.69184949</v>
      </c>
      <c r="R14" s="15">
        <v>16695329.1346057</v>
      </c>
      <c r="S14" s="15">
        <v>3421891.0515356902</v>
      </c>
      <c r="T14" s="19">
        <v>22190060.635179099</v>
      </c>
      <c r="U14" s="13">
        <f>R20/N14</f>
        <v>7.5975917654259391</v>
      </c>
      <c r="V14" s="15">
        <f t="shared" si="13"/>
        <v>0</v>
      </c>
      <c r="W14" s="15">
        <f t="shared" si="9"/>
        <v>0</v>
      </c>
      <c r="X14" s="15">
        <f t="shared" si="10"/>
        <v>18558684.828942068</v>
      </c>
      <c r="Y14" s="15">
        <f t="shared" si="11"/>
        <v>14190910.015097639</v>
      </c>
      <c r="Z14" s="15">
        <f t="shared" si="12"/>
        <v>4367774.8138444312</v>
      </c>
    </row>
    <row r="15" spans="1:26">
      <c r="B15" s="13"/>
      <c r="C15" s="13">
        <v>2015</v>
      </c>
      <c r="D15" s="13">
        <v>4</v>
      </c>
      <c r="E15" s="13">
        <v>164</v>
      </c>
      <c r="F15" s="15">
        <v>21719874.092974801</v>
      </c>
      <c r="G15" s="15">
        <v>20860990.166590799</v>
      </c>
      <c r="H15" s="15">
        <f t="shared" si="0"/>
        <v>21719874.092974801</v>
      </c>
      <c r="I15" s="15">
        <f t="shared" si="1"/>
        <v>20860990.166590799</v>
      </c>
      <c r="J15" s="14">
        <v>0</v>
      </c>
      <c r="K15" s="14">
        <v>0</v>
      </c>
      <c r="L15" s="15">
        <f t="shared" si="2"/>
        <v>858883.92638400197</v>
      </c>
      <c r="M15" s="15">
        <f t="shared" si="3"/>
        <v>0</v>
      </c>
      <c r="N15" s="15">
        <v>2602828.7029223</v>
      </c>
      <c r="O15" s="19">
        <v>111875162.87552799</v>
      </c>
      <c r="Q15" s="15">
        <f t="shared" si="5"/>
        <v>114771012.9094142</v>
      </c>
      <c r="R15" s="15">
        <v>16337001.045735599</v>
      </c>
      <c r="S15" s="15">
        <v>4049880.8960941099</v>
      </c>
      <c r="T15" s="19">
        <v>22729747.8617584</v>
      </c>
      <c r="U15" s="13">
        <f>R21/N15</f>
        <v>7.1212342711648358</v>
      </c>
      <c r="V15" s="15">
        <f t="shared" si="13"/>
        <v>0</v>
      </c>
      <c r="W15" s="15">
        <f t="shared" si="9"/>
        <v>0</v>
      </c>
      <c r="X15" s="15">
        <f t="shared" si="10"/>
        <v>18231416.464028634</v>
      </c>
      <c r="Y15" s="15">
        <f t="shared" si="11"/>
        <v>13506090.512790902</v>
      </c>
      <c r="Z15" s="15">
        <f t="shared" si="12"/>
        <v>4725325.9512377325</v>
      </c>
    </row>
    <row r="16" spans="1:26" s="9" customFormat="1">
      <c r="B16" s="10"/>
      <c r="C16" s="9">
        <f t="shared" ref="C16:C47" si="14">C12+1</f>
        <v>2016</v>
      </c>
      <c r="D16" s="9">
        <f t="shared" ref="D16:D47" si="15">D12</f>
        <v>1</v>
      </c>
      <c r="E16" s="9">
        <v>165</v>
      </c>
      <c r="F16" s="12">
        <v>18966435.7673437</v>
      </c>
      <c r="G16" s="12">
        <v>18219854.658934999</v>
      </c>
      <c r="H16" s="12">
        <f t="shared" si="0"/>
        <v>18966435.7673437</v>
      </c>
      <c r="I16" s="12">
        <f t="shared" si="1"/>
        <v>18219854.658934999</v>
      </c>
      <c r="J16" s="11">
        <v>0</v>
      </c>
      <c r="K16" s="11">
        <v>0</v>
      </c>
      <c r="L16" s="12">
        <f t="shared" si="2"/>
        <v>746581.10840870067</v>
      </c>
      <c r="M16" s="12">
        <f t="shared" si="3"/>
        <v>0</v>
      </c>
      <c r="N16" s="12">
        <v>2640788.5999428201</v>
      </c>
      <c r="O16" s="20">
        <v>91414555.230157301</v>
      </c>
      <c r="P16" s="10"/>
      <c r="Q16" s="12">
        <f t="shared" si="5"/>
        <v>100240264.60724892</v>
      </c>
      <c r="R16" s="12">
        <v>17527446.329621602</v>
      </c>
      <c r="S16" s="12">
        <v>3309206.8993316898</v>
      </c>
      <c r="T16" s="20">
        <v>22762488.820735902</v>
      </c>
      <c r="U16" s="10">
        <f>R22/N16</f>
        <v>7.0118358624493222</v>
      </c>
      <c r="V16" s="12">
        <f t="shared" si="13"/>
        <v>0</v>
      </c>
      <c r="W16" s="12">
        <f t="shared" si="9"/>
        <v>0</v>
      </c>
      <c r="X16" s="12">
        <f t="shared" si="10"/>
        <v>17810533.580309913</v>
      </c>
      <c r="Y16" s="12">
        <f t="shared" si="11"/>
        <v>13703064.598884139</v>
      </c>
      <c r="Z16" s="12">
        <f t="shared" si="12"/>
        <v>4107468.9814257715</v>
      </c>
    </row>
    <row r="17" spans="1:26" s="13" customFormat="1">
      <c r="C17" s="13">
        <f t="shared" si="14"/>
        <v>2016</v>
      </c>
      <c r="D17" s="13">
        <f t="shared" si="15"/>
        <v>2</v>
      </c>
      <c r="E17" s="13">
        <v>166</v>
      </c>
      <c r="F17" s="15">
        <v>19546962.265675299</v>
      </c>
      <c r="G17" s="15">
        <v>18776191.272330999</v>
      </c>
      <c r="H17" s="15">
        <f t="shared" si="0"/>
        <v>19546962.265675299</v>
      </c>
      <c r="I17" s="15">
        <f t="shared" si="1"/>
        <v>18776191.272330999</v>
      </c>
      <c r="J17" s="14">
        <v>0</v>
      </c>
      <c r="K17" s="14">
        <v>0</v>
      </c>
      <c r="L17" s="15">
        <f t="shared" si="2"/>
        <v>770770.9933442995</v>
      </c>
      <c r="M17" s="15">
        <f t="shared" si="3"/>
        <v>0</v>
      </c>
      <c r="N17" s="15">
        <v>2605355.52042699</v>
      </c>
      <c r="O17" s="19">
        <v>104116643.41114201</v>
      </c>
      <c r="Q17" s="15">
        <f t="shared" si="5"/>
        <v>103301064.50831549</v>
      </c>
      <c r="R17" s="15">
        <v>18813591.301850099</v>
      </c>
      <c r="S17" s="15">
        <v>3769022.49148334</v>
      </c>
      <c r="T17" s="19">
        <v>24440890.5830178</v>
      </c>
      <c r="U17" s="13">
        <f t="shared" ref="U17:U22" si="16">R17/N17</f>
        <v>7.2211224742052682</v>
      </c>
      <c r="V17" s="15">
        <f t="shared" si="13"/>
        <v>0</v>
      </c>
      <c r="W17" s="15">
        <f t="shared" si="9"/>
        <v>0</v>
      </c>
      <c r="X17" s="15">
        <f t="shared" si="10"/>
        <v>17759756.772006247</v>
      </c>
      <c r="Y17" s="15">
        <f t="shared" si="11"/>
        <v>13519202.180834724</v>
      </c>
      <c r="Z17" s="15">
        <f t="shared" si="12"/>
        <v>4240554.5911715226</v>
      </c>
    </row>
    <row r="18" spans="1:26" s="13" customFormat="1">
      <c r="C18" s="13">
        <f t="shared" si="14"/>
        <v>2016</v>
      </c>
      <c r="D18" s="13">
        <f t="shared" si="15"/>
        <v>3</v>
      </c>
      <c r="E18" s="13">
        <v>167</v>
      </c>
      <c r="F18" s="15">
        <v>18601393.201747701</v>
      </c>
      <c r="G18" s="15">
        <v>17865808.172355101</v>
      </c>
      <c r="H18" s="15">
        <f t="shared" si="0"/>
        <v>18601393.201747701</v>
      </c>
      <c r="I18" s="15">
        <f t="shared" si="1"/>
        <v>17865808.172355101</v>
      </c>
      <c r="J18" s="14">
        <v>0</v>
      </c>
      <c r="K18" s="14">
        <v>0</v>
      </c>
      <c r="L18" s="15">
        <f t="shared" si="2"/>
        <v>735585.02939260006</v>
      </c>
      <c r="M18" s="15">
        <f t="shared" si="3"/>
        <v>0</v>
      </c>
      <c r="N18" s="15">
        <v>2268350.2564357999</v>
      </c>
      <c r="O18" s="19">
        <v>90764685.857157201</v>
      </c>
      <c r="Q18" s="15">
        <f t="shared" si="5"/>
        <v>98292405.29868786</v>
      </c>
      <c r="R18" s="15">
        <v>16989362.324853901</v>
      </c>
      <c r="S18" s="15">
        <v>3285681.6280290899</v>
      </c>
      <c r="T18" s="19">
        <v>22167728.6392591</v>
      </c>
      <c r="U18" s="13">
        <f t="shared" si="16"/>
        <v>7.4897438244607102</v>
      </c>
      <c r="V18" s="15">
        <f t="shared" si="13"/>
        <v>0</v>
      </c>
      <c r="W18" s="15">
        <f t="shared" si="9"/>
        <v>0</v>
      </c>
      <c r="X18" s="15">
        <f t="shared" si="10"/>
        <v>15817452.062975822</v>
      </c>
      <c r="Y18" s="15">
        <f t="shared" si="11"/>
        <v>11770480.263928814</v>
      </c>
      <c r="Z18" s="15">
        <f t="shared" si="12"/>
        <v>4046971.7990470086</v>
      </c>
    </row>
    <row r="19" spans="1:26" s="13" customFormat="1">
      <c r="C19" s="13">
        <f t="shared" si="14"/>
        <v>2016</v>
      </c>
      <c r="D19" s="13">
        <f t="shared" si="15"/>
        <v>4</v>
      </c>
      <c r="E19" s="13">
        <v>168</v>
      </c>
      <c r="F19" s="15">
        <v>20346348.6420638</v>
      </c>
      <c r="G19" s="15">
        <v>19540370.1162895</v>
      </c>
      <c r="H19" s="15">
        <f t="shared" si="0"/>
        <v>20322932.199613016</v>
      </c>
      <c r="I19" s="15">
        <f t="shared" si="1"/>
        <v>19517656.167112239</v>
      </c>
      <c r="J19" s="14">
        <v>23416.4424507859</v>
      </c>
      <c r="K19" s="14">
        <v>22713.949177262301</v>
      </c>
      <c r="L19" s="15">
        <f t="shared" si="2"/>
        <v>805276.03250077739</v>
      </c>
      <c r="M19" s="15">
        <f t="shared" si="3"/>
        <v>702.49327352359978</v>
      </c>
      <c r="N19" s="15">
        <v>3682918.2738983599</v>
      </c>
      <c r="O19" s="19">
        <v>112083822.294624</v>
      </c>
      <c r="Q19" s="15">
        <f t="shared" si="5"/>
        <v>107380385.59189004</v>
      </c>
      <c r="R19" s="15">
        <v>21412355.855613802</v>
      </c>
      <c r="S19" s="15">
        <v>4057434.3670653901</v>
      </c>
      <c r="T19" s="19">
        <v>27652287.472387102</v>
      </c>
      <c r="U19" s="13">
        <f t="shared" si="16"/>
        <v>5.8139644334135268</v>
      </c>
      <c r="V19" s="15">
        <f t="shared" si="13"/>
        <v>124965.4466748345</v>
      </c>
      <c r="W19" s="15">
        <f t="shared" si="9"/>
        <v>3864.9107219022271</v>
      </c>
      <c r="X19" s="15">
        <f t="shared" si="10"/>
        <v>23541071.567093499</v>
      </c>
      <c r="Y19" s="15">
        <f t="shared" si="11"/>
        <v>19110680.431115478</v>
      </c>
      <c r="Z19" s="15">
        <f t="shared" si="12"/>
        <v>4430391.1359780226</v>
      </c>
    </row>
    <row r="20" spans="1:26" s="9" customFormat="1">
      <c r="B20" s="10"/>
      <c r="C20" s="9">
        <f t="shared" si="14"/>
        <v>2017</v>
      </c>
      <c r="D20" s="9">
        <f t="shared" si="15"/>
        <v>1</v>
      </c>
      <c r="E20" s="9">
        <v>169</v>
      </c>
      <c r="F20" s="12">
        <v>19478248.1474921</v>
      </c>
      <c r="G20" s="12">
        <v>18705902.607805099</v>
      </c>
      <c r="H20" s="12">
        <f t="shared" si="0"/>
        <v>19407323.084039904</v>
      </c>
      <c r="I20" s="12">
        <f t="shared" si="1"/>
        <v>18637105.296256471</v>
      </c>
      <c r="J20" s="11">
        <v>70925.063452193703</v>
      </c>
      <c r="K20" s="11">
        <v>68797.311548627898</v>
      </c>
      <c r="L20" s="12">
        <f t="shared" si="2"/>
        <v>770217.78778343275</v>
      </c>
      <c r="M20" s="12">
        <f t="shared" si="3"/>
        <v>2127.7519035658042</v>
      </c>
      <c r="N20" s="12">
        <v>4044937.0903777201</v>
      </c>
      <c r="O20" s="20">
        <v>99073334.555400699</v>
      </c>
      <c r="P20" s="10"/>
      <c r="Q20" s="12">
        <f t="shared" si="5"/>
        <v>102535854.50495079</v>
      </c>
      <c r="R20" s="12">
        <v>20777922.971770301</v>
      </c>
      <c r="S20" s="12">
        <v>3586454.71090551</v>
      </c>
      <c r="T20" s="20">
        <v>25889654.834212899</v>
      </c>
      <c r="U20" s="10">
        <f t="shared" si="16"/>
        <v>5.1367728366400973</v>
      </c>
      <c r="V20" s="12">
        <f t="shared" si="13"/>
        <v>378502.50965201209</v>
      </c>
      <c r="W20" s="12">
        <f t="shared" si="9"/>
        <v>11706.263185113738</v>
      </c>
      <c r="X20" s="12">
        <f t="shared" si="10"/>
        <v>25226708.808189593</v>
      </c>
      <c r="Y20" s="12">
        <f t="shared" si="11"/>
        <v>20989197.790791929</v>
      </c>
      <c r="Z20" s="12">
        <f t="shared" si="12"/>
        <v>4237511.0173976626</v>
      </c>
    </row>
    <row r="21" spans="1:26" s="13" customFormat="1">
      <c r="C21" s="13">
        <f t="shared" si="14"/>
        <v>2017</v>
      </c>
      <c r="D21" s="13">
        <f t="shared" si="15"/>
        <v>2</v>
      </c>
      <c r="E21" s="13">
        <v>170</v>
      </c>
      <c r="F21" s="15">
        <v>20836062.496246099</v>
      </c>
      <c r="G21" s="15">
        <v>20007746.7743144</v>
      </c>
      <c r="H21" s="15">
        <f t="shared" si="0"/>
        <v>20731500.501250312</v>
      </c>
      <c r="I21" s="15">
        <f t="shared" si="1"/>
        <v>19906321.639168486</v>
      </c>
      <c r="J21" s="14">
        <v>104561.99499578901</v>
      </c>
      <c r="K21" s="14">
        <v>101425.135145915</v>
      </c>
      <c r="L21" s="15">
        <f t="shared" si="2"/>
        <v>825178.86208182573</v>
      </c>
      <c r="M21" s="15">
        <f t="shared" si="3"/>
        <v>3136.859849874003</v>
      </c>
      <c r="N21" s="15">
        <v>3730411.4550264599</v>
      </c>
      <c r="O21" s="19">
        <v>118311548.494431</v>
      </c>
      <c r="Q21" s="15">
        <f t="shared" si="5"/>
        <v>109518708.34428991</v>
      </c>
      <c r="R21" s="15">
        <v>18535352.961221799</v>
      </c>
      <c r="S21" s="15">
        <v>4282878.0554983998</v>
      </c>
      <c r="T21" s="19">
        <v>24020927.786342502</v>
      </c>
      <c r="U21" s="13">
        <f t="shared" si="16"/>
        <v>4.9687154311749584</v>
      </c>
      <c r="V21" s="15">
        <f t="shared" si="13"/>
        <v>558011.16831997735</v>
      </c>
      <c r="W21" s="15">
        <f t="shared" si="9"/>
        <v>17258.077370722836</v>
      </c>
      <c r="X21" s="15">
        <f t="shared" si="10"/>
        <v>23897013.405811135</v>
      </c>
      <c r="Y21" s="15">
        <f t="shared" si="11"/>
        <v>19357122.773762275</v>
      </c>
      <c r="Z21" s="15">
        <f t="shared" si="12"/>
        <v>4539890.6320488593</v>
      </c>
    </row>
    <row r="22" spans="1:26" s="13" customFormat="1">
      <c r="C22" s="13">
        <f t="shared" si="14"/>
        <v>2017</v>
      </c>
      <c r="D22" s="13">
        <f t="shared" si="15"/>
        <v>3</v>
      </c>
      <c r="E22" s="13">
        <v>171</v>
      </c>
      <c r="F22" s="15">
        <v>19987465.472014099</v>
      </c>
      <c r="G22" s="15">
        <v>19192889.072075699</v>
      </c>
      <c r="H22" s="15">
        <f t="shared" si="0"/>
        <v>19861660.624271862</v>
      </c>
      <c r="I22" s="15">
        <f t="shared" si="1"/>
        <v>19070858.369765729</v>
      </c>
      <c r="J22" s="14">
        <v>125804.847742236</v>
      </c>
      <c r="K22" s="14">
        <v>122030.702309969</v>
      </c>
      <c r="L22" s="15">
        <f t="shared" si="2"/>
        <v>790802.2545061335</v>
      </c>
      <c r="M22" s="15">
        <f t="shared" si="3"/>
        <v>3774.1454322670033</v>
      </c>
      <c r="N22" s="15">
        <v>3334119.1810467402</v>
      </c>
      <c r="O22" s="19">
        <v>103254577.73677801</v>
      </c>
      <c r="Q22" s="15">
        <f t="shared" si="5"/>
        <v>104922235.93755201</v>
      </c>
      <c r="R22" s="15">
        <v>18516776.210226402</v>
      </c>
      <c r="S22" s="15">
        <v>3737815.71407136</v>
      </c>
      <c r="T22" s="19">
        <v>24278813.710319798</v>
      </c>
      <c r="U22" s="13">
        <f t="shared" si="16"/>
        <v>5.5537235487824095</v>
      </c>
      <c r="V22" s="15">
        <f t="shared" si="13"/>
        <v>671376.9192314035</v>
      </c>
      <c r="W22" s="15">
        <f t="shared" si="9"/>
        <v>20764.234615403795</v>
      </c>
      <c r="X22" s="15">
        <f t="shared" si="10"/>
        <v>21651520.960093699</v>
      </c>
      <c r="Y22" s="15">
        <f t="shared" si="11"/>
        <v>17300760.280187298</v>
      </c>
      <c r="Z22" s="15">
        <f t="shared" si="12"/>
        <v>4350760.6799063999</v>
      </c>
    </row>
    <row r="23" spans="1:26">
      <c r="A23" s="13"/>
      <c r="B23" s="13"/>
      <c r="C23" s="13">
        <f t="shared" si="14"/>
        <v>2017</v>
      </c>
      <c r="D23" s="13">
        <f t="shared" si="15"/>
        <v>4</v>
      </c>
      <c r="E23" s="13">
        <v>172</v>
      </c>
      <c r="F23" s="15">
        <v>21788404.272250399</v>
      </c>
      <c r="G23" s="15">
        <v>20921150.851169601</v>
      </c>
      <c r="H23" s="15">
        <f t="shared" si="0"/>
        <v>21614175.546486236</v>
      </c>
      <c r="I23" s="15">
        <f t="shared" si="1"/>
        <v>20752148.987178367</v>
      </c>
      <c r="J23" s="14">
        <v>174228.725764161</v>
      </c>
      <c r="K23" s="14">
        <v>169001.86399123599</v>
      </c>
      <c r="L23" s="15">
        <f t="shared" si="2"/>
        <v>862026.55930786952</v>
      </c>
      <c r="M23" s="15">
        <f t="shared" si="3"/>
        <v>5226.8617729250109</v>
      </c>
      <c r="N23" s="15">
        <v>3810173.3554979502</v>
      </c>
      <c r="O23" s="21">
        <v>124728426.72428501</v>
      </c>
      <c r="Q23" s="15">
        <f t="shared" si="5"/>
        <v>114172200.85362665</v>
      </c>
      <c r="R23" s="15">
        <v>18747481.398794301</v>
      </c>
      <c r="S23" s="15">
        <v>4515169.0474191196</v>
      </c>
      <c r="T23" s="21">
        <v>24785174.047673602</v>
      </c>
      <c r="V23" s="15">
        <f t="shared" si="13"/>
        <v>929798.39206851413</v>
      </c>
      <c r="W23" s="15">
        <f t="shared" si="9"/>
        <v>28756.651301089089</v>
      </c>
      <c r="X23" s="15">
        <f t="shared" si="10"/>
        <v>24513623.444839194</v>
      </c>
      <c r="Y23" s="15">
        <f t="shared" si="11"/>
        <v>19771007.65448096</v>
      </c>
      <c r="Z23" s="15">
        <f t="shared" si="12"/>
        <v>4742615.7903582351</v>
      </c>
    </row>
    <row r="24" spans="1:26" s="9" customFormat="1">
      <c r="B24" s="10"/>
      <c r="C24" s="9">
        <f t="shared" si="14"/>
        <v>2018</v>
      </c>
      <c r="D24" s="9">
        <f t="shared" si="15"/>
        <v>1</v>
      </c>
      <c r="E24" s="9">
        <v>173</v>
      </c>
      <c r="F24" s="12">
        <v>20443348.738681499</v>
      </c>
      <c r="G24" s="12">
        <v>19627256.4592513</v>
      </c>
      <c r="H24" s="12">
        <f t="shared" si="0"/>
        <v>20256617.418098118</v>
      </c>
      <c r="I24" s="12">
        <f t="shared" si="1"/>
        <v>19446127.078285422</v>
      </c>
      <c r="J24" s="11">
        <v>186731.32058337901</v>
      </c>
      <c r="K24" s="11">
        <v>181129.380965877</v>
      </c>
      <c r="L24" s="12">
        <f t="shared" si="2"/>
        <v>810490.33981269598</v>
      </c>
      <c r="M24" s="12">
        <f t="shared" si="3"/>
        <v>5601.9396175020083</v>
      </c>
      <c r="N24" s="12">
        <v>4075268.3892818098</v>
      </c>
      <c r="O24" s="10"/>
      <c r="P24" s="10"/>
      <c r="Q24" s="12">
        <f t="shared" si="5"/>
        <v>106986853.64965804</v>
      </c>
      <c r="R24" s="12"/>
      <c r="S24" s="12"/>
      <c r="T24" s="10"/>
      <c r="U24" s="10"/>
      <c r="V24" s="12">
        <f t="shared" si="13"/>
        <v>996520.4122669989</v>
      </c>
      <c r="W24" s="12">
        <f t="shared" si="9"/>
        <v>30820.218936096368</v>
      </c>
      <c r="X24" s="12">
        <f t="shared" si="10"/>
        <v>25605665.761332996</v>
      </c>
      <c r="Y24" s="12">
        <f t="shared" si="11"/>
        <v>21146587.044994179</v>
      </c>
      <c r="Z24" s="12">
        <f t="shared" si="12"/>
        <v>4459078.7163388189</v>
      </c>
    </row>
    <row r="25" spans="1:26" s="13" customFormat="1">
      <c r="C25" s="13">
        <f t="shared" si="14"/>
        <v>2018</v>
      </c>
      <c r="D25" s="13">
        <f t="shared" si="15"/>
        <v>2</v>
      </c>
      <c r="E25" s="13">
        <v>174</v>
      </c>
      <c r="F25" s="15">
        <v>20242590.134086002</v>
      </c>
      <c r="G25" s="15">
        <v>19433585.1900176</v>
      </c>
      <c r="H25" s="15">
        <f t="shared" si="0"/>
        <v>20024399.757584445</v>
      </c>
      <c r="I25" s="15">
        <f t="shared" si="1"/>
        <v>19221940.524811093</v>
      </c>
      <c r="J25" s="14">
        <v>218190.376501555</v>
      </c>
      <c r="K25" s="14">
        <v>211644.66520650801</v>
      </c>
      <c r="L25" s="15">
        <f t="shared" si="2"/>
        <v>802459.23277335241</v>
      </c>
      <c r="M25" s="15">
        <f t="shared" si="3"/>
        <v>6545.7112950469891</v>
      </c>
      <c r="N25" s="15">
        <v>3035742.35236284</v>
      </c>
      <c r="Q25" s="15">
        <f t="shared" si="5"/>
        <v>105753445.37816925</v>
      </c>
      <c r="R25" s="15"/>
      <c r="S25" s="15"/>
      <c r="V25" s="15">
        <f t="shared" si="13"/>
        <v>1164406.5026945206</v>
      </c>
      <c r="W25" s="15">
        <f t="shared" si="9"/>
        <v>36012.572248286066</v>
      </c>
      <c r="X25" s="15">
        <f t="shared" si="10"/>
        <v>20167375.432690784</v>
      </c>
      <c r="Y25" s="15">
        <f t="shared" si="11"/>
        <v>15752481.497722771</v>
      </c>
      <c r="Z25" s="15">
        <f t="shared" si="12"/>
        <v>4414893.9349680115</v>
      </c>
    </row>
    <row r="26" spans="1:26" s="13" customFormat="1">
      <c r="C26" s="13">
        <f t="shared" si="14"/>
        <v>2018</v>
      </c>
      <c r="D26" s="13">
        <f t="shared" si="15"/>
        <v>3</v>
      </c>
      <c r="E26" s="13">
        <v>175</v>
      </c>
      <c r="F26" s="15">
        <v>20110643.024080399</v>
      </c>
      <c r="G26" s="15">
        <v>19305521.287766401</v>
      </c>
      <c r="H26" s="15">
        <f t="shared" si="0"/>
        <v>19866795.392881464</v>
      </c>
      <c r="I26" s="15">
        <f t="shared" si="1"/>
        <v>19068989.085503433</v>
      </c>
      <c r="J26" s="14">
        <v>243847.63119893699</v>
      </c>
      <c r="K26" s="14">
        <v>236532.20226296899</v>
      </c>
      <c r="L26" s="15">
        <f t="shared" si="2"/>
        <v>797806.30737803131</v>
      </c>
      <c r="M26" s="15">
        <f t="shared" si="3"/>
        <v>7315.4289359679969</v>
      </c>
      <c r="N26" s="15">
        <v>2894836.52334709</v>
      </c>
      <c r="Q26" s="15">
        <f t="shared" si="5"/>
        <v>104911951.68706888</v>
      </c>
      <c r="R26" s="15"/>
      <c r="S26" s="15"/>
      <c r="V26" s="15">
        <f t="shared" si="13"/>
        <v>1301330.3885686018</v>
      </c>
      <c r="W26" s="15">
        <f t="shared" si="9"/>
        <v>40247.331605213847</v>
      </c>
      <c r="X26" s="15">
        <f t="shared" si="10"/>
        <v>19410615.393399805</v>
      </c>
      <c r="Y26" s="15">
        <f t="shared" si="11"/>
        <v>15021320.481121914</v>
      </c>
      <c r="Z26" s="15">
        <f t="shared" si="12"/>
        <v>4389294.9122778904</v>
      </c>
    </row>
    <row r="27" spans="1:26" s="13" customFormat="1">
      <c r="C27" s="13">
        <f t="shared" si="14"/>
        <v>2018</v>
      </c>
      <c r="D27" s="13">
        <f t="shared" si="15"/>
        <v>4</v>
      </c>
      <c r="E27" s="13">
        <v>176</v>
      </c>
      <c r="F27" s="15">
        <v>20193256.219077699</v>
      </c>
      <c r="G27" s="15">
        <v>19383775.283224698</v>
      </c>
      <c r="H27" s="15">
        <f t="shared" si="0"/>
        <v>19935190.600894734</v>
      </c>
      <c r="I27" s="15">
        <f t="shared" si="1"/>
        <v>19133451.633587223</v>
      </c>
      <c r="J27" s="14">
        <v>258065.61818296401</v>
      </c>
      <c r="K27" s="14">
        <v>250323.649637475</v>
      </c>
      <c r="L27" s="15">
        <f t="shared" si="2"/>
        <v>801738.96730751172</v>
      </c>
      <c r="M27" s="15">
        <f t="shared" si="3"/>
        <v>7741.9685454890132</v>
      </c>
      <c r="N27" s="15">
        <v>2968017.0248672301</v>
      </c>
      <c r="Q27" s="15">
        <f t="shared" si="5"/>
        <v>105266605.60709934</v>
      </c>
      <c r="R27" s="15"/>
      <c r="S27" s="15"/>
      <c r="V27" s="15">
        <f t="shared" si="13"/>
        <v>1377206.8628883064</v>
      </c>
      <c r="W27" s="15">
        <f t="shared" si="9"/>
        <v>42594.026687267731</v>
      </c>
      <c r="X27" s="15">
        <f t="shared" si="10"/>
        <v>19811985.698283013</v>
      </c>
      <c r="Y27" s="15">
        <f t="shared" si="11"/>
        <v>15401054.451395389</v>
      </c>
      <c r="Z27" s="15">
        <f t="shared" si="12"/>
        <v>4410931.2468876252</v>
      </c>
    </row>
    <row r="28" spans="1:26" s="9" customFormat="1">
      <c r="B28" s="10"/>
      <c r="C28" s="9">
        <f t="shared" si="14"/>
        <v>2019</v>
      </c>
      <c r="D28" s="9">
        <f t="shared" si="15"/>
        <v>1</v>
      </c>
      <c r="E28" s="9">
        <v>177</v>
      </c>
      <c r="F28" s="12">
        <v>20366634.911497802</v>
      </c>
      <c r="G28" s="12">
        <v>19549115.654286399</v>
      </c>
      <c r="H28" s="12">
        <f t="shared" si="0"/>
        <v>20077285.679828469</v>
      </c>
      <c r="I28" s="12">
        <f t="shared" si="1"/>
        <v>19268446.899567146</v>
      </c>
      <c r="J28" s="11">
        <v>289349.23166933103</v>
      </c>
      <c r="K28" s="11">
        <v>280668.754719252</v>
      </c>
      <c r="L28" s="12">
        <f t="shared" si="2"/>
        <v>808838.78026132286</v>
      </c>
      <c r="M28" s="12">
        <f t="shared" si="3"/>
        <v>8680.476950079028</v>
      </c>
      <c r="N28" s="12">
        <v>3405203.2196145402</v>
      </c>
      <c r="O28" s="10"/>
      <c r="P28" s="10"/>
      <c r="Q28" s="12">
        <f t="shared" si="5"/>
        <v>106009309.73047814</v>
      </c>
      <c r="R28" s="12"/>
      <c r="S28" s="12"/>
      <c r="T28" s="10"/>
      <c r="U28" s="10"/>
      <c r="V28" s="12">
        <f t="shared" si="13"/>
        <v>1544156.6777947827</v>
      </c>
      <c r="W28" s="12">
        <f t="shared" si="9"/>
        <v>47757.423024575786</v>
      </c>
      <c r="X28" s="12">
        <f t="shared" si="10"/>
        <v>22119608.017210927</v>
      </c>
      <c r="Y28" s="12">
        <f t="shared" si="11"/>
        <v>17669615.694234915</v>
      </c>
      <c r="Z28" s="12">
        <f t="shared" si="12"/>
        <v>4449992.3229760118</v>
      </c>
    </row>
    <row r="29" spans="1:26" s="13" customFormat="1">
      <c r="C29" s="13">
        <f t="shared" si="14"/>
        <v>2019</v>
      </c>
      <c r="D29" s="13">
        <f t="shared" si="15"/>
        <v>2</v>
      </c>
      <c r="E29" s="13">
        <v>178</v>
      </c>
      <c r="F29" s="15">
        <v>20562913.195583899</v>
      </c>
      <c r="G29" s="15">
        <v>19737197.3015875</v>
      </c>
      <c r="H29" s="15">
        <f t="shared" si="0"/>
        <v>20251737.882939421</v>
      </c>
      <c r="I29" s="15">
        <f t="shared" si="1"/>
        <v>19435357.248322356</v>
      </c>
      <c r="J29" s="14">
        <v>311175.31264447898</v>
      </c>
      <c r="K29" s="14">
        <v>301840.05326514499</v>
      </c>
      <c r="L29" s="15">
        <f t="shared" si="2"/>
        <v>816380.63461706415</v>
      </c>
      <c r="M29" s="15">
        <f t="shared" si="3"/>
        <v>9335.2593793339911</v>
      </c>
      <c r="N29" s="15">
        <v>2846446.4047988602</v>
      </c>
      <c r="Q29" s="15">
        <f t="shared" si="5"/>
        <v>106927601.22281481</v>
      </c>
      <c r="R29" s="15"/>
      <c r="S29" s="15"/>
      <c r="V29" s="15">
        <f t="shared" si="13"/>
        <v>1660634.9158513439</v>
      </c>
      <c r="W29" s="15">
        <f t="shared" si="9"/>
        <v>51359.842758286839</v>
      </c>
      <c r="X29" s="15">
        <f t="shared" si="10"/>
        <v>19261709.306372724</v>
      </c>
      <c r="Y29" s="15">
        <f t="shared" si="11"/>
        <v>14770223.925938204</v>
      </c>
      <c r="Z29" s="15">
        <f t="shared" si="12"/>
        <v>4491485.3804345187</v>
      </c>
    </row>
    <row r="30" spans="1:26" s="13" customFormat="1">
      <c r="C30" s="13">
        <f t="shared" si="14"/>
        <v>2019</v>
      </c>
      <c r="D30" s="13">
        <f t="shared" si="15"/>
        <v>3</v>
      </c>
      <c r="E30" s="13">
        <v>179</v>
      </c>
      <c r="F30" s="15">
        <v>20720647.063602101</v>
      </c>
      <c r="G30" s="15">
        <v>19887578.875709198</v>
      </c>
      <c r="H30" s="15">
        <f t="shared" si="0"/>
        <v>20380113.121964689</v>
      </c>
      <c r="I30" s="15">
        <f t="shared" si="1"/>
        <v>19557260.952320907</v>
      </c>
      <c r="J30" s="14">
        <v>340533.94163741299</v>
      </c>
      <c r="K30" s="14">
        <v>330317.92338828999</v>
      </c>
      <c r="L30" s="15">
        <f t="shared" si="2"/>
        <v>822852.16964378208</v>
      </c>
      <c r="M30" s="15">
        <f t="shared" si="3"/>
        <v>10216.018249123008</v>
      </c>
      <c r="N30" s="15">
        <v>2798864.5978540601</v>
      </c>
      <c r="Q30" s="15">
        <f t="shared" si="5"/>
        <v>107598279.43480735</v>
      </c>
      <c r="R30" s="15"/>
      <c r="S30" s="15"/>
      <c r="V30" s="15">
        <f t="shared" si="13"/>
        <v>1817311.7549388069</v>
      </c>
      <c r="W30" s="15">
        <f t="shared" si="9"/>
        <v>56205.518193987227</v>
      </c>
      <c r="X30" s="15">
        <f t="shared" si="10"/>
        <v>19050411.560247239</v>
      </c>
      <c r="Y30" s="15">
        <f t="shared" si="11"/>
        <v>14523321.703507243</v>
      </c>
      <c r="Z30" s="15">
        <f t="shared" si="12"/>
        <v>4527089.8567399951</v>
      </c>
    </row>
    <row r="31" spans="1:26" s="13" customFormat="1">
      <c r="C31" s="13">
        <f t="shared" si="14"/>
        <v>2019</v>
      </c>
      <c r="D31" s="13">
        <f t="shared" si="15"/>
        <v>4</v>
      </c>
      <c r="E31" s="13">
        <v>180</v>
      </c>
      <c r="F31" s="15">
        <v>20784812.586809799</v>
      </c>
      <c r="G31" s="15">
        <v>19948323.097394802</v>
      </c>
      <c r="H31" s="15">
        <f t="shared" si="0"/>
        <v>20407180.84618479</v>
      </c>
      <c r="I31" s="15">
        <f t="shared" si="1"/>
        <v>19582020.308988541</v>
      </c>
      <c r="J31" s="14">
        <v>377631.740625009</v>
      </c>
      <c r="K31" s="14">
        <v>366302.78840625897</v>
      </c>
      <c r="L31" s="15">
        <f t="shared" si="2"/>
        <v>825160.53719624877</v>
      </c>
      <c r="M31" s="15">
        <f t="shared" si="3"/>
        <v>11328.952218750026</v>
      </c>
      <c r="N31" s="15">
        <v>2843514.4773529698</v>
      </c>
      <c r="Q31" s="15">
        <f t="shared" si="5"/>
        <v>107734498.11000143</v>
      </c>
      <c r="R31" s="15"/>
      <c r="S31" s="15"/>
      <c r="V31" s="15">
        <f t="shared" si="13"/>
        <v>2015289.8650160141</v>
      </c>
      <c r="W31" s="15">
        <f t="shared" si="9"/>
        <v>62328.552526267093</v>
      </c>
      <c r="X31" s="15">
        <f t="shared" si="10"/>
        <v>19294799.954418812</v>
      </c>
      <c r="Y31" s="15">
        <f t="shared" si="11"/>
        <v>14755010.140483683</v>
      </c>
      <c r="Z31" s="15">
        <f t="shared" si="12"/>
        <v>4539789.8139351299</v>
      </c>
    </row>
    <row r="32" spans="1:26" s="9" customFormat="1">
      <c r="B32" s="10"/>
      <c r="C32" s="9">
        <f t="shared" si="14"/>
        <v>2020</v>
      </c>
      <c r="D32" s="9">
        <f t="shared" si="15"/>
        <v>1</v>
      </c>
      <c r="E32" s="9">
        <v>181</v>
      </c>
      <c r="F32" s="12">
        <v>21195304.040858001</v>
      </c>
      <c r="G32" s="12">
        <v>20341429.3617297</v>
      </c>
      <c r="H32" s="12">
        <f t="shared" si="0"/>
        <v>20771483.134262815</v>
      </c>
      <c r="I32" s="12">
        <f t="shared" si="1"/>
        <v>19930323.082332373</v>
      </c>
      <c r="J32" s="11">
        <v>423820.906595184</v>
      </c>
      <c r="K32" s="11">
        <v>411106.27939732798</v>
      </c>
      <c r="L32" s="12">
        <f t="shared" si="2"/>
        <v>841160.05193044245</v>
      </c>
      <c r="M32" s="12">
        <f t="shared" si="3"/>
        <v>12714.627197856025</v>
      </c>
      <c r="N32" s="12">
        <v>3354073.6521751601</v>
      </c>
      <c r="O32" s="10"/>
      <c r="P32" s="10"/>
      <c r="Q32" s="12">
        <f t="shared" si="5"/>
        <v>109650757.20300701</v>
      </c>
      <c r="R32" s="12"/>
      <c r="S32" s="12"/>
      <c r="T32" s="10"/>
      <c r="U32" s="10"/>
      <c r="V32" s="12">
        <f t="shared" si="13"/>
        <v>2261785.4532819069</v>
      </c>
      <c r="W32" s="12">
        <f t="shared" si="9"/>
        <v>69952.127421092766</v>
      </c>
      <c r="X32" s="12">
        <f t="shared" si="10"/>
        <v>22032118.549114872</v>
      </c>
      <c r="Y32" s="12">
        <f t="shared" si="11"/>
        <v>17404304.125732232</v>
      </c>
      <c r="Z32" s="12">
        <f t="shared" si="12"/>
        <v>4627814.4233826399</v>
      </c>
    </row>
    <row r="33" spans="2:26" s="13" customFormat="1">
      <c r="C33" s="13">
        <f t="shared" si="14"/>
        <v>2020</v>
      </c>
      <c r="D33" s="13">
        <f t="shared" si="15"/>
        <v>2</v>
      </c>
      <c r="E33" s="13">
        <v>182</v>
      </c>
      <c r="F33" s="15">
        <v>21215282.039044701</v>
      </c>
      <c r="G33" s="15">
        <v>20359433.626121201</v>
      </c>
      <c r="H33" s="15">
        <f t="shared" si="0"/>
        <v>20776189.414437067</v>
      </c>
      <c r="I33" s="15">
        <f t="shared" si="1"/>
        <v>19933513.780251797</v>
      </c>
      <c r="J33" s="14">
        <v>439092.62460763298</v>
      </c>
      <c r="K33" s="14">
        <v>425919.84586940397</v>
      </c>
      <c r="L33" s="15">
        <f t="shared" si="2"/>
        <v>842675.63418526947</v>
      </c>
      <c r="M33" s="15">
        <f t="shared" si="3"/>
        <v>13172.778738229012</v>
      </c>
      <c r="N33" s="15">
        <v>2790357.3438534699</v>
      </c>
      <c r="Q33" s="15">
        <f t="shared" si="5"/>
        <v>109668311.4815516</v>
      </c>
      <c r="R33" s="15"/>
      <c r="S33" s="15"/>
      <c r="V33" s="15">
        <f t="shared" si="13"/>
        <v>2343285.3253025524</v>
      </c>
      <c r="W33" s="15">
        <f t="shared" si="9"/>
        <v>72472.742019666694</v>
      </c>
      <c r="X33" s="15">
        <f t="shared" si="10"/>
        <v>19115330.231836036</v>
      </c>
      <c r="Y33" s="15">
        <f t="shared" si="11"/>
        <v>14479177.522056397</v>
      </c>
      <c r="Z33" s="15">
        <f t="shared" si="12"/>
        <v>4636152.7097796397</v>
      </c>
    </row>
    <row r="34" spans="2:26" s="13" customFormat="1">
      <c r="C34" s="13">
        <f t="shared" si="14"/>
        <v>2020</v>
      </c>
      <c r="D34" s="13">
        <f t="shared" si="15"/>
        <v>3</v>
      </c>
      <c r="E34" s="13">
        <v>183</v>
      </c>
      <c r="F34" s="15">
        <v>21295236.381057501</v>
      </c>
      <c r="G34" s="15">
        <v>20434026.238269798</v>
      </c>
      <c r="H34" s="15">
        <f t="shared" ref="H34:H65" si="17">F34-J34</f>
        <v>20851875.312573124</v>
      </c>
      <c r="I34" s="15">
        <f t="shared" ref="I34:I65" si="18">G34-K34</f>
        <v>20003966.001839951</v>
      </c>
      <c r="J34" s="14">
        <v>443361.06848437799</v>
      </c>
      <c r="K34" s="14">
        <v>430060.23642984702</v>
      </c>
      <c r="L34" s="15">
        <f t="shared" ref="L34:L65" si="19">H34-I34</f>
        <v>847909.31073317304</v>
      </c>
      <c r="M34" s="15">
        <f t="shared" ref="M34:M65" si="20">J34-K34</f>
        <v>13300.832054530969</v>
      </c>
      <c r="N34" s="15">
        <v>2783833.8999864198</v>
      </c>
      <c r="Q34" s="15">
        <f t="shared" ref="Q34:Q65" si="21">I34*5.5017049523</f>
        <v>110055918.81796369</v>
      </c>
      <c r="R34" s="15"/>
      <c r="S34" s="15"/>
      <c r="V34" s="15">
        <f t="shared" si="13"/>
        <v>2366064.5325533981</v>
      </c>
      <c r="W34" s="15">
        <f t="shared" si="9"/>
        <v>73177.253584123609</v>
      </c>
      <c r="X34" s="15">
        <f t="shared" si="10"/>
        <v>19110274.194781102</v>
      </c>
      <c r="Y34" s="15">
        <f t="shared" si="11"/>
        <v>14445327.340819126</v>
      </c>
      <c r="Z34" s="15">
        <f t="shared" si="12"/>
        <v>4664946.8539619772</v>
      </c>
    </row>
    <row r="35" spans="2:26" s="13" customFormat="1">
      <c r="C35" s="13">
        <f t="shared" si="14"/>
        <v>2020</v>
      </c>
      <c r="D35" s="13">
        <f t="shared" si="15"/>
        <v>4</v>
      </c>
      <c r="E35" s="13">
        <v>184</v>
      </c>
      <c r="F35" s="15">
        <v>21408769.619459301</v>
      </c>
      <c r="G35" s="15">
        <v>20541219.541899499</v>
      </c>
      <c r="H35" s="15">
        <f t="shared" si="17"/>
        <v>20944741.122351121</v>
      </c>
      <c r="I35" s="15">
        <f t="shared" si="18"/>
        <v>20091111.899704564</v>
      </c>
      <c r="J35" s="14">
        <v>464028.49710817903</v>
      </c>
      <c r="K35" s="14">
        <v>450107.64219493303</v>
      </c>
      <c r="L35" s="15">
        <f t="shared" si="19"/>
        <v>853629.22264655679</v>
      </c>
      <c r="M35" s="15">
        <f t="shared" si="20"/>
        <v>13920.854913246003</v>
      </c>
      <c r="N35" s="15">
        <v>2791548.58174671</v>
      </c>
      <c r="Q35" s="15">
        <f t="shared" si="21"/>
        <v>110535369.83581807</v>
      </c>
      <c r="R35" s="15"/>
      <c r="S35" s="15"/>
      <c r="V35" s="15">
        <f t="shared" si="13"/>
        <v>2476359.4441319392</v>
      </c>
      <c r="W35" s="15">
        <f t="shared" si="9"/>
        <v>76588.436416455326</v>
      </c>
      <c r="X35" s="15">
        <f t="shared" si="10"/>
        <v>19181774.982809886</v>
      </c>
      <c r="Y35" s="15">
        <f t="shared" si="11"/>
        <v>14485358.861147325</v>
      </c>
      <c r="Z35" s="15">
        <f t="shared" si="12"/>
        <v>4696416.1216625609</v>
      </c>
    </row>
    <row r="36" spans="2:26" s="9" customFormat="1">
      <c r="B36" s="10"/>
      <c r="C36" s="9">
        <f t="shared" si="14"/>
        <v>2021</v>
      </c>
      <c r="D36" s="9">
        <f t="shared" si="15"/>
        <v>1</v>
      </c>
      <c r="E36" s="9">
        <v>185</v>
      </c>
      <c r="F36" s="12">
        <v>21453851.7929441</v>
      </c>
      <c r="G36" s="12">
        <v>20583119.843127001</v>
      </c>
      <c r="H36" s="12">
        <f t="shared" si="17"/>
        <v>20956177.914689809</v>
      </c>
      <c r="I36" s="12">
        <f t="shared" si="18"/>
        <v>20100376.181220341</v>
      </c>
      <c r="J36" s="11">
        <v>497673.87825428997</v>
      </c>
      <c r="K36" s="11">
        <v>482743.661906661</v>
      </c>
      <c r="L36" s="12">
        <f t="shared" si="19"/>
        <v>855801.73346946761</v>
      </c>
      <c r="M36" s="12">
        <f t="shared" si="20"/>
        <v>14930.216347628972</v>
      </c>
      <c r="N36" s="12">
        <v>3274556.9447003901</v>
      </c>
      <c r="O36" s="10"/>
      <c r="P36" s="10"/>
      <c r="Q36" s="12">
        <f t="shared" si="21"/>
        <v>110586339.17931291</v>
      </c>
      <c r="R36" s="12"/>
      <c r="S36" s="12"/>
      <c r="T36" s="10"/>
      <c r="U36" s="10"/>
      <c r="V36" s="12">
        <f t="shared" si="13"/>
        <v>2655913.1954033137</v>
      </c>
      <c r="W36" s="12">
        <f t="shared" si="9"/>
        <v>82141.645218660735</v>
      </c>
      <c r="X36" s="12">
        <f t="shared" si="10"/>
        <v>21700060.18785502</v>
      </c>
      <c r="Y36" s="12">
        <f t="shared" si="11"/>
        <v>16991691.552639127</v>
      </c>
      <c r="Z36" s="12">
        <f t="shared" si="12"/>
        <v>4708368.6352158943</v>
      </c>
    </row>
    <row r="37" spans="2:26" s="13" customFormat="1">
      <c r="C37" s="13">
        <f t="shared" si="14"/>
        <v>2021</v>
      </c>
      <c r="D37" s="13">
        <f t="shared" si="15"/>
        <v>2</v>
      </c>
      <c r="E37" s="13">
        <v>186</v>
      </c>
      <c r="F37" s="15">
        <v>21513592.1217652</v>
      </c>
      <c r="G37" s="15">
        <v>20639111.7811574</v>
      </c>
      <c r="H37" s="15">
        <f t="shared" si="17"/>
        <v>20994455.712596342</v>
      </c>
      <c r="I37" s="15">
        <f t="shared" si="18"/>
        <v>20135549.464263611</v>
      </c>
      <c r="J37" s="14">
        <v>519136.40916885698</v>
      </c>
      <c r="K37" s="14">
        <v>503562.31689379102</v>
      </c>
      <c r="L37" s="15">
        <f t="shared" si="19"/>
        <v>858906.24833273143</v>
      </c>
      <c r="M37" s="15">
        <f t="shared" si="20"/>
        <v>15574.092275065952</v>
      </c>
      <c r="N37" s="15">
        <v>2780593.4136535502</v>
      </c>
      <c r="Q37" s="15">
        <f t="shared" si="21"/>
        <v>110779852.20482072</v>
      </c>
      <c r="R37" s="15"/>
      <c r="S37" s="15"/>
      <c r="V37" s="15">
        <f t="shared" si="13"/>
        <v>2770451.2926462321</v>
      </c>
      <c r="W37" s="15">
        <f t="shared" si="9"/>
        <v>85684.060597307514</v>
      </c>
      <c r="X37" s="15">
        <f t="shared" si="10"/>
        <v>19153961.201846842</v>
      </c>
      <c r="Y37" s="15">
        <f t="shared" si="11"/>
        <v>14428512.441833241</v>
      </c>
      <c r="Z37" s="15">
        <f t="shared" si="12"/>
        <v>4725448.7600136017</v>
      </c>
    </row>
    <row r="38" spans="2:26" s="13" customFormat="1">
      <c r="C38" s="13">
        <f t="shared" si="14"/>
        <v>2021</v>
      </c>
      <c r="D38" s="13">
        <f t="shared" si="15"/>
        <v>3</v>
      </c>
      <c r="E38" s="13">
        <v>187</v>
      </c>
      <c r="F38" s="15">
        <v>21596176.665976699</v>
      </c>
      <c r="G38" s="15">
        <v>20715759.8895678</v>
      </c>
      <c r="H38" s="15">
        <f t="shared" si="17"/>
        <v>21035124.765650537</v>
      </c>
      <c r="I38" s="15">
        <f t="shared" si="18"/>
        <v>20171539.546251424</v>
      </c>
      <c r="J38" s="14">
        <v>561051.90032616199</v>
      </c>
      <c r="K38" s="14">
        <v>544220.34331637702</v>
      </c>
      <c r="L38" s="15">
        <f t="shared" si="19"/>
        <v>863585.21939911321</v>
      </c>
      <c r="M38" s="15">
        <f t="shared" si="20"/>
        <v>16831.55700978497</v>
      </c>
      <c r="N38" s="15">
        <v>2704763.2417647098</v>
      </c>
      <c r="Q38" s="15">
        <f t="shared" si="21"/>
        <v>110977859.01712675</v>
      </c>
      <c r="R38" s="15"/>
      <c r="S38" s="15"/>
      <c r="V38" s="15">
        <f t="shared" si="13"/>
        <v>2994139.7579661175</v>
      </c>
      <c r="W38" s="15">
        <f t="shared" si="9"/>
        <v>92602.260555653746</v>
      </c>
      <c r="X38" s="15">
        <f t="shared" si="10"/>
        <v>18786220.39772176</v>
      </c>
      <c r="Y38" s="15">
        <f t="shared" si="11"/>
        <v>14035029.319420578</v>
      </c>
      <c r="Z38" s="15">
        <f t="shared" si="12"/>
        <v>4751191.0783011829</v>
      </c>
    </row>
    <row r="39" spans="2:26" s="13" customFormat="1">
      <c r="C39" s="13">
        <f t="shared" si="14"/>
        <v>2021</v>
      </c>
      <c r="D39" s="13">
        <f t="shared" si="15"/>
        <v>4</v>
      </c>
      <c r="E39" s="13">
        <v>188</v>
      </c>
      <c r="F39" s="15">
        <v>21693732.151278999</v>
      </c>
      <c r="G39" s="15">
        <v>20807419.625295099</v>
      </c>
      <c r="H39" s="15">
        <f t="shared" si="17"/>
        <v>21100175.213881642</v>
      </c>
      <c r="I39" s="15">
        <f t="shared" si="18"/>
        <v>20231669.39601966</v>
      </c>
      <c r="J39" s="14">
        <v>593556.93739735801</v>
      </c>
      <c r="K39" s="14">
        <v>575750.229275438</v>
      </c>
      <c r="L39" s="15">
        <f t="shared" si="19"/>
        <v>868505.81786198169</v>
      </c>
      <c r="M39" s="15">
        <f t="shared" si="20"/>
        <v>17806.708121920004</v>
      </c>
      <c r="N39" s="15">
        <v>2751203.90334978</v>
      </c>
      <c r="Q39" s="15">
        <f t="shared" si="21"/>
        <v>111308675.70937771</v>
      </c>
      <c r="R39" s="15"/>
      <c r="S39" s="15"/>
      <c r="V39" s="15">
        <f t="shared" si="13"/>
        <v>3167607.8876925376</v>
      </c>
      <c r="W39" s="15">
        <f t="shared" si="9"/>
        <v>97967.254258527915</v>
      </c>
      <c r="X39" s="15">
        <f t="shared" si="10"/>
        <v>19054272.892387751</v>
      </c>
      <c r="Y39" s="15">
        <f t="shared" si="11"/>
        <v>14276010.133155124</v>
      </c>
      <c r="Z39" s="15">
        <f t="shared" si="12"/>
        <v>4778262.7592326263</v>
      </c>
    </row>
    <row r="40" spans="2:26" s="9" customFormat="1">
      <c r="B40" s="10"/>
      <c r="C40" s="9">
        <f t="shared" si="14"/>
        <v>2022</v>
      </c>
      <c r="D40" s="9">
        <f t="shared" si="15"/>
        <v>1</v>
      </c>
      <c r="E40" s="9">
        <v>189</v>
      </c>
      <c r="F40" s="12">
        <v>21782157.419821698</v>
      </c>
      <c r="G40" s="12">
        <v>20890379.7629833</v>
      </c>
      <c r="H40" s="12">
        <f t="shared" si="17"/>
        <v>21153610.750694498</v>
      </c>
      <c r="I40" s="12">
        <f t="shared" si="18"/>
        <v>20280689.493929915</v>
      </c>
      <c r="J40" s="11">
        <v>628546.66912720003</v>
      </c>
      <c r="K40" s="11">
        <v>609690.26905338396</v>
      </c>
      <c r="L40" s="12">
        <f t="shared" si="19"/>
        <v>872921.25676458329</v>
      </c>
      <c r="M40" s="12">
        <f t="shared" si="20"/>
        <v>18856.400073816068</v>
      </c>
      <c r="N40" s="12">
        <v>3310344.4556549899</v>
      </c>
      <c r="O40" s="10"/>
      <c r="P40" s="10"/>
      <c r="Q40" s="12">
        <f t="shared" si="21"/>
        <v>111578369.8248128</v>
      </c>
      <c r="R40" s="12"/>
      <c r="S40" s="12"/>
      <c r="T40" s="10"/>
      <c r="U40" s="10"/>
      <c r="V40" s="12">
        <f t="shared" si="13"/>
        <v>3354335.9726201221</v>
      </c>
      <c r="W40" s="12">
        <f t="shared" si="9"/>
        <v>103742.34966866394</v>
      </c>
      <c r="X40" s="12">
        <f t="shared" si="10"/>
        <v>21979948.318418864</v>
      </c>
      <c r="Y40" s="12">
        <f t="shared" si="11"/>
        <v>17177393.117109217</v>
      </c>
      <c r="Z40" s="12">
        <f t="shared" si="12"/>
        <v>4802555.2013096474</v>
      </c>
    </row>
    <row r="41" spans="2:26" s="13" customFormat="1">
      <c r="C41" s="13">
        <f t="shared" si="14"/>
        <v>2022</v>
      </c>
      <c r="D41" s="13">
        <f t="shared" si="15"/>
        <v>2</v>
      </c>
      <c r="E41" s="13">
        <v>190</v>
      </c>
      <c r="F41" s="15">
        <v>21833070.6214086</v>
      </c>
      <c r="G41" s="15">
        <v>20937538.208493698</v>
      </c>
      <c r="H41" s="15">
        <f t="shared" si="17"/>
        <v>21181826.920441695</v>
      </c>
      <c r="I41" s="15">
        <f t="shared" si="18"/>
        <v>20305831.818555802</v>
      </c>
      <c r="J41" s="14">
        <v>651243.70096690406</v>
      </c>
      <c r="K41" s="14">
        <v>631706.38993789698</v>
      </c>
      <c r="L41" s="15">
        <f t="shared" si="19"/>
        <v>875995.10188589245</v>
      </c>
      <c r="M41" s="15">
        <f t="shared" si="20"/>
        <v>19537.311029007076</v>
      </c>
      <c r="N41" s="15">
        <v>2737652.7172296802</v>
      </c>
      <c r="Q41" s="15">
        <f t="shared" si="21"/>
        <v>111716695.47671936</v>
      </c>
      <c r="R41" s="15"/>
      <c r="S41" s="15"/>
      <c r="V41" s="15">
        <f t="shared" si="13"/>
        <v>3475462.1739208829</v>
      </c>
      <c r="W41" s="15">
        <f t="shared" si="9"/>
        <v>107488.52084291364</v>
      </c>
      <c r="X41" s="15">
        <f t="shared" si="10"/>
        <v>19025159.554194454</v>
      </c>
      <c r="Y41" s="15">
        <f t="shared" si="11"/>
        <v>14205692.963958297</v>
      </c>
      <c r="Z41" s="15">
        <f t="shared" si="12"/>
        <v>4819466.5902361572</v>
      </c>
    </row>
    <row r="42" spans="2:26" s="13" customFormat="1">
      <c r="C42" s="13">
        <f t="shared" si="14"/>
        <v>2022</v>
      </c>
      <c r="D42" s="13">
        <f t="shared" si="15"/>
        <v>3</v>
      </c>
      <c r="E42" s="13">
        <v>191</v>
      </c>
      <c r="F42" s="15">
        <v>21915936.0905324</v>
      </c>
      <c r="G42" s="15">
        <v>21014671.484884899</v>
      </c>
      <c r="H42" s="15">
        <f t="shared" si="17"/>
        <v>21239259.578133222</v>
      </c>
      <c r="I42" s="15">
        <f t="shared" si="18"/>
        <v>20358295.267857697</v>
      </c>
      <c r="J42" s="14">
        <v>676676.51239917905</v>
      </c>
      <c r="K42" s="14">
        <v>656376.21702720295</v>
      </c>
      <c r="L42" s="15">
        <f t="shared" si="19"/>
        <v>880964.31027552485</v>
      </c>
      <c r="M42" s="15">
        <f t="shared" si="20"/>
        <v>20300.295371976099</v>
      </c>
      <c r="N42" s="15">
        <v>2632890.4799137702</v>
      </c>
      <c r="Q42" s="15">
        <f t="shared" si="21"/>
        <v>112005333.89555834</v>
      </c>
      <c r="R42" s="15"/>
      <c r="S42" s="15"/>
      <c r="V42" s="15">
        <f t="shared" si="13"/>
        <v>3611188.2837905018</v>
      </c>
      <c r="W42" s="15">
        <f t="shared" si="9"/>
        <v>111686.23558115367</v>
      </c>
      <c r="X42" s="15">
        <f t="shared" si="10"/>
        <v>18508886.925149728</v>
      </c>
      <c r="Y42" s="15">
        <f t="shared" si="11"/>
        <v>13662081.216507317</v>
      </c>
      <c r="Z42" s="15">
        <f t="shared" si="12"/>
        <v>4846805.7086424092</v>
      </c>
    </row>
    <row r="43" spans="2:26" s="13" customFormat="1">
      <c r="C43" s="13">
        <f t="shared" si="14"/>
        <v>2022</v>
      </c>
      <c r="D43" s="13">
        <f t="shared" si="15"/>
        <v>4</v>
      </c>
      <c r="E43" s="13">
        <v>192</v>
      </c>
      <c r="F43" s="15">
        <v>22057766.379255701</v>
      </c>
      <c r="G43" s="15">
        <v>21148166.532857101</v>
      </c>
      <c r="H43" s="15">
        <f t="shared" si="17"/>
        <v>21349947.488645487</v>
      </c>
      <c r="I43" s="15">
        <f t="shared" si="18"/>
        <v>20461582.208965193</v>
      </c>
      <c r="J43" s="14">
        <v>707818.89061021304</v>
      </c>
      <c r="K43" s="14">
        <v>686584.323891907</v>
      </c>
      <c r="L43" s="15">
        <f t="shared" si="19"/>
        <v>888365.27968029305</v>
      </c>
      <c r="M43" s="15">
        <f t="shared" si="20"/>
        <v>21234.566718306043</v>
      </c>
      <c r="N43" s="15">
        <v>2676607.1475995299</v>
      </c>
      <c r="Q43" s="15">
        <f t="shared" si="21"/>
        <v>112573588.17095737</v>
      </c>
      <c r="R43" s="15"/>
      <c r="S43" s="15"/>
      <c r="V43" s="15">
        <f t="shared" si="13"/>
        <v>3777384.3749276521</v>
      </c>
      <c r="W43" s="15">
        <f t="shared" si="9"/>
        <v>116826.32087404911</v>
      </c>
      <c r="X43" s="15">
        <f t="shared" si="10"/>
        <v>18776450.871617462</v>
      </c>
      <c r="Y43" s="15">
        <f t="shared" si="11"/>
        <v>13888927.212949019</v>
      </c>
      <c r="Z43" s="15">
        <f t="shared" si="12"/>
        <v>4887523.6586684426</v>
      </c>
    </row>
    <row r="44" spans="2:26" s="9" customFormat="1">
      <c r="B44" s="10"/>
      <c r="C44" s="9">
        <f t="shared" si="14"/>
        <v>2023</v>
      </c>
      <c r="D44" s="9">
        <f t="shared" si="15"/>
        <v>1</v>
      </c>
      <c r="E44" s="9">
        <v>193</v>
      </c>
      <c r="F44" s="12">
        <v>22152179.574049801</v>
      </c>
      <c r="G44" s="12">
        <v>21236786.4959553</v>
      </c>
      <c r="H44" s="12">
        <f t="shared" si="17"/>
        <v>21421925.198406056</v>
      </c>
      <c r="I44" s="12">
        <f t="shared" si="18"/>
        <v>20528439.751580868</v>
      </c>
      <c r="J44" s="11">
        <v>730254.37564374402</v>
      </c>
      <c r="K44" s="11">
        <v>708346.74437443202</v>
      </c>
      <c r="L44" s="12">
        <f t="shared" si="19"/>
        <v>893485.44682518765</v>
      </c>
      <c r="M44" s="12">
        <f t="shared" si="20"/>
        <v>21907.631269311998</v>
      </c>
      <c r="N44" s="12">
        <v>3222163.5128678302</v>
      </c>
      <c r="O44" s="10"/>
      <c r="P44" s="10"/>
      <c r="Q44" s="12">
        <f t="shared" si="21"/>
        <v>112941418.64426464</v>
      </c>
      <c r="R44" s="12"/>
      <c r="S44" s="12"/>
      <c r="T44" s="10"/>
      <c r="U44" s="10"/>
      <c r="V44" s="12">
        <f t="shared" si="13"/>
        <v>3897114.7914703949</v>
      </c>
      <c r="W44" s="12">
        <f t="shared" ref="W44:W75" si="22">M44*5.5017049523</f>
        <v>120529.32344753615</v>
      </c>
      <c r="X44" s="12">
        <f t="shared" ref="X44:X75" si="23">N44*5.1890047538+L44*5.5017049523</f>
        <v>21635515.093398191</v>
      </c>
      <c r="Y44" s="12">
        <f t="shared" ref="Y44:Y75" si="24">N44*5.1890047538</f>
        <v>16719821.785792079</v>
      </c>
      <c r="Z44" s="12">
        <f t="shared" ref="Z44:Z75" si="25">L44*5.5017049523</f>
        <v>4915693.3076061131</v>
      </c>
    </row>
    <row r="45" spans="2:26" s="13" customFormat="1">
      <c r="C45" s="13">
        <f t="shared" si="14"/>
        <v>2023</v>
      </c>
      <c r="D45" s="13">
        <f t="shared" si="15"/>
        <v>2</v>
      </c>
      <c r="E45" s="13">
        <v>194</v>
      </c>
      <c r="F45" s="15">
        <v>22202760.9482898</v>
      </c>
      <c r="G45" s="15">
        <v>21283662.608210199</v>
      </c>
      <c r="H45" s="15">
        <f t="shared" si="17"/>
        <v>21447076.376681842</v>
      </c>
      <c r="I45" s="15">
        <f t="shared" si="18"/>
        <v>20550648.573750481</v>
      </c>
      <c r="J45" s="14">
        <v>755684.57160795701</v>
      </c>
      <c r="K45" s="14">
        <v>733014.03445971804</v>
      </c>
      <c r="L45" s="15">
        <f t="shared" si="19"/>
        <v>896427.8029313609</v>
      </c>
      <c r="M45" s="15">
        <f t="shared" si="20"/>
        <v>22670.537148238975</v>
      </c>
      <c r="N45" s="15">
        <v>2709588.8240319798</v>
      </c>
      <c r="Q45" s="15">
        <f t="shared" si="21"/>
        <v>113063605.03117995</v>
      </c>
      <c r="R45" s="15"/>
      <c r="S45" s="15"/>
      <c r="V45" s="15">
        <f t="shared" ref="V45:V76" si="26">K45*5.5017049523</f>
        <v>4032826.9434924335</v>
      </c>
      <c r="W45" s="15">
        <f t="shared" si="22"/>
        <v>124726.60649976748</v>
      </c>
      <c r="X45" s="15">
        <f t="shared" si="23"/>
        <v>18991950.57151217</v>
      </c>
      <c r="Y45" s="15">
        <f t="shared" si="24"/>
        <v>14060069.288745295</v>
      </c>
      <c r="Z45" s="15">
        <f t="shared" si="25"/>
        <v>4931881.2827668767</v>
      </c>
    </row>
    <row r="46" spans="2:26" s="13" customFormat="1">
      <c r="C46" s="13">
        <f t="shared" si="14"/>
        <v>2023</v>
      </c>
      <c r="D46" s="13">
        <f t="shared" si="15"/>
        <v>3</v>
      </c>
      <c r="E46" s="13">
        <v>195</v>
      </c>
      <c r="F46" s="15">
        <v>22252536.179592799</v>
      </c>
      <c r="G46" s="15">
        <v>21329935.032342602</v>
      </c>
      <c r="H46" s="15">
        <f t="shared" si="17"/>
        <v>21463046.683286965</v>
      </c>
      <c r="I46" s="15">
        <f t="shared" si="18"/>
        <v>20564130.220925942</v>
      </c>
      <c r="J46" s="14">
        <v>789489.49630583404</v>
      </c>
      <c r="K46" s="14">
        <v>765804.81141665904</v>
      </c>
      <c r="L46" s="15">
        <f t="shared" si="19"/>
        <v>898916.46236102283</v>
      </c>
      <c r="M46" s="15">
        <f t="shared" si="20"/>
        <v>23684.684889174998</v>
      </c>
      <c r="N46" s="15">
        <v>2652921.5439620302</v>
      </c>
      <c r="Q46" s="15">
        <f t="shared" si="21"/>
        <v>113137777.07621035</v>
      </c>
      <c r="R46" s="15"/>
      <c r="S46" s="15"/>
      <c r="V46" s="15">
        <f t="shared" si="26"/>
        <v>4213232.1234662002</v>
      </c>
      <c r="W46" s="15">
        <f t="shared" si="22"/>
        <v>130306.14814843905</v>
      </c>
      <c r="X46" s="15">
        <f t="shared" si="23"/>
        <v>18711595.655753046</v>
      </c>
      <c r="Y46" s="15">
        <f t="shared" si="24"/>
        <v>13766022.50307741</v>
      </c>
      <c r="Z46" s="15">
        <f t="shared" si="25"/>
        <v>4945573.1526756361</v>
      </c>
    </row>
    <row r="47" spans="2:26" s="13" customFormat="1">
      <c r="C47" s="13">
        <f t="shared" si="14"/>
        <v>2023</v>
      </c>
      <c r="D47" s="13">
        <f t="shared" si="15"/>
        <v>4</v>
      </c>
      <c r="E47" s="13">
        <v>196</v>
      </c>
      <c r="F47" s="15">
        <v>22305285.984617699</v>
      </c>
      <c r="G47" s="15">
        <v>21379549.228425998</v>
      </c>
      <c r="H47" s="15">
        <f t="shared" si="17"/>
        <v>21483095.291136038</v>
      </c>
      <c r="I47" s="15">
        <f t="shared" si="18"/>
        <v>20582024.25574879</v>
      </c>
      <c r="J47" s="14">
        <v>822190.69348165998</v>
      </c>
      <c r="K47" s="14">
        <v>797524.97267721</v>
      </c>
      <c r="L47" s="15">
        <f t="shared" si="19"/>
        <v>901071.0353872478</v>
      </c>
      <c r="M47" s="15">
        <f t="shared" si="20"/>
        <v>24665.720804449986</v>
      </c>
      <c r="N47" s="15">
        <v>2602949.0444732299</v>
      </c>
      <c r="Q47" s="15">
        <f t="shared" si="21"/>
        <v>113236224.77621184</v>
      </c>
      <c r="R47" s="15"/>
      <c r="S47" s="15"/>
      <c r="V47" s="15">
        <f t="shared" si="26"/>
        <v>4387747.091761128</v>
      </c>
      <c r="W47" s="15">
        <f t="shared" si="22"/>
        <v>135703.51830189163</v>
      </c>
      <c r="X47" s="15">
        <f t="shared" si="23"/>
        <v>18464141.943434868</v>
      </c>
      <c r="Y47" s="15">
        <f t="shared" si="24"/>
        <v>13506714.965670757</v>
      </c>
      <c r="Z47" s="15">
        <f t="shared" si="25"/>
        <v>4957426.9777641101</v>
      </c>
    </row>
    <row r="48" spans="2:26" s="9" customFormat="1">
      <c r="B48" s="10"/>
      <c r="C48" s="9">
        <f t="shared" ref="C48:C79" si="27">C44+1</f>
        <v>2024</v>
      </c>
      <c r="D48" s="9">
        <f t="shared" ref="D48:D79" si="28">D44</f>
        <v>1</v>
      </c>
      <c r="E48" s="9">
        <v>197</v>
      </c>
      <c r="F48" s="12">
        <v>22391613.8523154</v>
      </c>
      <c r="G48" s="12">
        <v>21460339.8391032</v>
      </c>
      <c r="H48" s="12">
        <f t="shared" si="17"/>
        <v>21556934.298838973</v>
      </c>
      <c r="I48" s="12">
        <f t="shared" si="18"/>
        <v>20650700.672231067</v>
      </c>
      <c r="J48" s="11">
        <v>834679.55347642698</v>
      </c>
      <c r="K48" s="11">
        <v>809639.16687213397</v>
      </c>
      <c r="L48" s="12">
        <f t="shared" si="19"/>
        <v>906233.62660790607</v>
      </c>
      <c r="M48" s="12">
        <f t="shared" si="20"/>
        <v>25040.386604293017</v>
      </c>
      <c r="N48" s="12">
        <v>3206377.5982839698</v>
      </c>
      <c r="O48" s="10"/>
      <c r="P48" s="10"/>
      <c r="Q48" s="12">
        <f t="shared" si="21"/>
        <v>113614062.15687861</v>
      </c>
      <c r="R48" s="12"/>
      <c r="S48" s="12"/>
      <c r="T48" s="10"/>
      <c r="U48" s="10"/>
      <c r="V48" s="12">
        <f t="shared" si="26"/>
        <v>4454395.8139564656</v>
      </c>
      <c r="W48" s="12">
        <f t="shared" si="22"/>
        <v>137764.81898834548</v>
      </c>
      <c r="X48" s="12">
        <f t="shared" si="23"/>
        <v>21623738.631422851</v>
      </c>
      <c r="Y48" s="12">
        <f t="shared" si="24"/>
        <v>16637908.599973345</v>
      </c>
      <c r="Z48" s="12">
        <f t="shared" si="25"/>
        <v>4985830.0314495061</v>
      </c>
    </row>
    <row r="49" spans="2:26" s="13" customFormat="1">
      <c r="C49" s="13">
        <f t="shared" si="27"/>
        <v>2024</v>
      </c>
      <c r="D49" s="13">
        <f t="shared" si="28"/>
        <v>2</v>
      </c>
      <c r="E49" s="13">
        <v>198</v>
      </c>
      <c r="F49" s="15">
        <v>22555679.4772279</v>
      </c>
      <c r="G49" s="15">
        <v>21615655.095673699</v>
      </c>
      <c r="H49" s="15">
        <f t="shared" si="17"/>
        <v>21682555.158712085</v>
      </c>
      <c r="I49" s="15">
        <f t="shared" si="18"/>
        <v>20768724.506713361</v>
      </c>
      <c r="J49" s="14">
        <v>873124.31851581496</v>
      </c>
      <c r="K49" s="14">
        <v>846930.58896034001</v>
      </c>
      <c r="L49" s="15">
        <f t="shared" si="19"/>
        <v>913830.65199872479</v>
      </c>
      <c r="M49" s="15">
        <f t="shared" si="20"/>
        <v>26193.729555474943</v>
      </c>
      <c r="N49" s="15">
        <v>2642546.8428079602</v>
      </c>
      <c r="Q49" s="15">
        <f t="shared" si="21"/>
        <v>114263394.47153927</v>
      </c>
      <c r="R49" s="15"/>
      <c r="S49" s="15"/>
      <c r="V49" s="15">
        <f t="shared" si="26"/>
        <v>4659562.2155374587</v>
      </c>
      <c r="W49" s="15">
        <f t="shared" si="22"/>
        <v>144110.17161456338</v>
      </c>
      <c r="X49" s="15">
        <f t="shared" si="23"/>
        <v>18739814.753134608</v>
      </c>
      <c r="Y49" s="15">
        <f t="shared" si="24"/>
        <v>13712188.129469687</v>
      </c>
      <c r="Z49" s="15">
        <f t="shared" si="25"/>
        <v>5027626.6236649221</v>
      </c>
    </row>
    <row r="50" spans="2:26" s="13" customFormat="1">
      <c r="C50" s="13">
        <f t="shared" si="27"/>
        <v>2024</v>
      </c>
      <c r="D50" s="13">
        <f t="shared" si="28"/>
        <v>3</v>
      </c>
      <c r="E50" s="13">
        <v>199</v>
      </c>
      <c r="F50" s="15">
        <v>22619991.653188199</v>
      </c>
      <c r="G50" s="15">
        <v>21676325.695349999</v>
      </c>
      <c r="H50" s="15">
        <f t="shared" si="17"/>
        <v>21730125.723609243</v>
      </c>
      <c r="I50" s="15">
        <f t="shared" si="18"/>
        <v>20813155.743658412</v>
      </c>
      <c r="J50" s="14">
        <v>889865.92957895703</v>
      </c>
      <c r="K50" s="14">
        <v>863169.95169158804</v>
      </c>
      <c r="L50" s="15">
        <f t="shared" si="19"/>
        <v>916969.97995083034</v>
      </c>
      <c r="M50" s="15">
        <f t="shared" si="20"/>
        <v>26695.977887368994</v>
      </c>
      <c r="N50" s="15">
        <v>2598893.5066355402</v>
      </c>
      <c r="Q50" s="15">
        <f t="shared" si="21"/>
        <v>114507842.02787668</v>
      </c>
      <c r="R50" s="15"/>
      <c r="S50" s="15"/>
      <c r="V50" s="15">
        <f t="shared" si="26"/>
        <v>4748906.3978981618</v>
      </c>
      <c r="W50" s="15">
        <f t="shared" si="22"/>
        <v>146873.39374942929</v>
      </c>
      <c r="X50" s="15">
        <f t="shared" si="23"/>
        <v>18530569.040357683</v>
      </c>
      <c r="Y50" s="15">
        <f t="shared" si="24"/>
        <v>13485670.760551769</v>
      </c>
      <c r="Z50" s="15">
        <f t="shared" si="25"/>
        <v>5044898.2798059145</v>
      </c>
    </row>
    <row r="51" spans="2:26" s="13" customFormat="1">
      <c r="C51" s="13">
        <f t="shared" si="27"/>
        <v>2024</v>
      </c>
      <c r="D51" s="13">
        <f t="shared" si="28"/>
        <v>4</v>
      </c>
      <c r="E51" s="13">
        <v>200</v>
      </c>
      <c r="F51" s="15">
        <v>22702461.426871002</v>
      </c>
      <c r="G51" s="15">
        <v>21754286.191790398</v>
      </c>
      <c r="H51" s="15">
        <f t="shared" si="17"/>
        <v>21721313.046469562</v>
      </c>
      <c r="I51" s="15">
        <f t="shared" si="18"/>
        <v>20802572.262801003</v>
      </c>
      <c r="J51" s="14">
        <v>981148.38040143996</v>
      </c>
      <c r="K51" s="14">
        <v>951713.92898939701</v>
      </c>
      <c r="L51" s="15">
        <f t="shared" si="19"/>
        <v>918740.78366855904</v>
      </c>
      <c r="M51" s="15">
        <f t="shared" si="20"/>
        <v>29434.451412042952</v>
      </c>
      <c r="N51" s="15">
        <v>2586292.2043774999</v>
      </c>
      <c r="Q51" s="15">
        <f t="shared" si="21"/>
        <v>114449614.83883089</v>
      </c>
      <c r="R51" s="15"/>
      <c r="S51" s="15"/>
      <c r="V51" s="15">
        <f t="shared" si="26"/>
        <v>5236049.2362938561</v>
      </c>
      <c r="W51" s="15">
        <f t="shared" si="22"/>
        <v>161939.66710187044</v>
      </c>
      <c r="X51" s="15">
        <f t="shared" si="23"/>
        <v>18474923.262620021</v>
      </c>
      <c r="Y51" s="15">
        <f t="shared" si="24"/>
        <v>13420282.543230727</v>
      </c>
      <c r="Z51" s="15">
        <f t="shared" si="25"/>
        <v>5054640.7193892943</v>
      </c>
    </row>
    <row r="52" spans="2:26" s="9" customFormat="1">
      <c r="B52" s="10"/>
      <c r="C52" s="9">
        <f t="shared" si="27"/>
        <v>2025</v>
      </c>
      <c r="D52" s="9">
        <f t="shared" si="28"/>
        <v>1</v>
      </c>
      <c r="E52" s="9">
        <v>201</v>
      </c>
      <c r="F52" s="12">
        <v>22793485.253761198</v>
      </c>
      <c r="G52" s="12">
        <v>21839904.332687099</v>
      </c>
      <c r="H52" s="12">
        <f t="shared" si="17"/>
        <v>21711045.026265029</v>
      </c>
      <c r="I52" s="12">
        <f t="shared" si="18"/>
        <v>20789937.312015817</v>
      </c>
      <c r="J52" s="11">
        <v>1082440.22749617</v>
      </c>
      <c r="K52" s="11">
        <v>1049967.0206712801</v>
      </c>
      <c r="L52" s="12">
        <f t="shared" si="19"/>
        <v>921107.71424921229</v>
      </c>
      <c r="M52" s="12">
        <f t="shared" si="20"/>
        <v>32473.206824889872</v>
      </c>
      <c r="N52" s="12">
        <v>3156173.24638667</v>
      </c>
      <c r="O52" s="10"/>
      <c r="P52" s="10"/>
      <c r="Q52" s="12">
        <f t="shared" si="21"/>
        <v>114380101.06752397</v>
      </c>
      <c r="R52" s="12"/>
      <c r="S52" s="12"/>
      <c r="T52" s="10"/>
      <c r="U52" s="10"/>
      <c r="V52" s="12">
        <f t="shared" si="26"/>
        <v>5776608.7573788585</v>
      </c>
      <c r="W52" s="12">
        <f t="shared" si="22"/>
        <v>178658.00280555876</v>
      </c>
      <c r="X52" s="12">
        <f t="shared" si="23"/>
        <v>21445060.852403436</v>
      </c>
      <c r="Y52" s="12">
        <f t="shared" si="24"/>
        <v>16377397.97931681</v>
      </c>
      <c r="Z52" s="12">
        <f t="shared" si="25"/>
        <v>5067662.8730866248</v>
      </c>
    </row>
    <row r="53" spans="2:26" s="13" customFormat="1">
      <c r="C53" s="13">
        <f t="shared" si="27"/>
        <v>2025</v>
      </c>
      <c r="D53" s="13">
        <f t="shared" si="28"/>
        <v>2</v>
      </c>
      <c r="E53" s="13">
        <v>202</v>
      </c>
      <c r="F53" s="15">
        <v>22889801.813631799</v>
      </c>
      <c r="G53" s="15">
        <v>21931276.680051502</v>
      </c>
      <c r="H53" s="15">
        <f t="shared" si="17"/>
        <v>21709302.4575652</v>
      </c>
      <c r="I53" s="15">
        <f t="shared" si="18"/>
        <v>20786192.304666903</v>
      </c>
      <c r="J53" s="14">
        <v>1180499.3560666</v>
      </c>
      <c r="K53" s="14">
        <v>1145084.3753845999</v>
      </c>
      <c r="L53" s="15">
        <f t="shared" si="19"/>
        <v>923110.15289829671</v>
      </c>
      <c r="M53" s="15">
        <f t="shared" si="20"/>
        <v>35414.980682000052</v>
      </c>
      <c r="N53" s="15">
        <v>2628736.73439193</v>
      </c>
      <c r="Q53" s="15">
        <f t="shared" si="21"/>
        <v>114359497.14204605</v>
      </c>
      <c r="R53" s="15"/>
      <c r="S53" s="15"/>
      <c r="V53" s="15">
        <f t="shared" si="26"/>
        <v>6299916.3788548056</v>
      </c>
      <c r="W53" s="15">
        <f t="shared" si="22"/>
        <v>194842.77460376851</v>
      </c>
      <c r="X53" s="15">
        <f t="shared" si="23"/>
        <v>18719207.110967383</v>
      </c>
      <c r="Y53" s="15">
        <f t="shared" si="24"/>
        <v>13640527.411248412</v>
      </c>
      <c r="Z53" s="15">
        <f t="shared" si="25"/>
        <v>5078679.6997189689</v>
      </c>
    </row>
    <row r="54" spans="2:26" s="13" customFormat="1">
      <c r="C54" s="13">
        <f t="shared" si="27"/>
        <v>2025</v>
      </c>
      <c r="D54" s="13">
        <f t="shared" si="28"/>
        <v>3</v>
      </c>
      <c r="E54" s="13">
        <v>203</v>
      </c>
      <c r="F54" s="15">
        <v>23029320.284088898</v>
      </c>
      <c r="G54" s="15">
        <v>22062933.7913526</v>
      </c>
      <c r="H54" s="15">
        <f t="shared" si="17"/>
        <v>21747393.076588359</v>
      </c>
      <c r="I54" s="15">
        <f t="shared" si="18"/>
        <v>20819464.400077078</v>
      </c>
      <c r="J54" s="14">
        <v>1281927.20750054</v>
      </c>
      <c r="K54" s="14">
        <v>1243469.39127552</v>
      </c>
      <c r="L54" s="15">
        <f t="shared" si="19"/>
        <v>927928.67651128024</v>
      </c>
      <c r="M54" s="15">
        <f t="shared" si="20"/>
        <v>38457.816225019982</v>
      </c>
      <c r="N54" s="15">
        <v>2588506.14849632</v>
      </c>
      <c r="Q54" s="15">
        <f t="shared" si="21"/>
        <v>114542550.39413761</v>
      </c>
      <c r="R54" s="15"/>
      <c r="S54" s="15"/>
      <c r="V54" s="15">
        <f t="shared" si="26"/>
        <v>6841201.7080139946</v>
      </c>
      <c r="W54" s="15">
        <f t="shared" si="22"/>
        <v>211583.55797983572</v>
      </c>
      <c r="X54" s="15">
        <f t="shared" si="23"/>
        <v>18536960.50473123</v>
      </c>
      <c r="Y54" s="15">
        <f t="shared" si="24"/>
        <v>13431770.709787933</v>
      </c>
      <c r="Z54" s="15">
        <f t="shared" si="25"/>
        <v>5105189.7949432954</v>
      </c>
    </row>
    <row r="55" spans="2:26" s="13" customFormat="1">
      <c r="C55" s="13">
        <f t="shared" si="27"/>
        <v>2025</v>
      </c>
      <c r="D55" s="13">
        <f t="shared" si="28"/>
        <v>4</v>
      </c>
      <c r="E55" s="13">
        <v>204</v>
      </c>
      <c r="F55" s="15">
        <v>23145283.705732699</v>
      </c>
      <c r="G55" s="15">
        <v>22173224.439018</v>
      </c>
      <c r="H55" s="15">
        <f t="shared" si="17"/>
        <v>21793792.894194301</v>
      </c>
      <c r="I55" s="15">
        <f t="shared" si="18"/>
        <v>20862278.351825751</v>
      </c>
      <c r="J55" s="14">
        <v>1351490.8115383999</v>
      </c>
      <c r="K55" s="14">
        <v>1310946.08719225</v>
      </c>
      <c r="L55" s="15">
        <f t="shared" si="19"/>
        <v>931514.54236854985</v>
      </c>
      <c r="M55" s="15">
        <f t="shared" si="20"/>
        <v>40544.724346149946</v>
      </c>
      <c r="N55" s="15">
        <v>2599907.3470955999</v>
      </c>
      <c r="Q55" s="15">
        <f t="shared" si="21"/>
        <v>114778100.12450081</v>
      </c>
      <c r="R55" s="15"/>
      <c r="S55" s="15"/>
      <c r="V55" s="15">
        <f t="shared" si="26"/>
        <v>7212438.5801039087</v>
      </c>
      <c r="W55" s="15">
        <f t="shared" si="22"/>
        <v>223065.11072485152</v>
      </c>
      <c r="X55" s="15">
        <f t="shared" si="23"/>
        <v>18615849.754407134</v>
      </c>
      <c r="Y55" s="15">
        <f t="shared" si="24"/>
        <v>13490931.583518615</v>
      </c>
      <c r="Z55" s="15">
        <f t="shared" si="25"/>
        <v>5124918.1708885189</v>
      </c>
    </row>
    <row r="56" spans="2:26" s="9" customFormat="1">
      <c r="B56" s="10"/>
      <c r="C56" s="9">
        <f t="shared" si="27"/>
        <v>2026</v>
      </c>
      <c r="D56" s="9">
        <f t="shared" si="28"/>
        <v>1</v>
      </c>
      <c r="E56" s="9">
        <v>205</v>
      </c>
      <c r="F56" s="12">
        <v>23208238.022457499</v>
      </c>
      <c r="G56" s="12">
        <v>22232676.6935056</v>
      </c>
      <c r="H56" s="12">
        <f t="shared" si="17"/>
        <v>21773277.163197</v>
      </c>
      <c r="I56" s="12">
        <f t="shared" si="18"/>
        <v>20840764.660022922</v>
      </c>
      <c r="J56" s="11">
        <v>1434960.8592604999</v>
      </c>
      <c r="K56" s="11">
        <v>1391912.0334826801</v>
      </c>
      <c r="L56" s="12">
        <f t="shared" si="19"/>
        <v>932512.50317407772</v>
      </c>
      <c r="M56" s="12">
        <f t="shared" si="20"/>
        <v>43048.825777819846</v>
      </c>
      <c r="N56" s="12">
        <v>3110942.6194440098</v>
      </c>
      <c r="O56" s="10"/>
      <c r="P56" s="10"/>
      <c r="Q56" s="12">
        <f t="shared" si="21"/>
        <v>114659738.13976693</v>
      </c>
      <c r="R56" s="12"/>
      <c r="S56" s="12"/>
      <c r="T56" s="10"/>
      <c r="U56" s="10"/>
      <c r="V56" s="12">
        <f t="shared" si="26"/>
        <v>7657889.3277776241</v>
      </c>
      <c r="W56" s="12">
        <f t="shared" si="22"/>
        <v>236841.93797253133</v>
      </c>
      <c r="X56" s="12">
        <f t="shared" si="23"/>
        <v>21273104.697888486</v>
      </c>
      <c r="Y56" s="12">
        <f t="shared" si="24"/>
        <v>16142696.041093992</v>
      </c>
      <c r="Z56" s="12">
        <f t="shared" si="25"/>
        <v>5130408.6567944931</v>
      </c>
    </row>
    <row r="57" spans="2:26" s="13" customFormat="1">
      <c r="C57" s="13">
        <f t="shared" si="27"/>
        <v>2026</v>
      </c>
      <c r="D57" s="13">
        <f t="shared" si="28"/>
        <v>2</v>
      </c>
      <c r="E57" s="13">
        <v>206</v>
      </c>
      <c r="F57" s="15">
        <v>23347981.809626698</v>
      </c>
      <c r="G57" s="15">
        <v>22365389.379401099</v>
      </c>
      <c r="H57" s="15">
        <f t="shared" si="17"/>
        <v>21833066.09171908</v>
      </c>
      <c r="I57" s="15">
        <f t="shared" si="18"/>
        <v>20895921.133030709</v>
      </c>
      <c r="J57" s="14">
        <v>1514915.7179076199</v>
      </c>
      <c r="K57" s="14">
        <v>1469468.2463703901</v>
      </c>
      <c r="L57" s="15">
        <f t="shared" si="19"/>
        <v>937144.95868837088</v>
      </c>
      <c r="M57" s="15">
        <f t="shared" si="20"/>
        <v>45447.471537229838</v>
      </c>
      <c r="N57" s="15">
        <v>2595840.43923647</v>
      </c>
      <c r="Q57" s="15">
        <f t="shared" si="21"/>
        <v>114963192.78046528</v>
      </c>
      <c r="R57" s="15"/>
      <c r="S57" s="15"/>
      <c r="V57" s="15">
        <f t="shared" si="26"/>
        <v>8084580.7283035712</v>
      </c>
      <c r="W57" s="15">
        <f t="shared" si="22"/>
        <v>250038.57922589069</v>
      </c>
      <c r="X57" s="15">
        <f t="shared" si="23"/>
        <v>18625723.439543113</v>
      </c>
      <c r="Y57" s="15">
        <f t="shared" si="24"/>
        <v>13469828.379304323</v>
      </c>
      <c r="Z57" s="15">
        <f t="shared" si="25"/>
        <v>5155895.0602387888</v>
      </c>
    </row>
    <row r="58" spans="2:26" s="13" customFormat="1">
      <c r="C58" s="13">
        <f t="shared" si="27"/>
        <v>2026</v>
      </c>
      <c r="D58" s="13">
        <f t="shared" si="28"/>
        <v>3</v>
      </c>
      <c r="E58" s="13">
        <v>207</v>
      </c>
      <c r="F58" s="15">
        <v>23463432.1414904</v>
      </c>
      <c r="G58" s="15">
        <v>22475012.924521301</v>
      </c>
      <c r="H58" s="15">
        <f t="shared" si="17"/>
        <v>21825626.04123427</v>
      </c>
      <c r="I58" s="15">
        <f t="shared" si="18"/>
        <v>20886341.007272862</v>
      </c>
      <c r="J58" s="14">
        <v>1637806.1002561301</v>
      </c>
      <c r="K58" s="14">
        <v>1588671.91724844</v>
      </c>
      <c r="L58" s="15">
        <f t="shared" si="19"/>
        <v>939285.03396140784</v>
      </c>
      <c r="M58" s="15">
        <f t="shared" si="20"/>
        <v>49134.183007690124</v>
      </c>
      <c r="N58" s="15">
        <v>2560370.2445098702</v>
      </c>
      <c r="Q58" s="15">
        <f t="shared" si="21"/>
        <v>114910485.75513968</v>
      </c>
      <c r="R58" s="15"/>
      <c r="S58" s="15"/>
      <c r="V58" s="15">
        <f t="shared" si="26"/>
        <v>8740404.1547056772</v>
      </c>
      <c r="W58" s="15">
        <f t="shared" si="22"/>
        <v>270321.77798062324</v>
      </c>
      <c r="X58" s="15">
        <f t="shared" si="23"/>
        <v>18453442.493216537</v>
      </c>
      <c r="Y58" s="15">
        <f t="shared" si="24"/>
        <v>13285773.370249785</v>
      </c>
      <c r="Z58" s="15">
        <f t="shared" si="25"/>
        <v>5167669.1229667515</v>
      </c>
    </row>
    <row r="59" spans="2:26" s="13" customFormat="1">
      <c r="C59" s="13">
        <f t="shared" si="27"/>
        <v>2026</v>
      </c>
      <c r="D59" s="13">
        <f t="shared" si="28"/>
        <v>4</v>
      </c>
      <c r="E59" s="13">
        <v>208</v>
      </c>
      <c r="F59" s="15">
        <v>23592418.001664799</v>
      </c>
      <c r="G59" s="15">
        <v>22597207.440861799</v>
      </c>
      <c r="H59" s="15">
        <f t="shared" si="17"/>
        <v>21877913.3004984</v>
      </c>
      <c r="I59" s="15">
        <f t="shared" si="18"/>
        <v>20934137.880730391</v>
      </c>
      <c r="J59" s="14">
        <v>1714504.7011664</v>
      </c>
      <c r="K59" s="14">
        <v>1663069.5601314099</v>
      </c>
      <c r="L59" s="15">
        <f t="shared" si="19"/>
        <v>943775.41976800933</v>
      </c>
      <c r="M59" s="15">
        <f t="shared" si="20"/>
        <v>51435.141034990083</v>
      </c>
      <c r="N59" s="15">
        <v>2507230.46746263</v>
      </c>
      <c r="Q59" s="15">
        <f t="shared" si="21"/>
        <v>115173450.05054541</v>
      </c>
      <c r="R59" s="15"/>
      <c r="S59" s="15"/>
      <c r="V59" s="15">
        <f t="shared" si="26"/>
        <v>9149718.0349943601</v>
      </c>
      <c r="W59" s="15">
        <f t="shared" si="22"/>
        <v>282980.97015445388</v>
      </c>
      <c r="X59" s="15">
        <f t="shared" si="23"/>
        <v>18202404.715332452</v>
      </c>
      <c r="Y59" s="15">
        <f t="shared" si="24"/>
        <v>13010030.814535784</v>
      </c>
      <c r="Z59" s="15">
        <f t="shared" si="25"/>
        <v>5192373.9007966686</v>
      </c>
    </row>
    <row r="60" spans="2:26" s="9" customFormat="1">
      <c r="B60" s="10"/>
      <c r="C60" s="9">
        <f t="shared" si="27"/>
        <v>2027</v>
      </c>
      <c r="D60" s="9">
        <f t="shared" si="28"/>
        <v>1</v>
      </c>
      <c r="E60" s="9">
        <v>209</v>
      </c>
      <c r="F60" s="12">
        <v>23704539.847771902</v>
      </c>
      <c r="G60" s="12">
        <v>22704226.450005699</v>
      </c>
      <c r="H60" s="12">
        <f t="shared" si="17"/>
        <v>21877567.404483002</v>
      </c>
      <c r="I60" s="12">
        <f t="shared" si="18"/>
        <v>20932063.18001546</v>
      </c>
      <c r="J60" s="11">
        <v>1826972.4432889</v>
      </c>
      <c r="K60" s="11">
        <v>1772163.26999024</v>
      </c>
      <c r="L60" s="12">
        <f t="shared" si="19"/>
        <v>945504.22446754202</v>
      </c>
      <c r="M60" s="12">
        <f t="shared" si="20"/>
        <v>54809.173298659967</v>
      </c>
      <c r="N60" s="12">
        <v>3065617.5900270999</v>
      </c>
      <c r="O60" s="10"/>
      <c r="P60" s="10"/>
      <c r="Q60" s="12">
        <f t="shared" si="21"/>
        <v>115162035.65934753</v>
      </c>
      <c r="R60" s="12"/>
      <c r="S60" s="12"/>
      <c r="T60" s="10"/>
      <c r="U60" s="10"/>
      <c r="V60" s="12">
        <f t="shared" si="26"/>
        <v>9749919.4387894645</v>
      </c>
      <c r="W60" s="12">
        <f t="shared" si="22"/>
        <v>301543.90016870649</v>
      </c>
      <c r="X60" s="12">
        <f t="shared" si="23"/>
        <v>21109389.522157166</v>
      </c>
      <c r="Y60" s="12">
        <f t="shared" si="24"/>
        <v>15907504.247983521</v>
      </c>
      <c r="Z60" s="12">
        <f t="shared" si="25"/>
        <v>5201885.2741736462</v>
      </c>
    </row>
    <row r="61" spans="2:26" s="13" customFormat="1">
      <c r="C61" s="13">
        <f t="shared" si="27"/>
        <v>2027</v>
      </c>
      <c r="D61" s="13">
        <f t="shared" si="28"/>
        <v>2</v>
      </c>
      <c r="E61" s="13">
        <v>210</v>
      </c>
      <c r="F61" s="15">
        <v>23769738.0839938</v>
      </c>
      <c r="G61" s="15">
        <v>22766412.0166253</v>
      </c>
      <c r="H61" s="15">
        <f t="shared" si="17"/>
        <v>21849788.366578411</v>
      </c>
      <c r="I61" s="15">
        <f t="shared" si="18"/>
        <v>20904060.790732369</v>
      </c>
      <c r="J61" s="14">
        <v>1919949.7174153901</v>
      </c>
      <c r="K61" s="14">
        <v>1862351.2258929301</v>
      </c>
      <c r="L61" s="15">
        <f t="shared" si="19"/>
        <v>945727.57584604248</v>
      </c>
      <c r="M61" s="15">
        <f t="shared" si="20"/>
        <v>57598.491522460012</v>
      </c>
      <c r="N61" s="15">
        <v>2545122.0504754502</v>
      </c>
      <c r="Q61" s="15">
        <f t="shared" si="21"/>
        <v>115007974.77555253</v>
      </c>
      <c r="R61" s="15"/>
      <c r="S61" s="15"/>
      <c r="V61" s="15">
        <f t="shared" si="26"/>
        <v>10246106.962417109</v>
      </c>
      <c r="W61" s="15">
        <f t="shared" si="22"/>
        <v>316889.90605412779</v>
      </c>
      <c r="X61" s="15">
        <f t="shared" si="23"/>
        <v>18409764.506477162</v>
      </c>
      <c r="Y61" s="15">
        <f t="shared" si="24"/>
        <v>13206650.418918315</v>
      </c>
      <c r="Z61" s="15">
        <f t="shared" si="25"/>
        <v>5203114.087558846</v>
      </c>
    </row>
    <row r="62" spans="2:26" s="13" customFormat="1">
      <c r="C62" s="13">
        <f t="shared" si="27"/>
        <v>2027</v>
      </c>
      <c r="D62" s="13">
        <f t="shared" si="28"/>
        <v>3</v>
      </c>
      <c r="E62" s="13">
        <v>211</v>
      </c>
      <c r="F62" s="15">
        <v>23852130.350945801</v>
      </c>
      <c r="G62" s="15">
        <v>22845270.714377999</v>
      </c>
      <c r="H62" s="15">
        <f t="shared" si="17"/>
        <v>21831189.56526278</v>
      </c>
      <c r="I62" s="15">
        <f t="shared" si="18"/>
        <v>20884958.15226547</v>
      </c>
      <c r="J62" s="14">
        <v>2020940.78568302</v>
      </c>
      <c r="K62" s="14">
        <v>1960312.56211253</v>
      </c>
      <c r="L62" s="15">
        <f t="shared" si="19"/>
        <v>946231.41299730912</v>
      </c>
      <c r="M62" s="15">
        <f t="shared" si="20"/>
        <v>60628.223570490023</v>
      </c>
      <c r="N62" s="15">
        <v>2530269.9197663399</v>
      </c>
      <c r="Q62" s="15">
        <f t="shared" si="21"/>
        <v>114902877.69489719</v>
      </c>
      <c r="R62" s="15"/>
      <c r="S62" s="15"/>
      <c r="V62" s="15">
        <f t="shared" si="26"/>
        <v>10785061.331030408</v>
      </c>
      <c r="W62" s="15">
        <f t="shared" si="22"/>
        <v>333558.59786691656</v>
      </c>
      <c r="X62" s="15">
        <f t="shared" si="23"/>
        <v>18335468.692973807</v>
      </c>
      <c r="Y62" s="15">
        <f t="shared" si="24"/>
        <v>13129582.642064683</v>
      </c>
      <c r="Z62" s="15">
        <f t="shared" si="25"/>
        <v>5205886.0509091225</v>
      </c>
    </row>
    <row r="63" spans="2:26" s="13" customFormat="1">
      <c r="C63" s="13">
        <f t="shared" si="27"/>
        <v>2027</v>
      </c>
      <c r="D63" s="13">
        <f t="shared" si="28"/>
        <v>4</v>
      </c>
      <c r="E63" s="13">
        <v>212</v>
      </c>
      <c r="F63" s="15">
        <v>23963091.908666398</v>
      </c>
      <c r="G63" s="15">
        <v>22950494.546234701</v>
      </c>
      <c r="H63" s="15">
        <f t="shared" si="17"/>
        <v>21850458.043675207</v>
      </c>
      <c r="I63" s="15">
        <f t="shared" si="18"/>
        <v>20901239.697193243</v>
      </c>
      <c r="J63" s="14">
        <v>2112633.8649911899</v>
      </c>
      <c r="K63" s="14">
        <v>2049254.8490414601</v>
      </c>
      <c r="L63" s="15">
        <f t="shared" si="19"/>
        <v>949218.34648196399</v>
      </c>
      <c r="M63" s="15">
        <f t="shared" si="20"/>
        <v>63379.01594972983</v>
      </c>
      <c r="N63" s="15">
        <v>2585672.5602429998</v>
      </c>
      <c r="Q63" s="15">
        <f t="shared" si="21"/>
        <v>114992453.95125741</v>
      </c>
      <c r="R63" s="15"/>
      <c r="S63" s="15"/>
      <c r="V63" s="15">
        <f t="shared" si="26"/>
        <v>11274395.551496189</v>
      </c>
      <c r="W63" s="15">
        <f t="shared" si="22"/>
        <v>348692.64592252928</v>
      </c>
      <c r="X63" s="15">
        <f t="shared" si="23"/>
        <v>18639386.48452498</v>
      </c>
      <c r="Y63" s="15">
        <f t="shared" si="24"/>
        <v>13417067.206871143</v>
      </c>
      <c r="Z63" s="15">
        <f t="shared" si="25"/>
        <v>5222319.2776538385</v>
      </c>
    </row>
    <row r="64" spans="2:26" s="9" customFormat="1">
      <c r="B64" s="10"/>
      <c r="C64" s="9">
        <f t="shared" si="27"/>
        <v>2028</v>
      </c>
      <c r="D64" s="9">
        <f t="shared" si="28"/>
        <v>1</v>
      </c>
      <c r="E64" s="9">
        <v>213</v>
      </c>
      <c r="F64" s="12">
        <v>24074603.8582335</v>
      </c>
      <c r="G64" s="12">
        <v>23055610.746072501</v>
      </c>
      <c r="H64" s="12">
        <f t="shared" si="17"/>
        <v>21866440.02228757</v>
      </c>
      <c r="I64" s="12">
        <f t="shared" si="18"/>
        <v>20913691.82520495</v>
      </c>
      <c r="J64" s="11">
        <v>2208163.8359459299</v>
      </c>
      <c r="K64" s="11">
        <v>2141918.9208675502</v>
      </c>
      <c r="L64" s="12">
        <f t="shared" si="19"/>
        <v>952748.19708262011</v>
      </c>
      <c r="M64" s="12">
        <f t="shared" si="20"/>
        <v>66244.915078379679</v>
      </c>
      <c r="N64" s="12">
        <v>3088650.35260981</v>
      </c>
      <c r="O64" s="10"/>
      <c r="P64" s="10"/>
      <c r="Q64" s="12">
        <f t="shared" si="21"/>
        <v>115060961.8856061</v>
      </c>
      <c r="R64" s="12"/>
      <c r="S64" s="12"/>
      <c r="T64" s="10"/>
      <c r="U64" s="10"/>
      <c r="V64" s="12">
        <f t="shared" si="26"/>
        <v>11784205.934362072</v>
      </c>
      <c r="W64" s="12">
        <f t="shared" si="22"/>
        <v>364459.97735141445</v>
      </c>
      <c r="X64" s="12">
        <f t="shared" si="23"/>
        <v>21268760.836702697</v>
      </c>
      <c r="Y64" s="12">
        <f t="shared" si="24"/>
        <v>16027021.36251835</v>
      </c>
      <c r="Z64" s="12">
        <f t="shared" si="25"/>
        <v>5241739.4741843473</v>
      </c>
    </row>
    <row r="65" spans="2:26" s="13" customFormat="1">
      <c r="C65" s="13">
        <f t="shared" si="27"/>
        <v>2028</v>
      </c>
      <c r="D65" s="13">
        <f t="shared" si="28"/>
        <v>2</v>
      </c>
      <c r="E65" s="13">
        <v>214</v>
      </c>
      <c r="F65" s="15">
        <v>24165621.538242102</v>
      </c>
      <c r="G65" s="15">
        <v>23142264.125053801</v>
      </c>
      <c r="H65" s="15">
        <f t="shared" si="17"/>
        <v>21860991.39377534</v>
      </c>
      <c r="I65" s="15">
        <f t="shared" si="18"/>
        <v>20906772.88492104</v>
      </c>
      <c r="J65" s="14">
        <v>2304630.1444667601</v>
      </c>
      <c r="K65" s="14">
        <v>2235491.2401327598</v>
      </c>
      <c r="L65" s="15">
        <f t="shared" si="19"/>
        <v>954218.50885429978</v>
      </c>
      <c r="M65" s="15">
        <f t="shared" si="20"/>
        <v>69138.904334000312</v>
      </c>
      <c r="N65" s="15">
        <v>2512634.6437933501</v>
      </c>
      <c r="Q65" s="15">
        <f t="shared" si="21"/>
        <v>115022895.91758144</v>
      </c>
      <c r="R65" s="15"/>
      <c r="S65" s="15"/>
      <c r="V65" s="15">
        <f t="shared" si="26"/>
        <v>12299013.226661673</v>
      </c>
      <c r="W65" s="15">
        <f t="shared" si="22"/>
        <v>380381.85237096547</v>
      </c>
      <c r="X65" s="15">
        <f t="shared" si="23"/>
        <v>18287901.806946285</v>
      </c>
      <c r="Y65" s="15">
        <f t="shared" si="24"/>
        <v>13038073.111206263</v>
      </c>
      <c r="Z65" s="15">
        <f t="shared" si="25"/>
        <v>5249828.6957400227</v>
      </c>
    </row>
    <row r="66" spans="2:26" s="13" customFormat="1">
      <c r="C66" s="13">
        <f t="shared" si="27"/>
        <v>2028</v>
      </c>
      <c r="D66" s="13">
        <f t="shared" si="28"/>
        <v>3</v>
      </c>
      <c r="E66" s="13">
        <v>215</v>
      </c>
      <c r="F66" s="15">
        <v>24253088.511039902</v>
      </c>
      <c r="G66" s="15">
        <v>23225309.3172994</v>
      </c>
      <c r="H66" s="15">
        <f t="shared" ref="H66:H97" si="29">F66-J66</f>
        <v>21863233.33978162</v>
      </c>
      <c r="I66" s="15">
        <f t="shared" ref="I66:I97" si="30">G66-K66</f>
        <v>20907149.801178869</v>
      </c>
      <c r="J66" s="14">
        <v>2389855.1712582801</v>
      </c>
      <c r="K66" s="14">
        <v>2318159.5161205302</v>
      </c>
      <c r="L66" s="15">
        <f t="shared" ref="L66:L97" si="31">H66-I66</f>
        <v>956083.53860275075</v>
      </c>
      <c r="M66" s="15">
        <f t="shared" ref="M66:M97" si="32">J66-K66</f>
        <v>71695.655137749854</v>
      </c>
      <c r="N66" s="15">
        <v>2502356.6307017598</v>
      </c>
      <c r="Q66" s="15">
        <f t="shared" ref="Q66:Q97" si="33">I66*5.5017049523</f>
        <v>115024969.59962374</v>
      </c>
      <c r="R66" s="15"/>
      <c r="S66" s="15"/>
      <c r="V66" s="15">
        <f t="shared" si="26"/>
        <v>12753829.690061692</v>
      </c>
      <c r="W66" s="15">
        <f t="shared" si="22"/>
        <v>394448.34092975128</v>
      </c>
      <c r="X66" s="15">
        <f t="shared" si="23"/>
        <v>18244829.991557643</v>
      </c>
      <c r="Y66" s="15">
        <f t="shared" si="24"/>
        <v>12984740.452414382</v>
      </c>
      <c r="Z66" s="15">
        <f t="shared" si="25"/>
        <v>5260089.5391432615</v>
      </c>
    </row>
    <row r="67" spans="2:26" s="13" customFormat="1">
      <c r="C67" s="13">
        <f t="shared" si="27"/>
        <v>2028</v>
      </c>
      <c r="D67" s="13">
        <f t="shared" si="28"/>
        <v>4</v>
      </c>
      <c r="E67" s="13">
        <v>216</v>
      </c>
      <c r="F67" s="15">
        <v>24412207.831413899</v>
      </c>
      <c r="G67" s="15">
        <v>23376687.487959299</v>
      </c>
      <c r="H67" s="15">
        <f t="shared" si="29"/>
        <v>21928169.65525268</v>
      </c>
      <c r="I67" s="15">
        <f t="shared" si="30"/>
        <v>20967170.45708292</v>
      </c>
      <c r="J67" s="14">
        <v>2484038.1761612198</v>
      </c>
      <c r="K67" s="14">
        <v>2409517.0308763799</v>
      </c>
      <c r="L67" s="15">
        <f t="shared" si="31"/>
        <v>960999.19816976041</v>
      </c>
      <c r="M67" s="15">
        <f t="shared" si="32"/>
        <v>74521.145284839906</v>
      </c>
      <c r="N67" s="15">
        <v>2480778.6029822398</v>
      </c>
      <c r="Q67" s="15">
        <f t="shared" si="33"/>
        <v>115355185.53945135</v>
      </c>
      <c r="R67" s="15"/>
      <c r="S67" s="15"/>
      <c r="V67" s="15">
        <f t="shared" si="26"/>
        <v>13256451.781423772</v>
      </c>
      <c r="W67" s="15">
        <f t="shared" si="22"/>
        <v>409993.3540646715</v>
      </c>
      <c r="X67" s="15">
        <f t="shared" si="23"/>
        <v>18159906.011727065</v>
      </c>
      <c r="Y67" s="15">
        <f t="shared" si="24"/>
        <v>12872771.964000165</v>
      </c>
      <c r="Z67" s="15">
        <f t="shared" si="25"/>
        <v>5287134.0477268994</v>
      </c>
    </row>
    <row r="68" spans="2:26" s="9" customFormat="1">
      <c r="B68" s="10"/>
      <c r="C68" s="9">
        <f t="shared" si="27"/>
        <v>2029</v>
      </c>
      <c r="D68" s="9">
        <f t="shared" si="28"/>
        <v>1</v>
      </c>
      <c r="E68" s="9">
        <v>217</v>
      </c>
      <c r="F68" s="12">
        <v>24536223.024636101</v>
      </c>
      <c r="G68" s="12">
        <v>23494792.5447556</v>
      </c>
      <c r="H68" s="12">
        <f t="shared" si="29"/>
        <v>21952064.731071811</v>
      </c>
      <c r="I68" s="12">
        <f t="shared" si="30"/>
        <v>20988158.99999823</v>
      </c>
      <c r="J68" s="11">
        <v>2584158.2935642898</v>
      </c>
      <c r="K68" s="11">
        <v>2506633.5447573699</v>
      </c>
      <c r="L68" s="12">
        <f t="shared" si="31"/>
        <v>963905.73107358068</v>
      </c>
      <c r="M68" s="12">
        <f t="shared" si="32"/>
        <v>77524.748806919903</v>
      </c>
      <c r="N68" s="12">
        <v>3078138.3442221102</v>
      </c>
      <c r="O68" s="10"/>
      <c r="P68" s="10"/>
      <c r="Q68" s="12">
        <f t="shared" si="33"/>
        <v>115470658.30995008</v>
      </c>
      <c r="R68" s="12"/>
      <c r="S68" s="12"/>
      <c r="T68" s="10"/>
      <c r="U68" s="10"/>
      <c r="V68" s="12">
        <f t="shared" si="26"/>
        <v>13790758.186792925</v>
      </c>
      <c r="W68" s="12">
        <f t="shared" si="22"/>
        <v>426518.29443684476</v>
      </c>
      <c r="X68" s="12">
        <f t="shared" si="23"/>
        <v>21275599.435220461</v>
      </c>
      <c r="Y68" s="12">
        <f t="shared" si="24"/>
        <v>15972474.50102259</v>
      </c>
      <c r="Z68" s="12">
        <f t="shared" si="25"/>
        <v>5303124.934197871</v>
      </c>
    </row>
    <row r="69" spans="2:26" s="13" customFormat="1">
      <c r="C69" s="13">
        <f t="shared" si="27"/>
        <v>2029</v>
      </c>
      <c r="D69" s="13">
        <f t="shared" si="28"/>
        <v>2</v>
      </c>
      <c r="E69" s="13">
        <v>218</v>
      </c>
      <c r="F69" s="15">
        <v>24621515.7355887</v>
      </c>
      <c r="G69" s="15">
        <v>23575291.000976499</v>
      </c>
      <c r="H69" s="15">
        <f t="shared" si="29"/>
        <v>21956649.328575499</v>
      </c>
      <c r="I69" s="15">
        <f t="shared" si="30"/>
        <v>20990370.586173698</v>
      </c>
      <c r="J69" s="14">
        <v>2664866.4070132002</v>
      </c>
      <c r="K69" s="14">
        <v>2584920.4148027999</v>
      </c>
      <c r="L69" s="15">
        <f t="shared" si="31"/>
        <v>966278.74240180105</v>
      </c>
      <c r="M69" s="15">
        <f t="shared" si="32"/>
        <v>79945.992210400291</v>
      </c>
      <c r="N69" s="15">
        <v>2507735.9359936798</v>
      </c>
      <c r="Q69" s="15">
        <f t="shared" si="33"/>
        <v>115482825.80456409</v>
      </c>
      <c r="R69" s="15"/>
      <c r="S69" s="15"/>
      <c r="V69" s="15">
        <f t="shared" si="26"/>
        <v>14221469.447421934</v>
      </c>
      <c r="W69" s="15">
        <f t="shared" si="22"/>
        <v>439839.26126049651</v>
      </c>
      <c r="X69" s="15">
        <f t="shared" si="23"/>
        <v>18328834.235520504</v>
      </c>
      <c r="Y69" s="15">
        <f t="shared" si="24"/>
        <v>13012653.693146298</v>
      </c>
      <c r="Z69" s="15">
        <f t="shared" si="25"/>
        <v>5316180.5423742048</v>
      </c>
    </row>
    <row r="70" spans="2:26" s="13" customFormat="1">
      <c r="C70" s="13">
        <f t="shared" si="27"/>
        <v>2029</v>
      </c>
      <c r="D70" s="13">
        <f t="shared" si="28"/>
        <v>3</v>
      </c>
      <c r="E70" s="13">
        <v>219</v>
      </c>
      <c r="F70" s="15">
        <v>24627236.1961785</v>
      </c>
      <c r="G70" s="15">
        <v>23580832.011153199</v>
      </c>
      <c r="H70" s="15">
        <f t="shared" si="29"/>
        <v>21888404.352379538</v>
      </c>
      <c r="I70" s="15">
        <f t="shared" si="30"/>
        <v>20924165.122668207</v>
      </c>
      <c r="J70" s="14">
        <v>2738831.8437989601</v>
      </c>
      <c r="K70" s="14">
        <v>2656666.8884849902</v>
      </c>
      <c r="L70" s="15">
        <f t="shared" si="31"/>
        <v>964239.22971133143</v>
      </c>
      <c r="M70" s="15">
        <f t="shared" si="32"/>
        <v>82164.955313969869</v>
      </c>
      <c r="N70" s="15">
        <v>2494650.2012342298</v>
      </c>
      <c r="Q70" s="15">
        <f t="shared" si="33"/>
        <v>115118582.87812661</v>
      </c>
      <c r="R70" s="15"/>
      <c r="S70" s="15"/>
      <c r="V70" s="15">
        <f t="shared" si="26"/>
        <v>14616197.376989303</v>
      </c>
      <c r="W70" s="15">
        <f t="shared" si="22"/>
        <v>452047.3415563762</v>
      </c>
      <c r="X70" s="15">
        <f t="shared" si="23"/>
        <v>18249711.498577312</v>
      </c>
      <c r="Y70" s="15">
        <f t="shared" si="24"/>
        <v>12944751.753272545</v>
      </c>
      <c r="Z70" s="15">
        <f t="shared" si="25"/>
        <v>5304959.7453047689</v>
      </c>
    </row>
    <row r="71" spans="2:26" s="13" customFormat="1">
      <c r="C71" s="13">
        <f t="shared" si="27"/>
        <v>2029</v>
      </c>
      <c r="D71" s="13">
        <f t="shared" si="28"/>
        <v>4</v>
      </c>
      <c r="E71" s="13">
        <v>220</v>
      </c>
      <c r="F71" s="15">
        <v>24666832.876568999</v>
      </c>
      <c r="G71" s="15">
        <v>23618540.116129</v>
      </c>
      <c r="H71" s="15">
        <f t="shared" si="29"/>
        <v>21833645.40697502</v>
      </c>
      <c r="I71" s="15">
        <f t="shared" si="30"/>
        <v>20870348.270622838</v>
      </c>
      <c r="J71" s="14">
        <v>2833187.4695939799</v>
      </c>
      <c r="K71" s="14">
        <v>2748191.8455061601</v>
      </c>
      <c r="L71" s="15">
        <f t="shared" si="31"/>
        <v>963297.13635218143</v>
      </c>
      <c r="M71" s="15">
        <f t="shared" si="32"/>
        <v>84995.62408781983</v>
      </c>
      <c r="N71" s="15">
        <v>2515257.5019876901</v>
      </c>
      <c r="Q71" s="15">
        <f t="shared" si="33"/>
        <v>114822498.4367114</v>
      </c>
      <c r="R71" s="15"/>
      <c r="S71" s="15"/>
      <c r="V71" s="15">
        <f t="shared" si="26"/>
        <v>15119740.686291717</v>
      </c>
      <c r="W71" s="15">
        <f t="shared" si="22"/>
        <v>467620.84596778749</v>
      </c>
      <c r="X71" s="15">
        <f t="shared" si="23"/>
        <v>18351459.760450441</v>
      </c>
      <c r="Y71" s="15">
        <f t="shared" si="24"/>
        <v>13051683.134845236</v>
      </c>
      <c r="Z71" s="15">
        <f t="shared" si="25"/>
        <v>5299776.6256052051</v>
      </c>
    </row>
    <row r="72" spans="2:26" s="9" customFormat="1">
      <c r="B72" s="10"/>
      <c r="C72" s="9">
        <f t="shared" si="27"/>
        <v>2030</v>
      </c>
      <c r="D72" s="9">
        <f t="shared" si="28"/>
        <v>1</v>
      </c>
      <c r="E72" s="9">
        <v>221</v>
      </c>
      <c r="F72" s="12">
        <v>24761901.836535599</v>
      </c>
      <c r="G72" s="12">
        <v>23708681.722017098</v>
      </c>
      <c r="H72" s="12">
        <f t="shared" si="29"/>
        <v>21836626.351956129</v>
      </c>
      <c r="I72" s="12">
        <f t="shared" si="30"/>
        <v>20871164.501975007</v>
      </c>
      <c r="J72" s="11">
        <v>2925275.48457947</v>
      </c>
      <c r="K72" s="11">
        <v>2837517.2200420899</v>
      </c>
      <c r="L72" s="12">
        <f t="shared" si="31"/>
        <v>965461.84998112172</v>
      </c>
      <c r="M72" s="12">
        <f t="shared" si="32"/>
        <v>87758.264537380077</v>
      </c>
      <c r="N72" s="12">
        <v>3009457.30972178</v>
      </c>
      <c r="O72" s="10"/>
      <c r="P72" s="10"/>
      <c r="Q72" s="12">
        <f t="shared" si="33"/>
        <v>114826989.10078385</v>
      </c>
      <c r="R72" s="12"/>
      <c r="S72" s="12"/>
      <c r="T72" s="10"/>
      <c r="U72" s="10"/>
      <c r="V72" s="12">
        <f t="shared" si="26"/>
        <v>15611182.541742094</v>
      </c>
      <c r="W72" s="12">
        <f t="shared" si="22"/>
        <v>482820.07861055742</v>
      </c>
      <c r="X72" s="12">
        <f t="shared" si="23"/>
        <v>20927774.527802333</v>
      </c>
      <c r="Y72" s="12">
        <f t="shared" si="24"/>
        <v>15616088.286504475</v>
      </c>
      <c r="Z72" s="12">
        <f t="shared" si="25"/>
        <v>5311686.2412978569</v>
      </c>
    </row>
    <row r="73" spans="2:26" s="13" customFormat="1">
      <c r="C73" s="13">
        <f t="shared" si="27"/>
        <v>2030</v>
      </c>
      <c r="D73" s="13">
        <f t="shared" si="28"/>
        <v>2</v>
      </c>
      <c r="E73" s="13">
        <v>222</v>
      </c>
      <c r="F73" s="15">
        <v>24890873.830391102</v>
      </c>
      <c r="G73" s="15">
        <v>23830523.9647834</v>
      </c>
      <c r="H73" s="15">
        <f t="shared" si="29"/>
        <v>21876227.80214227</v>
      </c>
      <c r="I73" s="15">
        <f t="shared" si="30"/>
        <v>20906317.31738203</v>
      </c>
      <c r="J73" s="14">
        <v>3014646.0282488302</v>
      </c>
      <c r="K73" s="14">
        <v>2924206.6474013701</v>
      </c>
      <c r="L73" s="15">
        <f t="shared" si="31"/>
        <v>969910.48476023972</v>
      </c>
      <c r="M73" s="15">
        <f t="shared" si="32"/>
        <v>90439.380847460125</v>
      </c>
      <c r="N73" s="15">
        <v>2433722.0267852801</v>
      </c>
      <c r="Q73" s="15">
        <f t="shared" si="33"/>
        <v>115020389.51939596</v>
      </c>
      <c r="R73" s="15"/>
      <c r="S73" s="15"/>
      <c r="V73" s="15">
        <f t="shared" si="26"/>
        <v>16088122.193556698</v>
      </c>
      <c r="W73" s="15">
        <f t="shared" si="22"/>
        <v>497570.78949141712</v>
      </c>
      <c r="X73" s="15">
        <f t="shared" si="23"/>
        <v>17964756.483709693</v>
      </c>
      <c r="Y73" s="15">
        <f t="shared" si="24"/>
        <v>12628595.166416589</v>
      </c>
      <c r="Z73" s="15">
        <f t="shared" si="25"/>
        <v>5336161.3172931047</v>
      </c>
    </row>
    <row r="74" spans="2:26" s="13" customFormat="1">
      <c r="C74" s="13">
        <f t="shared" si="27"/>
        <v>2030</v>
      </c>
      <c r="D74" s="13">
        <f t="shared" si="28"/>
        <v>3</v>
      </c>
      <c r="E74" s="13">
        <v>223</v>
      </c>
      <c r="F74" s="15">
        <v>24891505.233217701</v>
      </c>
      <c r="G74" s="15">
        <v>23830346.5958279</v>
      </c>
      <c r="H74" s="15">
        <f t="shared" si="29"/>
        <v>21827827.025215592</v>
      </c>
      <c r="I74" s="15">
        <f t="shared" si="30"/>
        <v>20858578.734065861</v>
      </c>
      <c r="J74" s="14">
        <v>3063678.20800211</v>
      </c>
      <c r="K74" s="14">
        <v>2971767.8617620398</v>
      </c>
      <c r="L74" s="15">
        <f t="shared" si="31"/>
        <v>969248.29114973173</v>
      </c>
      <c r="M74" s="15">
        <f t="shared" si="32"/>
        <v>91910.346240070183</v>
      </c>
      <c r="N74" s="15">
        <v>2480900.0108488398</v>
      </c>
      <c r="Q74" s="15">
        <f t="shared" si="33"/>
        <v>114757745.91914961</v>
      </c>
      <c r="R74" s="15"/>
      <c r="S74" s="15"/>
      <c r="V74" s="15">
        <f t="shared" si="26"/>
        <v>16349789.962142196</v>
      </c>
      <c r="W74" s="15">
        <f t="shared" si="22"/>
        <v>505663.60707660182</v>
      </c>
      <c r="X74" s="15">
        <f t="shared" si="23"/>
        <v>18205920.073423892</v>
      </c>
      <c r="Y74" s="15">
        <f t="shared" si="24"/>
        <v>12873401.949997101</v>
      </c>
      <c r="Z74" s="15">
        <f t="shared" si="25"/>
        <v>5332518.1234267913</v>
      </c>
    </row>
    <row r="75" spans="2:26" s="13" customFormat="1">
      <c r="C75" s="13">
        <f t="shared" si="27"/>
        <v>2030</v>
      </c>
      <c r="D75" s="13">
        <f t="shared" si="28"/>
        <v>4</v>
      </c>
      <c r="E75" s="13">
        <v>224</v>
      </c>
      <c r="F75" s="15">
        <v>24927623.261796799</v>
      </c>
      <c r="G75" s="15">
        <v>23863691.5613865</v>
      </c>
      <c r="H75" s="15">
        <f t="shared" si="29"/>
        <v>21821723.552874159</v>
      </c>
      <c r="I75" s="15">
        <f t="shared" si="30"/>
        <v>20850968.843731537</v>
      </c>
      <c r="J75" s="14">
        <v>3105899.70892264</v>
      </c>
      <c r="K75" s="14">
        <v>3012722.7176549602</v>
      </c>
      <c r="L75" s="15">
        <f t="shared" si="31"/>
        <v>970754.70914262161</v>
      </c>
      <c r="M75" s="15">
        <f t="shared" si="32"/>
        <v>93176.991267679725</v>
      </c>
      <c r="N75" s="15">
        <v>2489672.4666720401</v>
      </c>
      <c r="Q75" s="15">
        <f t="shared" si="33"/>
        <v>114715878.54781081</v>
      </c>
      <c r="R75" s="15"/>
      <c r="S75" s="15"/>
      <c r="V75" s="15">
        <f t="shared" si="26"/>
        <v>16575111.495629009</v>
      </c>
      <c r="W75" s="15">
        <f t="shared" si="22"/>
        <v>512632.3142978074</v>
      </c>
      <c r="X75" s="15">
        <f t="shared" si="23"/>
        <v>18259728.255724695</v>
      </c>
      <c r="Y75" s="15">
        <f t="shared" si="24"/>
        <v>12918922.264966188</v>
      </c>
      <c r="Z75" s="15">
        <f t="shared" si="25"/>
        <v>5340805.9907585075</v>
      </c>
    </row>
    <row r="76" spans="2:26" s="9" customFormat="1">
      <c r="B76" s="10"/>
      <c r="C76" s="9">
        <f t="shared" si="27"/>
        <v>2031</v>
      </c>
      <c r="D76" s="9">
        <f t="shared" si="28"/>
        <v>1</v>
      </c>
      <c r="E76" s="9">
        <v>225</v>
      </c>
      <c r="F76" s="12">
        <v>24987735.699405</v>
      </c>
      <c r="G76" s="12">
        <v>23921029.4279719</v>
      </c>
      <c r="H76" s="12">
        <f t="shared" si="29"/>
        <v>21801682.35626255</v>
      </c>
      <c r="I76" s="12">
        <f t="shared" si="30"/>
        <v>20830557.685123719</v>
      </c>
      <c r="J76" s="11">
        <v>3186053.3431424499</v>
      </c>
      <c r="K76" s="11">
        <v>3090471.7428481798</v>
      </c>
      <c r="L76" s="12">
        <f t="shared" si="31"/>
        <v>971124.67113883048</v>
      </c>
      <c r="M76" s="12">
        <f t="shared" si="32"/>
        <v>95581.600294270087</v>
      </c>
      <c r="N76" s="12">
        <v>3044916.5712027401</v>
      </c>
      <c r="O76" s="10"/>
      <c r="P76" s="10"/>
      <c r="Q76" s="12">
        <f t="shared" si="33"/>
        <v>114603582.37541598</v>
      </c>
      <c r="R76" s="12"/>
      <c r="S76" s="12"/>
      <c r="T76" s="10"/>
      <c r="U76" s="10"/>
      <c r="V76" s="12">
        <f t="shared" si="26"/>
        <v>17002863.692571044</v>
      </c>
      <c r="W76" s="12">
        <f t="shared" ref="W76:W107" si="34">M76*5.5017049523</f>
        <v>525861.76368774485</v>
      </c>
      <c r="X76" s="12">
        <f t="shared" ref="X76:X107" si="35">N76*5.1890047538+L76*5.5017049523</f>
        <v>21142927.975400627</v>
      </c>
      <c r="Y76" s="12">
        <f t="shared" ref="Y76:Y107" si="36">N76*5.1890047538</f>
        <v>15800086.562895413</v>
      </c>
      <c r="Z76" s="12">
        <f t="shared" ref="Z76:Z107" si="37">L76*5.5017049523</f>
        <v>5342841.4125052122</v>
      </c>
    </row>
    <row r="77" spans="2:26" s="13" customFormat="1">
      <c r="C77" s="13">
        <f t="shared" si="27"/>
        <v>2031</v>
      </c>
      <c r="D77" s="13">
        <f t="shared" si="28"/>
        <v>2</v>
      </c>
      <c r="E77" s="13">
        <v>226</v>
      </c>
      <c r="F77" s="15">
        <v>25022920.542195302</v>
      </c>
      <c r="G77" s="15">
        <v>23955015.236867599</v>
      </c>
      <c r="H77" s="15">
        <f t="shared" si="29"/>
        <v>21721459.670828953</v>
      </c>
      <c r="I77" s="15">
        <f t="shared" si="30"/>
        <v>20752598.191642247</v>
      </c>
      <c r="J77" s="14">
        <v>3301460.87136635</v>
      </c>
      <c r="K77" s="14">
        <v>3202417.0452253502</v>
      </c>
      <c r="L77" s="15">
        <f t="shared" si="31"/>
        <v>968861.47918670624</v>
      </c>
      <c r="M77" s="15">
        <f t="shared" si="32"/>
        <v>99043.826140999794</v>
      </c>
      <c r="N77" s="15">
        <v>2521660.3036748902</v>
      </c>
      <c r="Q77" s="15">
        <f t="shared" si="33"/>
        <v>114174672.24405017</v>
      </c>
      <c r="R77" s="15"/>
      <c r="S77" s="15"/>
      <c r="V77" s="15">
        <f t="shared" ref="V77:V108" si="38">K77*5.5017049523</f>
        <v>17618753.717046242</v>
      </c>
      <c r="W77" s="15">
        <f t="shared" si="34"/>
        <v>544909.90877467871</v>
      </c>
      <c r="X77" s="15">
        <f t="shared" si="35"/>
        <v>18415297.301371962</v>
      </c>
      <c r="Y77" s="15">
        <f t="shared" si="36"/>
        <v>13084907.303237757</v>
      </c>
      <c r="Z77" s="15">
        <f t="shared" si="37"/>
        <v>5330389.9981342051</v>
      </c>
    </row>
    <row r="78" spans="2:26" s="13" customFormat="1">
      <c r="C78" s="13">
        <f t="shared" si="27"/>
        <v>2031</v>
      </c>
      <c r="D78" s="13">
        <f t="shared" si="28"/>
        <v>3</v>
      </c>
      <c r="E78" s="13">
        <v>227</v>
      </c>
      <c r="F78" s="15">
        <v>25134944.570816699</v>
      </c>
      <c r="G78" s="15">
        <v>24060884.5103379</v>
      </c>
      <c r="H78" s="15">
        <f t="shared" si="29"/>
        <v>21757452.042895831</v>
      </c>
      <c r="I78" s="15">
        <f t="shared" si="30"/>
        <v>20784716.758254651</v>
      </c>
      <c r="J78" s="14">
        <v>3377492.5279208701</v>
      </c>
      <c r="K78" s="14">
        <v>3276167.7520832499</v>
      </c>
      <c r="L78" s="15">
        <f t="shared" si="31"/>
        <v>972735.28464118019</v>
      </c>
      <c r="M78" s="15">
        <f t="shared" si="32"/>
        <v>101324.77583762025</v>
      </c>
      <c r="N78" s="15">
        <v>2505168.6622080798</v>
      </c>
      <c r="Q78" s="15">
        <f t="shared" si="33"/>
        <v>114351379.12104242</v>
      </c>
      <c r="R78" s="15"/>
      <c r="S78" s="15"/>
      <c r="V78" s="15">
        <f t="shared" si="38"/>
        <v>18024508.346201975</v>
      </c>
      <c r="W78" s="15">
        <f t="shared" si="34"/>
        <v>557459.02101652278</v>
      </c>
      <c r="X78" s="15">
        <f t="shared" si="35"/>
        <v>18351034.630055845</v>
      </c>
      <c r="Y78" s="15">
        <f t="shared" si="36"/>
        <v>12999332.097268512</v>
      </c>
      <c r="Z78" s="15">
        <f t="shared" si="37"/>
        <v>5351702.5327873314</v>
      </c>
    </row>
    <row r="79" spans="2:26" s="13" customFormat="1">
      <c r="C79" s="13">
        <f t="shared" si="27"/>
        <v>2031</v>
      </c>
      <c r="D79" s="13">
        <f t="shared" si="28"/>
        <v>4</v>
      </c>
      <c r="E79" s="13">
        <v>228</v>
      </c>
      <c r="F79" s="15">
        <v>25182554.261571899</v>
      </c>
      <c r="G79" s="15">
        <v>24106300.431318302</v>
      </c>
      <c r="H79" s="15">
        <f t="shared" si="29"/>
        <v>21738307.142311458</v>
      </c>
      <c r="I79" s="15">
        <f t="shared" si="30"/>
        <v>20765380.72563567</v>
      </c>
      <c r="J79" s="14">
        <v>3444247.1192604401</v>
      </c>
      <c r="K79" s="14">
        <v>3340919.7056826302</v>
      </c>
      <c r="L79" s="15">
        <f t="shared" si="31"/>
        <v>972926.41667578742</v>
      </c>
      <c r="M79" s="15">
        <f t="shared" si="32"/>
        <v>103327.41357780993</v>
      </c>
      <c r="N79" s="15">
        <v>2445661.8162678601</v>
      </c>
      <c r="Q79" s="15">
        <f t="shared" si="33"/>
        <v>114244997.97462474</v>
      </c>
      <c r="R79" s="15"/>
      <c r="S79" s="15"/>
      <c r="V79" s="15">
        <f t="shared" si="38"/>
        <v>18380754.489990786</v>
      </c>
      <c r="W79" s="15">
        <f t="shared" si="34"/>
        <v>568476.94298938708</v>
      </c>
      <c r="X79" s="15">
        <f t="shared" si="35"/>
        <v>18043304.875649743</v>
      </c>
      <c r="Y79" s="15">
        <f t="shared" si="36"/>
        <v>12690550.790801069</v>
      </c>
      <c r="Z79" s="15">
        <f t="shared" si="37"/>
        <v>5352754.0848486731</v>
      </c>
    </row>
    <row r="80" spans="2:26" s="9" customFormat="1">
      <c r="B80" s="10"/>
      <c r="C80" s="9">
        <f t="shared" ref="C80:C111" si="39">C76+1</f>
        <v>2032</v>
      </c>
      <c r="D80" s="9">
        <f t="shared" ref="D80:D111" si="40">D76</f>
        <v>1</v>
      </c>
      <c r="E80" s="9">
        <v>229</v>
      </c>
      <c r="F80" s="12">
        <v>25309513.748095602</v>
      </c>
      <c r="G80" s="12">
        <v>24227441.759862602</v>
      </c>
      <c r="H80" s="12">
        <f t="shared" si="29"/>
        <v>21770918.84944433</v>
      </c>
      <c r="I80" s="12">
        <f t="shared" si="30"/>
        <v>20795004.708170861</v>
      </c>
      <c r="J80" s="11">
        <v>3538594.8986512702</v>
      </c>
      <c r="K80" s="11">
        <v>3432437.0516917398</v>
      </c>
      <c r="L80" s="12">
        <f t="shared" si="31"/>
        <v>975914.14127346873</v>
      </c>
      <c r="M80" s="12">
        <f t="shared" si="32"/>
        <v>106157.84695953038</v>
      </c>
      <c r="N80" s="12">
        <v>2936313.72052695</v>
      </c>
      <c r="O80" s="10"/>
      <c r="P80" s="10"/>
      <c r="Q80" s="12">
        <f t="shared" si="33"/>
        <v>114407980.38604544</v>
      </c>
      <c r="R80" s="12"/>
      <c r="S80" s="12"/>
      <c r="T80" s="10"/>
      <c r="U80" s="10"/>
      <c r="V80" s="12">
        <f t="shared" si="38"/>
        <v>18884255.925750457</v>
      </c>
      <c r="W80" s="12">
        <f t="shared" si="34"/>
        <v>584049.15234275372</v>
      </c>
      <c r="X80" s="12">
        <f t="shared" si="35"/>
        <v>20605737.518526353</v>
      </c>
      <c r="Y80" s="12">
        <f t="shared" si="36"/>
        <v>15236545.854462508</v>
      </c>
      <c r="Z80" s="12">
        <f t="shared" si="37"/>
        <v>5369191.6640638448</v>
      </c>
    </row>
    <row r="81" spans="2:26" s="13" customFormat="1">
      <c r="C81" s="13">
        <f t="shared" si="39"/>
        <v>2032</v>
      </c>
      <c r="D81" s="13">
        <f t="shared" si="40"/>
        <v>2</v>
      </c>
      <c r="E81" s="13">
        <v>230</v>
      </c>
      <c r="F81" s="15">
        <v>25418850.1819227</v>
      </c>
      <c r="G81" s="15">
        <v>24332104.331573501</v>
      </c>
      <c r="H81" s="15">
        <f t="shared" si="29"/>
        <v>21787301.548357502</v>
      </c>
      <c r="I81" s="15">
        <f t="shared" si="30"/>
        <v>20809502.157015253</v>
      </c>
      <c r="J81" s="14">
        <v>3631548.6335652</v>
      </c>
      <c r="K81" s="14">
        <v>3522602.1745582498</v>
      </c>
      <c r="L81" s="15">
        <f t="shared" si="31"/>
        <v>977799.39134224877</v>
      </c>
      <c r="M81" s="15">
        <f t="shared" si="32"/>
        <v>108946.45900695026</v>
      </c>
      <c r="N81" s="15">
        <v>2401789.27599813</v>
      </c>
      <c r="Q81" s="15">
        <f t="shared" si="33"/>
        <v>114487741.07214835</v>
      </c>
      <c r="R81" s="15"/>
      <c r="S81" s="15"/>
      <c r="V81" s="15">
        <f t="shared" si="38"/>
        <v>19380317.828749873</v>
      </c>
      <c r="W81" s="15">
        <f t="shared" si="34"/>
        <v>599391.27305408719</v>
      </c>
      <c r="X81" s="15">
        <f t="shared" si="35"/>
        <v>17842459.724483732</v>
      </c>
      <c r="Y81" s="15">
        <f t="shared" si="36"/>
        <v>12462895.970780157</v>
      </c>
      <c r="Z81" s="15">
        <f t="shared" si="37"/>
        <v>5379563.7537035756</v>
      </c>
    </row>
    <row r="82" spans="2:26" s="13" customFormat="1">
      <c r="C82" s="13">
        <f t="shared" si="39"/>
        <v>2032</v>
      </c>
      <c r="D82" s="13">
        <f t="shared" si="40"/>
        <v>3</v>
      </c>
      <c r="E82" s="13">
        <v>231</v>
      </c>
      <c r="F82" s="15">
        <v>25479157.5331496</v>
      </c>
      <c r="G82" s="15">
        <v>24389545.354572099</v>
      </c>
      <c r="H82" s="15">
        <f t="shared" si="29"/>
        <v>21764570.404092491</v>
      </c>
      <c r="I82" s="15">
        <f t="shared" si="30"/>
        <v>20786395.839386698</v>
      </c>
      <c r="J82" s="14">
        <v>3714587.1290571098</v>
      </c>
      <c r="K82" s="14">
        <v>3603149.5151853999</v>
      </c>
      <c r="L82" s="15">
        <f t="shared" si="31"/>
        <v>978174.56470579281</v>
      </c>
      <c r="M82" s="15">
        <f t="shared" si="32"/>
        <v>111437.61387170991</v>
      </c>
      <c r="N82" s="15">
        <v>2395161.71692116</v>
      </c>
      <c r="Q82" s="15">
        <f t="shared" si="33"/>
        <v>114360616.93002191</v>
      </c>
      <c r="R82" s="15"/>
      <c r="S82" s="15"/>
      <c r="V82" s="15">
        <f t="shared" si="38"/>
        <v>19823465.53157286</v>
      </c>
      <c r="W82" s="15">
        <f t="shared" si="34"/>
        <v>613096.87211048161</v>
      </c>
      <c r="X82" s="15">
        <f t="shared" si="35"/>
        <v>17810133.382079426</v>
      </c>
      <c r="Y82" s="15">
        <f t="shared" si="36"/>
        <v>12428505.535223668</v>
      </c>
      <c r="Z82" s="15">
        <f t="shared" si="37"/>
        <v>5381627.8468557568</v>
      </c>
    </row>
    <row r="83" spans="2:26" s="13" customFormat="1">
      <c r="C83" s="13">
        <f t="shared" si="39"/>
        <v>2032</v>
      </c>
      <c r="D83" s="13">
        <f t="shared" si="40"/>
        <v>4</v>
      </c>
      <c r="E83" s="13">
        <v>232</v>
      </c>
      <c r="F83" s="15">
        <v>25616175.570466001</v>
      </c>
      <c r="G83" s="15">
        <v>24520383.326616202</v>
      </c>
      <c r="H83" s="15">
        <f t="shared" si="29"/>
        <v>21804499.651489362</v>
      </c>
      <c r="I83" s="15">
        <f t="shared" si="30"/>
        <v>20823057.685208861</v>
      </c>
      <c r="J83" s="14">
        <v>3811675.9189766399</v>
      </c>
      <c r="K83" s="14">
        <v>3697325.6414073398</v>
      </c>
      <c r="L83" s="15">
        <f t="shared" si="31"/>
        <v>981441.96628050134</v>
      </c>
      <c r="M83" s="15">
        <f t="shared" si="32"/>
        <v>114350.27756930003</v>
      </c>
      <c r="N83" s="15">
        <v>2376925.0420669299</v>
      </c>
      <c r="Q83" s="15">
        <f t="shared" si="33"/>
        <v>114562319.58874217</v>
      </c>
      <c r="R83" s="15"/>
      <c r="S83" s="15"/>
      <c r="V83" s="15">
        <f t="shared" si="38"/>
        <v>20341594.791596536</v>
      </c>
      <c r="W83" s="15">
        <f t="shared" si="34"/>
        <v>629121.48839989759</v>
      </c>
      <c r="X83" s="15">
        <f t="shared" si="35"/>
        <v>17733479.468992047</v>
      </c>
      <c r="Y83" s="15">
        <f t="shared" si="36"/>
        <v>12333875.342711564</v>
      </c>
      <c r="Z83" s="15">
        <f t="shared" si="37"/>
        <v>5399604.1262804838</v>
      </c>
    </row>
    <row r="84" spans="2:26" s="9" customFormat="1">
      <c r="B84" s="10"/>
      <c r="C84" s="9">
        <f t="shared" si="39"/>
        <v>2033</v>
      </c>
      <c r="D84" s="9">
        <f t="shared" si="40"/>
        <v>1</v>
      </c>
      <c r="E84" s="9">
        <v>233</v>
      </c>
      <c r="F84" s="12">
        <v>25727849.075300898</v>
      </c>
      <c r="G84" s="12">
        <v>24626428.4861065</v>
      </c>
      <c r="H84" s="12">
        <f t="shared" si="29"/>
        <v>21849015.782903187</v>
      </c>
      <c r="I84" s="12">
        <f t="shared" si="30"/>
        <v>20863960.192480721</v>
      </c>
      <c r="J84" s="11">
        <v>3878833.29239771</v>
      </c>
      <c r="K84" s="11">
        <v>3762468.2936257799</v>
      </c>
      <c r="L84" s="12">
        <f t="shared" si="31"/>
        <v>985055.5904224664</v>
      </c>
      <c r="M84" s="12">
        <f t="shared" si="32"/>
        <v>116364.99877193011</v>
      </c>
      <c r="N84" s="12">
        <v>2866893.6003561001</v>
      </c>
      <c r="O84" s="10"/>
      <c r="P84" s="10"/>
      <c r="Q84" s="12">
        <f t="shared" si="33"/>
        <v>114787353.11556125</v>
      </c>
      <c r="R84" s="12"/>
      <c r="S84" s="12"/>
      <c r="T84" s="10"/>
      <c r="U84" s="10"/>
      <c r="V84" s="12">
        <f t="shared" si="38"/>
        <v>20699990.443912685</v>
      </c>
      <c r="W84" s="12">
        <f t="shared" si="34"/>
        <v>640205.89001791133</v>
      </c>
      <c r="X84" s="12">
        <f t="shared" si="35"/>
        <v>20295809.741004683</v>
      </c>
      <c r="Y84" s="12">
        <f t="shared" si="36"/>
        <v>14876324.5208866</v>
      </c>
      <c r="Z84" s="12">
        <f t="shared" si="37"/>
        <v>5419485.220118084</v>
      </c>
    </row>
    <row r="85" spans="2:26" s="13" customFormat="1">
      <c r="C85" s="13">
        <f t="shared" si="39"/>
        <v>2033</v>
      </c>
      <c r="D85" s="13">
        <f t="shared" si="40"/>
        <v>2</v>
      </c>
      <c r="E85" s="13">
        <v>234</v>
      </c>
      <c r="F85" s="15">
        <v>25874716.913841099</v>
      </c>
      <c r="G85" s="15">
        <v>24766275.516961701</v>
      </c>
      <c r="H85" s="15">
        <f t="shared" si="29"/>
        <v>21915350.744354621</v>
      </c>
      <c r="I85" s="15">
        <f t="shared" si="30"/>
        <v>20925690.33255982</v>
      </c>
      <c r="J85" s="14">
        <v>3959366.1694864798</v>
      </c>
      <c r="K85" s="14">
        <v>3840585.18440188</v>
      </c>
      <c r="L85" s="15">
        <f t="shared" si="31"/>
        <v>989660.41179480031</v>
      </c>
      <c r="M85" s="15">
        <f t="shared" si="32"/>
        <v>118780.98508459982</v>
      </c>
      <c r="N85" s="15">
        <v>2395216.19232227</v>
      </c>
      <c r="Q85" s="15">
        <f t="shared" si="33"/>
        <v>115126974.13294059</v>
      </c>
      <c r="R85" s="15"/>
      <c r="S85" s="15"/>
      <c r="V85" s="15">
        <f t="shared" si="38"/>
        <v>21129766.528753832</v>
      </c>
      <c r="W85" s="15">
        <f t="shared" si="34"/>
        <v>653497.93387901527</v>
      </c>
      <c r="X85" s="15">
        <f t="shared" si="35"/>
        <v>17873607.797005706</v>
      </c>
      <c r="Y85" s="15">
        <f t="shared" si="36"/>
        <v>12428788.208338995</v>
      </c>
      <c r="Z85" s="15">
        <f t="shared" si="37"/>
        <v>5444819.5886667101</v>
      </c>
    </row>
    <row r="86" spans="2:26" s="13" customFormat="1">
      <c r="C86" s="13">
        <f t="shared" si="39"/>
        <v>2033</v>
      </c>
      <c r="D86" s="13">
        <f t="shared" si="40"/>
        <v>3</v>
      </c>
      <c r="E86" s="13">
        <v>235</v>
      </c>
      <c r="F86" s="15">
        <v>25956724.294131599</v>
      </c>
      <c r="G86" s="15">
        <v>24844820.970189001</v>
      </c>
      <c r="H86" s="15">
        <f t="shared" si="29"/>
        <v>21911900.321196109</v>
      </c>
      <c r="I86" s="15">
        <f t="shared" si="30"/>
        <v>20921341.716441583</v>
      </c>
      <c r="J86" s="14">
        <v>4044823.9729354898</v>
      </c>
      <c r="K86" s="14">
        <v>3923479.2537474199</v>
      </c>
      <c r="L86" s="15">
        <f t="shared" si="31"/>
        <v>990558.60475452617</v>
      </c>
      <c r="M86" s="15">
        <f t="shared" si="32"/>
        <v>121344.71918806992</v>
      </c>
      <c r="N86" s="15">
        <v>2394616.9433237701</v>
      </c>
      <c r="Q86" s="15">
        <f t="shared" si="33"/>
        <v>115103049.33010724</v>
      </c>
      <c r="R86" s="15"/>
      <c r="S86" s="15"/>
      <c r="V86" s="15">
        <f t="shared" si="38"/>
        <v>21585825.24058849</v>
      </c>
      <c r="W86" s="15">
        <f t="shared" si="34"/>
        <v>667602.84249245713</v>
      </c>
      <c r="X86" s="15">
        <f t="shared" si="35"/>
        <v>17875439.883758422</v>
      </c>
      <c r="Y86" s="15">
        <f t="shared" si="36"/>
        <v>12425678.702437067</v>
      </c>
      <c r="Z86" s="15">
        <f t="shared" si="37"/>
        <v>5449761.1813213546</v>
      </c>
    </row>
    <row r="87" spans="2:26" s="13" customFormat="1">
      <c r="C87" s="13">
        <f t="shared" si="39"/>
        <v>2033</v>
      </c>
      <c r="D87" s="13">
        <f t="shared" si="40"/>
        <v>4</v>
      </c>
      <c r="E87" s="13">
        <v>236</v>
      </c>
      <c r="F87" s="15">
        <v>26092031.858994398</v>
      </c>
      <c r="G87" s="15">
        <v>24973882.634025201</v>
      </c>
      <c r="H87" s="15">
        <f t="shared" si="29"/>
        <v>21958546.134234279</v>
      </c>
      <c r="I87" s="15">
        <f t="shared" si="30"/>
        <v>20964401.481007893</v>
      </c>
      <c r="J87" s="14">
        <v>4133485.7247601198</v>
      </c>
      <c r="K87" s="14">
        <v>4009481.15301731</v>
      </c>
      <c r="L87" s="15">
        <f t="shared" si="31"/>
        <v>994144.65322638676</v>
      </c>
      <c r="M87" s="15">
        <f t="shared" si="32"/>
        <v>124004.57174280984</v>
      </c>
      <c r="N87" s="15">
        <v>2388962.3910650802</v>
      </c>
      <c r="Q87" s="15">
        <f t="shared" si="33"/>
        <v>115339951.45006658</v>
      </c>
      <c r="R87" s="15"/>
      <c r="S87" s="15"/>
      <c r="V87" s="15">
        <f t="shared" si="38"/>
        <v>22058982.31570885</v>
      </c>
      <c r="W87" s="15">
        <f t="shared" si="34"/>
        <v>682236.56646525755</v>
      </c>
      <c r="X87" s="15">
        <f t="shared" si="35"/>
        <v>17865827.765844293</v>
      </c>
      <c r="Y87" s="15">
        <f t="shared" si="36"/>
        <v>12396337.203886116</v>
      </c>
      <c r="Z87" s="15">
        <f t="shared" si="37"/>
        <v>5469490.5619581779</v>
      </c>
    </row>
    <row r="88" spans="2:26" s="9" customFormat="1">
      <c r="B88" s="10"/>
      <c r="C88" s="9">
        <f t="shared" si="39"/>
        <v>2034</v>
      </c>
      <c r="D88" s="9">
        <f t="shared" si="40"/>
        <v>1</v>
      </c>
      <c r="E88" s="9">
        <v>237</v>
      </c>
      <c r="F88" s="12">
        <v>26186300.987134401</v>
      </c>
      <c r="G88" s="12">
        <v>25063396.247633599</v>
      </c>
      <c r="H88" s="12">
        <f t="shared" si="29"/>
        <v>21979108.75692663</v>
      </c>
      <c r="I88" s="12">
        <f t="shared" si="30"/>
        <v>20982419.784332067</v>
      </c>
      <c r="J88" s="11">
        <v>4207192.2302077701</v>
      </c>
      <c r="K88" s="11">
        <v>4080976.4633015301</v>
      </c>
      <c r="L88" s="12">
        <f t="shared" si="31"/>
        <v>996688.97259456292</v>
      </c>
      <c r="M88" s="12">
        <f t="shared" si="32"/>
        <v>126215.76690624002</v>
      </c>
      <c r="N88" s="12">
        <v>2879442.8065359802</v>
      </c>
      <c r="O88" s="10"/>
      <c r="P88" s="10"/>
      <c r="Q88" s="12">
        <f t="shared" si="33"/>
        <v>115439082.83869722</v>
      </c>
      <c r="R88" s="12"/>
      <c r="S88" s="12"/>
      <c r="T88" s="10"/>
      <c r="U88" s="10"/>
      <c r="V88" s="12">
        <f t="shared" si="38"/>
        <v>22452328.418365765</v>
      </c>
      <c r="W88" s="12">
        <f t="shared" si="34"/>
        <v>694401.90984640317</v>
      </c>
      <c r="X88" s="12">
        <f t="shared" si="35"/>
        <v>20424931.06783672</v>
      </c>
      <c r="Y88" s="12">
        <f t="shared" si="36"/>
        <v>14941442.411410416</v>
      </c>
      <c r="Z88" s="12">
        <f t="shared" si="37"/>
        <v>5483488.6564263059</v>
      </c>
    </row>
    <row r="89" spans="2:26" s="13" customFormat="1">
      <c r="C89" s="13">
        <f t="shared" si="39"/>
        <v>2034</v>
      </c>
      <c r="D89" s="13">
        <f t="shared" si="40"/>
        <v>2</v>
      </c>
      <c r="E89" s="13">
        <v>238</v>
      </c>
      <c r="F89" s="15">
        <v>26260992.390845802</v>
      </c>
      <c r="G89" s="15">
        <v>25135212.917643599</v>
      </c>
      <c r="H89" s="15">
        <f t="shared" si="29"/>
        <v>21936825.967045173</v>
      </c>
      <c r="I89" s="15">
        <f t="shared" si="30"/>
        <v>20940771.486556977</v>
      </c>
      <c r="J89" s="14">
        <v>4324166.4238006296</v>
      </c>
      <c r="K89" s="14">
        <v>4194441.4310866203</v>
      </c>
      <c r="L89" s="15">
        <f t="shared" si="31"/>
        <v>996054.48048819602</v>
      </c>
      <c r="M89" s="15">
        <f t="shared" si="32"/>
        <v>129724.99271400925</v>
      </c>
      <c r="N89" s="15">
        <v>2296561.0193171501</v>
      </c>
      <c r="Q89" s="15">
        <f t="shared" si="33"/>
        <v>115209946.19257315</v>
      </c>
      <c r="R89" s="15"/>
      <c r="S89" s="15"/>
      <c r="V89" s="15">
        <f t="shared" si="38"/>
        <v>23076579.193541557</v>
      </c>
      <c r="W89" s="15">
        <f t="shared" si="34"/>
        <v>713708.63485174603</v>
      </c>
      <c r="X89" s="15">
        <f t="shared" si="35"/>
        <v>17396863.914690979</v>
      </c>
      <c r="Y89" s="15">
        <f t="shared" si="36"/>
        <v>11916866.046628466</v>
      </c>
      <c r="Z89" s="15">
        <f t="shared" si="37"/>
        <v>5479997.868062512</v>
      </c>
    </row>
    <row r="90" spans="2:26" s="13" customFormat="1">
      <c r="C90" s="13">
        <f t="shared" si="39"/>
        <v>2034</v>
      </c>
      <c r="D90" s="13">
        <f t="shared" si="40"/>
        <v>3</v>
      </c>
      <c r="E90" s="13">
        <v>239</v>
      </c>
      <c r="F90" s="15">
        <v>26338056.484612901</v>
      </c>
      <c r="G90" s="15">
        <v>25207985.162520301</v>
      </c>
      <c r="H90" s="15">
        <f t="shared" si="29"/>
        <v>21950151.10414787</v>
      </c>
      <c r="I90" s="15">
        <f t="shared" si="30"/>
        <v>20951716.94346923</v>
      </c>
      <c r="J90" s="14">
        <v>4387905.3804650297</v>
      </c>
      <c r="K90" s="14">
        <v>4256268.2190510696</v>
      </c>
      <c r="L90" s="15">
        <f t="shared" si="31"/>
        <v>998434.16067864001</v>
      </c>
      <c r="M90" s="15">
        <f t="shared" si="32"/>
        <v>131637.16141396016</v>
      </c>
      <c r="N90" s="15">
        <v>2291590.2667324198</v>
      </c>
      <c r="Q90" s="15">
        <f t="shared" si="33"/>
        <v>115270164.86707248</v>
      </c>
      <c r="R90" s="15"/>
      <c r="S90" s="15"/>
      <c r="V90" s="15">
        <f t="shared" si="38"/>
        <v>23416731.93907037</v>
      </c>
      <c r="W90" s="15">
        <f t="shared" si="34"/>
        <v>724228.82285789901</v>
      </c>
      <c r="X90" s="15">
        <f t="shared" si="35"/>
        <v>17384162.954187505</v>
      </c>
      <c r="Y90" s="15">
        <f t="shared" si="36"/>
        <v>11891072.787836336</v>
      </c>
      <c r="Z90" s="15">
        <f t="shared" si="37"/>
        <v>5493090.1663511675</v>
      </c>
    </row>
    <row r="91" spans="2:26" s="13" customFormat="1">
      <c r="C91" s="13">
        <f t="shared" si="39"/>
        <v>2034</v>
      </c>
      <c r="D91" s="13">
        <f t="shared" si="40"/>
        <v>4</v>
      </c>
      <c r="E91" s="13">
        <v>240</v>
      </c>
      <c r="F91" s="15">
        <v>26432553.6257938</v>
      </c>
      <c r="G91" s="15">
        <v>25297935.000883799</v>
      </c>
      <c r="H91" s="15">
        <f t="shared" si="29"/>
        <v>21997104.266902618</v>
      </c>
      <c r="I91" s="15">
        <f t="shared" si="30"/>
        <v>20995549.122759357</v>
      </c>
      <c r="J91" s="14">
        <v>4435449.3588911798</v>
      </c>
      <c r="K91" s="14">
        <v>4302385.8781244401</v>
      </c>
      <c r="L91" s="15">
        <f t="shared" si="31"/>
        <v>1001555.144143261</v>
      </c>
      <c r="M91" s="15">
        <f t="shared" si="32"/>
        <v>133063.4807667397</v>
      </c>
      <c r="N91" s="15">
        <v>2343119.9376034201</v>
      </c>
      <c r="Q91" s="15">
        <f t="shared" si="33"/>
        <v>115511316.58494307</v>
      </c>
      <c r="R91" s="15"/>
      <c r="S91" s="15"/>
      <c r="V91" s="15">
        <f t="shared" si="38"/>
        <v>23670457.692382816</v>
      </c>
      <c r="W91" s="15">
        <f t="shared" si="34"/>
        <v>732076.01110464754</v>
      </c>
      <c r="X91" s="15">
        <f t="shared" si="35"/>
        <v>17668721.391482227</v>
      </c>
      <c r="Y91" s="15">
        <f t="shared" si="36"/>
        <v>12158460.494947705</v>
      </c>
      <c r="Z91" s="15">
        <f t="shared" si="37"/>
        <v>5510260.8965345193</v>
      </c>
    </row>
    <row r="92" spans="2:26" s="9" customFormat="1">
      <c r="B92" s="10"/>
      <c r="C92" s="9">
        <f t="shared" si="39"/>
        <v>2035</v>
      </c>
      <c r="D92" s="9">
        <f t="shared" si="40"/>
        <v>1</v>
      </c>
      <c r="E92" s="9">
        <v>241</v>
      </c>
      <c r="F92" s="12">
        <v>26532360.960391201</v>
      </c>
      <c r="G92" s="12">
        <v>25393066.5159011</v>
      </c>
      <c r="H92" s="12">
        <f t="shared" si="29"/>
        <v>21993166.445363391</v>
      </c>
      <c r="I92" s="12">
        <f t="shared" si="30"/>
        <v>20990047.836324118</v>
      </c>
      <c r="J92" s="11">
        <v>4539194.5150278099</v>
      </c>
      <c r="K92" s="11">
        <v>4403018.67957698</v>
      </c>
      <c r="L92" s="12">
        <f t="shared" si="31"/>
        <v>1003118.6090392731</v>
      </c>
      <c r="M92" s="12">
        <f t="shared" si="32"/>
        <v>136175.83545082994</v>
      </c>
      <c r="N92" s="12">
        <v>2918511.6397036701</v>
      </c>
      <c r="O92" s="10"/>
      <c r="P92" s="10"/>
      <c r="Q92" s="12">
        <f t="shared" si="33"/>
        <v>115481050.1301183</v>
      </c>
      <c r="R92" s="12"/>
      <c r="S92" s="12"/>
      <c r="T92" s="10"/>
      <c r="U92" s="10"/>
      <c r="V92" s="12">
        <f t="shared" si="38"/>
        <v>24224109.674498077</v>
      </c>
      <c r="W92" s="12">
        <f t="shared" si="34"/>
        <v>749199.26828342094</v>
      </c>
      <c r="X92" s="12">
        <f t="shared" si="35"/>
        <v>20663033.391538631</v>
      </c>
      <c r="Y92" s="12">
        <f t="shared" si="36"/>
        <v>15144170.772442976</v>
      </c>
      <c r="Z92" s="12">
        <f t="shared" si="37"/>
        <v>5518862.6190956561</v>
      </c>
    </row>
    <row r="93" spans="2:26" s="13" customFormat="1">
      <c r="C93" s="13">
        <f t="shared" si="39"/>
        <v>2035</v>
      </c>
      <c r="D93" s="13">
        <f t="shared" si="40"/>
        <v>2</v>
      </c>
      <c r="E93" s="13">
        <v>242</v>
      </c>
      <c r="F93" s="15">
        <v>26698201.4241996</v>
      </c>
      <c r="G93" s="15">
        <v>25551471.123230401</v>
      </c>
      <c r="H93" s="15">
        <f t="shared" si="29"/>
        <v>22056982.73101978</v>
      </c>
      <c r="I93" s="15">
        <f t="shared" si="30"/>
        <v>21049488.990845971</v>
      </c>
      <c r="J93" s="14">
        <v>4641218.6931798197</v>
      </c>
      <c r="K93" s="14">
        <v>4501982.1323844297</v>
      </c>
      <c r="L93" s="15">
        <f t="shared" si="31"/>
        <v>1007493.7401738092</v>
      </c>
      <c r="M93" s="15">
        <f t="shared" si="32"/>
        <v>139236.56079539005</v>
      </c>
      <c r="N93" s="15">
        <v>2367137.87880746</v>
      </c>
      <c r="Q93" s="15">
        <f t="shared" si="33"/>
        <v>115808077.8243216</v>
      </c>
      <c r="R93" s="15"/>
      <c r="S93" s="15"/>
      <c r="V93" s="15">
        <f t="shared" si="38"/>
        <v>24768577.39290553</v>
      </c>
      <c r="W93" s="15">
        <f t="shared" si="34"/>
        <v>766038.47606921743</v>
      </c>
      <c r="X93" s="15">
        <f t="shared" si="35"/>
        <v>17826023.005757451</v>
      </c>
      <c r="Y93" s="15">
        <f t="shared" si="36"/>
        <v>12283089.706031958</v>
      </c>
      <c r="Z93" s="15">
        <f t="shared" si="37"/>
        <v>5542933.2997254953</v>
      </c>
    </row>
    <row r="94" spans="2:26" s="13" customFormat="1">
      <c r="C94" s="13">
        <f t="shared" si="39"/>
        <v>2035</v>
      </c>
      <c r="D94" s="13">
        <f t="shared" si="40"/>
        <v>3</v>
      </c>
      <c r="E94" s="13">
        <v>243</v>
      </c>
      <c r="F94" s="15">
        <v>26713990.295391701</v>
      </c>
      <c r="G94" s="15">
        <v>25566738.910597101</v>
      </c>
      <c r="H94" s="15">
        <f t="shared" si="29"/>
        <v>22000752.073664039</v>
      </c>
      <c r="I94" s="15">
        <f t="shared" si="30"/>
        <v>20994897.83552127</v>
      </c>
      <c r="J94" s="14">
        <v>4713238.2217276599</v>
      </c>
      <c r="K94" s="14">
        <v>4571841.0750758303</v>
      </c>
      <c r="L94" s="15">
        <f t="shared" si="31"/>
        <v>1005854.2381427698</v>
      </c>
      <c r="M94" s="15">
        <f t="shared" si="32"/>
        <v>141397.14665182959</v>
      </c>
      <c r="N94" s="15">
        <v>2365630.8658528798</v>
      </c>
      <c r="Q94" s="15">
        <f t="shared" si="33"/>
        <v>115507733.39471991</v>
      </c>
      <c r="R94" s="15"/>
      <c r="S94" s="15"/>
      <c r="V94" s="15">
        <f t="shared" si="38"/>
        <v>25152920.683873251</v>
      </c>
      <c r="W94" s="15">
        <f t="shared" si="34"/>
        <v>777925.38197546022</v>
      </c>
      <c r="X94" s="15">
        <f t="shared" si="35"/>
        <v>17809183.051928625</v>
      </c>
      <c r="Y94" s="15">
        <f t="shared" si="36"/>
        <v>12275269.808646603</v>
      </c>
      <c r="Z94" s="15">
        <f t="shared" si="37"/>
        <v>5533913.2432820201</v>
      </c>
    </row>
    <row r="95" spans="2:26" s="13" customFormat="1">
      <c r="C95" s="13">
        <f t="shared" si="39"/>
        <v>2035</v>
      </c>
      <c r="D95" s="13">
        <f t="shared" si="40"/>
        <v>4</v>
      </c>
      <c r="E95" s="13">
        <v>244</v>
      </c>
      <c r="F95" s="15">
        <v>26829003.140265901</v>
      </c>
      <c r="G95" s="15">
        <v>25677075.5808222</v>
      </c>
      <c r="H95" s="15">
        <f t="shared" si="29"/>
        <v>22010753.87585973</v>
      </c>
      <c r="I95" s="15">
        <f t="shared" si="30"/>
        <v>21003373.794348218</v>
      </c>
      <c r="J95" s="14">
        <v>4818249.2644061698</v>
      </c>
      <c r="K95" s="14">
        <v>4673701.7864739802</v>
      </c>
      <c r="L95" s="15">
        <f t="shared" si="31"/>
        <v>1007380.0815115124</v>
      </c>
      <c r="M95" s="15">
        <f t="shared" si="32"/>
        <v>144547.47793218959</v>
      </c>
      <c r="N95" s="15">
        <v>2398019.6335312198</v>
      </c>
      <c r="Q95" s="15">
        <f t="shared" si="33"/>
        <v>115554365.61937363</v>
      </c>
      <c r="R95" s="15"/>
      <c r="S95" s="15"/>
      <c r="V95" s="15">
        <f t="shared" si="38"/>
        <v>25713328.264217254</v>
      </c>
      <c r="W95" s="15">
        <f t="shared" si="34"/>
        <v>795257.57518200239</v>
      </c>
      <c r="X95" s="15">
        <f t="shared" si="35"/>
        <v>17985643.2613995</v>
      </c>
      <c r="Y95" s="15">
        <f t="shared" si="36"/>
        <v>12443335.278099233</v>
      </c>
      <c r="Z95" s="15">
        <f t="shared" si="37"/>
        <v>5542307.9833002649</v>
      </c>
    </row>
    <row r="96" spans="2:26" s="9" customFormat="1">
      <c r="B96" s="10"/>
      <c r="C96" s="9">
        <f t="shared" si="39"/>
        <v>2036</v>
      </c>
      <c r="D96" s="9">
        <f t="shared" si="40"/>
        <v>1</v>
      </c>
      <c r="E96" s="9">
        <v>245</v>
      </c>
      <c r="F96" s="12">
        <v>26932543.931270201</v>
      </c>
      <c r="G96" s="12">
        <v>25776861.821194202</v>
      </c>
      <c r="H96" s="12">
        <f t="shared" si="29"/>
        <v>22006628.924102861</v>
      </c>
      <c r="I96" s="12">
        <f t="shared" si="30"/>
        <v>20998724.264241882</v>
      </c>
      <c r="J96" s="11">
        <v>4925915.0071673403</v>
      </c>
      <c r="K96" s="11">
        <v>4778137.55695232</v>
      </c>
      <c r="L96" s="12">
        <f t="shared" si="31"/>
        <v>1007904.6598609798</v>
      </c>
      <c r="M96" s="12">
        <f t="shared" si="32"/>
        <v>147777.45021502022</v>
      </c>
      <c r="N96" s="12">
        <v>2915073.07246244</v>
      </c>
      <c r="O96" s="10"/>
      <c r="P96" s="10"/>
      <c r="Q96" s="12">
        <f t="shared" si="33"/>
        <v>115528785.27656174</v>
      </c>
      <c r="R96" s="12"/>
      <c r="S96" s="12"/>
      <c r="T96" s="10"/>
      <c r="U96" s="10"/>
      <c r="V96" s="12">
        <f t="shared" si="38"/>
        <v>26287903.0598552</v>
      </c>
      <c r="W96" s="12">
        <f t="shared" si="34"/>
        <v>813027.92968624341</v>
      </c>
      <c r="X96" s="12">
        <f t="shared" si="35"/>
        <v>20671522.089285374</v>
      </c>
      <c r="Y96" s="12">
        <f t="shared" si="36"/>
        <v>15126328.030681973</v>
      </c>
      <c r="Z96" s="12">
        <f t="shared" si="37"/>
        <v>5545194.0586033994</v>
      </c>
    </row>
    <row r="97" spans="2:26" s="13" customFormat="1">
      <c r="C97" s="13">
        <f t="shared" si="39"/>
        <v>2036</v>
      </c>
      <c r="D97" s="13">
        <f t="shared" si="40"/>
        <v>2</v>
      </c>
      <c r="E97" s="13">
        <v>246</v>
      </c>
      <c r="F97" s="15">
        <v>26926152.487707701</v>
      </c>
      <c r="G97" s="15">
        <v>25770938.654431101</v>
      </c>
      <c r="H97" s="15">
        <f t="shared" si="29"/>
        <v>21951987.325737551</v>
      </c>
      <c r="I97" s="15">
        <f t="shared" si="30"/>
        <v>20945998.447320051</v>
      </c>
      <c r="J97" s="14">
        <v>4974165.1619701497</v>
      </c>
      <c r="K97" s="14">
        <v>4824940.2071110504</v>
      </c>
      <c r="L97" s="15">
        <f t="shared" si="31"/>
        <v>1005988.8784174994</v>
      </c>
      <c r="M97" s="15">
        <f t="shared" si="32"/>
        <v>149224.95485909935</v>
      </c>
      <c r="N97" s="15">
        <v>2379039.2636366198</v>
      </c>
      <c r="Q97" s="15">
        <f t="shared" si="33"/>
        <v>115238703.38848883</v>
      </c>
      <c r="R97" s="15"/>
      <c r="S97" s="15"/>
      <c r="V97" s="15">
        <f t="shared" si="38"/>
        <v>26545397.432014253</v>
      </c>
      <c r="W97" s="15">
        <f t="shared" si="34"/>
        <v>820991.67315505084</v>
      </c>
      <c r="X97" s="15">
        <f t="shared" si="35"/>
        <v>17879500.042835549</v>
      </c>
      <c r="Y97" s="15">
        <f t="shared" si="36"/>
        <v>12344846.048487272</v>
      </c>
      <c r="Z97" s="15">
        <f t="shared" si="37"/>
        <v>5534653.9943482783</v>
      </c>
    </row>
    <row r="98" spans="2:26" s="13" customFormat="1">
      <c r="C98" s="13">
        <f t="shared" si="39"/>
        <v>2036</v>
      </c>
      <c r="D98" s="13">
        <f t="shared" si="40"/>
        <v>3</v>
      </c>
      <c r="E98" s="13">
        <v>247</v>
      </c>
      <c r="F98" s="15">
        <v>26987594.346648801</v>
      </c>
      <c r="G98" s="15">
        <v>25829890.953799501</v>
      </c>
      <c r="H98" s="15">
        <f t="shared" ref="H98:H115" si="41">F98-J98</f>
        <v>21906678.855739079</v>
      </c>
      <c r="I98" s="15">
        <f t="shared" ref="I98:I115" si="42">G98-K98</f>
        <v>20901402.927617081</v>
      </c>
      <c r="J98" s="14">
        <v>5080915.4909097198</v>
      </c>
      <c r="K98" s="14">
        <v>4928488.0261824196</v>
      </c>
      <c r="L98" s="15">
        <f t="shared" ref="L98:L115" si="43">H98-I98</f>
        <v>1005275.9281219989</v>
      </c>
      <c r="M98" s="15">
        <f t="shared" ref="M98:M115" si="44">J98-K98</f>
        <v>152427.46472730022</v>
      </c>
      <c r="N98" s="15">
        <v>2334812.1137315398</v>
      </c>
      <c r="Q98" s="15">
        <f t="shared" ref="Q98:Q115" si="45">I98*5.5017049523</f>
        <v>114993351.99688861</v>
      </c>
      <c r="R98" s="15"/>
      <c r="S98" s="15"/>
      <c r="V98" s="15">
        <f t="shared" si="38"/>
        <v>27115086.980999071</v>
      </c>
      <c r="W98" s="15">
        <f t="shared" si="34"/>
        <v>838610.93755672115</v>
      </c>
      <c r="X98" s="15">
        <f t="shared" si="35"/>
        <v>17646082.709559567</v>
      </c>
      <c r="Y98" s="15">
        <f t="shared" si="36"/>
        <v>12115351.157382786</v>
      </c>
      <c r="Z98" s="15">
        <f t="shared" si="37"/>
        <v>5530731.5521767801</v>
      </c>
    </row>
    <row r="99" spans="2:26" s="13" customFormat="1">
      <c r="C99" s="13">
        <f t="shared" si="39"/>
        <v>2036</v>
      </c>
      <c r="D99" s="13">
        <f t="shared" si="40"/>
        <v>4</v>
      </c>
      <c r="E99" s="13">
        <v>248</v>
      </c>
      <c r="F99" s="15">
        <v>27124074.987020399</v>
      </c>
      <c r="G99" s="15">
        <v>25960445.367388099</v>
      </c>
      <c r="H99" s="15">
        <f t="shared" si="41"/>
        <v>21969743.307617888</v>
      </c>
      <c r="I99" s="15">
        <f t="shared" si="42"/>
        <v>20960743.63836766</v>
      </c>
      <c r="J99" s="14">
        <v>5154331.6794025097</v>
      </c>
      <c r="K99" s="14">
        <v>4999701.72902044</v>
      </c>
      <c r="L99" s="15">
        <f t="shared" si="43"/>
        <v>1008999.6692502275</v>
      </c>
      <c r="M99" s="15">
        <f t="shared" si="44"/>
        <v>154629.95038206968</v>
      </c>
      <c r="N99" s="15">
        <v>2341546.4132900699</v>
      </c>
      <c r="Q99" s="15">
        <f t="shared" si="45"/>
        <v>115319827.07909808</v>
      </c>
      <c r="R99" s="15"/>
      <c r="S99" s="15"/>
      <c r="V99" s="15">
        <f t="shared" si="38"/>
        <v>27506883.762574628</v>
      </c>
      <c r="W99" s="15">
        <f t="shared" si="34"/>
        <v>850728.36379093607</v>
      </c>
      <c r="X99" s="15">
        <f t="shared" si="35"/>
        <v>17701513.946988553</v>
      </c>
      <c r="Y99" s="15">
        <f t="shared" si="36"/>
        <v>12150295.469805513</v>
      </c>
      <c r="Z99" s="15">
        <f t="shared" si="37"/>
        <v>5551218.4771830384</v>
      </c>
    </row>
    <row r="100" spans="2:26" s="9" customFormat="1">
      <c r="B100" s="10"/>
      <c r="C100" s="9">
        <f t="shared" si="39"/>
        <v>2037</v>
      </c>
      <c r="D100" s="9">
        <f t="shared" si="40"/>
        <v>1</v>
      </c>
      <c r="E100" s="9">
        <v>249</v>
      </c>
      <c r="F100" s="12">
        <v>27191900.463359199</v>
      </c>
      <c r="G100" s="12">
        <v>26026784.491773002</v>
      </c>
      <c r="H100" s="12">
        <f t="shared" si="41"/>
        <v>21908906.063595939</v>
      </c>
      <c r="I100" s="12">
        <f t="shared" si="42"/>
        <v>20902279.92400264</v>
      </c>
      <c r="J100" s="11">
        <v>5282994.39976326</v>
      </c>
      <c r="K100" s="11">
        <v>5124504.56777036</v>
      </c>
      <c r="L100" s="12">
        <f t="shared" si="43"/>
        <v>1006626.1395932995</v>
      </c>
      <c r="M100" s="12">
        <f t="shared" si="44"/>
        <v>158489.8319929</v>
      </c>
      <c r="N100" s="12">
        <v>2945142.2505577798</v>
      </c>
      <c r="O100" s="10"/>
      <c r="P100" s="10"/>
      <c r="Q100" s="12">
        <f t="shared" si="45"/>
        <v>114998176.97224618</v>
      </c>
      <c r="R100" s="12"/>
      <c r="S100" s="12"/>
      <c r="T100" s="10"/>
      <c r="U100" s="10"/>
      <c r="V100" s="12">
        <f t="shared" si="38"/>
        <v>28193512.158586159</v>
      </c>
      <c r="W100" s="12">
        <f t="shared" si="34"/>
        <v>871964.29356453288</v>
      </c>
      <c r="X100" s="12">
        <f t="shared" si="35"/>
        <v>20820517.156076636</v>
      </c>
      <c r="Y100" s="12">
        <f t="shared" si="36"/>
        <v>15282357.13876155</v>
      </c>
      <c r="Z100" s="12">
        <f t="shared" si="37"/>
        <v>5538160.0173150869</v>
      </c>
    </row>
    <row r="101" spans="2:26" s="13" customFormat="1">
      <c r="C101" s="13">
        <f t="shared" si="39"/>
        <v>2037</v>
      </c>
      <c r="D101" s="13">
        <f t="shared" si="40"/>
        <v>2</v>
      </c>
      <c r="E101" s="13">
        <v>250</v>
      </c>
      <c r="F101" s="15">
        <v>27285901.934751101</v>
      </c>
      <c r="G101" s="15">
        <v>26116890.624296099</v>
      </c>
      <c r="H101" s="15">
        <f t="shared" si="41"/>
        <v>21944075.196407259</v>
      </c>
      <c r="I101" s="15">
        <f t="shared" si="42"/>
        <v>20935318.688102569</v>
      </c>
      <c r="J101" s="14">
        <v>5341826.7383438405</v>
      </c>
      <c r="K101" s="14">
        <v>5181571.9361935304</v>
      </c>
      <c r="L101" s="15">
        <f t="shared" si="43"/>
        <v>1008756.5083046891</v>
      </c>
      <c r="M101" s="15">
        <f t="shared" si="44"/>
        <v>160254.80215031002</v>
      </c>
      <c r="N101" s="15">
        <v>2329189.9124023402</v>
      </c>
      <c r="Q101" s="15">
        <f t="shared" si="45"/>
        <v>115179946.50431265</v>
      </c>
      <c r="R101" s="15"/>
      <c r="S101" s="15"/>
      <c r="V101" s="15">
        <f t="shared" si="38"/>
        <v>28507479.982054647</v>
      </c>
      <c r="W101" s="15">
        <f t="shared" si="34"/>
        <v>881674.63862021733</v>
      </c>
      <c r="X101" s="15">
        <f t="shared" si="35"/>
        <v>17636058.205363512</v>
      </c>
      <c r="Y101" s="15">
        <f t="shared" si="36"/>
        <v>12086177.527958749</v>
      </c>
      <c r="Z101" s="15">
        <f t="shared" si="37"/>
        <v>5549880.6774047641</v>
      </c>
    </row>
    <row r="102" spans="2:26" s="13" customFormat="1">
      <c r="C102" s="13">
        <f t="shared" si="39"/>
        <v>2037</v>
      </c>
      <c r="D102" s="13">
        <f t="shared" si="40"/>
        <v>3</v>
      </c>
      <c r="E102" s="13">
        <v>251</v>
      </c>
      <c r="F102" s="15">
        <v>27365783.422948301</v>
      </c>
      <c r="G102" s="15">
        <v>26193011.050933301</v>
      </c>
      <c r="H102" s="15">
        <f t="shared" si="41"/>
        <v>21944655.692972761</v>
      </c>
      <c r="I102" s="15">
        <f t="shared" si="42"/>
        <v>20934517.152857032</v>
      </c>
      <c r="J102" s="14">
        <v>5421127.7299755402</v>
      </c>
      <c r="K102" s="14">
        <v>5258493.8980762698</v>
      </c>
      <c r="L102" s="15">
        <f t="shared" si="43"/>
        <v>1010138.540115729</v>
      </c>
      <c r="M102" s="15">
        <f t="shared" si="44"/>
        <v>162633.83189927042</v>
      </c>
      <c r="N102" s="15">
        <v>2317463.9991076398</v>
      </c>
      <c r="Q102" s="15">
        <f t="shared" si="45"/>
        <v>115175536.69388282</v>
      </c>
      <c r="R102" s="15"/>
      <c r="S102" s="15"/>
      <c r="V102" s="15">
        <f t="shared" si="38"/>
        <v>28930681.920685545</v>
      </c>
      <c r="W102" s="15">
        <f t="shared" si="34"/>
        <v>894763.35837174172</v>
      </c>
      <c r="X102" s="15">
        <f t="shared" si="35"/>
        <v>17582815.9167937</v>
      </c>
      <c r="Y102" s="15">
        <f t="shared" si="36"/>
        <v>12025331.708129901</v>
      </c>
      <c r="Z102" s="15">
        <f t="shared" si="37"/>
        <v>5557484.2086637979</v>
      </c>
    </row>
    <row r="103" spans="2:26" s="13" customFormat="1">
      <c r="C103" s="13">
        <f t="shared" si="39"/>
        <v>2037</v>
      </c>
      <c r="D103" s="13">
        <f t="shared" si="40"/>
        <v>4</v>
      </c>
      <c r="E103" s="13">
        <v>252</v>
      </c>
      <c r="F103" s="15">
        <v>27427449.872094799</v>
      </c>
      <c r="G103" s="15">
        <v>26253209.211271498</v>
      </c>
      <c r="H103" s="15">
        <f t="shared" si="41"/>
        <v>21861555.984902438</v>
      </c>
      <c r="I103" s="15">
        <f t="shared" si="42"/>
        <v>20854292.140694909</v>
      </c>
      <c r="J103" s="14">
        <v>5565893.8871923601</v>
      </c>
      <c r="K103" s="14">
        <v>5398917.0705765896</v>
      </c>
      <c r="L103" s="15">
        <f t="shared" si="43"/>
        <v>1007263.844207529</v>
      </c>
      <c r="M103" s="15">
        <f t="shared" si="44"/>
        <v>166976.81661577057</v>
      </c>
      <c r="N103" s="15">
        <v>2334048.1186889098</v>
      </c>
      <c r="Q103" s="15">
        <f t="shared" si="45"/>
        <v>114734162.34717214</v>
      </c>
      <c r="R103" s="15"/>
      <c r="S103" s="15"/>
      <c r="V103" s="15">
        <f t="shared" si="38"/>
        <v>29703248.784248229</v>
      </c>
      <c r="W103" s="15">
        <f t="shared" si="34"/>
        <v>918657.17889427382</v>
      </c>
      <c r="X103" s="15">
        <f t="shared" si="35"/>
        <v>17653055.263423994</v>
      </c>
      <c r="Y103" s="15">
        <f t="shared" si="36"/>
        <v>12111386.783474699</v>
      </c>
      <c r="Z103" s="15">
        <f t="shared" si="37"/>
        <v>5541668.4799492974</v>
      </c>
    </row>
    <row r="104" spans="2:26" s="9" customFormat="1">
      <c r="B104" s="10"/>
      <c r="C104" s="9">
        <f t="shared" si="39"/>
        <v>2038</v>
      </c>
      <c r="D104" s="9">
        <f t="shared" si="40"/>
        <v>1</v>
      </c>
      <c r="E104" s="9">
        <v>253</v>
      </c>
      <c r="F104" s="12">
        <v>27555687.198976301</v>
      </c>
      <c r="G104" s="12">
        <v>26375530.093003899</v>
      </c>
      <c r="H104" s="12">
        <f t="shared" si="41"/>
        <v>21886103.080476601</v>
      </c>
      <c r="I104" s="12">
        <f t="shared" si="42"/>
        <v>20876033.498059191</v>
      </c>
      <c r="J104" s="11">
        <v>5669584.1184997</v>
      </c>
      <c r="K104" s="11">
        <v>5499496.5949447099</v>
      </c>
      <c r="L104" s="12">
        <f t="shared" si="43"/>
        <v>1010069.5824174099</v>
      </c>
      <c r="M104" s="12">
        <f t="shared" si="44"/>
        <v>170087.52355499007</v>
      </c>
      <c r="N104" s="12">
        <v>2943508.2585366098</v>
      </c>
      <c r="O104" s="10"/>
      <c r="P104" s="10"/>
      <c r="Q104" s="12">
        <f t="shared" si="45"/>
        <v>114853776.88065293</v>
      </c>
      <c r="R104" s="12"/>
      <c r="S104" s="12"/>
      <c r="T104" s="10"/>
      <c r="U104" s="10"/>
      <c r="V104" s="12">
        <f t="shared" si="38"/>
        <v>30256607.651564296</v>
      </c>
      <c r="W104" s="12">
        <f t="shared" si="34"/>
        <v>935771.37066693173</v>
      </c>
      <c r="X104" s="12">
        <f t="shared" si="35"/>
        <v>20830983.170149483</v>
      </c>
      <c r="Y104" s="12">
        <f t="shared" si="36"/>
        <v>15273878.346396027</v>
      </c>
      <c r="Z104" s="12">
        <f t="shared" si="37"/>
        <v>5557104.8237534566</v>
      </c>
    </row>
    <row r="105" spans="2:26" s="13" customFormat="1">
      <c r="C105" s="13">
        <f t="shared" si="39"/>
        <v>2038</v>
      </c>
      <c r="D105" s="13">
        <f t="shared" si="40"/>
        <v>2</v>
      </c>
      <c r="E105" s="13">
        <v>254</v>
      </c>
      <c r="F105" s="15">
        <v>27492131.787879799</v>
      </c>
      <c r="G105" s="15">
        <v>26315719.9881358</v>
      </c>
      <c r="H105" s="15">
        <f t="shared" si="41"/>
        <v>21754477.49760548</v>
      </c>
      <c r="I105" s="15">
        <f t="shared" si="42"/>
        <v>20750195.32656971</v>
      </c>
      <c r="J105" s="14">
        <v>5737654.2902743202</v>
      </c>
      <c r="K105" s="14">
        <v>5565524.6615660898</v>
      </c>
      <c r="L105" s="15">
        <f t="shared" si="43"/>
        <v>1004282.1710357703</v>
      </c>
      <c r="M105" s="15">
        <f t="shared" si="44"/>
        <v>172129.62870823033</v>
      </c>
      <c r="N105" s="15">
        <v>2396695.3177988301</v>
      </c>
      <c r="Q105" s="15">
        <f t="shared" si="45"/>
        <v>114161452.38938089</v>
      </c>
      <c r="R105" s="15"/>
      <c r="S105" s="15"/>
      <c r="V105" s="15">
        <f t="shared" si="38"/>
        <v>30619874.592685938</v>
      </c>
      <c r="W105" s="15">
        <f t="shared" si="34"/>
        <v>947006.430701631</v>
      </c>
      <c r="X105" s="15">
        <f t="shared" si="35"/>
        <v>17961727.591362424</v>
      </c>
      <c r="Y105" s="15">
        <f t="shared" si="36"/>
        <v>12436463.39746833</v>
      </c>
      <c r="Z105" s="15">
        <f t="shared" si="37"/>
        <v>5525264.1938940929</v>
      </c>
    </row>
    <row r="106" spans="2:26" s="13" customFormat="1">
      <c r="C106" s="13">
        <f t="shared" si="39"/>
        <v>2038</v>
      </c>
      <c r="D106" s="13">
        <f t="shared" si="40"/>
        <v>3</v>
      </c>
      <c r="E106" s="13">
        <v>255</v>
      </c>
      <c r="F106" s="15">
        <v>27482107.816897999</v>
      </c>
      <c r="G106" s="15">
        <v>26307279.199825399</v>
      </c>
      <c r="H106" s="15">
        <f t="shared" si="41"/>
        <v>21662482.14210096</v>
      </c>
      <c r="I106" s="15">
        <f t="shared" si="42"/>
        <v>20662242.295272268</v>
      </c>
      <c r="J106" s="14">
        <v>5819625.6747970404</v>
      </c>
      <c r="K106" s="14">
        <v>5645036.9045531303</v>
      </c>
      <c r="L106" s="15">
        <f t="shared" si="43"/>
        <v>1000239.8468286917</v>
      </c>
      <c r="M106" s="15">
        <f t="shared" si="44"/>
        <v>174588.77024391014</v>
      </c>
      <c r="N106" s="15">
        <v>2329280.1617290201</v>
      </c>
      <c r="Q106" s="15">
        <f t="shared" si="45"/>
        <v>113677560.76152195</v>
      </c>
      <c r="R106" s="15"/>
      <c r="S106" s="15"/>
      <c r="V106" s="15">
        <f t="shared" si="38"/>
        <v>31057327.49369622</v>
      </c>
      <c r="W106" s="15">
        <f t="shared" si="34"/>
        <v>960535.90186688723</v>
      </c>
      <c r="X106" s="15">
        <f t="shared" si="35"/>
        <v>17589670.350929126</v>
      </c>
      <c r="Y106" s="15">
        <f t="shared" si="36"/>
        <v>12086645.832143918</v>
      </c>
      <c r="Z106" s="15">
        <f t="shared" si="37"/>
        <v>5503024.5187852066</v>
      </c>
    </row>
    <row r="107" spans="2:26" s="13" customFormat="1">
      <c r="C107" s="13">
        <f t="shared" si="39"/>
        <v>2038</v>
      </c>
      <c r="D107" s="13">
        <f t="shared" si="40"/>
        <v>4</v>
      </c>
      <c r="E107" s="13">
        <v>256</v>
      </c>
      <c r="F107" s="15">
        <v>27597224.3997068</v>
      </c>
      <c r="G107" s="15">
        <v>26415877.504315499</v>
      </c>
      <c r="H107" s="15">
        <f t="shared" si="41"/>
        <v>21734739.049782172</v>
      </c>
      <c r="I107" s="15">
        <f t="shared" si="42"/>
        <v>20729266.71488861</v>
      </c>
      <c r="J107" s="14">
        <v>5862485.3499246296</v>
      </c>
      <c r="K107" s="14">
        <v>5686610.7894268902</v>
      </c>
      <c r="L107" s="15">
        <f t="shared" si="43"/>
        <v>1005472.3348935619</v>
      </c>
      <c r="M107" s="15">
        <f t="shared" si="44"/>
        <v>175874.56049773935</v>
      </c>
      <c r="N107" s="15">
        <v>2331306.8061110401</v>
      </c>
      <c r="Q107" s="15">
        <f t="shared" si="45"/>
        <v>114046309.34285021</v>
      </c>
      <c r="R107" s="15"/>
      <c r="S107" s="15"/>
      <c r="V107" s="15">
        <f t="shared" si="38"/>
        <v>31286054.741992533</v>
      </c>
      <c r="W107" s="15">
        <f t="shared" si="34"/>
        <v>967609.94047399855</v>
      </c>
      <c r="X107" s="15">
        <f t="shared" si="35"/>
        <v>17628974.223761033</v>
      </c>
      <c r="Y107" s="15">
        <f t="shared" si="36"/>
        <v>12097162.099476481</v>
      </c>
      <c r="Z107" s="15">
        <f t="shared" si="37"/>
        <v>5531812.1242845533</v>
      </c>
    </row>
    <row r="108" spans="2:26" s="9" customFormat="1">
      <c r="B108" s="10"/>
      <c r="C108" s="9">
        <f t="shared" si="39"/>
        <v>2039</v>
      </c>
      <c r="D108" s="9">
        <f t="shared" si="40"/>
        <v>1</v>
      </c>
      <c r="E108" s="9">
        <v>257</v>
      </c>
      <c r="F108" s="12">
        <v>27807112.992195401</v>
      </c>
      <c r="G108" s="12">
        <v>26617470.202989701</v>
      </c>
      <c r="H108" s="12">
        <f t="shared" si="41"/>
        <v>21818729.471651271</v>
      </c>
      <c r="I108" s="12">
        <f t="shared" si="42"/>
        <v>20808738.1880619</v>
      </c>
      <c r="J108" s="11">
        <v>5988383.5205441304</v>
      </c>
      <c r="K108" s="11">
        <v>5808732.0149277998</v>
      </c>
      <c r="L108" s="12">
        <f t="shared" si="43"/>
        <v>1009991.2835893705</v>
      </c>
      <c r="M108" s="12">
        <f t="shared" si="44"/>
        <v>179651.50561633054</v>
      </c>
      <c r="N108" s="12">
        <v>2879390.6859748601</v>
      </c>
      <c r="O108" s="10"/>
      <c r="P108" s="10"/>
      <c r="Q108" s="12">
        <f t="shared" si="45"/>
        <v>114483537.94037428</v>
      </c>
      <c r="R108" s="12"/>
      <c r="S108" s="12"/>
      <c r="T108" s="10"/>
      <c r="U108" s="10"/>
      <c r="V108" s="12">
        <f t="shared" si="38"/>
        <v>31957929.693111833</v>
      </c>
      <c r="W108" s="12">
        <f t="shared" ref="W108:W115" si="46">M108*5.5017049523</f>
        <v>988389.57813751698</v>
      </c>
      <c r="X108" s="12">
        <f t="shared" ref="X108:X115" si="47">N108*5.1890047538+L108*5.5017049523</f>
        <v>20497846.004274465</v>
      </c>
      <c r="Y108" s="12">
        <f t="shared" ref="Y108:Y115" si="48">N108*5.1890047538</f>
        <v>14941171.957570992</v>
      </c>
      <c r="Z108" s="12">
        <f t="shared" ref="Z108:Z115" si="49">L108*5.5017049523</f>
        <v>5556674.0467034737</v>
      </c>
    </row>
    <row r="109" spans="2:26" s="13" customFormat="1">
      <c r="C109" s="13">
        <f t="shared" si="39"/>
        <v>2039</v>
      </c>
      <c r="D109" s="13">
        <f t="shared" si="40"/>
        <v>2</v>
      </c>
      <c r="E109" s="13">
        <v>258</v>
      </c>
      <c r="F109" s="15">
        <v>27940665.877354499</v>
      </c>
      <c r="G109" s="15">
        <v>26746166.2949984</v>
      </c>
      <c r="H109" s="15">
        <f t="shared" si="41"/>
        <v>21802154.490066998</v>
      </c>
      <c r="I109" s="15">
        <f t="shared" si="42"/>
        <v>20791810.24932953</v>
      </c>
      <c r="J109" s="14">
        <v>6138511.3872875003</v>
      </c>
      <c r="K109" s="14">
        <v>5954356.0456688702</v>
      </c>
      <c r="L109" s="15">
        <f t="shared" si="43"/>
        <v>1010344.240737468</v>
      </c>
      <c r="M109" s="15">
        <f t="shared" si="44"/>
        <v>184155.3416186301</v>
      </c>
      <c r="N109" s="15">
        <v>2301305.3604440698</v>
      </c>
      <c r="Q109" s="15">
        <f t="shared" si="45"/>
        <v>114390405.41601817</v>
      </c>
      <c r="R109" s="15"/>
      <c r="S109" s="15"/>
      <c r="V109" s="15">
        <f t="shared" ref="V109:V115" si="50">K109*5.5017049523</f>
        <v>32759110.144213866</v>
      </c>
      <c r="W109" s="15">
        <f t="shared" si="46"/>
        <v>1013168.3549757155</v>
      </c>
      <c r="X109" s="15">
        <f t="shared" si="47"/>
        <v>17500100.368082814</v>
      </c>
      <c r="Y109" s="15">
        <f t="shared" si="48"/>
        <v>11941484.455289701</v>
      </c>
      <c r="Z109" s="15">
        <f t="shared" si="49"/>
        <v>5558615.9127931111</v>
      </c>
    </row>
    <row r="110" spans="2:26" s="13" customFormat="1">
      <c r="C110" s="13">
        <f t="shared" si="39"/>
        <v>2039</v>
      </c>
      <c r="D110" s="13">
        <f t="shared" si="40"/>
        <v>3</v>
      </c>
      <c r="E110" s="13">
        <v>259</v>
      </c>
      <c r="F110" s="15">
        <v>27989353.7811989</v>
      </c>
      <c r="G110" s="15">
        <v>26792236.170749798</v>
      </c>
      <c r="H110" s="15">
        <f t="shared" si="41"/>
        <v>21777434.051822789</v>
      </c>
      <c r="I110" s="15">
        <f t="shared" si="42"/>
        <v>20766674.033254966</v>
      </c>
      <c r="J110" s="14">
        <v>6211919.7293761102</v>
      </c>
      <c r="K110" s="14">
        <v>6025562.1374948304</v>
      </c>
      <c r="L110" s="15">
        <f t="shared" si="43"/>
        <v>1010760.0185678229</v>
      </c>
      <c r="M110" s="15">
        <f t="shared" si="44"/>
        <v>186357.59188127983</v>
      </c>
      <c r="N110" s="15">
        <v>2335047.7310580001</v>
      </c>
      <c r="Q110" s="15">
        <f t="shared" si="45"/>
        <v>114252113.37155867</v>
      </c>
      <c r="R110" s="15"/>
      <c r="S110" s="15"/>
      <c r="V110" s="15">
        <f t="shared" si="50"/>
        <v>33150865.052246682</v>
      </c>
      <c r="W110" s="15">
        <f t="shared" si="46"/>
        <v>1025284.4861519395</v>
      </c>
      <c r="X110" s="15">
        <f t="shared" si="47"/>
        <v>17677477.176551297</v>
      </c>
      <c r="Y110" s="15">
        <f t="shared" si="48"/>
        <v>12116573.776809866</v>
      </c>
      <c r="Z110" s="15">
        <f t="shared" si="49"/>
        <v>5560903.3997414308</v>
      </c>
    </row>
    <row r="111" spans="2:26" s="13" customFormat="1">
      <c r="C111" s="13">
        <f t="shared" si="39"/>
        <v>2039</v>
      </c>
      <c r="D111" s="13">
        <f t="shared" si="40"/>
        <v>4</v>
      </c>
      <c r="E111" s="13">
        <v>260</v>
      </c>
      <c r="F111" s="15">
        <v>28077747.463472102</v>
      </c>
      <c r="G111" s="15">
        <v>26876437.885308601</v>
      </c>
      <c r="H111" s="15">
        <f t="shared" si="41"/>
        <v>21767253.358317401</v>
      </c>
      <c r="I111" s="15">
        <f t="shared" si="42"/>
        <v>20755258.60330854</v>
      </c>
      <c r="J111" s="14">
        <v>6310494.1051546996</v>
      </c>
      <c r="K111" s="14">
        <v>6121179.2820000602</v>
      </c>
      <c r="L111" s="15">
        <f t="shared" si="43"/>
        <v>1011994.7550088614</v>
      </c>
      <c r="M111" s="15">
        <f t="shared" si="44"/>
        <v>189314.82315463945</v>
      </c>
      <c r="N111" s="15">
        <v>2309955.8029023702</v>
      </c>
      <c r="Q111" s="15">
        <f t="shared" si="45"/>
        <v>114189309.04408978</v>
      </c>
      <c r="R111" s="15"/>
      <c r="S111" s="15"/>
      <c r="V111" s="15">
        <f t="shared" si="50"/>
        <v>33676922.369695887</v>
      </c>
      <c r="W111" s="15">
        <f t="shared" si="46"/>
        <v>1041554.3000936785</v>
      </c>
      <c r="X111" s="15">
        <f t="shared" si="47"/>
        <v>17554068.197662171</v>
      </c>
      <c r="Y111" s="15">
        <f t="shared" si="48"/>
        <v>11986371.642328294</v>
      </c>
      <c r="Z111" s="15">
        <f t="shared" si="49"/>
        <v>5567696.5553338779</v>
      </c>
    </row>
    <row r="112" spans="2:26" s="9" customFormat="1">
      <c r="B112" s="10"/>
      <c r="C112" s="9">
        <f t="shared" ref="C112:C143" si="51">C108+1</f>
        <v>2040</v>
      </c>
      <c r="D112" s="9">
        <f t="shared" ref="D112:D143" si="52">D108</f>
        <v>1</v>
      </c>
      <c r="E112" s="9">
        <v>261</v>
      </c>
      <c r="F112" s="12">
        <v>28078207.872320101</v>
      </c>
      <c r="G112" s="12">
        <v>26878247.0393194</v>
      </c>
      <c r="H112" s="12">
        <f t="shared" si="41"/>
        <v>21658580.746821601</v>
      </c>
      <c r="I112" s="12">
        <f t="shared" si="42"/>
        <v>20651208.727585848</v>
      </c>
      <c r="J112" s="11">
        <v>6419627.1254984997</v>
      </c>
      <c r="K112" s="11">
        <v>6227038.3117335504</v>
      </c>
      <c r="L112" s="12">
        <f t="shared" si="43"/>
        <v>1007372.0192357525</v>
      </c>
      <c r="M112" s="12">
        <f t="shared" si="44"/>
        <v>192588.81376494933</v>
      </c>
      <c r="N112" s="12">
        <v>2822850.6906586001</v>
      </c>
      <c r="O112" s="10"/>
      <c r="P112" s="10"/>
      <c r="Q112" s="12">
        <f t="shared" si="45"/>
        <v>113616857.32754004</v>
      </c>
      <c r="R112" s="12"/>
      <c r="S112" s="12"/>
      <c r="T112" s="10"/>
      <c r="U112" s="10"/>
      <c r="V112" s="12">
        <f t="shared" si="50"/>
        <v>34259327.517826304</v>
      </c>
      <c r="W112" s="12">
        <f t="shared" si="46"/>
        <v>1059566.8304482042</v>
      </c>
      <c r="X112" s="12">
        <f t="shared" si="47"/>
        <v>20190049.280132879</v>
      </c>
      <c r="Y112" s="12">
        <f t="shared" si="48"/>
        <v>14647785.653095089</v>
      </c>
      <c r="Z112" s="12">
        <f t="shared" si="49"/>
        <v>5542263.6270377906</v>
      </c>
    </row>
    <row r="113" spans="3:26" s="13" customFormat="1">
      <c r="C113" s="13">
        <f t="shared" si="51"/>
        <v>2040</v>
      </c>
      <c r="D113" s="13">
        <f t="shared" si="52"/>
        <v>2</v>
      </c>
      <c r="E113" s="13">
        <v>262</v>
      </c>
      <c r="F113" s="15">
        <v>28185828.1910096</v>
      </c>
      <c r="G113" s="15">
        <v>26981400.798578002</v>
      </c>
      <c r="H113" s="15">
        <f t="shared" si="41"/>
        <v>21659686.12869709</v>
      </c>
      <c r="I113" s="15">
        <f t="shared" si="42"/>
        <v>20651042.998134874</v>
      </c>
      <c r="J113" s="14">
        <v>6526142.0623125099</v>
      </c>
      <c r="K113" s="14">
        <v>6330357.8004431296</v>
      </c>
      <c r="L113" s="15">
        <f t="shared" si="43"/>
        <v>1008643.130562216</v>
      </c>
      <c r="M113" s="15">
        <f t="shared" si="44"/>
        <v>195784.26186938025</v>
      </c>
      <c r="N113" s="15">
        <v>2298759.0898110201</v>
      </c>
      <c r="Q113" s="15">
        <f t="shared" si="45"/>
        <v>113615945.53299887</v>
      </c>
      <c r="R113" s="15"/>
      <c r="S113" s="15"/>
      <c r="V113" s="15">
        <f t="shared" si="50"/>
        <v>34827760.860528901</v>
      </c>
      <c r="W113" s="15">
        <f t="shared" si="46"/>
        <v>1077147.2431091694</v>
      </c>
      <c r="X113" s="15">
        <f t="shared" si="47"/>
        <v>17477528.751387864</v>
      </c>
      <c r="Y113" s="15">
        <f t="shared" si="48"/>
        <v>11928271.844870344</v>
      </c>
      <c r="Z113" s="15">
        <f t="shared" si="49"/>
        <v>5549256.9065175196</v>
      </c>
    </row>
    <row r="114" spans="3:26" s="13" customFormat="1">
      <c r="C114" s="13">
        <f t="shared" si="51"/>
        <v>2040</v>
      </c>
      <c r="D114" s="13">
        <f t="shared" si="52"/>
        <v>3</v>
      </c>
      <c r="E114" s="13">
        <v>263</v>
      </c>
      <c r="F114" s="15">
        <v>28290933.177882899</v>
      </c>
      <c r="G114" s="15">
        <v>27081308.7635387</v>
      </c>
      <c r="H114" s="15">
        <f t="shared" si="41"/>
        <v>21697071.416516051</v>
      </c>
      <c r="I114" s="15">
        <f t="shared" si="42"/>
        <v>20685262.855012849</v>
      </c>
      <c r="J114" s="14">
        <v>6593861.7613668498</v>
      </c>
      <c r="K114" s="14">
        <v>6396045.9085258497</v>
      </c>
      <c r="L114" s="15">
        <f t="shared" si="43"/>
        <v>1011808.5615032017</v>
      </c>
      <c r="M114" s="15">
        <f t="shared" si="44"/>
        <v>197815.85284100007</v>
      </c>
      <c r="N114" s="15">
        <v>2310146.9232383501</v>
      </c>
      <c r="Q114" s="15">
        <f t="shared" si="45"/>
        <v>113804213.08905143</v>
      </c>
      <c r="R114" s="15"/>
      <c r="S114" s="15"/>
      <c r="V114" s="15">
        <f t="shared" si="50"/>
        <v>35189157.450074822</v>
      </c>
      <c r="W114" s="15">
        <f t="shared" si="46"/>
        <v>1088324.4572187781</v>
      </c>
      <c r="X114" s="15">
        <f t="shared" si="47"/>
        <v>17554035.540261947</v>
      </c>
      <c r="Y114" s="15">
        <f t="shared" si="48"/>
        <v>11987363.366660243</v>
      </c>
      <c r="Z114" s="15">
        <f t="shared" si="49"/>
        <v>5566672.1736017037</v>
      </c>
    </row>
    <row r="115" spans="3:26" s="13" customFormat="1">
      <c r="C115" s="13">
        <f t="shared" si="51"/>
        <v>2040</v>
      </c>
      <c r="D115" s="13">
        <f t="shared" si="52"/>
        <v>4</v>
      </c>
      <c r="E115" s="13">
        <v>264</v>
      </c>
      <c r="F115" s="15">
        <v>28341342.896825202</v>
      </c>
      <c r="G115" s="15">
        <v>27129041.123875499</v>
      </c>
      <c r="H115" s="15">
        <f t="shared" si="41"/>
        <v>21694337.439912032</v>
      </c>
      <c r="I115" s="15">
        <f t="shared" si="42"/>
        <v>20681445.83066972</v>
      </c>
      <c r="J115" s="14">
        <v>6647005.4569131704</v>
      </c>
      <c r="K115" s="14">
        <v>6447595.29320578</v>
      </c>
      <c r="L115" s="15">
        <f t="shared" si="43"/>
        <v>1012891.6092423126</v>
      </c>
      <c r="M115" s="15">
        <f t="shared" si="44"/>
        <v>199410.16370739043</v>
      </c>
      <c r="N115" s="15">
        <v>2294480.66829863</v>
      </c>
      <c r="Q115" s="15">
        <f t="shared" si="45"/>
        <v>113783212.94731978</v>
      </c>
      <c r="R115" s="15"/>
      <c r="S115" s="15"/>
      <c r="V115" s="15">
        <f t="shared" si="50"/>
        <v>35472766.955056407</v>
      </c>
      <c r="W115" s="15">
        <f t="shared" si="46"/>
        <v>1097095.8852079036</v>
      </c>
      <c r="X115" s="15">
        <f t="shared" si="47"/>
        <v>17478701.878015339</v>
      </c>
      <c r="Y115" s="15">
        <f t="shared" si="48"/>
        <v>11906071.095303793</v>
      </c>
      <c r="Z115" s="15">
        <f t="shared" si="49"/>
        <v>5572630.7827115478</v>
      </c>
    </row>
    <row r="120" spans="3:26">
      <c r="N120">
        <v>1000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"/>
  <sheetViews>
    <sheetView topLeftCell="B1" zoomScale="125" zoomScaleNormal="125" zoomScalePageLayoutView="125" workbookViewId="0">
      <selection activeCell="F12" activeCellId="1" sqref="N12:N115 F12"/>
    </sheetView>
  </sheetViews>
  <sheetFormatPr baseColWidth="10" defaultColWidth="8.83203125" defaultRowHeight="12" x14ac:dyDescent="0"/>
  <sheetData>
    <row r="1" spans="1:26" s="3" customFormat="1" ht="73.75" customHeight="1">
      <c r="A1" s="1" t="s">
        <v>16</v>
      </c>
      <c r="B1" s="17"/>
      <c r="C1" s="1" t="s">
        <v>1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2" t="s">
        <v>25</v>
      </c>
      <c r="N1" s="1" t="s">
        <v>26</v>
      </c>
      <c r="O1" s="1" t="s">
        <v>27</v>
      </c>
      <c r="P1" s="17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7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</row>
    <row r="2" spans="1:26" s="4" customFormat="1">
      <c r="A2" s="4" t="s">
        <v>39</v>
      </c>
      <c r="B2" s="5"/>
      <c r="C2" s="4">
        <v>2014</v>
      </c>
      <c r="D2" s="4">
        <v>1</v>
      </c>
      <c r="E2" s="4">
        <v>1005</v>
      </c>
      <c r="F2" s="7">
        <v>13919743</v>
      </c>
      <c r="G2" s="6">
        <v>13367098</v>
      </c>
      <c r="H2" s="7">
        <f t="shared" ref="H2:H33" si="0">F2-J2</f>
        <v>13919743</v>
      </c>
      <c r="I2" s="7">
        <f t="shared" ref="I2:I33" si="1">G2-K2</f>
        <v>13367098</v>
      </c>
      <c r="J2" s="5"/>
      <c r="K2" s="5"/>
      <c r="L2" s="7">
        <f t="shared" ref="L2:L33" si="2">H2-I2</f>
        <v>552645</v>
      </c>
      <c r="M2" s="7">
        <f t="shared" ref="M2:M33" si="3">J2-K2</f>
        <v>0</v>
      </c>
      <c r="N2" s="4">
        <v>2431521</v>
      </c>
      <c r="O2" s="18">
        <v>68064666.118185595</v>
      </c>
      <c r="P2" s="4">
        <f t="shared" ref="P2:P7" si="4">O2/I2</f>
        <v>5.0919553457441245</v>
      </c>
      <c r="Q2" s="7">
        <f t="shared" ref="Q2:Q33" si="5">I2*5.5017049523</f>
        <v>73541829.264479429</v>
      </c>
      <c r="R2" s="7">
        <v>11018747.805427499</v>
      </c>
      <c r="S2" s="7">
        <v>2463940.91347832</v>
      </c>
      <c r="T2" s="18">
        <v>13733232.311209099</v>
      </c>
      <c r="U2" s="4">
        <f t="shared" ref="U2:U7" si="6">R2/N2</f>
        <v>4.5316276542244545</v>
      </c>
      <c r="V2" s="5"/>
      <c r="W2" s="5"/>
      <c r="X2" s="7">
        <f>N2*U10+L2*P11</f>
        <v>15657663.761230841</v>
      </c>
      <c r="Y2" s="7">
        <f t="shared" ref="Y2:Y7" si="7">N2*5.1890047538</f>
        <v>12617174.027964531</v>
      </c>
      <c r="Z2" s="7">
        <f t="shared" ref="Z2:Z7" si="8">L2*5.5017049523</f>
        <v>3040489.7333638333</v>
      </c>
    </row>
    <row r="3" spans="1:26">
      <c r="B3" s="5"/>
      <c r="C3" s="4">
        <v>2014</v>
      </c>
      <c r="D3" s="4">
        <v>2</v>
      </c>
      <c r="E3" s="4">
        <v>1004</v>
      </c>
      <c r="F3" s="7">
        <v>14482790</v>
      </c>
      <c r="G3" s="6">
        <v>13911325</v>
      </c>
      <c r="H3" s="7">
        <f t="shared" si="0"/>
        <v>14482790</v>
      </c>
      <c r="I3" s="7">
        <f t="shared" si="1"/>
        <v>13911325</v>
      </c>
      <c r="J3" s="5"/>
      <c r="K3" s="5"/>
      <c r="L3" s="7">
        <f t="shared" si="2"/>
        <v>571465</v>
      </c>
      <c r="M3" s="7">
        <f t="shared" si="3"/>
        <v>0</v>
      </c>
      <c r="N3" s="4">
        <v>2156056</v>
      </c>
      <c r="O3" s="18">
        <v>80470827.889267698</v>
      </c>
      <c r="P3" s="4">
        <f t="shared" si="4"/>
        <v>5.7845552374966225</v>
      </c>
      <c r="Q3" s="7">
        <f t="shared" si="5"/>
        <v>76536005.645554796</v>
      </c>
      <c r="R3" s="7">
        <v>13090128.797517</v>
      </c>
      <c r="S3" s="7">
        <v>2913043.96959149</v>
      </c>
      <c r="T3" s="18">
        <v>16270046.9661959</v>
      </c>
      <c r="U3" s="4">
        <f t="shared" si="6"/>
        <v>6.0713306136375866</v>
      </c>
      <c r="V3" s="5"/>
      <c r="W3" s="5"/>
      <c r="X3" s="7">
        <f>N3*5.1890047538+L3*5.5017049523</f>
        <v>14331816.654025132</v>
      </c>
      <c r="Y3" s="7">
        <f t="shared" si="7"/>
        <v>11187784.833459012</v>
      </c>
      <c r="Z3" s="7">
        <f t="shared" si="8"/>
        <v>3144031.8205661196</v>
      </c>
    </row>
    <row r="4" spans="1:26">
      <c r="B4" s="5"/>
      <c r="C4" s="4">
        <v>2014</v>
      </c>
      <c r="D4" s="4">
        <v>3</v>
      </c>
      <c r="E4" s="4">
        <v>1003</v>
      </c>
      <c r="F4" s="7">
        <v>15149966</v>
      </c>
      <c r="G4" s="6">
        <v>14531608</v>
      </c>
      <c r="H4" s="7">
        <f t="shared" si="0"/>
        <v>15149966</v>
      </c>
      <c r="I4" s="7">
        <f t="shared" si="1"/>
        <v>14531608</v>
      </c>
      <c r="J4" s="5"/>
      <c r="K4" s="5"/>
      <c r="L4" s="7">
        <f t="shared" si="2"/>
        <v>618358</v>
      </c>
      <c r="M4" s="7">
        <f t="shared" si="3"/>
        <v>0</v>
      </c>
      <c r="N4" s="4">
        <v>2697106</v>
      </c>
      <c r="O4" s="18">
        <v>71025009.154040605</v>
      </c>
      <c r="P4" s="4">
        <f t="shared" si="4"/>
        <v>4.8876221512471716</v>
      </c>
      <c r="Q4" s="7">
        <f t="shared" si="5"/>
        <v>79948619.69848229</v>
      </c>
      <c r="R4" s="7">
        <v>13303482.9648562</v>
      </c>
      <c r="S4" s="7">
        <v>2571105.3313762699</v>
      </c>
      <c r="T4" s="18">
        <v>17670963.688597001</v>
      </c>
      <c r="U4" s="4">
        <f t="shared" si="6"/>
        <v>4.9325028251971554</v>
      </c>
      <c r="V4" s="5"/>
      <c r="W4" s="5"/>
      <c r="X4" s="7">
        <f>N4*5.1890047538+L4*5.5017049523</f>
        <v>17397319.126396827</v>
      </c>
      <c r="Y4" s="7">
        <f t="shared" si="7"/>
        <v>13995295.855502503</v>
      </c>
      <c r="Z4" s="7">
        <f t="shared" si="8"/>
        <v>3402023.2708943235</v>
      </c>
    </row>
    <row r="5" spans="1:26">
      <c r="B5" s="5"/>
      <c r="C5" s="4">
        <v>2014</v>
      </c>
      <c r="D5" s="4">
        <v>4</v>
      </c>
      <c r="E5" s="4">
        <v>160</v>
      </c>
      <c r="F5" s="7">
        <v>15745971</v>
      </c>
      <c r="G5" s="6">
        <v>15148486</v>
      </c>
      <c r="H5" s="7">
        <f t="shared" si="0"/>
        <v>15745971</v>
      </c>
      <c r="I5" s="7">
        <f t="shared" si="1"/>
        <v>15148486</v>
      </c>
      <c r="J5" s="5"/>
      <c r="K5" s="5"/>
      <c r="L5" s="7">
        <f t="shared" si="2"/>
        <v>597485</v>
      </c>
      <c r="M5" s="7">
        <f t="shared" si="3"/>
        <v>0</v>
      </c>
      <c r="N5" s="4">
        <v>2598761</v>
      </c>
      <c r="O5" s="18">
        <v>90838150.785999998</v>
      </c>
      <c r="P5" s="4">
        <f t="shared" si="4"/>
        <v>5.9965167995006237</v>
      </c>
      <c r="Q5" s="7">
        <f t="shared" si="5"/>
        <v>83342500.446047217</v>
      </c>
      <c r="R5" s="7">
        <v>12713686.068</v>
      </c>
      <c r="S5" s="7">
        <v>3288341.0584531999</v>
      </c>
      <c r="T5" s="18">
        <v>17161490.754453201</v>
      </c>
      <c r="U5" s="4">
        <f t="shared" si="6"/>
        <v>4.8922105834280263</v>
      </c>
      <c r="V5" s="5"/>
      <c r="W5" s="5"/>
      <c r="X5" s="7">
        <f>N5*5.1890047538+L5*5.5017049523</f>
        <v>16772169.366415009</v>
      </c>
      <c r="Y5" s="7">
        <f t="shared" si="7"/>
        <v>13484983.182990042</v>
      </c>
      <c r="Z5" s="7">
        <f t="shared" si="8"/>
        <v>3287186.1834249655</v>
      </c>
    </row>
    <row r="6" spans="1:26">
      <c r="B6" s="5"/>
      <c r="C6" s="4">
        <f>C2+1</f>
        <v>2015</v>
      </c>
      <c r="D6" s="4">
        <f>D2</f>
        <v>1</v>
      </c>
      <c r="E6" s="4">
        <v>1001</v>
      </c>
      <c r="F6" s="7">
        <v>16507879</v>
      </c>
      <c r="G6" s="6">
        <v>15853349</v>
      </c>
      <c r="H6" s="7">
        <f t="shared" si="0"/>
        <v>16507879</v>
      </c>
      <c r="I6" s="7">
        <f t="shared" si="1"/>
        <v>15853349</v>
      </c>
      <c r="J6" s="5"/>
      <c r="K6" s="5"/>
      <c r="L6" s="7">
        <f t="shared" si="2"/>
        <v>654530</v>
      </c>
      <c r="M6" s="7">
        <f t="shared" si="3"/>
        <v>0</v>
      </c>
      <c r="N6" s="4">
        <v>3002195</v>
      </c>
      <c r="O6" s="18">
        <v>81897043.967565298</v>
      </c>
      <c r="P6" s="4">
        <f t="shared" si="4"/>
        <v>5.1659144050613719</v>
      </c>
      <c r="Q6" s="7">
        <f t="shared" si="5"/>
        <v>87220448.703840256</v>
      </c>
      <c r="R6" s="7">
        <v>13986686.083893999</v>
      </c>
      <c r="S6" s="7">
        <v>2964672.9916258599</v>
      </c>
      <c r="T6" s="18">
        <v>18231627.4986104</v>
      </c>
      <c r="U6" s="4">
        <f t="shared" si="6"/>
        <v>4.6588199913376709</v>
      </c>
      <c r="V6" s="5"/>
      <c r="W6" s="5"/>
      <c r="X6" s="7">
        <f>N6*5.1890047538+L6*5.5017049523</f>
        <v>19179435.06926351</v>
      </c>
      <c r="Y6" s="7">
        <f t="shared" si="7"/>
        <v>15578404.12683459</v>
      </c>
      <c r="Z6" s="7">
        <f t="shared" si="8"/>
        <v>3601030.942428919</v>
      </c>
    </row>
    <row r="7" spans="1:26">
      <c r="B7" s="5"/>
      <c r="C7" s="4">
        <f>C3+1</f>
        <v>2015</v>
      </c>
      <c r="D7" s="4">
        <f>D3</f>
        <v>2</v>
      </c>
      <c r="E7" s="4">
        <v>1000</v>
      </c>
      <c r="F7" s="7">
        <v>17877475</v>
      </c>
      <c r="G7" s="6">
        <v>17180984</v>
      </c>
      <c r="H7" s="7">
        <f t="shared" si="0"/>
        <v>17877475</v>
      </c>
      <c r="I7" s="7">
        <f t="shared" si="1"/>
        <v>17180984</v>
      </c>
      <c r="J7" s="5"/>
      <c r="K7" s="5"/>
      <c r="L7" s="7">
        <f t="shared" si="2"/>
        <v>696491</v>
      </c>
      <c r="M7" s="7">
        <f t="shared" si="3"/>
        <v>0</v>
      </c>
      <c r="N7" s="4">
        <v>2371185</v>
      </c>
      <c r="O7" s="18">
        <v>104523364.33665401</v>
      </c>
      <c r="P7" s="4">
        <f t="shared" si="4"/>
        <v>6.0836657747108083</v>
      </c>
      <c r="Q7" s="7">
        <f t="shared" si="5"/>
        <v>94524704.758187056</v>
      </c>
      <c r="R7" s="7">
        <v>14339828.676914699</v>
      </c>
      <c r="S7" s="7">
        <v>3783745.7889868701</v>
      </c>
      <c r="T7" s="18">
        <v>19687951.529640902</v>
      </c>
      <c r="U7" s="4">
        <f t="shared" si="6"/>
        <v>6.0475368547433872</v>
      </c>
      <c r="V7" s="5"/>
      <c r="W7" s="5"/>
      <c r="X7" s="7">
        <f>N7*5.1890047538+L7*5.5017049523</f>
        <v>16135978.221071633</v>
      </c>
      <c r="Y7" s="7">
        <f t="shared" si="7"/>
        <v>12304090.237139253</v>
      </c>
      <c r="Z7" s="7">
        <f t="shared" si="8"/>
        <v>3831887.9839323792</v>
      </c>
    </row>
    <row r="8" spans="1:26">
      <c r="B8" s="5"/>
      <c r="C8" s="4">
        <v>2016</v>
      </c>
      <c r="D8" s="4">
        <v>2</v>
      </c>
      <c r="E8" s="4">
        <v>996</v>
      </c>
      <c r="F8" s="7">
        <v>18529945</v>
      </c>
      <c r="G8" s="6">
        <v>17797215</v>
      </c>
      <c r="H8" s="7">
        <f t="shared" si="0"/>
        <v>18529945</v>
      </c>
      <c r="I8" s="7">
        <f t="shared" si="1"/>
        <v>17797215</v>
      </c>
      <c r="J8" s="5"/>
      <c r="K8" s="5"/>
      <c r="L8" s="7">
        <f t="shared" si="2"/>
        <v>732730</v>
      </c>
      <c r="M8" s="7">
        <f t="shared" si="3"/>
        <v>0</v>
      </c>
      <c r="N8" s="5"/>
      <c r="O8" s="5"/>
      <c r="P8" s="5"/>
      <c r="Q8" s="7">
        <f t="shared" si="5"/>
        <v>97915025.902647838</v>
      </c>
      <c r="R8" s="7"/>
      <c r="S8" s="7"/>
      <c r="T8" s="5"/>
      <c r="U8" s="5"/>
      <c r="V8" s="5"/>
      <c r="W8" s="5"/>
      <c r="X8" s="7"/>
      <c r="Y8" s="7"/>
      <c r="Z8" s="7"/>
    </row>
    <row r="9" spans="1:26">
      <c r="B9" s="5"/>
      <c r="C9" s="4">
        <v>2016</v>
      </c>
      <c r="D9" s="4">
        <v>3</v>
      </c>
      <c r="E9" s="4">
        <v>995</v>
      </c>
      <c r="F9" s="7">
        <v>19118239</v>
      </c>
      <c r="G9" s="6">
        <v>18342944</v>
      </c>
      <c r="H9" s="7">
        <f t="shared" si="0"/>
        <v>19118239</v>
      </c>
      <c r="I9" s="7">
        <f t="shared" si="1"/>
        <v>18342944</v>
      </c>
      <c r="J9" s="5"/>
      <c r="K9" s="5"/>
      <c r="L9" s="7">
        <f t="shared" si="2"/>
        <v>775295</v>
      </c>
      <c r="M9" s="7">
        <f t="shared" si="3"/>
        <v>0</v>
      </c>
      <c r="N9" s="5"/>
      <c r="O9" s="5"/>
      <c r="P9" s="5"/>
      <c r="Q9" s="7">
        <f t="shared" si="5"/>
        <v>100917465.84456156</v>
      </c>
      <c r="R9" s="7"/>
      <c r="S9" s="7"/>
      <c r="T9" s="5"/>
      <c r="U9" s="5"/>
      <c r="V9" s="5"/>
      <c r="W9" s="5"/>
      <c r="X9" s="7"/>
      <c r="Y9" s="7"/>
      <c r="Z9" s="7"/>
    </row>
    <row r="10" spans="1:26">
      <c r="B10" s="5"/>
      <c r="C10" s="4">
        <v>2016</v>
      </c>
      <c r="D10" s="4">
        <v>4</v>
      </c>
      <c r="E10" s="4">
        <v>994</v>
      </c>
      <c r="F10" s="7">
        <v>20592277</v>
      </c>
      <c r="G10" s="6">
        <v>19759371</v>
      </c>
      <c r="H10" s="7">
        <f t="shared" si="0"/>
        <v>20592277</v>
      </c>
      <c r="I10" s="7">
        <f t="shared" si="1"/>
        <v>19759371</v>
      </c>
      <c r="J10" s="5"/>
      <c r="K10" s="5"/>
      <c r="L10" s="7">
        <f t="shared" si="2"/>
        <v>832906</v>
      </c>
      <c r="M10" s="7">
        <f t="shared" si="3"/>
        <v>0</v>
      </c>
      <c r="N10" s="5"/>
      <c r="O10" s="5"/>
      <c r="P10" s="5" t="s">
        <v>40</v>
      </c>
      <c r="Q10" s="7">
        <f t="shared" si="5"/>
        <v>108710229.285033</v>
      </c>
      <c r="R10" s="7"/>
      <c r="S10" s="7"/>
      <c r="T10" s="5"/>
      <c r="U10" s="4">
        <f>AVERAGE(U2:U7)</f>
        <v>5.1890047537613802</v>
      </c>
      <c r="V10" s="5"/>
      <c r="W10" s="5"/>
      <c r="X10" s="7"/>
      <c r="Y10" s="7"/>
      <c r="Z10" s="7"/>
    </row>
    <row r="11" spans="1:26">
      <c r="B11" s="5"/>
      <c r="C11" s="4">
        <v>2017</v>
      </c>
      <c r="D11" s="4">
        <v>1</v>
      </c>
      <c r="E11" s="4">
        <v>993</v>
      </c>
      <c r="F11" s="7">
        <v>20242858</v>
      </c>
      <c r="G11" s="6">
        <v>19409870</v>
      </c>
      <c r="H11" s="7">
        <f t="shared" si="0"/>
        <v>20242858</v>
      </c>
      <c r="I11" s="7">
        <f t="shared" si="1"/>
        <v>19409870</v>
      </c>
      <c r="J11" s="5"/>
      <c r="K11" s="5"/>
      <c r="L11" s="7">
        <f t="shared" si="2"/>
        <v>832988</v>
      </c>
      <c r="M11" s="7">
        <f t="shared" si="3"/>
        <v>0</v>
      </c>
      <c r="N11" s="5"/>
      <c r="O11" s="5"/>
      <c r="P11" s="4">
        <f>AVERAGE(P2:P7)</f>
        <v>5.501704952293454</v>
      </c>
      <c r="Q11" s="7">
        <f t="shared" si="5"/>
        <v>106787377.9024992</v>
      </c>
      <c r="R11" s="7"/>
      <c r="S11" s="7"/>
      <c r="T11" s="5"/>
      <c r="U11" s="5"/>
      <c r="V11" s="5"/>
      <c r="W11" s="5"/>
      <c r="X11" s="7"/>
      <c r="Y11" s="7"/>
      <c r="Z11" s="7"/>
    </row>
    <row r="12" spans="1:26" s="9" customFormat="1">
      <c r="A12" s="9" t="s">
        <v>41</v>
      </c>
      <c r="B12" s="10"/>
      <c r="C12" s="9">
        <v>2015</v>
      </c>
      <c r="D12" s="9">
        <v>1</v>
      </c>
      <c r="E12" s="9">
        <v>161</v>
      </c>
      <c r="F12" s="12">
        <v>17961457.069041699</v>
      </c>
      <c r="G12" s="12">
        <v>17255645.0717646</v>
      </c>
      <c r="H12" s="12">
        <f t="shared" si="0"/>
        <v>17961457.069041699</v>
      </c>
      <c r="I12" s="12">
        <f t="shared" si="1"/>
        <v>17255645.0717646</v>
      </c>
      <c r="J12" s="11">
        <v>0</v>
      </c>
      <c r="K12" s="11">
        <v>0</v>
      </c>
      <c r="L12" s="12">
        <f t="shared" si="2"/>
        <v>705811.99727709964</v>
      </c>
      <c r="M12" s="12">
        <f t="shared" si="3"/>
        <v>0</v>
      </c>
      <c r="N12" s="12">
        <v>2539896.5458378801</v>
      </c>
      <c r="O12" s="10"/>
      <c r="P12" s="10"/>
      <c r="Q12" s="12">
        <f t="shared" si="5"/>
        <v>94935467.946458384</v>
      </c>
      <c r="R12" s="12"/>
      <c r="S12" s="12"/>
      <c r="T12" s="10"/>
      <c r="U12" s="10"/>
      <c r="V12" s="12">
        <f>K12*P11</f>
        <v>0</v>
      </c>
      <c r="W12" s="12">
        <f t="shared" ref="W12:W43" si="9">M12*5.5017049523</f>
        <v>0</v>
      </c>
      <c r="X12" s="12">
        <f t="shared" ref="X12:X43" si="10">N12*5.1890047538+L12*5.5017049523</f>
        <v>17062704.611325134</v>
      </c>
      <c r="Y12" s="12">
        <f t="shared" ref="Y12:Y43" si="11">N12*5.1890047538</f>
        <v>13179535.250512959</v>
      </c>
      <c r="Z12" s="12">
        <f t="shared" ref="Z12:Z43" si="12">L12*5.5017049523</f>
        <v>3883169.3608121732</v>
      </c>
    </row>
    <row r="13" spans="1:26" s="13" customFormat="1">
      <c r="C13" s="13">
        <v>2015</v>
      </c>
      <c r="D13" s="13">
        <v>2</v>
      </c>
      <c r="E13" s="13">
        <v>162</v>
      </c>
      <c r="F13" s="15">
        <v>20689184.264254801</v>
      </c>
      <c r="G13" s="15">
        <v>19873660.112222001</v>
      </c>
      <c r="H13" s="15">
        <f t="shared" si="0"/>
        <v>20689184.264254801</v>
      </c>
      <c r="I13" s="15">
        <f t="shared" si="1"/>
        <v>19873660.112222001</v>
      </c>
      <c r="J13" s="14">
        <v>0</v>
      </c>
      <c r="K13" s="14">
        <v>0</v>
      </c>
      <c r="L13" s="15">
        <f t="shared" si="2"/>
        <v>815524.15203280002</v>
      </c>
      <c r="M13" s="15">
        <f t="shared" si="3"/>
        <v>0</v>
      </c>
      <c r="N13" s="15">
        <v>2236649.19177722</v>
      </c>
      <c r="Q13" s="15">
        <f t="shared" si="5"/>
        <v>109339014.25973876</v>
      </c>
      <c r="R13" s="15"/>
      <c r="S13" s="15"/>
      <c r="V13" s="15">
        <f t="shared" ref="V13:V44" si="13">K13*5.5017049523</f>
        <v>0</v>
      </c>
      <c r="W13" s="15">
        <f t="shared" si="9"/>
        <v>0</v>
      </c>
      <c r="X13" s="15">
        <f t="shared" si="10"/>
        <v>16092756.554674037</v>
      </c>
      <c r="Y13" s="15">
        <f t="shared" si="11"/>
        <v>11605983.288714923</v>
      </c>
      <c r="Z13" s="15">
        <f t="shared" si="12"/>
        <v>4486773.2659591138</v>
      </c>
    </row>
    <row r="14" spans="1:26">
      <c r="A14" s="13"/>
      <c r="B14" s="13"/>
      <c r="C14" s="13">
        <v>2015</v>
      </c>
      <c r="D14" s="13">
        <v>3</v>
      </c>
      <c r="E14" s="13">
        <v>163</v>
      </c>
      <c r="F14" s="15">
        <v>20098988.307154901</v>
      </c>
      <c r="G14" s="15">
        <v>19305093.532405399</v>
      </c>
      <c r="H14" s="15">
        <f t="shared" si="0"/>
        <v>20098988.307154901</v>
      </c>
      <c r="I14" s="15">
        <f t="shared" si="1"/>
        <v>19305093.532405399</v>
      </c>
      <c r="J14" s="14">
        <v>0</v>
      </c>
      <c r="K14" s="14">
        <v>0</v>
      </c>
      <c r="L14" s="15">
        <f t="shared" si="2"/>
        <v>793894.77474950254</v>
      </c>
      <c r="M14" s="15">
        <f t="shared" si="3"/>
        <v>0</v>
      </c>
      <c r="N14" s="15">
        <v>2734803.8185367598</v>
      </c>
      <c r="O14" s="19">
        <v>94527377.114245504</v>
      </c>
      <c r="Q14" s="15">
        <f t="shared" si="5"/>
        <v>106210928.69184949</v>
      </c>
      <c r="R14" s="15">
        <v>16695329.1346057</v>
      </c>
      <c r="S14" s="15">
        <v>3421891.0515356902</v>
      </c>
      <c r="T14" s="19">
        <v>22190060.635179099</v>
      </c>
      <c r="U14" s="13">
        <f>R20/N14</f>
        <v>7.5975917654259391</v>
      </c>
      <c r="V14" s="15">
        <f t="shared" si="13"/>
        <v>0</v>
      </c>
      <c r="W14" s="15">
        <f t="shared" si="9"/>
        <v>0</v>
      </c>
      <c r="X14" s="15">
        <f t="shared" si="10"/>
        <v>18558684.828942068</v>
      </c>
      <c r="Y14" s="15">
        <f t="shared" si="11"/>
        <v>14190910.015097639</v>
      </c>
      <c r="Z14" s="15">
        <f t="shared" si="12"/>
        <v>4367774.8138444312</v>
      </c>
    </row>
    <row r="15" spans="1:26">
      <c r="A15" s="13"/>
      <c r="B15" s="13"/>
      <c r="C15" s="13">
        <v>2015</v>
      </c>
      <c r="D15" s="13">
        <v>4</v>
      </c>
      <c r="E15" s="13">
        <v>164</v>
      </c>
      <c r="F15" s="15">
        <v>21719874.092974801</v>
      </c>
      <c r="G15" s="15">
        <v>20860990.166590799</v>
      </c>
      <c r="H15" s="15">
        <f t="shared" si="0"/>
        <v>21719874.092974801</v>
      </c>
      <c r="I15" s="15">
        <f t="shared" si="1"/>
        <v>20860990.166590799</v>
      </c>
      <c r="J15" s="14">
        <v>0</v>
      </c>
      <c r="K15" s="14">
        <v>0</v>
      </c>
      <c r="L15" s="15">
        <f t="shared" si="2"/>
        <v>858883.92638400197</v>
      </c>
      <c r="M15" s="15">
        <f t="shared" si="3"/>
        <v>0</v>
      </c>
      <c r="N15" s="15">
        <v>2602828.7029223</v>
      </c>
      <c r="O15" s="19">
        <v>111875162.87552799</v>
      </c>
      <c r="Q15" s="15">
        <f t="shared" si="5"/>
        <v>114771012.9094142</v>
      </c>
      <c r="R15" s="15">
        <v>16337001.045735599</v>
      </c>
      <c r="S15" s="15">
        <v>4049880.8960941099</v>
      </c>
      <c r="T15" s="19">
        <v>22729747.8617584</v>
      </c>
      <c r="U15" s="13">
        <f>R21/N15</f>
        <v>7.1212342711648358</v>
      </c>
      <c r="V15" s="15">
        <f t="shared" si="13"/>
        <v>0</v>
      </c>
      <c r="W15" s="15">
        <f t="shared" si="9"/>
        <v>0</v>
      </c>
      <c r="X15" s="15">
        <f t="shared" si="10"/>
        <v>18231416.464028634</v>
      </c>
      <c r="Y15" s="15">
        <f t="shared" si="11"/>
        <v>13506090.512790902</v>
      </c>
      <c r="Z15" s="15">
        <f t="shared" si="12"/>
        <v>4725325.9512377325</v>
      </c>
    </row>
    <row r="16" spans="1:26" s="9" customFormat="1">
      <c r="B16" s="10"/>
      <c r="C16" s="9">
        <f t="shared" ref="C16:C47" si="14">C12+1</f>
        <v>2016</v>
      </c>
      <c r="D16" s="9">
        <f t="shared" ref="D16:D47" si="15">D12</f>
        <v>1</v>
      </c>
      <c r="E16" s="9">
        <v>165</v>
      </c>
      <c r="F16" s="12">
        <v>18966435.7673437</v>
      </c>
      <c r="G16" s="12">
        <v>18219854.658934999</v>
      </c>
      <c r="H16" s="12">
        <f t="shared" si="0"/>
        <v>18966435.7673437</v>
      </c>
      <c r="I16" s="12">
        <f t="shared" si="1"/>
        <v>18219854.658934999</v>
      </c>
      <c r="J16" s="11">
        <v>0</v>
      </c>
      <c r="K16" s="11">
        <v>0</v>
      </c>
      <c r="L16" s="12">
        <f t="shared" si="2"/>
        <v>746581.10840870067</v>
      </c>
      <c r="M16" s="12">
        <f t="shared" si="3"/>
        <v>0</v>
      </c>
      <c r="N16" s="12">
        <v>2640788.5999428201</v>
      </c>
      <c r="O16" s="20">
        <v>91414555.230157301</v>
      </c>
      <c r="P16" s="10"/>
      <c r="Q16" s="12">
        <f t="shared" si="5"/>
        <v>100240264.60724892</v>
      </c>
      <c r="R16" s="12">
        <v>17527446.329621602</v>
      </c>
      <c r="S16" s="12">
        <v>3309206.8993316898</v>
      </c>
      <c r="T16" s="20">
        <v>22762488.820735902</v>
      </c>
      <c r="U16" s="10">
        <f>R22/N16</f>
        <v>7.0118358624493222</v>
      </c>
      <c r="V16" s="12">
        <f t="shared" si="13"/>
        <v>0</v>
      </c>
      <c r="W16" s="12">
        <f t="shared" si="9"/>
        <v>0</v>
      </c>
      <c r="X16" s="12">
        <f t="shared" si="10"/>
        <v>17810533.580309913</v>
      </c>
      <c r="Y16" s="12">
        <f t="shared" si="11"/>
        <v>13703064.598884139</v>
      </c>
      <c r="Z16" s="12">
        <f t="shared" si="12"/>
        <v>4107468.9814257715</v>
      </c>
    </row>
    <row r="17" spans="1:26" s="13" customFormat="1">
      <c r="C17" s="13">
        <f t="shared" si="14"/>
        <v>2016</v>
      </c>
      <c r="D17" s="13">
        <f t="shared" si="15"/>
        <v>2</v>
      </c>
      <c r="E17" s="13">
        <v>166</v>
      </c>
      <c r="F17" s="15">
        <v>19546962.265675299</v>
      </c>
      <c r="G17" s="15">
        <v>18776191.272330999</v>
      </c>
      <c r="H17" s="15">
        <f t="shared" si="0"/>
        <v>19546962.265675299</v>
      </c>
      <c r="I17" s="15">
        <f t="shared" si="1"/>
        <v>18776191.272330999</v>
      </c>
      <c r="J17" s="14">
        <v>0</v>
      </c>
      <c r="K17" s="14">
        <v>0</v>
      </c>
      <c r="L17" s="15">
        <f t="shared" si="2"/>
        <v>770770.9933442995</v>
      </c>
      <c r="M17" s="15">
        <f t="shared" si="3"/>
        <v>0</v>
      </c>
      <c r="N17" s="15">
        <v>2605355.52042699</v>
      </c>
      <c r="O17" s="19">
        <v>104116643.41114201</v>
      </c>
      <c r="P17" s="13">
        <v>5.91</v>
      </c>
      <c r="Q17" s="15">
        <f t="shared" si="5"/>
        <v>103301064.50831549</v>
      </c>
      <c r="R17" s="15">
        <v>18813591.301850099</v>
      </c>
      <c r="S17" s="15">
        <v>3769022.49148334</v>
      </c>
      <c r="T17" s="19">
        <v>24440890.5830178</v>
      </c>
      <c r="U17" s="13">
        <f t="shared" ref="U17:U22" si="16">R17/N17</f>
        <v>7.2211224742052682</v>
      </c>
      <c r="V17" s="15">
        <f t="shared" si="13"/>
        <v>0</v>
      </c>
      <c r="W17" s="15">
        <f t="shared" si="9"/>
        <v>0</v>
      </c>
      <c r="X17" s="15">
        <f t="shared" si="10"/>
        <v>17759756.772006247</v>
      </c>
      <c r="Y17" s="15">
        <f t="shared" si="11"/>
        <v>13519202.180834724</v>
      </c>
      <c r="Z17" s="15">
        <f t="shared" si="12"/>
        <v>4240554.5911715226</v>
      </c>
    </row>
    <row r="18" spans="1:26" s="13" customFormat="1">
      <c r="C18" s="13">
        <f t="shared" si="14"/>
        <v>2016</v>
      </c>
      <c r="D18" s="13">
        <f t="shared" si="15"/>
        <v>3</v>
      </c>
      <c r="E18" s="13">
        <v>167</v>
      </c>
      <c r="F18" s="15">
        <v>18601393.201747701</v>
      </c>
      <c r="G18" s="15">
        <v>17865808.172355101</v>
      </c>
      <c r="H18" s="15">
        <f t="shared" si="0"/>
        <v>18601393.201747701</v>
      </c>
      <c r="I18" s="15">
        <f t="shared" si="1"/>
        <v>17865808.172355101</v>
      </c>
      <c r="J18" s="14">
        <v>0</v>
      </c>
      <c r="K18" s="14">
        <v>0</v>
      </c>
      <c r="L18" s="15">
        <f t="shared" si="2"/>
        <v>735585.02939260006</v>
      </c>
      <c r="M18" s="15">
        <f t="shared" si="3"/>
        <v>0</v>
      </c>
      <c r="N18" s="15">
        <v>2268350.2564357999</v>
      </c>
      <c r="O18" s="19">
        <v>90764685.857157201</v>
      </c>
      <c r="P18" s="13">
        <v>5.43</v>
      </c>
      <c r="Q18" s="15">
        <f t="shared" si="5"/>
        <v>98292405.29868786</v>
      </c>
      <c r="R18" s="15">
        <v>16989362.324853901</v>
      </c>
      <c r="S18" s="15">
        <v>3285681.6280290899</v>
      </c>
      <c r="T18" s="19">
        <v>22167728.6392591</v>
      </c>
      <c r="U18" s="13">
        <f t="shared" si="16"/>
        <v>7.4897438244607102</v>
      </c>
      <c r="V18" s="15">
        <f t="shared" si="13"/>
        <v>0</v>
      </c>
      <c r="W18" s="15">
        <f t="shared" si="9"/>
        <v>0</v>
      </c>
      <c r="X18" s="15">
        <f t="shared" si="10"/>
        <v>15817452.062975822</v>
      </c>
      <c r="Y18" s="15">
        <f t="shared" si="11"/>
        <v>11770480.263928814</v>
      </c>
      <c r="Z18" s="15">
        <f t="shared" si="12"/>
        <v>4046971.7990470086</v>
      </c>
    </row>
    <row r="19" spans="1:26" s="13" customFormat="1">
      <c r="C19" s="13">
        <f t="shared" si="14"/>
        <v>2016</v>
      </c>
      <c r="D19" s="13">
        <f t="shared" si="15"/>
        <v>4</v>
      </c>
      <c r="E19" s="13">
        <v>168</v>
      </c>
      <c r="F19" s="15">
        <v>20346348.6420638</v>
      </c>
      <c r="G19" s="15">
        <v>19540370.1162895</v>
      </c>
      <c r="H19" s="15">
        <f t="shared" si="0"/>
        <v>20322932.199613016</v>
      </c>
      <c r="I19" s="15">
        <f t="shared" si="1"/>
        <v>19517656.167112239</v>
      </c>
      <c r="J19" s="14">
        <v>23416.4424507859</v>
      </c>
      <c r="K19" s="14">
        <v>22713.949177262301</v>
      </c>
      <c r="L19" s="15">
        <f t="shared" si="2"/>
        <v>805276.03250077739</v>
      </c>
      <c r="M19" s="15">
        <f t="shared" si="3"/>
        <v>702.49327352359978</v>
      </c>
      <c r="N19" s="15">
        <v>3682918.2738983599</v>
      </c>
      <c r="O19" s="19">
        <v>112083822.294624</v>
      </c>
      <c r="P19" s="13">
        <v>6.14</v>
      </c>
      <c r="Q19" s="15">
        <f t="shared" si="5"/>
        <v>107380385.59189004</v>
      </c>
      <c r="R19" s="15">
        <v>21412355.855613802</v>
      </c>
      <c r="S19" s="15">
        <v>4057434.3670653901</v>
      </c>
      <c r="T19" s="19">
        <v>27652287.472387102</v>
      </c>
      <c r="U19" s="13">
        <f t="shared" si="16"/>
        <v>5.8139644334135268</v>
      </c>
      <c r="V19" s="15">
        <f t="shared" si="13"/>
        <v>124965.4466748345</v>
      </c>
      <c r="W19" s="15">
        <f t="shared" si="9"/>
        <v>3864.9107219022271</v>
      </c>
      <c r="X19" s="15">
        <f t="shared" si="10"/>
        <v>23541071.567093499</v>
      </c>
      <c r="Y19" s="15">
        <f t="shared" si="11"/>
        <v>19110680.431115478</v>
      </c>
      <c r="Z19" s="15">
        <f t="shared" si="12"/>
        <v>4430391.1359780226</v>
      </c>
    </row>
    <row r="20" spans="1:26" s="9" customFormat="1">
      <c r="B20" s="10"/>
      <c r="C20" s="9">
        <f t="shared" si="14"/>
        <v>2017</v>
      </c>
      <c r="D20" s="9">
        <f t="shared" si="15"/>
        <v>1</v>
      </c>
      <c r="E20" s="9">
        <v>169</v>
      </c>
      <c r="F20" s="12">
        <v>19478248.1474921</v>
      </c>
      <c r="G20" s="12">
        <v>18705902.607805099</v>
      </c>
      <c r="H20" s="12">
        <f t="shared" si="0"/>
        <v>19407323.084039904</v>
      </c>
      <c r="I20" s="12">
        <f t="shared" si="1"/>
        <v>18637105.296256471</v>
      </c>
      <c r="J20" s="11">
        <v>70925.063452193703</v>
      </c>
      <c r="K20" s="11">
        <v>68797.311548627898</v>
      </c>
      <c r="L20" s="12">
        <f t="shared" si="2"/>
        <v>770217.78778343275</v>
      </c>
      <c r="M20" s="12">
        <f t="shared" si="3"/>
        <v>2127.7519035658042</v>
      </c>
      <c r="N20" s="12">
        <v>4044937.0903777201</v>
      </c>
      <c r="O20" s="20">
        <v>99073334.555400699</v>
      </c>
      <c r="P20" s="10">
        <v>5.69</v>
      </c>
      <c r="Q20" s="12">
        <f t="shared" si="5"/>
        <v>102535854.50495079</v>
      </c>
      <c r="R20" s="12">
        <v>20777922.971770301</v>
      </c>
      <c r="S20" s="12">
        <v>3586454.71090551</v>
      </c>
      <c r="T20" s="20">
        <v>25889654.834212899</v>
      </c>
      <c r="U20" s="10">
        <f t="shared" si="16"/>
        <v>5.1367728366400973</v>
      </c>
      <c r="V20" s="12">
        <f t="shared" si="13"/>
        <v>378502.50965201209</v>
      </c>
      <c r="W20" s="12">
        <f t="shared" si="9"/>
        <v>11706.263185113738</v>
      </c>
      <c r="X20" s="12">
        <f t="shared" si="10"/>
        <v>25226708.808189593</v>
      </c>
      <c r="Y20" s="12">
        <f t="shared" si="11"/>
        <v>20989197.790791929</v>
      </c>
      <c r="Z20" s="12">
        <f t="shared" si="12"/>
        <v>4237511.0173976626</v>
      </c>
    </row>
    <row r="21" spans="1:26" s="13" customFormat="1">
      <c r="C21" s="13">
        <f t="shared" si="14"/>
        <v>2017</v>
      </c>
      <c r="D21" s="13">
        <f t="shared" si="15"/>
        <v>2</v>
      </c>
      <c r="E21" s="13">
        <v>170</v>
      </c>
      <c r="F21" s="15">
        <v>20836062.496246099</v>
      </c>
      <c r="G21" s="15">
        <v>20007746.7743144</v>
      </c>
      <c r="H21" s="15">
        <f t="shared" si="0"/>
        <v>20731500.501250312</v>
      </c>
      <c r="I21" s="15">
        <f t="shared" si="1"/>
        <v>19906321.639168486</v>
      </c>
      <c r="J21" s="14">
        <v>104561.99499578901</v>
      </c>
      <c r="K21" s="14">
        <v>101425.135145915</v>
      </c>
      <c r="L21" s="15">
        <f t="shared" si="2"/>
        <v>825178.86208182573</v>
      </c>
      <c r="M21" s="15">
        <f t="shared" si="3"/>
        <v>3136.859849874003</v>
      </c>
      <c r="N21" s="15">
        <v>3730411.4550264599</v>
      </c>
      <c r="O21" s="19">
        <v>118311548.494431</v>
      </c>
      <c r="Q21" s="15">
        <f t="shared" si="5"/>
        <v>109518708.34428991</v>
      </c>
      <c r="R21" s="15">
        <v>18535352.961221799</v>
      </c>
      <c r="S21" s="15">
        <v>4282878.0554983998</v>
      </c>
      <c r="T21" s="19">
        <v>24020927.786342502</v>
      </c>
      <c r="U21" s="13">
        <f t="shared" si="16"/>
        <v>4.9687154311749584</v>
      </c>
      <c r="V21" s="15">
        <f t="shared" si="13"/>
        <v>558011.16831997735</v>
      </c>
      <c r="W21" s="15">
        <f t="shared" si="9"/>
        <v>17258.077370722836</v>
      </c>
      <c r="X21" s="15">
        <f t="shared" si="10"/>
        <v>23897013.405811135</v>
      </c>
      <c r="Y21" s="15">
        <f t="shared" si="11"/>
        <v>19357122.773762275</v>
      </c>
      <c r="Z21" s="15">
        <f t="shared" si="12"/>
        <v>4539890.6320488593</v>
      </c>
    </row>
    <row r="22" spans="1:26" s="13" customFormat="1">
      <c r="C22" s="13">
        <f t="shared" si="14"/>
        <v>2017</v>
      </c>
      <c r="D22" s="13">
        <f t="shared" si="15"/>
        <v>3</v>
      </c>
      <c r="E22" s="13">
        <v>171</v>
      </c>
      <c r="F22" s="15">
        <v>19987465.472014099</v>
      </c>
      <c r="G22" s="15">
        <v>19192889.072075699</v>
      </c>
      <c r="H22" s="15">
        <f t="shared" si="0"/>
        <v>19861660.624271862</v>
      </c>
      <c r="I22" s="15">
        <f t="shared" si="1"/>
        <v>19070858.369765729</v>
      </c>
      <c r="J22" s="14">
        <v>125804.847742236</v>
      </c>
      <c r="K22" s="14">
        <v>122030.702309969</v>
      </c>
      <c r="L22" s="15">
        <f t="shared" si="2"/>
        <v>790802.2545061335</v>
      </c>
      <c r="M22" s="15">
        <f t="shared" si="3"/>
        <v>3774.1454322670033</v>
      </c>
      <c r="N22" s="15">
        <v>3334119.1810467402</v>
      </c>
      <c r="O22" s="19">
        <v>103254577.73677801</v>
      </c>
      <c r="Q22" s="15">
        <f t="shared" si="5"/>
        <v>104922235.93755201</v>
      </c>
      <c r="R22" s="15">
        <v>18516776.210226402</v>
      </c>
      <c r="S22" s="15">
        <v>3737815.71407136</v>
      </c>
      <c r="T22" s="19">
        <v>24278813.710319798</v>
      </c>
      <c r="U22" s="13">
        <f t="shared" si="16"/>
        <v>5.5537235487824095</v>
      </c>
      <c r="V22" s="15">
        <f t="shared" si="13"/>
        <v>671376.9192314035</v>
      </c>
      <c r="W22" s="15">
        <f t="shared" si="9"/>
        <v>20764.234615403795</v>
      </c>
      <c r="X22" s="15">
        <f t="shared" si="10"/>
        <v>21651520.960093699</v>
      </c>
      <c r="Y22" s="15">
        <f t="shared" si="11"/>
        <v>17300760.280187298</v>
      </c>
      <c r="Z22" s="15">
        <f t="shared" si="12"/>
        <v>4350760.6799063999</v>
      </c>
    </row>
    <row r="23" spans="1:26">
      <c r="A23" s="13"/>
      <c r="B23" s="13"/>
      <c r="C23" s="13">
        <f t="shared" si="14"/>
        <v>2017</v>
      </c>
      <c r="D23" s="13">
        <f t="shared" si="15"/>
        <v>4</v>
      </c>
      <c r="E23" s="13">
        <v>172</v>
      </c>
      <c r="F23" s="15">
        <v>21788404.272250399</v>
      </c>
      <c r="G23" s="15">
        <v>20921150.851169601</v>
      </c>
      <c r="H23" s="15">
        <f t="shared" si="0"/>
        <v>21614175.546486236</v>
      </c>
      <c r="I23" s="15">
        <f t="shared" si="1"/>
        <v>20752148.987178367</v>
      </c>
      <c r="J23" s="14">
        <v>174228.725764161</v>
      </c>
      <c r="K23" s="14">
        <v>169001.86399123599</v>
      </c>
      <c r="L23" s="15">
        <f t="shared" si="2"/>
        <v>862026.55930786952</v>
      </c>
      <c r="M23" s="15">
        <f t="shared" si="3"/>
        <v>5226.8617729250109</v>
      </c>
      <c r="N23" s="15">
        <v>3810173.3554979502</v>
      </c>
      <c r="O23" s="21">
        <v>124728426.72428501</v>
      </c>
      <c r="Q23" s="15">
        <f t="shared" si="5"/>
        <v>114172200.85362665</v>
      </c>
      <c r="R23" s="15">
        <v>18747481.398794301</v>
      </c>
      <c r="S23" s="15">
        <v>4515169.0474191196</v>
      </c>
      <c r="T23" s="21">
        <v>24785174.047673602</v>
      </c>
      <c r="V23" s="15">
        <f t="shared" si="13"/>
        <v>929798.39206851413</v>
      </c>
      <c r="W23" s="15">
        <f t="shared" si="9"/>
        <v>28756.651301089089</v>
      </c>
      <c r="X23" s="15">
        <f t="shared" si="10"/>
        <v>24513623.444839194</v>
      </c>
      <c r="Y23" s="15">
        <f t="shared" si="11"/>
        <v>19771007.65448096</v>
      </c>
      <c r="Z23" s="15">
        <f t="shared" si="12"/>
        <v>4742615.7903582351</v>
      </c>
    </row>
    <row r="24" spans="1:26" s="9" customFormat="1">
      <c r="B24" s="10"/>
      <c r="C24" s="9">
        <f t="shared" si="14"/>
        <v>2018</v>
      </c>
      <c r="D24" s="9">
        <f t="shared" si="15"/>
        <v>1</v>
      </c>
      <c r="E24" s="9">
        <v>173</v>
      </c>
      <c r="F24" s="12">
        <v>20443348.738681499</v>
      </c>
      <c r="G24" s="12">
        <v>19627256.4592513</v>
      </c>
      <c r="H24" s="12">
        <f t="shared" si="0"/>
        <v>20256617.418098118</v>
      </c>
      <c r="I24" s="12">
        <f t="shared" si="1"/>
        <v>19446127.078285422</v>
      </c>
      <c r="J24" s="11">
        <v>186731.32058337901</v>
      </c>
      <c r="K24" s="11">
        <v>181129.380965877</v>
      </c>
      <c r="L24" s="12">
        <f t="shared" si="2"/>
        <v>810490.33981269598</v>
      </c>
      <c r="M24" s="12">
        <f t="shared" si="3"/>
        <v>5601.9396175020083</v>
      </c>
      <c r="N24" s="12">
        <v>4075268.3892818098</v>
      </c>
      <c r="O24" s="10"/>
      <c r="P24" s="10"/>
      <c r="Q24" s="12">
        <f t="shared" si="5"/>
        <v>106986853.64965804</v>
      </c>
      <c r="R24" s="12"/>
      <c r="S24" s="12"/>
      <c r="T24" s="10"/>
      <c r="U24" s="10"/>
      <c r="V24" s="12">
        <f t="shared" si="13"/>
        <v>996520.4122669989</v>
      </c>
      <c r="W24" s="12">
        <f t="shared" si="9"/>
        <v>30820.218936096368</v>
      </c>
      <c r="X24" s="12">
        <f t="shared" si="10"/>
        <v>25605665.761332996</v>
      </c>
      <c r="Y24" s="12">
        <f t="shared" si="11"/>
        <v>21146587.044994179</v>
      </c>
      <c r="Z24" s="12">
        <f t="shared" si="12"/>
        <v>4459078.7163388189</v>
      </c>
    </row>
    <row r="25" spans="1:26" s="13" customFormat="1">
      <c r="C25" s="13">
        <f t="shared" si="14"/>
        <v>2018</v>
      </c>
      <c r="D25" s="13">
        <f t="shared" si="15"/>
        <v>2</v>
      </c>
      <c r="E25" s="13">
        <v>174</v>
      </c>
      <c r="F25" s="15">
        <v>20242590.134086002</v>
      </c>
      <c r="G25" s="15">
        <v>19433585.1900176</v>
      </c>
      <c r="H25" s="15">
        <f t="shared" si="0"/>
        <v>20024399.757584445</v>
      </c>
      <c r="I25" s="15">
        <f t="shared" si="1"/>
        <v>19221940.524811093</v>
      </c>
      <c r="J25" s="14">
        <v>218190.376501555</v>
      </c>
      <c r="K25" s="14">
        <v>211644.66520650801</v>
      </c>
      <c r="L25" s="15">
        <f t="shared" si="2"/>
        <v>802459.23277335241</v>
      </c>
      <c r="M25" s="15">
        <f t="shared" si="3"/>
        <v>6545.7112950469891</v>
      </c>
      <c r="N25" s="15">
        <v>3035742.35236284</v>
      </c>
      <c r="Q25" s="15">
        <f t="shared" si="5"/>
        <v>105753445.37816925</v>
      </c>
      <c r="R25" s="15"/>
      <c r="S25" s="15"/>
      <c r="V25" s="15">
        <f t="shared" si="13"/>
        <v>1164406.5026945206</v>
      </c>
      <c r="W25" s="15">
        <f t="shared" si="9"/>
        <v>36012.572248286066</v>
      </c>
      <c r="X25" s="15">
        <f t="shared" si="10"/>
        <v>20167375.432690784</v>
      </c>
      <c r="Y25" s="15">
        <f t="shared" si="11"/>
        <v>15752481.497722771</v>
      </c>
      <c r="Z25" s="15">
        <f t="shared" si="12"/>
        <v>4414893.9349680115</v>
      </c>
    </row>
    <row r="26" spans="1:26" s="13" customFormat="1">
      <c r="C26" s="13">
        <f t="shared" si="14"/>
        <v>2018</v>
      </c>
      <c r="D26" s="13">
        <f t="shared" si="15"/>
        <v>3</v>
      </c>
      <c r="E26" s="13">
        <v>175</v>
      </c>
      <c r="F26" s="15">
        <v>20110643.024080399</v>
      </c>
      <c r="G26" s="15">
        <v>19305521.287766401</v>
      </c>
      <c r="H26" s="15">
        <f t="shared" si="0"/>
        <v>19866795.392881464</v>
      </c>
      <c r="I26" s="15">
        <f t="shared" si="1"/>
        <v>19068989.085503433</v>
      </c>
      <c r="J26" s="14">
        <v>243847.63119893699</v>
      </c>
      <c r="K26" s="14">
        <v>236532.20226296899</v>
      </c>
      <c r="L26" s="15">
        <f t="shared" si="2"/>
        <v>797806.30737803131</v>
      </c>
      <c r="M26" s="15">
        <f t="shared" si="3"/>
        <v>7315.4289359679969</v>
      </c>
      <c r="N26" s="15">
        <v>2894836.52334709</v>
      </c>
      <c r="Q26" s="15">
        <f t="shared" si="5"/>
        <v>104911951.68706888</v>
      </c>
      <c r="R26" s="15"/>
      <c r="S26" s="15"/>
      <c r="V26" s="15">
        <f t="shared" si="13"/>
        <v>1301330.3885686018</v>
      </c>
      <c r="W26" s="15">
        <f t="shared" si="9"/>
        <v>40247.331605213847</v>
      </c>
      <c r="X26" s="15">
        <f t="shared" si="10"/>
        <v>19410615.393399805</v>
      </c>
      <c r="Y26" s="15">
        <f t="shared" si="11"/>
        <v>15021320.481121914</v>
      </c>
      <c r="Z26" s="15">
        <f t="shared" si="12"/>
        <v>4389294.9122778904</v>
      </c>
    </row>
    <row r="27" spans="1:26" s="13" customFormat="1">
      <c r="C27" s="13">
        <f t="shared" si="14"/>
        <v>2018</v>
      </c>
      <c r="D27" s="13">
        <f t="shared" si="15"/>
        <v>4</v>
      </c>
      <c r="E27" s="13">
        <v>176</v>
      </c>
      <c r="F27" s="15">
        <v>20263757.256366901</v>
      </c>
      <c r="G27" s="15">
        <v>19450654.632480901</v>
      </c>
      <c r="H27" s="15">
        <f t="shared" si="0"/>
        <v>20005691.638183936</v>
      </c>
      <c r="I27" s="15">
        <f t="shared" si="1"/>
        <v>19200330.982843425</v>
      </c>
      <c r="J27" s="14">
        <v>258065.61818296401</v>
      </c>
      <c r="K27" s="14">
        <v>250323.649637475</v>
      </c>
      <c r="L27" s="15">
        <f t="shared" si="2"/>
        <v>805360.65534051135</v>
      </c>
      <c r="M27" s="15">
        <f t="shared" si="3"/>
        <v>7741.9685454890132</v>
      </c>
      <c r="N27" s="15">
        <v>2961723.2741804998</v>
      </c>
      <c r="Q27" s="15">
        <f t="shared" si="5"/>
        <v>105634556.0541088</v>
      </c>
      <c r="R27" s="15"/>
      <c r="S27" s="15"/>
      <c r="V27" s="15">
        <f t="shared" si="13"/>
        <v>1377206.8628883064</v>
      </c>
      <c r="W27" s="15">
        <f t="shared" si="9"/>
        <v>42594.026687267731</v>
      </c>
      <c r="X27" s="15">
        <f t="shared" si="10"/>
        <v>19799252.855037179</v>
      </c>
      <c r="Y27" s="15">
        <f t="shared" si="11"/>
        <v>15368396.149162713</v>
      </c>
      <c r="Z27" s="15">
        <f t="shared" si="12"/>
        <v>4430856.7058744645</v>
      </c>
    </row>
    <row r="28" spans="1:26" s="9" customFormat="1">
      <c r="B28" s="10"/>
      <c r="C28" s="9">
        <f t="shared" si="14"/>
        <v>2019</v>
      </c>
      <c r="D28" s="9">
        <f t="shared" si="15"/>
        <v>1</v>
      </c>
      <c r="E28" s="9">
        <v>177</v>
      </c>
      <c r="F28" s="12">
        <v>20460842.038677201</v>
      </c>
      <c r="G28" s="12">
        <v>19638739.863629501</v>
      </c>
      <c r="H28" s="12">
        <f t="shared" si="0"/>
        <v>20171169.104302146</v>
      </c>
      <c r="I28" s="12">
        <f t="shared" si="1"/>
        <v>19357757.117285699</v>
      </c>
      <c r="J28" s="11">
        <v>289672.93437505502</v>
      </c>
      <c r="K28" s="11">
        <v>280982.74634380301</v>
      </c>
      <c r="L28" s="12">
        <f t="shared" si="2"/>
        <v>813411.98701644689</v>
      </c>
      <c r="M28" s="12">
        <f t="shared" si="3"/>
        <v>8690.1880312520079</v>
      </c>
      <c r="N28" s="12">
        <v>3390201.77187591</v>
      </c>
      <c r="O28" s="10"/>
      <c r="P28" s="10"/>
      <c r="Q28" s="12">
        <f t="shared" si="5"/>
        <v>106500668.1975913</v>
      </c>
      <c r="R28" s="12"/>
      <c r="S28" s="12"/>
      <c r="T28" s="10"/>
      <c r="U28" s="10"/>
      <c r="V28" s="12">
        <f t="shared" si="13"/>
        <v>1545884.1670705557</v>
      </c>
      <c r="W28" s="12">
        <f t="shared" si="9"/>
        <v>47810.850527957358</v>
      </c>
      <c r="X28" s="12">
        <f t="shared" si="10"/>
        <v>22066925.867833849</v>
      </c>
      <c r="Y28" s="12">
        <f t="shared" si="11"/>
        <v>17591773.110605281</v>
      </c>
      <c r="Z28" s="12">
        <f t="shared" si="12"/>
        <v>4475152.7572285691</v>
      </c>
    </row>
    <row r="29" spans="1:26" s="13" customFormat="1">
      <c r="C29" s="13">
        <f t="shared" si="14"/>
        <v>2019</v>
      </c>
      <c r="D29" s="13">
        <f t="shared" si="15"/>
        <v>2</v>
      </c>
      <c r="E29" s="13">
        <v>178</v>
      </c>
      <c r="F29" s="15">
        <v>20681831.5324453</v>
      </c>
      <c r="G29" s="15">
        <v>19850524.094610501</v>
      </c>
      <c r="H29" s="15">
        <f t="shared" si="0"/>
        <v>20369959.590099838</v>
      </c>
      <c r="I29" s="15">
        <f t="shared" si="1"/>
        <v>19548008.310535401</v>
      </c>
      <c r="J29" s="14">
        <v>311871.94234546297</v>
      </c>
      <c r="K29" s="14">
        <v>302515.78407509997</v>
      </c>
      <c r="L29" s="15">
        <f t="shared" si="2"/>
        <v>821951.27956443653</v>
      </c>
      <c r="M29" s="15">
        <f t="shared" si="3"/>
        <v>9356.1582703629974</v>
      </c>
      <c r="N29" s="15">
        <v>2837152.0743790902</v>
      </c>
      <c r="Q29" s="15">
        <f t="shared" si="5"/>
        <v>107547374.12967417</v>
      </c>
      <c r="R29" s="15"/>
      <c r="S29" s="15"/>
      <c r="V29" s="15">
        <f t="shared" si="13"/>
        <v>1664352.587394895</v>
      </c>
      <c r="W29" s="15">
        <f t="shared" si="9"/>
        <v>51474.822290558703</v>
      </c>
      <c r="X29" s="15">
        <f t="shared" si="10"/>
        <v>19244129.026535612</v>
      </c>
      <c r="Y29" s="15">
        <f t="shared" si="11"/>
        <v>14721995.60120663</v>
      </c>
      <c r="Z29" s="15">
        <f t="shared" si="12"/>
        <v>4522133.4253289821</v>
      </c>
    </row>
    <row r="30" spans="1:26" s="13" customFormat="1">
      <c r="C30" s="13">
        <f t="shared" si="14"/>
        <v>2019</v>
      </c>
      <c r="D30" s="13">
        <f t="shared" si="15"/>
        <v>3</v>
      </c>
      <c r="E30" s="13">
        <v>179</v>
      </c>
      <c r="F30" s="15">
        <v>20863212.998858299</v>
      </c>
      <c r="G30" s="15">
        <v>20023591.147656199</v>
      </c>
      <c r="H30" s="15">
        <f t="shared" si="0"/>
        <v>20520025.937815949</v>
      </c>
      <c r="I30" s="15">
        <f t="shared" si="1"/>
        <v>19690699.698445119</v>
      </c>
      <c r="J30" s="14">
        <v>343187.06104234903</v>
      </c>
      <c r="K30" s="14">
        <v>332891.44921107899</v>
      </c>
      <c r="L30" s="15">
        <f t="shared" si="2"/>
        <v>829326.23937083036</v>
      </c>
      <c r="M30" s="15">
        <f t="shared" si="3"/>
        <v>10295.611831270042</v>
      </c>
      <c r="N30" s="15">
        <v>2777767.3726838599</v>
      </c>
      <c r="Q30" s="15">
        <f t="shared" si="5"/>
        <v>108332420.04518762</v>
      </c>
      <c r="R30" s="15"/>
      <c r="S30" s="15"/>
      <c r="V30" s="15">
        <f t="shared" si="13"/>
        <v>1831470.5347029171</v>
      </c>
      <c r="W30" s="15">
        <f t="shared" si="9"/>
        <v>56643.418599056859</v>
      </c>
      <c r="X30" s="15">
        <f t="shared" si="10"/>
        <v>18976556.38002592</v>
      </c>
      <c r="Y30" s="15">
        <f t="shared" si="11"/>
        <v>14413848.101807086</v>
      </c>
      <c r="Z30" s="15">
        <f t="shared" si="12"/>
        <v>4562708.2782188328</v>
      </c>
    </row>
    <row r="31" spans="1:26" s="13" customFormat="1">
      <c r="C31" s="13">
        <f t="shared" si="14"/>
        <v>2019</v>
      </c>
      <c r="D31" s="13">
        <f t="shared" si="15"/>
        <v>4</v>
      </c>
      <c r="E31" s="13">
        <v>180</v>
      </c>
      <c r="F31" s="15">
        <v>20952799.788168401</v>
      </c>
      <c r="G31" s="15">
        <v>20108712.547432698</v>
      </c>
      <c r="H31" s="15">
        <f t="shared" si="0"/>
        <v>20573475.342863247</v>
      </c>
      <c r="I31" s="15">
        <f t="shared" si="1"/>
        <v>19740767.835486699</v>
      </c>
      <c r="J31" s="14">
        <v>379324.44530515501</v>
      </c>
      <c r="K31" s="14">
        <v>367944.71194600099</v>
      </c>
      <c r="L31" s="15">
        <f t="shared" si="2"/>
        <v>832707.5073765479</v>
      </c>
      <c r="M31" s="15">
        <f t="shared" si="3"/>
        <v>11379.733359154023</v>
      </c>
      <c r="N31" s="15">
        <v>2822032.3554390101</v>
      </c>
      <c r="Q31" s="15">
        <f t="shared" si="5"/>
        <v>108607880.16270173</v>
      </c>
      <c r="R31" s="15"/>
      <c r="S31" s="15"/>
      <c r="V31" s="15">
        <f t="shared" si="13"/>
        <v>2024323.2438859106</v>
      </c>
      <c r="W31" s="15">
        <f t="shared" si="9"/>
        <v>62607.935377911199</v>
      </c>
      <c r="X31" s="15">
        <f t="shared" si="10"/>
        <v>19224850.324901376</v>
      </c>
      <c r="Y31" s="15">
        <f t="shared" si="11"/>
        <v>14643539.307750434</v>
      </c>
      <c r="Z31" s="15">
        <f t="shared" si="12"/>
        <v>4581311.0171509422</v>
      </c>
    </row>
    <row r="32" spans="1:26" s="9" customFormat="1">
      <c r="B32" s="10"/>
      <c r="C32" s="9">
        <f t="shared" si="14"/>
        <v>2020</v>
      </c>
      <c r="D32" s="9">
        <f t="shared" si="15"/>
        <v>1</v>
      </c>
      <c r="E32" s="9">
        <v>181</v>
      </c>
      <c r="F32" s="12">
        <v>21371427.258196</v>
      </c>
      <c r="G32" s="12">
        <v>20509759.454502601</v>
      </c>
      <c r="H32" s="12">
        <f t="shared" si="0"/>
        <v>20945230.342553671</v>
      </c>
      <c r="I32" s="12">
        <f t="shared" si="1"/>
        <v>20096348.446329542</v>
      </c>
      <c r="J32" s="11">
        <v>426196.91564232903</v>
      </c>
      <c r="K32" s="11">
        <v>413411.00817305897</v>
      </c>
      <c r="L32" s="12">
        <f t="shared" si="2"/>
        <v>848881.89622412995</v>
      </c>
      <c r="M32" s="12">
        <f t="shared" si="3"/>
        <v>12785.907469270052</v>
      </c>
      <c r="N32" s="12">
        <v>3331692.1799628302</v>
      </c>
      <c r="O32" s="10"/>
      <c r="P32" s="10"/>
      <c r="Q32" s="12">
        <f t="shared" si="5"/>
        <v>110564179.77031764</v>
      </c>
      <c r="R32" s="12"/>
      <c r="S32" s="12"/>
      <c r="T32" s="10"/>
      <c r="U32" s="10"/>
      <c r="V32" s="12">
        <f t="shared" si="13"/>
        <v>2274465.3910010541</v>
      </c>
      <c r="W32" s="12">
        <f t="shared" si="9"/>
        <v>70344.290443332604</v>
      </c>
      <c r="X32" s="12">
        <f t="shared" si="10"/>
        <v>21958464.292399518</v>
      </c>
      <c r="Y32" s="12">
        <f t="shared" si="11"/>
        <v>17288166.560025409</v>
      </c>
      <c r="Z32" s="12">
        <f t="shared" si="12"/>
        <v>4670297.7323741103</v>
      </c>
    </row>
    <row r="33" spans="2:26" s="13" customFormat="1">
      <c r="C33" s="13">
        <f t="shared" si="14"/>
        <v>2020</v>
      </c>
      <c r="D33" s="13">
        <f t="shared" si="15"/>
        <v>2</v>
      </c>
      <c r="E33" s="13">
        <v>182</v>
      </c>
      <c r="F33" s="15">
        <v>21417004.891241498</v>
      </c>
      <c r="G33" s="15">
        <v>20552288.5933378</v>
      </c>
      <c r="H33" s="15">
        <f t="shared" si="0"/>
        <v>20974956.663327526</v>
      </c>
      <c r="I33" s="15">
        <f t="shared" si="1"/>
        <v>20123501.812261246</v>
      </c>
      <c r="J33" s="14">
        <v>442048.22791397199</v>
      </c>
      <c r="K33" s="14">
        <v>428786.78107655299</v>
      </c>
      <c r="L33" s="15">
        <f t="shared" si="2"/>
        <v>851454.85106628016</v>
      </c>
      <c r="M33" s="15">
        <f t="shared" si="3"/>
        <v>13261.446837419004</v>
      </c>
      <c r="N33" s="15">
        <v>2766365.3367872499</v>
      </c>
      <c r="Q33" s="15">
        <f t="shared" si="5"/>
        <v>110713569.57813571</v>
      </c>
      <c r="R33" s="15"/>
      <c r="S33" s="15"/>
      <c r="V33" s="15">
        <f t="shared" si="13"/>
        <v>2359058.3569296473</v>
      </c>
      <c r="W33" s="15">
        <f t="shared" si="9"/>
        <v>72960.567740091297</v>
      </c>
      <c r="X33" s="15">
        <f t="shared" si="10"/>
        <v>19039136.254107788</v>
      </c>
      <c r="Y33" s="15">
        <f t="shared" si="11"/>
        <v>14354682.883336578</v>
      </c>
      <c r="Z33" s="15">
        <f t="shared" si="12"/>
        <v>4684453.3707712125</v>
      </c>
    </row>
    <row r="34" spans="2:26" s="13" customFormat="1">
      <c r="C34" s="13">
        <f t="shared" si="14"/>
        <v>2020</v>
      </c>
      <c r="D34" s="13">
        <f t="shared" si="15"/>
        <v>3</v>
      </c>
      <c r="E34" s="13">
        <v>183</v>
      </c>
      <c r="F34" s="15">
        <v>21522101.479393099</v>
      </c>
      <c r="G34" s="15">
        <v>20650965.688301899</v>
      </c>
      <c r="H34" s="15">
        <f t="shared" ref="H34:H65" si="17">F34-J34</f>
        <v>21073609.225700699</v>
      </c>
      <c r="I34" s="15">
        <f t="shared" ref="I34:I65" si="18">G34-K34</f>
        <v>20215928.202220272</v>
      </c>
      <c r="J34" s="14">
        <v>448492.25369239802</v>
      </c>
      <c r="K34" s="14">
        <v>435037.48608162598</v>
      </c>
      <c r="L34" s="15">
        <f t="shared" ref="L34:L65" si="19">H34-I34</f>
        <v>857681.02348042652</v>
      </c>
      <c r="M34" s="15">
        <f t="shared" ref="M34:M65" si="20">J34-K34</f>
        <v>13454.767610772047</v>
      </c>
      <c r="N34" s="15">
        <v>2695630.9187467801</v>
      </c>
      <c r="Q34" s="15">
        <f t="shared" ref="Q34:Q65" si="21">I34*5.5017049523</f>
        <v>111222072.3054965</v>
      </c>
      <c r="R34" s="15"/>
      <c r="S34" s="15"/>
      <c r="V34" s="15">
        <f t="shared" si="13"/>
        <v>2393447.8916114238</v>
      </c>
      <c r="W34" s="15">
        <f t="shared" si="9"/>
        <v>74024.161596230217</v>
      </c>
      <c r="X34" s="15">
        <f t="shared" si="10"/>
        <v>18706349.586243298</v>
      </c>
      <c r="Y34" s="15">
        <f t="shared" si="11"/>
        <v>13987641.651867304</v>
      </c>
      <c r="Z34" s="15">
        <f t="shared" si="12"/>
        <v>4718707.9343759948</v>
      </c>
    </row>
    <row r="35" spans="2:26" s="13" customFormat="1">
      <c r="C35" s="13">
        <f t="shared" si="14"/>
        <v>2020</v>
      </c>
      <c r="D35" s="13">
        <f t="shared" si="15"/>
        <v>4</v>
      </c>
      <c r="E35" s="13">
        <v>184</v>
      </c>
      <c r="F35" s="15">
        <v>21575814.525770299</v>
      </c>
      <c r="G35" s="15">
        <v>20700846.2257316</v>
      </c>
      <c r="H35" s="15">
        <f t="shared" si="17"/>
        <v>21116507.445378885</v>
      </c>
      <c r="I35" s="15">
        <f t="shared" si="18"/>
        <v>20255318.357751928</v>
      </c>
      <c r="J35" s="14">
        <v>459307.080391414</v>
      </c>
      <c r="K35" s="14">
        <v>445527.86797967099</v>
      </c>
      <c r="L35" s="15">
        <f t="shared" si="19"/>
        <v>861189.0876269564</v>
      </c>
      <c r="M35" s="15">
        <f t="shared" si="20"/>
        <v>13779.212411743007</v>
      </c>
      <c r="N35" s="15">
        <v>2747129.9693292701</v>
      </c>
      <c r="Q35" s="15">
        <f t="shared" si="21"/>
        <v>111438785.31925689</v>
      </c>
      <c r="R35" s="15"/>
      <c r="S35" s="15"/>
      <c r="V35" s="15">
        <f t="shared" si="13"/>
        <v>2451162.8776514162</v>
      </c>
      <c r="W35" s="15">
        <f t="shared" si="9"/>
        <v>75809.161164480131</v>
      </c>
      <c r="X35" s="15">
        <f t="shared" si="10"/>
        <v>18992878.738419976</v>
      </c>
      <c r="Y35" s="15">
        <f t="shared" si="11"/>
        <v>14254870.470156031</v>
      </c>
      <c r="Z35" s="15">
        <f t="shared" si="12"/>
        <v>4738008.2682639444</v>
      </c>
    </row>
    <row r="36" spans="2:26" s="9" customFormat="1">
      <c r="B36" s="10"/>
      <c r="C36" s="9">
        <f t="shared" si="14"/>
        <v>2021</v>
      </c>
      <c r="D36" s="9">
        <f t="shared" si="15"/>
        <v>1</v>
      </c>
      <c r="E36" s="9">
        <v>185</v>
      </c>
      <c r="F36" s="12">
        <v>21713635.158017199</v>
      </c>
      <c r="G36" s="12">
        <v>20831405.259153601</v>
      </c>
      <c r="H36" s="12">
        <f t="shared" si="17"/>
        <v>21217944.888569035</v>
      </c>
      <c r="I36" s="12">
        <f t="shared" si="18"/>
        <v>20350585.697788883</v>
      </c>
      <c r="J36" s="11">
        <v>495690.26944816398</v>
      </c>
      <c r="K36" s="11">
        <v>480819.561364719</v>
      </c>
      <c r="L36" s="12">
        <f t="shared" si="19"/>
        <v>867359.19078015164</v>
      </c>
      <c r="M36" s="12">
        <f t="shared" si="20"/>
        <v>14870.708083444973</v>
      </c>
      <c r="N36" s="12">
        <v>3308388.7959269001</v>
      </c>
      <c r="O36" s="10"/>
      <c r="P36" s="10"/>
      <c r="Q36" s="12">
        <f t="shared" si="21"/>
        <v>111962918.11573064</v>
      </c>
      <c r="R36" s="12"/>
      <c r="S36" s="12"/>
      <c r="T36" s="10"/>
      <c r="U36" s="10"/>
      <c r="V36" s="12">
        <f t="shared" si="13"/>
        <v>2645327.3619229882</v>
      </c>
      <c r="W36" s="12">
        <f t="shared" si="9"/>
        <v>81814.248306896858</v>
      </c>
      <c r="X36" s="12">
        <f t="shared" si="10"/>
        <v>21939199.544821423</v>
      </c>
      <c r="Y36" s="12">
        <f t="shared" si="11"/>
        <v>17167245.189483341</v>
      </c>
      <c r="Z36" s="12">
        <f t="shared" si="12"/>
        <v>4771954.3553380808</v>
      </c>
    </row>
    <row r="37" spans="2:26" s="13" customFormat="1">
      <c r="C37" s="13">
        <f t="shared" si="14"/>
        <v>2021</v>
      </c>
      <c r="D37" s="13">
        <f t="shared" si="15"/>
        <v>2</v>
      </c>
      <c r="E37" s="13">
        <v>186</v>
      </c>
      <c r="F37" s="15">
        <v>21811059.2747695</v>
      </c>
      <c r="G37" s="15">
        <v>20923337.834400199</v>
      </c>
      <c r="H37" s="15">
        <f t="shared" si="17"/>
        <v>21286072.59868633</v>
      </c>
      <c r="I37" s="15">
        <f t="shared" si="18"/>
        <v>20414100.758599527</v>
      </c>
      <c r="J37" s="14">
        <v>524986.67608316895</v>
      </c>
      <c r="K37" s="14">
        <v>509237.07580067398</v>
      </c>
      <c r="L37" s="15">
        <f t="shared" si="19"/>
        <v>871971.84008680284</v>
      </c>
      <c r="M37" s="15">
        <f t="shared" si="20"/>
        <v>15749.600282494968</v>
      </c>
      <c r="N37" s="15">
        <v>2702346.4328337</v>
      </c>
      <c r="Q37" s="15">
        <f t="shared" si="21"/>
        <v>112312359.24033821</v>
      </c>
      <c r="R37" s="15"/>
      <c r="S37" s="15"/>
      <c r="V37" s="15">
        <f t="shared" si="13"/>
        <v>2801672.1418273384</v>
      </c>
      <c r="W37" s="15">
        <f t="shared" si="9"/>
        <v>86649.653870948037</v>
      </c>
      <c r="X37" s="15">
        <f t="shared" si="10"/>
        <v>18819820.277260248</v>
      </c>
      <c r="Y37" s="15">
        <f t="shared" si="11"/>
        <v>14022488.486388542</v>
      </c>
      <c r="Z37" s="15">
        <f t="shared" si="12"/>
        <v>4797331.7908717068</v>
      </c>
    </row>
    <row r="38" spans="2:26" s="13" customFormat="1">
      <c r="C38" s="13">
        <f t="shared" si="14"/>
        <v>2021</v>
      </c>
      <c r="D38" s="13">
        <f t="shared" si="15"/>
        <v>3</v>
      </c>
      <c r="E38" s="13">
        <v>187</v>
      </c>
      <c r="F38" s="15">
        <v>21952117.454777401</v>
      </c>
      <c r="G38" s="15">
        <v>21055946.597456601</v>
      </c>
      <c r="H38" s="15">
        <f t="shared" si="17"/>
        <v>21385541.742744774</v>
      </c>
      <c r="I38" s="15">
        <f t="shared" si="18"/>
        <v>20506368.156784952</v>
      </c>
      <c r="J38" s="14">
        <v>566575.71203262603</v>
      </c>
      <c r="K38" s="14">
        <v>549578.44067164697</v>
      </c>
      <c r="L38" s="15">
        <f t="shared" si="19"/>
        <v>879173.58595982194</v>
      </c>
      <c r="M38" s="15">
        <f t="shared" si="20"/>
        <v>16997.271360979066</v>
      </c>
      <c r="N38" s="15">
        <v>2615884.9967258601</v>
      </c>
      <c r="Q38" s="15">
        <f t="shared" si="21"/>
        <v>112819987.24187079</v>
      </c>
      <c r="R38" s="15"/>
      <c r="S38" s="15"/>
      <c r="V38" s="15">
        <f t="shared" si="13"/>
        <v>3023618.428720512</v>
      </c>
      <c r="W38" s="15">
        <f t="shared" si="9"/>
        <v>93513.972022285481</v>
      </c>
      <c r="X38" s="15">
        <f t="shared" si="10"/>
        <v>18410793.355211087</v>
      </c>
      <c r="Y38" s="15">
        <f t="shared" si="11"/>
        <v>13573839.683404585</v>
      </c>
      <c r="Z38" s="15">
        <f t="shared" si="12"/>
        <v>4836953.6718065022</v>
      </c>
    </row>
    <row r="39" spans="2:26" s="13" customFormat="1">
      <c r="C39" s="13">
        <f t="shared" si="14"/>
        <v>2021</v>
      </c>
      <c r="D39" s="13">
        <f t="shared" si="15"/>
        <v>4</v>
      </c>
      <c r="E39" s="13">
        <v>188</v>
      </c>
      <c r="F39" s="15">
        <v>22169318.013317499</v>
      </c>
      <c r="G39" s="15">
        <v>21261610.444011498</v>
      </c>
      <c r="H39" s="15">
        <f t="shared" si="17"/>
        <v>21566654.050185904</v>
      </c>
      <c r="I39" s="15">
        <f t="shared" si="18"/>
        <v>20677026.399773851</v>
      </c>
      <c r="J39" s="14">
        <v>602663.96313159505</v>
      </c>
      <c r="K39" s="14">
        <v>584584.04423764697</v>
      </c>
      <c r="L39" s="15">
        <f t="shared" si="19"/>
        <v>889627.65041205287</v>
      </c>
      <c r="M39" s="15">
        <f t="shared" si="20"/>
        <v>18079.918893948081</v>
      </c>
      <c r="N39" s="15">
        <v>2666907.1624659402</v>
      </c>
      <c r="Q39" s="15">
        <f t="shared" si="21"/>
        <v>113758898.54247363</v>
      </c>
      <c r="R39" s="15"/>
      <c r="S39" s="15"/>
      <c r="V39" s="15">
        <f t="shared" si="13"/>
        <v>3216208.9312178246</v>
      </c>
      <c r="W39" s="15">
        <f t="shared" si="9"/>
        <v>99470.379316016493</v>
      </c>
      <c r="X39" s="15">
        <f t="shared" si="10"/>
        <v>18733062.793954037</v>
      </c>
      <c r="Y39" s="15">
        <f t="shared" si="11"/>
        <v>13838593.943979032</v>
      </c>
      <c r="Z39" s="15">
        <f t="shared" si="12"/>
        <v>4894468.8499750039</v>
      </c>
    </row>
    <row r="40" spans="2:26" s="9" customFormat="1">
      <c r="B40" s="10"/>
      <c r="C40" s="9">
        <f t="shared" si="14"/>
        <v>2022</v>
      </c>
      <c r="D40" s="9">
        <f t="shared" si="15"/>
        <v>1</v>
      </c>
      <c r="E40" s="9">
        <v>189</v>
      </c>
      <c r="F40" s="12">
        <v>22230065.0767923</v>
      </c>
      <c r="G40" s="12">
        <v>21318388.335947499</v>
      </c>
      <c r="H40" s="12">
        <f t="shared" si="17"/>
        <v>21596285.589408152</v>
      </c>
      <c r="I40" s="12">
        <f t="shared" si="18"/>
        <v>20703622.233184874</v>
      </c>
      <c r="J40" s="11">
        <v>633779.48738414899</v>
      </c>
      <c r="K40" s="11">
        <v>614766.10276262404</v>
      </c>
      <c r="L40" s="12">
        <f t="shared" si="19"/>
        <v>892663.35622327775</v>
      </c>
      <c r="M40" s="12">
        <f t="shared" si="20"/>
        <v>19013.38462152495</v>
      </c>
      <c r="N40" s="12">
        <v>3222680.7592955101</v>
      </c>
      <c r="O40" s="10"/>
      <c r="P40" s="10"/>
      <c r="Q40" s="12">
        <f t="shared" si="21"/>
        <v>113905220.9708616</v>
      </c>
      <c r="R40" s="12"/>
      <c r="S40" s="12"/>
      <c r="T40" s="10"/>
      <c r="U40" s="10"/>
      <c r="V40" s="12">
        <f t="shared" si="13"/>
        <v>3382261.7120752991</v>
      </c>
      <c r="W40" s="12">
        <f t="shared" si="9"/>
        <v>104606.03233222848</v>
      </c>
      <c r="X40" s="12">
        <f t="shared" si="10"/>
        <v>21633676.187634543</v>
      </c>
      <c r="Y40" s="12">
        <f t="shared" si="11"/>
        <v>16722505.779964196</v>
      </c>
      <c r="Z40" s="12">
        <f t="shared" si="12"/>
        <v>4911170.4076703461</v>
      </c>
    </row>
    <row r="41" spans="2:26" s="13" customFormat="1">
      <c r="C41" s="13">
        <f t="shared" si="14"/>
        <v>2022</v>
      </c>
      <c r="D41" s="13">
        <f t="shared" si="15"/>
        <v>2</v>
      </c>
      <c r="E41" s="13">
        <v>190</v>
      </c>
      <c r="F41" s="15">
        <v>22299999.997422799</v>
      </c>
      <c r="G41" s="15">
        <v>21383633.1492466</v>
      </c>
      <c r="H41" s="15">
        <f t="shared" si="17"/>
        <v>21652392.545391116</v>
      </c>
      <c r="I41" s="15">
        <f t="shared" si="18"/>
        <v>20755453.920775864</v>
      </c>
      <c r="J41" s="14">
        <v>647607.45203168399</v>
      </c>
      <c r="K41" s="14">
        <v>628179.22847073397</v>
      </c>
      <c r="L41" s="15">
        <f t="shared" si="19"/>
        <v>896938.62461525202</v>
      </c>
      <c r="M41" s="15">
        <f t="shared" si="20"/>
        <v>19428.22356095002</v>
      </c>
      <c r="N41" s="15">
        <v>2611280.2867049202</v>
      </c>
      <c r="Q41" s="15">
        <f t="shared" si="21"/>
        <v>114190383.62316702</v>
      </c>
      <c r="R41" s="15"/>
      <c r="S41" s="15"/>
      <c r="V41" s="15">
        <f t="shared" si="13"/>
        <v>3456056.7722094301</v>
      </c>
      <c r="W41" s="15">
        <f t="shared" si="9"/>
        <v>106888.35377967026</v>
      </c>
      <c r="X41" s="15">
        <f t="shared" si="10"/>
        <v>18484637.494170941</v>
      </c>
      <c r="Y41" s="15">
        <f t="shared" si="11"/>
        <v>13549945.821216058</v>
      </c>
      <c r="Z41" s="15">
        <f t="shared" si="12"/>
        <v>4934691.6729548825</v>
      </c>
    </row>
    <row r="42" spans="2:26" s="13" customFormat="1">
      <c r="C42" s="13">
        <f t="shared" si="14"/>
        <v>2022</v>
      </c>
      <c r="D42" s="13">
        <f t="shared" si="15"/>
        <v>3</v>
      </c>
      <c r="E42" s="13">
        <v>191</v>
      </c>
      <c r="F42" s="15">
        <v>22413452.120592602</v>
      </c>
      <c r="G42" s="15">
        <v>21490145.9405003</v>
      </c>
      <c r="H42" s="15">
        <f t="shared" si="17"/>
        <v>21738235.891385496</v>
      </c>
      <c r="I42" s="15">
        <f t="shared" si="18"/>
        <v>20835186.198169407</v>
      </c>
      <c r="J42" s="14">
        <v>675216.22920710605</v>
      </c>
      <c r="K42" s="14">
        <v>654959.74233089294</v>
      </c>
      <c r="L42" s="15">
        <f t="shared" si="19"/>
        <v>903049.69321608916</v>
      </c>
      <c r="M42" s="15">
        <f t="shared" si="20"/>
        <v>20256.486876213108</v>
      </c>
      <c r="N42" s="15">
        <v>2584296.0993746901</v>
      </c>
      <c r="Q42" s="15">
        <f t="shared" si="21"/>
        <v>114629047.08856124</v>
      </c>
      <c r="R42" s="15"/>
      <c r="S42" s="15"/>
      <c r="V42" s="15">
        <f t="shared" si="13"/>
        <v>3603395.2579390057</v>
      </c>
      <c r="W42" s="15">
        <f t="shared" si="9"/>
        <v>111445.21416306161</v>
      </c>
      <c r="X42" s="15">
        <f t="shared" si="10"/>
        <v>18378237.714222018</v>
      </c>
      <c r="Y42" s="15">
        <f t="shared" si="11"/>
        <v>13409924.744882064</v>
      </c>
      <c r="Z42" s="15">
        <f t="shared" si="12"/>
        <v>4968312.9693399537</v>
      </c>
    </row>
    <row r="43" spans="2:26" s="13" customFormat="1">
      <c r="C43" s="13">
        <f t="shared" si="14"/>
        <v>2022</v>
      </c>
      <c r="D43" s="13">
        <f t="shared" si="15"/>
        <v>4</v>
      </c>
      <c r="E43" s="13">
        <v>192</v>
      </c>
      <c r="F43" s="15">
        <v>22583171.603203598</v>
      </c>
      <c r="G43" s="15">
        <v>21651343.5254777</v>
      </c>
      <c r="H43" s="15">
        <f t="shared" si="17"/>
        <v>21867187.916823015</v>
      </c>
      <c r="I43" s="15">
        <f t="shared" si="18"/>
        <v>20956839.349688534</v>
      </c>
      <c r="J43" s="14">
        <v>715983.68638058403</v>
      </c>
      <c r="K43" s="14">
        <v>694504.17578916601</v>
      </c>
      <c r="L43" s="15">
        <f t="shared" si="19"/>
        <v>910348.56713448092</v>
      </c>
      <c r="M43" s="15">
        <f t="shared" si="20"/>
        <v>21479.510591418017</v>
      </c>
      <c r="N43" s="15">
        <v>2616662.99352253</v>
      </c>
      <c r="Q43" s="15">
        <f t="shared" si="21"/>
        <v>115298346.83473691</v>
      </c>
      <c r="R43" s="15"/>
      <c r="S43" s="15"/>
      <c r="V43" s="15">
        <f t="shared" si="13"/>
        <v>3820957.0633322843</v>
      </c>
      <c r="W43" s="15">
        <f t="shared" si="9"/>
        <v>118173.9297937848</v>
      </c>
      <c r="X43" s="15">
        <f t="shared" si="10"/>
        <v>18586345.932603929</v>
      </c>
      <c r="Y43" s="15">
        <f t="shared" si="11"/>
        <v>13577876.712480946</v>
      </c>
      <c r="Z43" s="15">
        <f t="shared" si="12"/>
        <v>5008469.2201229827</v>
      </c>
    </row>
    <row r="44" spans="2:26" s="9" customFormat="1">
      <c r="B44" s="10"/>
      <c r="C44" s="9">
        <f t="shared" si="14"/>
        <v>2023</v>
      </c>
      <c r="D44" s="9">
        <f t="shared" si="15"/>
        <v>1</v>
      </c>
      <c r="E44" s="9">
        <v>193</v>
      </c>
      <c r="F44" s="12">
        <v>22693612.312788099</v>
      </c>
      <c r="G44" s="12">
        <v>21754388.082713801</v>
      </c>
      <c r="H44" s="12">
        <f t="shared" si="17"/>
        <v>21944933.042706236</v>
      </c>
      <c r="I44" s="12">
        <f t="shared" si="18"/>
        <v>21028169.190734394</v>
      </c>
      <c r="J44" s="11">
        <v>748679.27008186199</v>
      </c>
      <c r="K44" s="11">
        <v>726218.89197940601</v>
      </c>
      <c r="L44" s="12">
        <f t="shared" si="19"/>
        <v>916763.85197184235</v>
      </c>
      <c r="M44" s="12">
        <f t="shared" si="20"/>
        <v>22460.378102455987</v>
      </c>
      <c r="N44" s="12">
        <v>3161159.7117467402</v>
      </c>
      <c r="O44" s="10"/>
      <c r="P44" s="10"/>
      <c r="Q44" s="12">
        <f t="shared" si="21"/>
        <v>115690782.57446569</v>
      </c>
      <c r="R44" s="12"/>
      <c r="S44" s="12"/>
      <c r="T44" s="10"/>
      <c r="U44" s="10"/>
      <c r="V44" s="12">
        <f t="shared" si="13"/>
        <v>3995442.0744569167</v>
      </c>
      <c r="W44" s="12">
        <f t="shared" ref="W44:W75" si="22">M44*5.5017049523</f>
        <v>123570.37343681257</v>
      </c>
      <c r="X44" s="12">
        <f t="shared" ref="X44:X75" si="23">N44*5.1890047538+L44*5.5017049523</f>
        <v>21447036.996257979</v>
      </c>
      <c r="Y44" s="12">
        <f t="shared" ref="Y44:Y75" si="24">N44*5.1890047538</f>
        <v>16403272.771774871</v>
      </c>
      <c r="Z44" s="12">
        <f t="shared" ref="Z44:Z75" si="25">L44*5.5017049523</f>
        <v>5043764.2244831091</v>
      </c>
    </row>
    <row r="45" spans="2:26" s="13" customFormat="1">
      <c r="C45" s="13">
        <f t="shared" si="14"/>
        <v>2023</v>
      </c>
      <c r="D45" s="13">
        <f t="shared" si="15"/>
        <v>2</v>
      </c>
      <c r="E45" s="13">
        <v>194</v>
      </c>
      <c r="F45" s="15">
        <v>22789142.597602502</v>
      </c>
      <c r="G45" s="15">
        <v>21844113.829785101</v>
      </c>
      <c r="H45" s="15">
        <f t="shared" si="17"/>
        <v>22014687.321291056</v>
      </c>
      <c r="I45" s="15">
        <f t="shared" si="18"/>
        <v>21092892.211762998</v>
      </c>
      <c r="J45" s="14">
        <v>774455.27631144598</v>
      </c>
      <c r="K45" s="14">
        <v>751221.61802210205</v>
      </c>
      <c r="L45" s="15">
        <f t="shared" si="19"/>
        <v>921795.10952805728</v>
      </c>
      <c r="M45" s="15">
        <f t="shared" si="20"/>
        <v>23233.658289343934</v>
      </c>
      <c r="N45" s="15">
        <v>2555038.8477878598</v>
      </c>
      <c r="Q45" s="15">
        <f t="shared" si="21"/>
        <v>116046869.53978659</v>
      </c>
      <c r="R45" s="15"/>
      <c r="S45" s="15"/>
      <c r="V45" s="15">
        <f t="shared" ref="V45:V76" si="26">K45*5.5017049523</f>
        <v>4132999.6961470176</v>
      </c>
      <c r="W45" s="15">
        <f t="shared" si="22"/>
        <v>127824.73287052946</v>
      </c>
      <c r="X45" s="15">
        <f t="shared" si="23"/>
        <v>18329553.446411312</v>
      </c>
      <c r="Y45" s="15">
        <f t="shared" si="24"/>
        <v>13258108.727314878</v>
      </c>
      <c r="Z45" s="15">
        <f t="shared" si="25"/>
        <v>5071444.7190964334</v>
      </c>
    </row>
    <row r="46" spans="2:26" s="13" customFormat="1">
      <c r="C46" s="13">
        <f t="shared" si="14"/>
        <v>2023</v>
      </c>
      <c r="D46" s="13">
        <f t="shared" si="15"/>
        <v>3</v>
      </c>
      <c r="E46" s="13">
        <v>195</v>
      </c>
      <c r="F46" s="15">
        <v>22930785.191980101</v>
      </c>
      <c r="G46" s="15">
        <v>21978373.296772402</v>
      </c>
      <c r="H46" s="15">
        <f t="shared" si="17"/>
        <v>22123323.860014267</v>
      </c>
      <c r="I46" s="15">
        <f t="shared" si="18"/>
        <v>21195135.804765545</v>
      </c>
      <c r="J46" s="14">
        <v>807461.33196583402</v>
      </c>
      <c r="K46" s="14">
        <v>783237.492006858</v>
      </c>
      <c r="L46" s="15">
        <f t="shared" si="19"/>
        <v>928188.05524872243</v>
      </c>
      <c r="M46" s="15">
        <f t="shared" si="20"/>
        <v>24223.839958976023</v>
      </c>
      <c r="N46" s="15">
        <v>2546583.0266748602</v>
      </c>
      <c r="Q46" s="15">
        <f t="shared" si="21"/>
        <v>116609383.62174964</v>
      </c>
      <c r="R46" s="15"/>
      <c r="S46" s="15"/>
      <c r="V46" s="15">
        <f t="shared" si="26"/>
        <v>4309141.5886011627</v>
      </c>
      <c r="W46" s="15">
        <f t="shared" si="22"/>
        <v>133272.42026602101</v>
      </c>
      <c r="X46" s="15">
        <f t="shared" si="23"/>
        <v>18320848.251589842</v>
      </c>
      <c r="Y46" s="15">
        <f t="shared" si="24"/>
        <v>13214231.431362242</v>
      </c>
      <c r="Z46" s="15">
        <f t="shared" si="25"/>
        <v>5106616.8202276025</v>
      </c>
    </row>
    <row r="47" spans="2:26" s="13" customFormat="1">
      <c r="C47" s="13">
        <f t="shared" si="14"/>
        <v>2023</v>
      </c>
      <c r="D47" s="13">
        <f t="shared" si="15"/>
        <v>4</v>
      </c>
      <c r="E47" s="13">
        <v>196</v>
      </c>
      <c r="F47" s="15">
        <v>23007122.065859102</v>
      </c>
      <c r="G47" s="15">
        <v>22049806.1979362</v>
      </c>
      <c r="H47" s="15">
        <f t="shared" si="17"/>
        <v>22167584.778276969</v>
      </c>
      <c r="I47" s="15">
        <f t="shared" si="18"/>
        <v>21235455.028981533</v>
      </c>
      <c r="J47" s="14">
        <v>839537.28758213203</v>
      </c>
      <c r="K47" s="14">
        <v>814351.16895466798</v>
      </c>
      <c r="L47" s="15">
        <f t="shared" si="19"/>
        <v>932129.74929543585</v>
      </c>
      <c r="M47" s="15">
        <f t="shared" si="20"/>
        <v>25186.118627464049</v>
      </c>
      <c r="N47" s="15">
        <v>2538753.7564929998</v>
      </c>
      <c r="Q47" s="15">
        <f t="shared" si="21"/>
        <v>116831208.09729163</v>
      </c>
      <c r="R47" s="15"/>
      <c r="S47" s="15"/>
      <c r="V47" s="15">
        <f t="shared" si="26"/>
        <v>4480319.8591491906</v>
      </c>
      <c r="W47" s="15">
        <f t="shared" si="22"/>
        <v>138566.59358193423</v>
      </c>
      <c r="X47" s="15">
        <f t="shared" si="23"/>
        <v>18301908.169054642</v>
      </c>
      <c r="Y47" s="15">
        <f t="shared" si="24"/>
        <v>13173605.311169785</v>
      </c>
      <c r="Z47" s="15">
        <f t="shared" si="25"/>
        <v>5128302.8578848569</v>
      </c>
    </row>
    <row r="48" spans="2:26" s="9" customFormat="1">
      <c r="B48" s="10"/>
      <c r="C48" s="9">
        <f t="shared" ref="C48:C79" si="27">C44+1</f>
        <v>2024</v>
      </c>
      <c r="D48" s="9">
        <f t="shared" ref="D48:D79" si="28">D44</f>
        <v>1</v>
      </c>
      <c r="E48" s="9">
        <v>197</v>
      </c>
      <c r="F48" s="12">
        <v>23171334.525287598</v>
      </c>
      <c r="G48" s="12">
        <v>22204950.666673299</v>
      </c>
      <c r="H48" s="12">
        <f t="shared" si="17"/>
        <v>22301610.53198</v>
      </c>
      <c r="I48" s="12">
        <f t="shared" si="18"/>
        <v>21361318.393164929</v>
      </c>
      <c r="J48" s="11">
        <v>869723.993307597</v>
      </c>
      <c r="K48" s="11">
        <v>843632.27350836899</v>
      </c>
      <c r="L48" s="12">
        <f t="shared" si="19"/>
        <v>940292.13881507143</v>
      </c>
      <c r="M48" s="12">
        <f t="shared" si="20"/>
        <v>26091.719799228013</v>
      </c>
      <c r="N48" s="12">
        <v>3115346.29246723</v>
      </c>
      <c r="O48" s="10"/>
      <c r="P48" s="10"/>
      <c r="Q48" s="12">
        <f t="shared" si="21"/>
        <v>117523671.19133256</v>
      </c>
      <c r="R48" s="12"/>
      <c r="S48" s="12"/>
      <c r="T48" s="10"/>
      <c r="U48" s="10"/>
      <c r="V48" s="12">
        <f t="shared" si="26"/>
        <v>4641415.8570811013</v>
      </c>
      <c r="W48" s="12">
        <f t="shared" si="22"/>
        <v>143548.94403343671</v>
      </c>
      <c r="X48" s="12">
        <f t="shared" si="23"/>
        <v>21338756.638073299</v>
      </c>
      <c r="Y48" s="12">
        <f t="shared" si="24"/>
        <v>16165546.721345661</v>
      </c>
      <c r="Z48" s="12">
        <f t="shared" si="25"/>
        <v>5173209.9167276379</v>
      </c>
    </row>
    <row r="49" spans="2:26" s="13" customFormat="1">
      <c r="C49" s="13">
        <f t="shared" si="27"/>
        <v>2024</v>
      </c>
      <c r="D49" s="13">
        <f t="shared" si="28"/>
        <v>2</v>
      </c>
      <c r="E49" s="13">
        <v>198</v>
      </c>
      <c r="F49" s="15">
        <v>23307727.018631499</v>
      </c>
      <c r="G49" s="15">
        <v>22334199.766251199</v>
      </c>
      <c r="H49" s="15">
        <f t="shared" si="17"/>
        <v>22403935.332684655</v>
      </c>
      <c r="I49" s="15">
        <f t="shared" si="18"/>
        <v>21457521.830882762</v>
      </c>
      <c r="J49" s="14">
        <v>903791.685946843</v>
      </c>
      <c r="K49" s="14">
        <v>876677.93536843802</v>
      </c>
      <c r="L49" s="15">
        <f t="shared" si="19"/>
        <v>946413.50180189312</v>
      </c>
      <c r="M49" s="15">
        <f t="shared" si="20"/>
        <v>27113.750578404986</v>
      </c>
      <c r="N49" s="15">
        <v>2551665.4365745001</v>
      </c>
      <c r="Q49" s="15">
        <f t="shared" si="21"/>
        <v>118052954.12105305</v>
      </c>
      <c r="R49" s="15"/>
      <c r="S49" s="15"/>
      <c r="V49" s="15">
        <f t="shared" si="26"/>
        <v>4823223.3385886746</v>
      </c>
      <c r="W49" s="15">
        <f t="shared" si="22"/>
        <v>149171.8558326377</v>
      </c>
      <c r="X49" s="15">
        <f t="shared" si="23"/>
        <v>18447491.930279292</v>
      </c>
      <c r="Y49" s="15">
        <f t="shared" si="24"/>
        <v>13240604.080492234</v>
      </c>
      <c r="Z49" s="15">
        <f t="shared" si="25"/>
        <v>5206887.8497870602</v>
      </c>
    </row>
    <row r="50" spans="2:26" s="13" customFormat="1">
      <c r="C50" s="13">
        <f t="shared" si="27"/>
        <v>2024</v>
      </c>
      <c r="D50" s="13">
        <f t="shared" si="28"/>
        <v>3</v>
      </c>
      <c r="E50" s="13">
        <v>199</v>
      </c>
      <c r="F50" s="15">
        <v>23464580.321007099</v>
      </c>
      <c r="G50" s="15">
        <v>22483123.610344701</v>
      </c>
      <c r="H50" s="15">
        <f t="shared" si="17"/>
        <v>22534417.513417944</v>
      </c>
      <c r="I50" s="15">
        <f t="shared" si="18"/>
        <v>21580865.68698322</v>
      </c>
      <c r="J50" s="14">
        <v>930162.80758915597</v>
      </c>
      <c r="K50" s="14">
        <v>902257.92336148105</v>
      </c>
      <c r="L50" s="15">
        <f t="shared" si="19"/>
        <v>953551.82643472403</v>
      </c>
      <c r="M50" s="15">
        <f t="shared" si="20"/>
        <v>27904.88422767492</v>
      </c>
      <c r="N50" s="15">
        <v>2480421.7268558601</v>
      </c>
      <c r="Q50" s="15">
        <f t="shared" si="21"/>
        <v>118731555.62499672</v>
      </c>
      <c r="R50" s="15"/>
      <c r="S50" s="15"/>
      <c r="V50" s="15">
        <f t="shared" si="26"/>
        <v>4963956.8852097737</v>
      </c>
      <c r="W50" s="15">
        <f t="shared" si="22"/>
        <v>153524.43974875726</v>
      </c>
      <c r="X50" s="15">
        <f t="shared" si="23"/>
        <v>18117080.937854495</v>
      </c>
      <c r="Y50" s="15">
        <f t="shared" si="24"/>
        <v>12870920.132083863</v>
      </c>
      <c r="Z50" s="15">
        <f t="shared" si="25"/>
        <v>5246160.8057706309</v>
      </c>
    </row>
    <row r="51" spans="2:26" s="13" customFormat="1">
      <c r="C51" s="13">
        <f t="shared" si="27"/>
        <v>2024</v>
      </c>
      <c r="D51" s="13">
        <f t="shared" si="28"/>
        <v>4</v>
      </c>
      <c r="E51" s="13">
        <v>200</v>
      </c>
      <c r="F51" s="15">
        <v>23590957.067487001</v>
      </c>
      <c r="G51" s="15">
        <v>22602993.9461671</v>
      </c>
      <c r="H51" s="15">
        <f t="shared" si="17"/>
        <v>22557995.893307142</v>
      </c>
      <c r="I51" s="15">
        <f t="shared" si="18"/>
        <v>21601021.60721264</v>
      </c>
      <c r="J51" s="14">
        <v>1032961.17417986</v>
      </c>
      <c r="K51" s="14">
        <v>1001972.33895446</v>
      </c>
      <c r="L51" s="15">
        <f t="shared" si="19"/>
        <v>956974.28609450161</v>
      </c>
      <c r="M51" s="15">
        <f t="shared" si="20"/>
        <v>30988.835225400049</v>
      </c>
      <c r="N51" s="15">
        <v>2491934.77217517</v>
      </c>
      <c r="Q51" s="15">
        <f t="shared" si="21"/>
        <v>118842447.55114108</v>
      </c>
      <c r="R51" s="15"/>
      <c r="S51" s="15"/>
      <c r="V51" s="15">
        <f t="shared" si="26"/>
        <v>5512556.1792933671</v>
      </c>
      <c r="W51" s="15">
        <f t="shared" si="22"/>
        <v>170491.42822559213</v>
      </c>
      <c r="X51" s="15">
        <f t="shared" si="23"/>
        <v>18195651.548006356</v>
      </c>
      <c r="Y51" s="15">
        <f t="shared" si="24"/>
        <v>12930661.378976477</v>
      </c>
      <c r="Z51" s="15">
        <f t="shared" si="25"/>
        <v>5264990.1690298766</v>
      </c>
    </row>
    <row r="52" spans="2:26" s="9" customFormat="1">
      <c r="B52" s="10"/>
      <c r="C52" s="9">
        <f t="shared" si="27"/>
        <v>2025</v>
      </c>
      <c r="D52" s="9">
        <f t="shared" si="28"/>
        <v>1</v>
      </c>
      <c r="E52" s="9">
        <v>201</v>
      </c>
      <c r="F52" s="12">
        <v>23843783.621249299</v>
      </c>
      <c r="G52" s="12">
        <v>22843157.912985399</v>
      </c>
      <c r="H52" s="12">
        <f t="shared" si="17"/>
        <v>22697832.928557601</v>
      </c>
      <c r="I52" s="12">
        <f t="shared" si="18"/>
        <v>21731585.741074458</v>
      </c>
      <c r="J52" s="11">
        <v>1145950.6926917001</v>
      </c>
      <c r="K52" s="11">
        <v>1111572.17191094</v>
      </c>
      <c r="L52" s="12">
        <f t="shared" si="19"/>
        <v>966247.18748314306</v>
      </c>
      <c r="M52" s="12">
        <f t="shared" si="20"/>
        <v>34378.520780760096</v>
      </c>
      <c r="N52" s="12">
        <v>3021605.8547534798</v>
      </c>
      <c r="O52" s="10"/>
      <c r="P52" s="10"/>
      <c r="Q52" s="12">
        <f t="shared" si="21"/>
        <v>119560772.89300141</v>
      </c>
      <c r="R52" s="12"/>
      <c r="S52" s="12"/>
      <c r="T52" s="10"/>
      <c r="U52" s="10"/>
      <c r="V52" s="12">
        <f t="shared" si="26"/>
        <v>6115542.1230412852</v>
      </c>
      <c r="W52" s="12">
        <f t="shared" si="22"/>
        <v>189140.47803225627</v>
      </c>
      <c r="X52" s="12">
        <f t="shared" si="23"/>
        <v>20995134.080947675</v>
      </c>
      <c r="Y52" s="12">
        <f t="shared" si="24"/>
        <v>15679127.144425718</v>
      </c>
      <c r="Z52" s="12">
        <f t="shared" si="25"/>
        <v>5316006.9365219548</v>
      </c>
    </row>
    <row r="53" spans="2:26" s="13" customFormat="1">
      <c r="C53" s="13">
        <f t="shared" si="27"/>
        <v>2025</v>
      </c>
      <c r="D53" s="13">
        <f t="shared" si="28"/>
        <v>2</v>
      </c>
      <c r="E53" s="13">
        <v>202</v>
      </c>
      <c r="F53" s="15">
        <v>24000207.419416498</v>
      </c>
      <c r="G53" s="15">
        <v>22991791.8113227</v>
      </c>
      <c r="H53" s="15">
        <f t="shared" si="17"/>
        <v>22760327.143777687</v>
      </c>
      <c r="I53" s="15">
        <f t="shared" si="18"/>
        <v>21789107.94395306</v>
      </c>
      <c r="J53" s="14">
        <v>1239880.2756388099</v>
      </c>
      <c r="K53" s="14">
        <v>1202683.8673696399</v>
      </c>
      <c r="L53" s="15">
        <f t="shared" si="19"/>
        <v>971219.19982462749</v>
      </c>
      <c r="M53" s="15">
        <f t="shared" si="20"/>
        <v>37196.408269169973</v>
      </c>
      <c r="N53" s="15">
        <v>2476390.0074937399</v>
      </c>
      <c r="Q53" s="15">
        <f t="shared" si="21"/>
        <v>119877243.08144581</v>
      </c>
      <c r="R53" s="15"/>
      <c r="S53" s="15"/>
      <c r="V53" s="15">
        <f t="shared" si="26"/>
        <v>6616811.7891588639</v>
      </c>
      <c r="W53" s="15">
        <f t="shared" si="22"/>
        <v>204643.66358226512</v>
      </c>
      <c r="X53" s="15">
        <f t="shared" si="23"/>
        <v>18193361.00259183</v>
      </c>
      <c r="Y53" s="15">
        <f t="shared" si="24"/>
        <v>12849999.521147834</v>
      </c>
      <c r="Z53" s="15">
        <f t="shared" si="25"/>
        <v>5343361.4814439965</v>
      </c>
    </row>
    <row r="54" spans="2:26" s="13" customFormat="1">
      <c r="C54" s="13">
        <f t="shared" si="27"/>
        <v>2025</v>
      </c>
      <c r="D54" s="13">
        <f t="shared" si="28"/>
        <v>3</v>
      </c>
      <c r="E54" s="13">
        <v>203</v>
      </c>
      <c r="F54" s="15">
        <v>24262533.2368121</v>
      </c>
      <c r="G54" s="15">
        <v>23240952.453014702</v>
      </c>
      <c r="H54" s="15">
        <f t="shared" si="17"/>
        <v>22923002.086765349</v>
      </c>
      <c r="I54" s="15">
        <f t="shared" si="18"/>
        <v>21941607.237469353</v>
      </c>
      <c r="J54" s="14">
        <v>1339531.15004675</v>
      </c>
      <c r="K54" s="14">
        <v>1299345.21554535</v>
      </c>
      <c r="L54" s="15">
        <f t="shared" si="19"/>
        <v>981394.84929599613</v>
      </c>
      <c r="M54" s="15">
        <f t="shared" si="20"/>
        <v>40185.934501399985</v>
      </c>
      <c r="N54" s="15">
        <v>2448243.63556235</v>
      </c>
      <c r="Q54" s="15">
        <f t="shared" si="21"/>
        <v>120716249.19980666</v>
      </c>
      <c r="R54" s="15"/>
      <c r="S54" s="15"/>
      <c r="V54" s="15">
        <f t="shared" si="26"/>
        <v>7148614.0071131624</v>
      </c>
      <c r="W54" s="15">
        <f t="shared" si="22"/>
        <v>221091.15485915574</v>
      </c>
      <c r="X54" s="15">
        <f t="shared" si="23"/>
        <v>18103292.765927121</v>
      </c>
      <c r="Y54" s="15">
        <f t="shared" si="24"/>
        <v>12703947.863393629</v>
      </c>
      <c r="Z54" s="15">
        <f t="shared" si="25"/>
        <v>5399344.9025334939</v>
      </c>
    </row>
    <row r="55" spans="2:26" s="13" customFormat="1">
      <c r="C55" s="13">
        <f t="shared" si="27"/>
        <v>2025</v>
      </c>
      <c r="D55" s="13">
        <f t="shared" si="28"/>
        <v>4</v>
      </c>
      <c r="E55" s="13">
        <v>204</v>
      </c>
      <c r="F55" s="15">
        <v>24467352.774898</v>
      </c>
      <c r="G55" s="15">
        <v>23435531.4089114</v>
      </c>
      <c r="H55" s="15">
        <f t="shared" si="17"/>
        <v>23050304.915800732</v>
      </c>
      <c r="I55" s="15">
        <f t="shared" si="18"/>
        <v>22060994.985587049</v>
      </c>
      <c r="J55" s="14">
        <v>1417047.8590972701</v>
      </c>
      <c r="K55" s="14">
        <v>1374536.42332435</v>
      </c>
      <c r="L55" s="15">
        <f t="shared" si="19"/>
        <v>989309.93021368235</v>
      </c>
      <c r="M55" s="15">
        <f t="shared" si="20"/>
        <v>42511.435772920027</v>
      </c>
      <c r="N55" s="15">
        <v>2475197.4087567702</v>
      </c>
      <c r="Q55" s="15">
        <f t="shared" si="21"/>
        <v>121373085.36486973</v>
      </c>
      <c r="R55" s="15"/>
      <c r="S55" s="15"/>
      <c r="V55" s="15">
        <f t="shared" si="26"/>
        <v>7562293.8473203061</v>
      </c>
      <c r="W55" s="15">
        <f t="shared" si="22"/>
        <v>233885.37672125749</v>
      </c>
      <c r="X55" s="15">
        <f t="shared" si="23"/>
        <v>18286702.463048507</v>
      </c>
      <c r="Y55" s="15">
        <f t="shared" si="24"/>
        <v>12843811.120632323</v>
      </c>
      <c r="Z55" s="15">
        <f t="shared" si="25"/>
        <v>5442891.3424161831</v>
      </c>
    </row>
    <row r="56" spans="2:26" s="9" customFormat="1">
      <c r="B56" s="10"/>
      <c r="C56" s="9">
        <f t="shared" si="27"/>
        <v>2026</v>
      </c>
      <c r="D56" s="9">
        <f t="shared" si="28"/>
        <v>1</v>
      </c>
      <c r="E56" s="9">
        <v>205</v>
      </c>
      <c r="F56" s="12">
        <v>24566111.135405999</v>
      </c>
      <c r="G56" s="12">
        <v>23529145.153560799</v>
      </c>
      <c r="H56" s="12">
        <f t="shared" si="17"/>
        <v>23068873.062529668</v>
      </c>
      <c r="I56" s="12">
        <f t="shared" si="18"/>
        <v>22076824.22287076</v>
      </c>
      <c r="J56" s="11">
        <v>1497238.07287633</v>
      </c>
      <c r="K56" s="11">
        <v>1452320.9306900401</v>
      </c>
      <c r="L56" s="12">
        <f t="shared" si="19"/>
        <v>992048.83965890855</v>
      </c>
      <c r="M56" s="12">
        <f t="shared" si="20"/>
        <v>44917.142186289886</v>
      </c>
      <c r="N56" s="12">
        <v>3016515.3628561902</v>
      </c>
      <c r="O56" s="10"/>
      <c r="P56" s="10"/>
      <c r="Q56" s="12">
        <f t="shared" si="21"/>
        <v>121460173.15802465</v>
      </c>
      <c r="R56" s="12"/>
      <c r="S56" s="12"/>
      <c r="T56" s="10"/>
      <c r="U56" s="10"/>
      <c r="V56" s="12">
        <f t="shared" si="26"/>
        <v>7990241.2567063384</v>
      </c>
      <c r="W56" s="12">
        <f t="shared" si="22"/>
        <v>247120.8636094743</v>
      </c>
      <c r="X56" s="12">
        <f t="shared" si="23"/>
        <v>21110672.571846388</v>
      </c>
      <c r="Y56" s="12">
        <f t="shared" si="24"/>
        <v>15652712.557771502</v>
      </c>
      <c r="Z56" s="12">
        <f t="shared" si="25"/>
        <v>5457960.0140748853</v>
      </c>
    </row>
    <row r="57" spans="2:26" s="13" customFormat="1">
      <c r="C57" s="13">
        <f t="shared" si="27"/>
        <v>2026</v>
      </c>
      <c r="D57" s="13">
        <f t="shared" si="28"/>
        <v>2</v>
      </c>
      <c r="E57" s="13">
        <v>206</v>
      </c>
      <c r="F57" s="15">
        <v>24694478.8441808</v>
      </c>
      <c r="G57" s="15">
        <v>23651010.413567301</v>
      </c>
      <c r="H57" s="15">
        <f t="shared" si="17"/>
        <v>23107817.617817208</v>
      </c>
      <c r="I57" s="15">
        <f t="shared" si="18"/>
        <v>22111949.02399461</v>
      </c>
      <c r="J57" s="14">
        <v>1586661.22636359</v>
      </c>
      <c r="K57" s="14">
        <v>1539061.38957269</v>
      </c>
      <c r="L57" s="15">
        <f t="shared" si="19"/>
        <v>995868.59382259846</v>
      </c>
      <c r="M57" s="15">
        <f t="shared" si="20"/>
        <v>47599.836790899979</v>
      </c>
      <c r="N57" s="15">
        <v>2463577.3748178901</v>
      </c>
      <c r="Q57" s="15">
        <f t="shared" si="21"/>
        <v>121653419.4503163</v>
      </c>
      <c r="R57" s="15"/>
      <c r="S57" s="15"/>
      <c r="V57" s="15">
        <f t="shared" si="26"/>
        <v>8467461.6689057872</v>
      </c>
      <c r="W57" s="15">
        <f t="shared" si="22"/>
        <v>261880.25780116615</v>
      </c>
      <c r="X57" s="15">
        <f t="shared" si="23"/>
        <v>18262489.883757982</v>
      </c>
      <c r="Y57" s="15">
        <f t="shared" si="24"/>
        <v>12783514.709284157</v>
      </c>
      <c r="Z57" s="15">
        <f t="shared" si="25"/>
        <v>5478975.1744738268</v>
      </c>
    </row>
    <row r="58" spans="2:26" s="13" customFormat="1">
      <c r="C58" s="13">
        <f t="shared" si="27"/>
        <v>2026</v>
      </c>
      <c r="D58" s="13">
        <f t="shared" si="28"/>
        <v>3</v>
      </c>
      <c r="E58" s="13">
        <v>207</v>
      </c>
      <c r="F58" s="15">
        <v>24852521.2424962</v>
      </c>
      <c r="G58" s="15">
        <v>23801709.164191</v>
      </c>
      <c r="H58" s="15">
        <f t="shared" si="17"/>
        <v>23151953.182171442</v>
      </c>
      <c r="I58" s="15">
        <f t="shared" si="18"/>
        <v>22152158.14567598</v>
      </c>
      <c r="J58" s="14">
        <v>1700568.0603247599</v>
      </c>
      <c r="K58" s="14">
        <v>1649551.0185150199</v>
      </c>
      <c r="L58" s="15">
        <f t="shared" si="19"/>
        <v>999795.03649546206</v>
      </c>
      <c r="M58" s="15">
        <f t="shared" si="20"/>
        <v>51017.041809740011</v>
      </c>
      <c r="N58" s="15">
        <v>2399183.4837239799</v>
      </c>
      <c r="Q58" s="15">
        <f t="shared" si="21"/>
        <v>121874638.17419831</v>
      </c>
      <c r="R58" s="15"/>
      <c r="S58" s="15"/>
      <c r="V58" s="15">
        <f t="shared" si="26"/>
        <v>9075343.0076355934</v>
      </c>
      <c r="W58" s="15">
        <f t="shared" si="22"/>
        <v>280680.71157634276</v>
      </c>
      <c r="X58" s="15">
        <f t="shared" si="23"/>
        <v>17949951.80585422</v>
      </c>
      <c r="Y58" s="15">
        <f t="shared" si="24"/>
        <v>12449374.502282176</v>
      </c>
      <c r="Z58" s="15">
        <f t="shared" si="25"/>
        <v>5500577.3035720428</v>
      </c>
    </row>
    <row r="59" spans="2:26" s="13" customFormat="1">
      <c r="C59" s="13">
        <f t="shared" si="27"/>
        <v>2026</v>
      </c>
      <c r="D59" s="13">
        <f t="shared" si="28"/>
        <v>4</v>
      </c>
      <c r="E59" s="13">
        <v>208</v>
      </c>
      <c r="F59" s="15">
        <v>24937558.370029401</v>
      </c>
      <c r="G59" s="15">
        <v>23882704.926486898</v>
      </c>
      <c r="H59" s="15">
        <f t="shared" si="17"/>
        <v>23153827.93253988</v>
      </c>
      <c r="I59" s="15">
        <f t="shared" si="18"/>
        <v>22152486.402122069</v>
      </c>
      <c r="J59" s="14">
        <v>1783730.4374895201</v>
      </c>
      <c r="K59" s="14">
        <v>1730218.52436483</v>
      </c>
      <c r="L59" s="15">
        <f t="shared" si="19"/>
        <v>1001341.5304178111</v>
      </c>
      <c r="M59" s="15">
        <f t="shared" si="20"/>
        <v>53511.913124690065</v>
      </c>
      <c r="N59" s="15">
        <v>2391426.8378760298</v>
      </c>
      <c r="Q59" s="15">
        <f t="shared" si="21"/>
        <v>121876444.1443134</v>
      </c>
      <c r="R59" s="15"/>
      <c r="S59" s="15"/>
      <c r="V59" s="15">
        <f t="shared" si="26"/>
        <v>9519151.8240591828</v>
      </c>
      <c r="W59" s="15">
        <f t="shared" si="22"/>
        <v>294406.75744515471</v>
      </c>
      <c r="X59" s="15">
        <f t="shared" si="23"/>
        <v>17918210.886946954</v>
      </c>
      <c r="Y59" s="15">
        <f t="shared" si="24"/>
        <v>12409125.230103619</v>
      </c>
      <c r="Z59" s="15">
        <f t="shared" si="25"/>
        <v>5509085.6568433326</v>
      </c>
    </row>
    <row r="60" spans="2:26" s="9" customFormat="1">
      <c r="B60" s="10"/>
      <c r="C60" s="9">
        <f t="shared" si="27"/>
        <v>2027</v>
      </c>
      <c r="D60" s="9">
        <f t="shared" si="28"/>
        <v>1</v>
      </c>
      <c r="E60" s="9">
        <v>209</v>
      </c>
      <c r="F60" s="12">
        <v>25018478.136245899</v>
      </c>
      <c r="G60" s="12">
        <v>23959148.7303215</v>
      </c>
      <c r="H60" s="12">
        <f t="shared" si="17"/>
        <v>23151941.419093341</v>
      </c>
      <c r="I60" s="12">
        <f t="shared" si="18"/>
        <v>22148608.11468352</v>
      </c>
      <c r="J60" s="11">
        <v>1866536.7171525599</v>
      </c>
      <c r="K60" s="11">
        <v>1810540.6156379799</v>
      </c>
      <c r="L60" s="12">
        <f t="shared" si="19"/>
        <v>1003333.3044098206</v>
      </c>
      <c r="M60" s="12">
        <f t="shared" si="20"/>
        <v>55996.101514579961</v>
      </c>
      <c r="N60" s="12">
        <v>2908468.9779005498</v>
      </c>
      <c r="O60" s="10"/>
      <c r="P60" s="10"/>
      <c r="Q60" s="12">
        <f t="shared" si="21"/>
        <v>121855106.95110628</v>
      </c>
      <c r="R60" s="12"/>
      <c r="S60" s="12"/>
      <c r="T60" s="10"/>
      <c r="U60" s="10"/>
      <c r="V60" s="12">
        <f t="shared" si="26"/>
        <v>9961060.2713957652</v>
      </c>
      <c r="W60" s="12">
        <f t="shared" si="22"/>
        <v>308074.02901225811</v>
      </c>
      <c r="X60" s="12">
        <f t="shared" si="23"/>
        <v>20612103.162284814</v>
      </c>
      <c r="Y60" s="12">
        <f t="shared" si="24"/>
        <v>15092059.352605781</v>
      </c>
      <c r="Z60" s="12">
        <f t="shared" si="25"/>
        <v>5520043.8096790332</v>
      </c>
    </row>
    <row r="61" spans="2:26" s="13" customFormat="1">
      <c r="C61" s="13">
        <f t="shared" si="27"/>
        <v>2027</v>
      </c>
      <c r="D61" s="13">
        <f t="shared" si="28"/>
        <v>2</v>
      </c>
      <c r="E61" s="13">
        <v>210</v>
      </c>
      <c r="F61" s="15">
        <v>25129535.175875701</v>
      </c>
      <c r="G61" s="15">
        <v>24064997.8999677</v>
      </c>
      <c r="H61" s="15">
        <f t="shared" si="17"/>
        <v>23172638.429873411</v>
      </c>
      <c r="I61" s="15">
        <f t="shared" si="18"/>
        <v>22166808.056345481</v>
      </c>
      <c r="J61" s="14">
        <v>1956896.7460022899</v>
      </c>
      <c r="K61" s="14">
        <v>1898189.84362222</v>
      </c>
      <c r="L61" s="15">
        <f t="shared" si="19"/>
        <v>1005830.3735279292</v>
      </c>
      <c r="M61" s="15">
        <f t="shared" si="20"/>
        <v>58706.902380069951</v>
      </c>
      <c r="N61" s="15">
        <v>2312715.1714886101</v>
      </c>
      <c r="Q61" s="15">
        <f t="shared" si="21"/>
        <v>121955237.66027947</v>
      </c>
      <c r="R61" s="15"/>
      <c r="S61" s="15"/>
      <c r="V61" s="15">
        <f t="shared" si="26"/>
        <v>10443280.463061931</v>
      </c>
      <c r="W61" s="15">
        <f t="shared" si="22"/>
        <v>322988.05555862351</v>
      </c>
      <c r="X61" s="15">
        <f t="shared" si="23"/>
        <v>17534471.966252148</v>
      </c>
      <c r="Y61" s="15">
        <f t="shared" si="24"/>
        <v>12000690.01903978</v>
      </c>
      <c r="Z61" s="15">
        <f t="shared" si="25"/>
        <v>5533781.9472123664</v>
      </c>
    </row>
    <row r="62" spans="2:26" s="13" customFormat="1">
      <c r="C62" s="13">
        <f t="shared" si="27"/>
        <v>2027</v>
      </c>
      <c r="D62" s="13">
        <f t="shared" si="28"/>
        <v>3</v>
      </c>
      <c r="E62" s="13">
        <v>211</v>
      </c>
      <c r="F62" s="15">
        <v>25264597.0450892</v>
      </c>
      <c r="G62" s="15">
        <v>24193243.415374</v>
      </c>
      <c r="H62" s="15">
        <f t="shared" si="17"/>
        <v>23201822.23645103</v>
      </c>
      <c r="I62" s="15">
        <f t="shared" si="18"/>
        <v>22192351.850994978</v>
      </c>
      <c r="J62" s="14">
        <v>2062774.8086381699</v>
      </c>
      <c r="K62" s="14">
        <v>2000891.5643790199</v>
      </c>
      <c r="L62" s="15">
        <f t="shared" si="19"/>
        <v>1009470.3854560517</v>
      </c>
      <c r="M62" s="15">
        <f t="shared" si="20"/>
        <v>61883.24425915</v>
      </c>
      <c r="N62" s="15">
        <v>2304951.7801867099</v>
      </c>
      <c r="Q62" s="15">
        <f t="shared" si="21"/>
        <v>122095772.08180314</v>
      </c>
      <c r="R62" s="15"/>
      <c r="S62" s="15"/>
      <c r="V62" s="15">
        <f t="shared" si="26"/>
        <v>11008315.028759347</v>
      </c>
      <c r="W62" s="15">
        <f t="shared" si="22"/>
        <v>340463.35140495608</v>
      </c>
      <c r="X62" s="15">
        <f t="shared" si="23"/>
        <v>17514213.963532358</v>
      </c>
      <c r="Y62" s="15">
        <f t="shared" si="24"/>
        <v>11960405.74466861</v>
      </c>
      <c r="Z62" s="15">
        <f t="shared" si="25"/>
        <v>5553808.2188637489</v>
      </c>
    </row>
    <row r="63" spans="2:26" s="13" customFormat="1">
      <c r="C63" s="13">
        <f t="shared" si="27"/>
        <v>2027</v>
      </c>
      <c r="D63" s="13">
        <f t="shared" si="28"/>
        <v>4</v>
      </c>
      <c r="E63" s="13">
        <v>212</v>
      </c>
      <c r="F63" s="15">
        <v>25405956.850103401</v>
      </c>
      <c r="G63" s="15">
        <v>24327329.780342899</v>
      </c>
      <c r="H63" s="15">
        <f t="shared" si="17"/>
        <v>23256429.29619066</v>
      </c>
      <c r="I63" s="15">
        <f t="shared" si="18"/>
        <v>22242288.053047538</v>
      </c>
      <c r="J63" s="14">
        <v>2149527.5539127402</v>
      </c>
      <c r="K63" s="14">
        <v>2085041.7272953601</v>
      </c>
      <c r="L63" s="15">
        <f t="shared" si="19"/>
        <v>1014141.2431431226</v>
      </c>
      <c r="M63" s="15">
        <f t="shared" si="20"/>
        <v>64485.826617380138</v>
      </c>
      <c r="N63" s="15">
        <v>2322144.2740076501</v>
      </c>
      <c r="Q63" s="15">
        <f t="shared" si="21"/>
        <v>122370506.33193476</v>
      </c>
      <c r="R63" s="15"/>
      <c r="S63" s="15"/>
      <c r="V63" s="15">
        <f t="shared" si="26"/>
        <v>11471284.396813028</v>
      </c>
      <c r="W63" s="15">
        <f t="shared" si="22"/>
        <v>354781.99165399943</v>
      </c>
      <c r="X63" s="15">
        <f t="shared" si="23"/>
        <v>17629123.576567341</v>
      </c>
      <c r="Y63" s="15">
        <f t="shared" si="24"/>
        <v>12049617.676835146</v>
      </c>
      <c r="Z63" s="15">
        <f t="shared" si="25"/>
        <v>5579505.8997321958</v>
      </c>
    </row>
    <row r="64" spans="2:26" s="9" customFormat="1">
      <c r="B64" s="10"/>
      <c r="C64" s="9">
        <f t="shared" si="27"/>
        <v>2028</v>
      </c>
      <c r="D64" s="9">
        <f t="shared" si="28"/>
        <v>1</v>
      </c>
      <c r="E64" s="9">
        <v>213</v>
      </c>
      <c r="F64" s="12">
        <v>25524824.821601398</v>
      </c>
      <c r="G64" s="12">
        <v>24439483.631382599</v>
      </c>
      <c r="H64" s="12">
        <f t="shared" si="17"/>
        <v>23281388.22563481</v>
      </c>
      <c r="I64" s="12">
        <f t="shared" si="18"/>
        <v>22263350.133295011</v>
      </c>
      <c r="J64" s="11">
        <v>2243436.5959665901</v>
      </c>
      <c r="K64" s="11">
        <v>2176133.4980875901</v>
      </c>
      <c r="L64" s="12">
        <f t="shared" si="19"/>
        <v>1018038.0923397988</v>
      </c>
      <c r="M64" s="12">
        <f t="shared" si="20"/>
        <v>67303.097879000008</v>
      </c>
      <c r="N64" s="12">
        <v>2834817.81488895</v>
      </c>
      <c r="O64" s="10"/>
      <c r="P64" s="10"/>
      <c r="Q64" s="12">
        <f t="shared" si="21"/>
        <v>122486383.68313803</v>
      </c>
      <c r="R64" s="12"/>
      <c r="S64" s="12"/>
      <c r="T64" s="10"/>
      <c r="U64" s="10"/>
      <c r="V64" s="12">
        <f t="shared" si="26"/>
        <v>11972444.443294417</v>
      </c>
      <c r="W64" s="12">
        <f t="shared" si="22"/>
        <v>370281.78690602595</v>
      </c>
      <c r="X64" s="12">
        <f t="shared" si="23"/>
        <v>20310828.331871606</v>
      </c>
      <c r="Y64" s="12">
        <f t="shared" si="24"/>
        <v>14709883.11761569</v>
      </c>
      <c r="Z64" s="12">
        <f t="shared" si="25"/>
        <v>5600945.214255916</v>
      </c>
    </row>
    <row r="65" spans="2:26" s="13" customFormat="1">
      <c r="C65" s="13">
        <f t="shared" si="27"/>
        <v>2028</v>
      </c>
      <c r="D65" s="13">
        <f t="shared" si="28"/>
        <v>2</v>
      </c>
      <c r="E65" s="13">
        <v>214</v>
      </c>
      <c r="F65" s="15">
        <v>25707819.310004901</v>
      </c>
      <c r="G65" s="15">
        <v>24614260.0513262</v>
      </c>
      <c r="H65" s="15">
        <f t="shared" si="17"/>
        <v>23358294.173805401</v>
      </c>
      <c r="I65" s="15">
        <f t="shared" si="18"/>
        <v>22335220.669212691</v>
      </c>
      <c r="J65" s="14">
        <v>2349525.1361994999</v>
      </c>
      <c r="K65" s="14">
        <v>2279039.3821135098</v>
      </c>
      <c r="L65" s="15">
        <f t="shared" si="19"/>
        <v>1023073.5045927092</v>
      </c>
      <c r="M65" s="15">
        <f t="shared" si="20"/>
        <v>70485.754085990135</v>
      </c>
      <c r="N65" s="15">
        <v>2334769.1093308302</v>
      </c>
      <c r="Q65" s="15">
        <f t="shared" si="21"/>
        <v>122881794.16652079</v>
      </c>
      <c r="R65" s="15"/>
      <c r="S65" s="15"/>
      <c r="V65" s="15">
        <f t="shared" si="26"/>
        <v>12538602.255060628</v>
      </c>
      <c r="W65" s="15">
        <f t="shared" si="22"/>
        <v>387791.8223214919</v>
      </c>
      <c r="X65" s="15">
        <f t="shared" si="23"/>
        <v>17743776.574127693</v>
      </c>
      <c r="Y65" s="15">
        <f t="shared" si="24"/>
        <v>12115128.007343069</v>
      </c>
      <c r="Z65" s="15">
        <f t="shared" si="25"/>
        <v>5628648.5667846249</v>
      </c>
    </row>
    <row r="66" spans="2:26" s="13" customFormat="1">
      <c r="C66" s="13">
        <f t="shared" si="27"/>
        <v>2028</v>
      </c>
      <c r="D66" s="13">
        <f t="shared" si="28"/>
        <v>3</v>
      </c>
      <c r="E66" s="13">
        <v>215</v>
      </c>
      <c r="F66" s="15">
        <v>25808382.701274399</v>
      </c>
      <c r="G66" s="15">
        <v>24709883.171429399</v>
      </c>
      <c r="H66" s="15">
        <f t="shared" ref="H66:H97" si="29">F66-J66</f>
        <v>23356378.446436428</v>
      </c>
      <c r="I66" s="15">
        <f t="shared" ref="I66:I97" si="30">G66-K66</f>
        <v>22331439.044236571</v>
      </c>
      <c r="J66" s="14">
        <v>2452004.2548379698</v>
      </c>
      <c r="K66" s="14">
        <v>2378444.1271928302</v>
      </c>
      <c r="L66" s="15">
        <f t="shared" ref="L66:L97" si="31">H66-I66</f>
        <v>1024939.4021998569</v>
      </c>
      <c r="M66" s="15">
        <f t="shared" ref="M66:M97" si="32">J66-K66</f>
        <v>73560.127645139582</v>
      </c>
      <c r="N66" s="15">
        <v>2320448.6396129401</v>
      </c>
      <c r="Q66" s="15">
        <f t="shared" ref="Q66:Q97" si="33">I66*5.5017049523</f>
        <v>122860988.78166191</v>
      </c>
      <c r="R66" s="15"/>
      <c r="S66" s="15"/>
      <c r="V66" s="15">
        <f t="shared" si="26"/>
        <v>13085497.833345644</v>
      </c>
      <c r="W66" s="15">
        <f t="shared" si="22"/>
        <v>404706.11855708458</v>
      </c>
      <c r="X66" s="15">
        <f t="shared" si="23"/>
        <v>17679733.206790641</v>
      </c>
      <c r="Y66" s="15">
        <f t="shared" si="24"/>
        <v>12040819.021900289</v>
      </c>
      <c r="Z66" s="15">
        <f t="shared" si="25"/>
        <v>5638914.1848903541</v>
      </c>
    </row>
    <row r="67" spans="2:26" s="13" customFormat="1">
      <c r="C67" s="13">
        <f t="shared" si="27"/>
        <v>2028</v>
      </c>
      <c r="D67" s="13">
        <f t="shared" si="28"/>
        <v>4</v>
      </c>
      <c r="E67" s="13">
        <v>216</v>
      </c>
      <c r="F67" s="15">
        <v>25989916.750986598</v>
      </c>
      <c r="G67" s="15">
        <v>24882654.616497099</v>
      </c>
      <c r="H67" s="15">
        <f t="shared" si="29"/>
        <v>23433284.252182558</v>
      </c>
      <c r="I67" s="15">
        <f t="shared" si="30"/>
        <v>22402721.092657179</v>
      </c>
      <c r="J67" s="14">
        <v>2556632.4988040398</v>
      </c>
      <c r="K67" s="14">
        <v>2479933.5238399198</v>
      </c>
      <c r="L67" s="15">
        <f t="shared" si="31"/>
        <v>1030563.1595253795</v>
      </c>
      <c r="M67" s="15">
        <f t="shared" si="32"/>
        <v>76698.97496411996</v>
      </c>
      <c r="N67" s="15">
        <v>2264002.89573381</v>
      </c>
      <c r="Q67" s="15">
        <f t="shared" si="33"/>
        <v>123253161.58046767</v>
      </c>
      <c r="R67" s="15"/>
      <c r="S67" s="15"/>
      <c r="V67" s="15">
        <f t="shared" si="26"/>
        <v>13643862.549484877</v>
      </c>
      <c r="W67" s="15">
        <f t="shared" si="22"/>
        <v>421975.13039643248</v>
      </c>
      <c r="X67" s="15">
        <f t="shared" si="23"/>
        <v>17417776.226998422</v>
      </c>
      <c r="Y67" s="15">
        <f t="shared" si="24"/>
        <v>11747921.788579706</v>
      </c>
      <c r="Z67" s="15">
        <f t="shared" si="25"/>
        <v>5669854.4384187153</v>
      </c>
    </row>
    <row r="68" spans="2:26" s="9" customFormat="1">
      <c r="B68" s="10"/>
      <c r="C68" s="9">
        <f t="shared" si="27"/>
        <v>2029</v>
      </c>
      <c r="D68" s="9">
        <f t="shared" si="28"/>
        <v>1</v>
      </c>
      <c r="E68" s="9">
        <v>217</v>
      </c>
      <c r="F68" s="12">
        <v>26123415.671871498</v>
      </c>
      <c r="G68" s="12">
        <v>25009762.9217938</v>
      </c>
      <c r="H68" s="12">
        <f t="shared" si="29"/>
        <v>23445757.815533739</v>
      </c>
      <c r="I68" s="12">
        <f t="shared" si="30"/>
        <v>22412434.801146168</v>
      </c>
      <c r="J68" s="11">
        <v>2677657.8563377601</v>
      </c>
      <c r="K68" s="11">
        <v>2597328.1206476302</v>
      </c>
      <c r="L68" s="12">
        <f t="shared" si="31"/>
        <v>1033323.0143875703</v>
      </c>
      <c r="M68" s="12">
        <f t="shared" si="32"/>
        <v>80329.735690129921</v>
      </c>
      <c r="N68" s="12">
        <v>2800156.5059859999</v>
      </c>
      <c r="O68" s="10"/>
      <c r="P68" s="10"/>
      <c r="Q68" s="12">
        <f t="shared" si="33"/>
        <v>123306603.53856674</v>
      </c>
      <c r="R68" s="12"/>
      <c r="S68" s="12"/>
      <c r="T68" s="10"/>
      <c r="U68" s="10"/>
      <c r="V68" s="12">
        <f t="shared" si="26"/>
        <v>14289732.984115118</v>
      </c>
      <c r="W68" s="12">
        <f t="shared" si="22"/>
        <v>441950.50466333784</v>
      </c>
      <c r="X68" s="12">
        <f t="shared" si="23"/>
        <v>20215063.766527012</v>
      </c>
      <c r="Y68" s="12">
        <f t="shared" si="24"/>
        <v>14530025.420945352</v>
      </c>
      <c r="Z68" s="12">
        <f t="shared" si="25"/>
        <v>5685038.34558166</v>
      </c>
    </row>
    <row r="69" spans="2:26" s="13" customFormat="1">
      <c r="C69" s="13">
        <f t="shared" si="27"/>
        <v>2029</v>
      </c>
      <c r="D69" s="13">
        <f t="shared" si="28"/>
        <v>2</v>
      </c>
      <c r="E69" s="13">
        <v>218</v>
      </c>
      <c r="F69" s="15">
        <v>26303602.803527001</v>
      </c>
      <c r="G69" s="15">
        <v>25181186.552343901</v>
      </c>
      <c r="H69" s="15">
        <f t="shared" si="29"/>
        <v>23534761.568926681</v>
      </c>
      <c r="I69" s="15">
        <f t="shared" si="30"/>
        <v>22495410.55478159</v>
      </c>
      <c r="J69" s="14">
        <v>2768841.23460032</v>
      </c>
      <c r="K69" s="14">
        <v>2685775.9975623102</v>
      </c>
      <c r="L69" s="15">
        <f t="shared" si="31"/>
        <v>1039351.0141450912</v>
      </c>
      <c r="M69" s="15">
        <f t="shared" si="32"/>
        <v>83065.2370380098</v>
      </c>
      <c r="N69" s="15">
        <v>2258700.6280366401</v>
      </c>
      <c r="Q69" s="15">
        <f t="shared" si="33"/>
        <v>123763111.65326355</v>
      </c>
      <c r="R69" s="15"/>
      <c r="S69" s="15"/>
      <c r="V69" s="15">
        <f t="shared" si="26"/>
        <v>14776347.106557034</v>
      </c>
      <c r="W69" s="15">
        <f t="shared" si="22"/>
        <v>457000.42597599188</v>
      </c>
      <c r="X69" s="15">
        <f t="shared" si="23"/>
        <v>17438610.917993248</v>
      </c>
      <c r="Y69" s="15">
        <f t="shared" si="24"/>
        <v>11720408.296293171</v>
      </c>
      <c r="Z69" s="15">
        <f t="shared" si="25"/>
        <v>5718202.6217000755</v>
      </c>
    </row>
    <row r="70" spans="2:26" s="13" customFormat="1">
      <c r="C70" s="13">
        <f t="shared" si="27"/>
        <v>2029</v>
      </c>
      <c r="D70" s="13">
        <f t="shared" si="28"/>
        <v>3</v>
      </c>
      <c r="E70" s="13">
        <v>219</v>
      </c>
      <c r="F70" s="15">
        <v>26383216.0653225</v>
      </c>
      <c r="G70" s="15">
        <v>25256378.359765701</v>
      </c>
      <c r="H70" s="15">
        <f t="shared" si="29"/>
        <v>23549445.715386659</v>
      </c>
      <c r="I70" s="15">
        <f t="shared" si="30"/>
        <v>22507621.120327942</v>
      </c>
      <c r="J70" s="14">
        <v>2833770.3499358399</v>
      </c>
      <c r="K70" s="14">
        <v>2748757.2394377599</v>
      </c>
      <c r="L70" s="15">
        <f t="shared" si="31"/>
        <v>1041824.5950587168</v>
      </c>
      <c r="M70" s="15">
        <f t="shared" si="32"/>
        <v>85013.11049808003</v>
      </c>
      <c r="N70" s="15">
        <v>2248784.8074219702</v>
      </c>
      <c r="Q70" s="15">
        <f t="shared" si="33"/>
        <v>123830290.5822003</v>
      </c>
      <c r="R70" s="15"/>
      <c r="S70" s="15"/>
      <c r="V70" s="15">
        <f t="shared" si="26"/>
        <v>15122851.316885199</v>
      </c>
      <c r="W70" s="15">
        <f t="shared" si="22"/>
        <v>467717.051037714</v>
      </c>
      <c r="X70" s="15">
        <f t="shared" si="23"/>
        <v>17400766.590048306</v>
      </c>
      <c r="Y70" s="15">
        <f t="shared" si="24"/>
        <v>11668955.055985821</v>
      </c>
      <c r="Z70" s="15">
        <f t="shared" si="25"/>
        <v>5731811.5340624843</v>
      </c>
    </row>
    <row r="71" spans="2:26" s="13" customFormat="1">
      <c r="C71" s="13">
        <f t="shared" si="27"/>
        <v>2029</v>
      </c>
      <c r="D71" s="13">
        <f t="shared" si="28"/>
        <v>4</v>
      </c>
      <c r="E71" s="13">
        <v>220</v>
      </c>
      <c r="F71" s="15">
        <v>26501101.2828255</v>
      </c>
      <c r="G71" s="15">
        <v>25368276.769994602</v>
      </c>
      <c r="H71" s="15">
        <f t="shared" si="29"/>
        <v>23572217.652994089</v>
      </c>
      <c r="I71" s="15">
        <f t="shared" si="30"/>
        <v>22527259.649058133</v>
      </c>
      <c r="J71" s="14">
        <v>2928883.62983141</v>
      </c>
      <c r="K71" s="14">
        <v>2841017.1209364701</v>
      </c>
      <c r="L71" s="15">
        <f t="shared" si="31"/>
        <v>1044958.0039359555</v>
      </c>
      <c r="M71" s="15">
        <f t="shared" si="32"/>
        <v>87866.508894939907</v>
      </c>
      <c r="N71" s="15">
        <v>2244267.0260145599</v>
      </c>
      <c r="Q71" s="15">
        <f t="shared" si="33"/>
        <v>123938335.9729711</v>
      </c>
      <c r="R71" s="15"/>
      <c r="S71" s="15"/>
      <c r="V71" s="15">
        <f t="shared" si="26"/>
        <v>15630437.963825265</v>
      </c>
      <c r="W71" s="15">
        <f t="shared" si="22"/>
        <v>483415.60712860286</v>
      </c>
      <c r="X71" s="15">
        <f t="shared" si="23"/>
        <v>17394562.891986109</v>
      </c>
      <c r="Y71" s="15">
        <f t="shared" si="24"/>
        <v>11645512.266786139</v>
      </c>
      <c r="Z71" s="15">
        <f t="shared" si="25"/>
        <v>5749050.6251999689</v>
      </c>
    </row>
    <row r="72" spans="2:26" s="9" customFormat="1">
      <c r="B72" s="10"/>
      <c r="C72" s="9">
        <f t="shared" si="27"/>
        <v>2030</v>
      </c>
      <c r="D72" s="9">
        <f t="shared" si="28"/>
        <v>1</v>
      </c>
      <c r="E72" s="9">
        <v>221</v>
      </c>
      <c r="F72" s="12">
        <v>26663488.174766801</v>
      </c>
      <c r="G72" s="12">
        <v>25523250.965391599</v>
      </c>
      <c r="H72" s="12">
        <f t="shared" si="29"/>
        <v>23660309.04527276</v>
      </c>
      <c r="I72" s="12">
        <f t="shared" si="30"/>
        <v>22610167.209782388</v>
      </c>
      <c r="J72" s="11">
        <v>3003179.1294940398</v>
      </c>
      <c r="K72" s="11">
        <v>2913083.7556092101</v>
      </c>
      <c r="L72" s="12">
        <f t="shared" si="31"/>
        <v>1050141.835490372</v>
      </c>
      <c r="M72" s="12">
        <f t="shared" si="32"/>
        <v>90095.373884829693</v>
      </c>
      <c r="N72" s="12">
        <v>2656720.96141939</v>
      </c>
      <c r="O72" s="10"/>
      <c r="P72" s="10"/>
      <c r="Q72" s="12">
        <f t="shared" si="33"/>
        <v>124394468.91039084</v>
      </c>
      <c r="R72" s="12"/>
      <c r="S72" s="12"/>
      <c r="T72" s="10"/>
      <c r="U72" s="10"/>
      <c r="V72" s="12">
        <f t="shared" si="26"/>
        <v>16026927.324699873</v>
      </c>
      <c r="W72" s="12">
        <f t="shared" si="22"/>
        <v>495678.1646814876</v>
      </c>
      <c r="X72" s="12">
        <f t="shared" si="23"/>
        <v>19563308.235260114</v>
      </c>
      <c r="Y72" s="12">
        <f t="shared" si="24"/>
        <v>13785737.698325321</v>
      </c>
      <c r="Z72" s="12">
        <f t="shared" si="25"/>
        <v>5777570.5369347911</v>
      </c>
    </row>
    <row r="73" spans="2:26" s="13" customFormat="1">
      <c r="C73" s="13">
        <f t="shared" si="27"/>
        <v>2030</v>
      </c>
      <c r="D73" s="13">
        <f t="shared" si="28"/>
        <v>2</v>
      </c>
      <c r="E73" s="13">
        <v>222</v>
      </c>
      <c r="F73" s="15">
        <v>26938929.4095321</v>
      </c>
      <c r="G73" s="15">
        <v>25784576.935171701</v>
      </c>
      <c r="H73" s="15">
        <f t="shared" si="29"/>
        <v>23832705.293227691</v>
      </c>
      <c r="I73" s="15">
        <f t="shared" si="30"/>
        <v>22771539.54235642</v>
      </c>
      <c r="J73" s="14">
        <v>3106224.1163044102</v>
      </c>
      <c r="K73" s="14">
        <v>3013037.3928152798</v>
      </c>
      <c r="L73" s="15">
        <f t="shared" si="31"/>
        <v>1061165.7508712709</v>
      </c>
      <c r="M73" s="15">
        <f t="shared" si="32"/>
        <v>93186.723489130381</v>
      </c>
      <c r="N73" s="15">
        <v>2211218.1464299401</v>
      </c>
      <c r="Q73" s="15">
        <f t="shared" si="33"/>
        <v>125282291.87167759</v>
      </c>
      <c r="R73" s="15"/>
      <c r="S73" s="15"/>
      <c r="V73" s="15">
        <f t="shared" si="26"/>
        <v>16576842.745516906</v>
      </c>
      <c r="W73" s="15">
        <f t="shared" si="22"/>
        <v>512685.85810875933</v>
      </c>
      <c r="X73" s="15">
        <f t="shared" si="23"/>
        <v>17312242.340293404</v>
      </c>
      <c r="Y73" s="15">
        <f t="shared" si="24"/>
        <v>11474021.473513784</v>
      </c>
      <c r="Z73" s="15">
        <f t="shared" si="25"/>
        <v>5838220.8667796189</v>
      </c>
    </row>
    <row r="74" spans="2:26" s="13" customFormat="1">
      <c r="C74" s="13">
        <f t="shared" si="27"/>
        <v>2030</v>
      </c>
      <c r="D74" s="13">
        <f t="shared" si="28"/>
        <v>3</v>
      </c>
      <c r="E74" s="13">
        <v>223</v>
      </c>
      <c r="F74" s="15">
        <v>27151547.789846402</v>
      </c>
      <c r="G74" s="15">
        <v>25987496.587295499</v>
      </c>
      <c r="H74" s="15">
        <f t="shared" si="29"/>
        <v>23966560.714690093</v>
      </c>
      <c r="I74" s="15">
        <f t="shared" si="30"/>
        <v>22898059.12439388</v>
      </c>
      <c r="J74" s="14">
        <v>3184987.0751563101</v>
      </c>
      <c r="K74" s="14">
        <v>3089437.4629016202</v>
      </c>
      <c r="L74" s="15">
        <f t="shared" si="31"/>
        <v>1068501.5902962126</v>
      </c>
      <c r="M74" s="15">
        <f t="shared" si="32"/>
        <v>95549.612254689913</v>
      </c>
      <c r="N74" s="15">
        <v>2183340.5032526199</v>
      </c>
      <c r="Q74" s="15">
        <f t="shared" si="33"/>
        <v>125978365.28273602</v>
      </c>
      <c r="R74" s="15"/>
      <c r="S74" s="15"/>
      <c r="V74" s="15">
        <f t="shared" si="26"/>
        <v>16997173.38946699</v>
      </c>
      <c r="W74" s="15">
        <f t="shared" si="22"/>
        <v>525685.77493197226</v>
      </c>
      <c r="X74" s="15">
        <f t="shared" si="23"/>
        <v>17207944.741415028</v>
      </c>
      <c r="Y74" s="15">
        <f t="shared" si="24"/>
        <v>11329364.250541929</v>
      </c>
      <c r="Z74" s="15">
        <f t="shared" si="25"/>
        <v>5878580.4908730984</v>
      </c>
    </row>
    <row r="75" spans="2:26" s="13" customFormat="1">
      <c r="C75" s="13">
        <f t="shared" si="27"/>
        <v>2030</v>
      </c>
      <c r="D75" s="13">
        <f t="shared" si="28"/>
        <v>4</v>
      </c>
      <c r="E75" s="13">
        <v>224</v>
      </c>
      <c r="F75" s="15">
        <v>27135452.113920599</v>
      </c>
      <c r="G75" s="15">
        <v>25971654.1952851</v>
      </c>
      <c r="H75" s="15">
        <f t="shared" si="29"/>
        <v>23899995.758767489</v>
      </c>
      <c r="I75" s="15">
        <f t="shared" si="30"/>
        <v>22833261.530786589</v>
      </c>
      <c r="J75" s="14">
        <v>3235456.3551531099</v>
      </c>
      <c r="K75" s="14">
        <v>3138392.6644985098</v>
      </c>
      <c r="L75" s="15">
        <f t="shared" si="31"/>
        <v>1066734.2279809006</v>
      </c>
      <c r="M75" s="15">
        <f t="shared" si="32"/>
        <v>97063.690654600039</v>
      </c>
      <c r="N75" s="15">
        <v>2206622.19911503</v>
      </c>
      <c r="Q75" s="15">
        <f t="shared" si="33"/>
        <v>125621868.04108965</v>
      </c>
      <c r="R75" s="15"/>
      <c r="S75" s="15"/>
      <c r="V75" s="15">
        <f t="shared" si="26"/>
        <v>17266510.464533444</v>
      </c>
      <c r="W75" s="15">
        <f t="shared" si="22"/>
        <v>534015.78756292828</v>
      </c>
      <c r="X75" s="15">
        <f t="shared" si="23"/>
        <v>17319030.065918937</v>
      </c>
      <c r="Y75" s="15">
        <f t="shared" si="24"/>
        <v>11450173.0810485</v>
      </c>
      <c r="Z75" s="15">
        <f t="shared" si="25"/>
        <v>5868856.9848704375</v>
      </c>
    </row>
    <row r="76" spans="2:26" s="9" customFormat="1">
      <c r="B76" s="10"/>
      <c r="C76" s="9">
        <f t="shared" si="27"/>
        <v>2031</v>
      </c>
      <c r="D76" s="9">
        <f t="shared" si="28"/>
        <v>1</v>
      </c>
      <c r="E76" s="9">
        <v>225</v>
      </c>
      <c r="F76" s="12">
        <v>27260251.379347999</v>
      </c>
      <c r="G76" s="12">
        <v>26089896.807805501</v>
      </c>
      <c r="H76" s="12">
        <f t="shared" si="29"/>
        <v>23934126.402966358</v>
      </c>
      <c r="I76" s="12">
        <f t="shared" si="30"/>
        <v>22863555.58071531</v>
      </c>
      <c r="J76" s="11">
        <v>3326124.9763816399</v>
      </c>
      <c r="K76" s="11">
        <v>3226341.2270901902</v>
      </c>
      <c r="L76" s="12">
        <f t="shared" si="31"/>
        <v>1070570.8222510479</v>
      </c>
      <c r="M76" s="12">
        <f t="shared" si="32"/>
        <v>99783.749291449785</v>
      </c>
      <c r="N76" s="12">
        <v>2626076.1383443698</v>
      </c>
      <c r="O76" s="10"/>
      <c r="P76" s="10"/>
      <c r="Q76" s="12">
        <f t="shared" si="33"/>
        <v>125788536.96560772</v>
      </c>
      <c r="R76" s="12"/>
      <c r="S76" s="12"/>
      <c r="T76" s="10"/>
      <c r="U76" s="10"/>
      <c r="V76" s="12">
        <f t="shared" si="26"/>
        <v>17750377.506891757</v>
      </c>
      <c r="W76" s="12">
        <f t="shared" ref="W76:W107" si="34">M76*5.5017049523</f>
        <v>548980.74763583089</v>
      </c>
      <c r="X76" s="12">
        <f t="shared" ref="X76:X107" si="35">N76*5.1890047538+L76*5.5017049523</f>
        <v>19516686.360276155</v>
      </c>
      <c r="Y76" s="12">
        <f t="shared" ref="Y76:Y107" si="36">N76*5.1890047538</f>
        <v>13626721.565709682</v>
      </c>
      <c r="Z76" s="12">
        <f t="shared" ref="Z76:Z107" si="37">L76*5.5017049523</f>
        <v>5889964.794566473</v>
      </c>
    </row>
    <row r="77" spans="2:26" s="13" customFormat="1">
      <c r="C77" s="13">
        <f t="shared" si="27"/>
        <v>2031</v>
      </c>
      <c r="D77" s="13">
        <f t="shared" si="28"/>
        <v>2</v>
      </c>
      <c r="E77" s="13">
        <v>226</v>
      </c>
      <c r="F77" s="15">
        <v>27385996.713919099</v>
      </c>
      <c r="G77" s="15">
        <v>26210085.975024201</v>
      </c>
      <c r="H77" s="15">
        <f t="shared" si="29"/>
        <v>23941876.838248849</v>
      </c>
      <c r="I77" s="15">
        <f t="shared" si="30"/>
        <v>22869289.695624061</v>
      </c>
      <c r="J77" s="14">
        <v>3444119.87567025</v>
      </c>
      <c r="K77" s="14">
        <v>3340796.27940014</v>
      </c>
      <c r="L77" s="15">
        <f t="shared" si="31"/>
        <v>1072587.142624788</v>
      </c>
      <c r="M77" s="15">
        <f t="shared" si="32"/>
        <v>103323.59627010999</v>
      </c>
      <c r="N77" s="15">
        <v>2153008.6247782502</v>
      </c>
      <c r="Q77" s="15">
        <f t="shared" si="33"/>
        <v>125820084.37399825</v>
      </c>
      <c r="R77" s="15"/>
      <c r="S77" s="15"/>
      <c r="V77" s="15">
        <f t="shared" ref="V77:V108" si="38">K77*5.5017049523</f>
        <v>18380075.435001165</v>
      </c>
      <c r="W77" s="15">
        <f t="shared" si="34"/>
        <v>568455.94128870999</v>
      </c>
      <c r="X77" s="15">
        <f t="shared" si="35"/>
        <v>17073029.983298846</v>
      </c>
      <c r="Y77" s="15">
        <f t="shared" si="36"/>
        <v>11171971.988946741</v>
      </c>
      <c r="Z77" s="15">
        <f t="shared" si="37"/>
        <v>5901057.9943521023</v>
      </c>
    </row>
    <row r="78" spans="2:26" s="13" customFormat="1">
      <c r="C78" s="13">
        <f t="shared" si="27"/>
        <v>2031</v>
      </c>
      <c r="D78" s="13">
        <f t="shared" si="28"/>
        <v>3</v>
      </c>
      <c r="E78" s="13">
        <v>227</v>
      </c>
      <c r="F78" s="15">
        <v>27598185.1896693</v>
      </c>
      <c r="G78" s="15">
        <v>26411378.130383</v>
      </c>
      <c r="H78" s="15">
        <f t="shared" si="29"/>
        <v>24091668.489179149</v>
      </c>
      <c r="I78" s="15">
        <f t="shared" si="30"/>
        <v>23010056.930907559</v>
      </c>
      <c r="J78" s="14">
        <v>3506516.7004901501</v>
      </c>
      <c r="K78" s="14">
        <v>3401321.1994754402</v>
      </c>
      <c r="L78" s="15">
        <f t="shared" si="31"/>
        <v>1081611.5582715906</v>
      </c>
      <c r="M78" s="15">
        <f t="shared" si="32"/>
        <v>105195.50101470994</v>
      </c>
      <c r="N78" s="15">
        <v>2125372.81451244</v>
      </c>
      <c r="Q78" s="15">
        <f t="shared" si="33"/>
        <v>126594544.16947906</v>
      </c>
      <c r="R78" s="15"/>
      <c r="S78" s="15"/>
      <c r="V78" s="15">
        <f t="shared" si="38"/>
        <v>18713065.687517006</v>
      </c>
      <c r="W78" s="15">
        <f t="shared" si="34"/>
        <v>578754.60889230936</v>
      </c>
      <c r="X78" s="15">
        <f t="shared" si="35"/>
        <v>16979277.304710068</v>
      </c>
      <c r="Y78" s="15">
        <f t="shared" si="36"/>
        <v>11028569.638102336</v>
      </c>
      <c r="Z78" s="15">
        <f t="shared" si="37"/>
        <v>5950707.6666077301</v>
      </c>
    </row>
    <row r="79" spans="2:26" s="13" customFormat="1">
      <c r="C79" s="13">
        <f t="shared" si="27"/>
        <v>2031</v>
      </c>
      <c r="D79" s="13">
        <f t="shared" si="28"/>
        <v>4</v>
      </c>
      <c r="E79" s="13">
        <v>228</v>
      </c>
      <c r="F79" s="15">
        <v>27715528.8034104</v>
      </c>
      <c r="G79" s="15">
        <v>26522553.778910499</v>
      </c>
      <c r="H79" s="15">
        <f t="shared" si="29"/>
        <v>24131386.208231371</v>
      </c>
      <c r="I79" s="15">
        <f t="shared" si="30"/>
        <v>23045935.46158684</v>
      </c>
      <c r="J79" s="14">
        <v>3584142.5951790302</v>
      </c>
      <c r="K79" s="14">
        <v>3476618.31732366</v>
      </c>
      <c r="L79" s="15">
        <f t="shared" si="31"/>
        <v>1085450.7466445304</v>
      </c>
      <c r="M79" s="15">
        <f t="shared" si="32"/>
        <v>107524.27785537019</v>
      </c>
      <c r="N79" s="15">
        <v>2109784.2839798401</v>
      </c>
      <c r="Q79" s="15">
        <f t="shared" si="33"/>
        <v>126791937.25939851</v>
      </c>
      <c r="R79" s="15"/>
      <c r="S79" s="15"/>
      <c r="V79" s="15">
        <f t="shared" si="38"/>
        <v>19127328.213676471</v>
      </c>
      <c r="W79" s="15">
        <f t="shared" si="34"/>
        <v>591566.85196937143</v>
      </c>
      <c r="X79" s="15">
        <f t="shared" si="35"/>
        <v>16919510.427355867</v>
      </c>
      <c r="Y79" s="15">
        <f t="shared" si="36"/>
        <v>10947680.67906392</v>
      </c>
      <c r="Z79" s="15">
        <f t="shared" si="37"/>
        <v>5971829.748291946</v>
      </c>
    </row>
    <row r="80" spans="2:26" s="9" customFormat="1">
      <c r="B80" s="10"/>
      <c r="C80" s="9">
        <f t="shared" ref="C80:C111" si="39">C76+1</f>
        <v>2032</v>
      </c>
      <c r="D80" s="9">
        <f t="shared" ref="D80:D111" si="40">D76</f>
        <v>1</v>
      </c>
      <c r="E80" s="9">
        <v>229</v>
      </c>
      <c r="F80" s="12">
        <v>27912004.885391999</v>
      </c>
      <c r="G80" s="12">
        <v>26708918.3406174</v>
      </c>
      <c r="H80" s="12">
        <f t="shared" si="29"/>
        <v>24226392.3508742</v>
      </c>
      <c r="I80" s="12">
        <f t="shared" si="30"/>
        <v>23133874.182135139</v>
      </c>
      <c r="J80" s="11">
        <v>3685612.5345178</v>
      </c>
      <c r="K80" s="11">
        <v>3575044.1584822601</v>
      </c>
      <c r="L80" s="12">
        <f t="shared" si="31"/>
        <v>1092518.1687390618</v>
      </c>
      <c r="M80" s="12">
        <f t="shared" si="32"/>
        <v>110568.3760355399</v>
      </c>
      <c r="N80" s="12">
        <v>2568592.8893365199</v>
      </c>
      <c r="O80" s="10"/>
      <c r="P80" s="10"/>
      <c r="Q80" s="12">
        <f t="shared" si="33"/>
        <v>127275750.15373801</v>
      </c>
      <c r="R80" s="12"/>
      <c r="S80" s="12"/>
      <c r="T80" s="10"/>
      <c r="U80" s="10"/>
      <c r="V80" s="12">
        <f t="shared" si="38"/>
        <v>19668838.151413035</v>
      </c>
      <c r="W80" s="12">
        <f t="shared" si="34"/>
        <v>608314.58200249844</v>
      </c>
      <c r="X80" s="12">
        <f t="shared" si="35"/>
        <v>19339153.332773503</v>
      </c>
      <c r="Y80" s="12">
        <f t="shared" si="36"/>
        <v>13328440.713344079</v>
      </c>
      <c r="Z80" s="12">
        <f t="shared" si="37"/>
        <v>6010712.6194294235</v>
      </c>
    </row>
    <row r="81" spans="2:26" s="13" customFormat="1">
      <c r="C81" s="13">
        <f t="shared" si="39"/>
        <v>2032</v>
      </c>
      <c r="D81" s="13">
        <f t="shared" si="40"/>
        <v>2</v>
      </c>
      <c r="E81" s="13">
        <v>230</v>
      </c>
      <c r="F81" s="15">
        <v>28204505.418648101</v>
      </c>
      <c r="G81" s="15">
        <v>26986589.340521801</v>
      </c>
      <c r="H81" s="15">
        <f t="shared" si="29"/>
        <v>24412830.212015331</v>
      </c>
      <c r="I81" s="15">
        <f t="shared" si="30"/>
        <v>23308664.390088011</v>
      </c>
      <c r="J81" s="14">
        <v>3791675.2066327701</v>
      </c>
      <c r="K81" s="14">
        <v>3677924.9504337902</v>
      </c>
      <c r="L81" s="15">
        <f t="shared" si="31"/>
        <v>1104165.8219273202</v>
      </c>
      <c r="M81" s="15">
        <f t="shared" si="32"/>
        <v>113750.25619897991</v>
      </c>
      <c r="N81" s="15">
        <v>2103228.9358691899</v>
      </c>
      <c r="Q81" s="15">
        <f t="shared" si="33"/>
        <v>128237394.30644587</v>
      </c>
      <c r="R81" s="15"/>
      <c r="S81" s="15"/>
      <c r="V81" s="15">
        <f t="shared" si="38"/>
        <v>20234857.913989317</v>
      </c>
      <c r="W81" s="15">
        <f t="shared" si="34"/>
        <v>625820.3478553216</v>
      </c>
      <c r="X81" s="15">
        <f t="shared" si="35"/>
        <v>16988459.517212879</v>
      </c>
      <c r="Y81" s="15">
        <f t="shared" si="36"/>
        <v>10913664.946554942</v>
      </c>
      <c r="Z81" s="15">
        <f t="shared" si="37"/>
        <v>6074794.5706579378</v>
      </c>
    </row>
    <row r="82" spans="2:26" s="13" customFormat="1">
      <c r="C82" s="13">
        <f t="shared" si="39"/>
        <v>2032</v>
      </c>
      <c r="D82" s="13">
        <f t="shared" si="40"/>
        <v>3</v>
      </c>
      <c r="E82" s="13">
        <v>231</v>
      </c>
      <c r="F82" s="15">
        <v>28274951.992391299</v>
      </c>
      <c r="G82" s="15">
        <v>27052380.395935301</v>
      </c>
      <c r="H82" s="15">
        <f t="shared" si="29"/>
        <v>24388696.488374189</v>
      </c>
      <c r="I82" s="15">
        <f t="shared" si="30"/>
        <v>23282712.55703871</v>
      </c>
      <c r="J82" s="14">
        <v>3886255.50401711</v>
      </c>
      <c r="K82" s="14">
        <v>3769667.8388965898</v>
      </c>
      <c r="L82" s="15">
        <f t="shared" si="31"/>
        <v>1105983.931335479</v>
      </c>
      <c r="M82" s="15">
        <f t="shared" si="32"/>
        <v>116587.66512052016</v>
      </c>
      <c r="N82" s="15">
        <v>2093108.7063746499</v>
      </c>
      <c r="Q82" s="15">
        <f t="shared" si="33"/>
        <v>128094614.97803727</v>
      </c>
      <c r="R82" s="15"/>
      <c r="S82" s="15"/>
      <c r="V82" s="15">
        <f t="shared" si="38"/>
        <v>20739600.217783406</v>
      </c>
      <c r="W82" s="15">
        <f t="shared" si="34"/>
        <v>641430.93457065977</v>
      </c>
      <c r="X82" s="15">
        <f t="shared" si="35"/>
        <v>16945948.299790855</v>
      </c>
      <c r="Y82" s="15">
        <f t="shared" si="36"/>
        <v>10861151.027598226</v>
      </c>
      <c r="Z82" s="15">
        <f t="shared" si="37"/>
        <v>6084797.2721926281</v>
      </c>
    </row>
    <row r="83" spans="2:26" s="13" customFormat="1">
      <c r="C83" s="13">
        <f t="shared" si="39"/>
        <v>2032</v>
      </c>
      <c r="D83" s="13">
        <f t="shared" si="40"/>
        <v>4</v>
      </c>
      <c r="E83" s="13">
        <v>232</v>
      </c>
      <c r="F83" s="15">
        <v>28528527.1863617</v>
      </c>
      <c r="G83" s="15">
        <v>27293346.836170401</v>
      </c>
      <c r="H83" s="15">
        <f t="shared" si="29"/>
        <v>24555746.027300648</v>
      </c>
      <c r="I83" s="15">
        <f t="shared" si="30"/>
        <v>23439749.111881182</v>
      </c>
      <c r="J83" s="14">
        <v>3972781.15906105</v>
      </c>
      <c r="K83" s="14">
        <v>3853597.7242892198</v>
      </c>
      <c r="L83" s="15">
        <f t="shared" si="31"/>
        <v>1115996.9154194668</v>
      </c>
      <c r="M83" s="15">
        <f t="shared" si="32"/>
        <v>119183.43477183022</v>
      </c>
      <c r="N83" s="15">
        <v>2116319.6930806101</v>
      </c>
      <c r="Q83" s="15">
        <f t="shared" si="33"/>
        <v>128958583.76950622</v>
      </c>
      <c r="R83" s="15"/>
      <c r="S83" s="15"/>
      <c r="V83" s="15">
        <f t="shared" si="38"/>
        <v>21201357.683894012</v>
      </c>
      <c r="W83" s="15">
        <f t="shared" si="34"/>
        <v>655712.09331630229</v>
      </c>
      <c r="X83" s="15">
        <f t="shared" si="35"/>
        <v>17121478.704270646</v>
      </c>
      <c r="Y83" s="15">
        <f t="shared" si="36"/>
        <v>10981592.947955843</v>
      </c>
      <c r="Z83" s="15">
        <f t="shared" si="37"/>
        <v>6139885.7563148048</v>
      </c>
    </row>
    <row r="84" spans="2:26" s="9" customFormat="1">
      <c r="B84" s="10"/>
      <c r="C84" s="9">
        <f t="shared" si="39"/>
        <v>2033</v>
      </c>
      <c r="D84" s="9">
        <f t="shared" si="40"/>
        <v>1</v>
      </c>
      <c r="E84" s="9">
        <v>233</v>
      </c>
      <c r="F84" s="12">
        <v>28679323.683800299</v>
      </c>
      <c r="G84" s="12">
        <v>27436122.765664302</v>
      </c>
      <c r="H84" s="12">
        <f t="shared" si="29"/>
        <v>24635787.048115477</v>
      </c>
      <c r="I84" s="12">
        <f t="shared" si="30"/>
        <v>23513892.229050033</v>
      </c>
      <c r="J84" s="11">
        <v>4043536.6356848199</v>
      </c>
      <c r="K84" s="11">
        <v>3922230.5366142699</v>
      </c>
      <c r="L84" s="12">
        <f t="shared" si="31"/>
        <v>1121894.8190654442</v>
      </c>
      <c r="M84" s="12">
        <f t="shared" si="32"/>
        <v>121306.09907054994</v>
      </c>
      <c r="N84" s="12">
        <v>2593084.2987406198</v>
      </c>
      <c r="O84" s="10"/>
      <c r="P84" s="10"/>
      <c r="Q84" s="12">
        <f t="shared" si="33"/>
        <v>129366497.32441305</v>
      </c>
      <c r="R84" s="12"/>
      <c r="S84" s="12"/>
      <c r="T84" s="10"/>
      <c r="U84" s="10"/>
      <c r="V84" s="12">
        <f t="shared" si="38"/>
        <v>21578955.167353015</v>
      </c>
      <c r="W84" s="12">
        <f t="shared" si="34"/>
        <v>667390.36600063904</v>
      </c>
      <c r="X84" s="12">
        <f t="shared" si="35"/>
        <v>19627861.03518128</v>
      </c>
      <c r="Y84" s="12">
        <f t="shared" si="36"/>
        <v>13455526.753169214</v>
      </c>
      <c r="Z84" s="12">
        <f t="shared" si="37"/>
        <v>6172334.2820120668</v>
      </c>
    </row>
    <row r="85" spans="2:26" s="13" customFormat="1">
      <c r="C85" s="13">
        <f t="shared" si="39"/>
        <v>2033</v>
      </c>
      <c r="D85" s="13">
        <f t="shared" si="40"/>
        <v>2</v>
      </c>
      <c r="E85" s="13">
        <v>234</v>
      </c>
      <c r="F85" s="15">
        <v>28786135.797613401</v>
      </c>
      <c r="G85" s="15">
        <v>27536831.071438901</v>
      </c>
      <c r="H85" s="15">
        <f t="shared" si="29"/>
        <v>24684284.780651662</v>
      </c>
      <c r="I85" s="15">
        <f t="shared" si="30"/>
        <v>23558035.584986012</v>
      </c>
      <c r="J85" s="14">
        <v>4101851.0169617399</v>
      </c>
      <c r="K85" s="14">
        <v>3978795.4864528901</v>
      </c>
      <c r="L85" s="15">
        <f t="shared" si="31"/>
        <v>1126249.1956656501</v>
      </c>
      <c r="M85" s="15">
        <f t="shared" si="32"/>
        <v>123055.53050884977</v>
      </c>
      <c r="N85" s="15">
        <v>2123613.4698703699</v>
      </c>
      <c r="Q85" s="15">
        <f t="shared" si="33"/>
        <v>129609361.04437716</v>
      </c>
      <c r="R85" s="15"/>
      <c r="S85" s="15"/>
      <c r="V85" s="15">
        <f t="shared" si="38"/>
        <v>21890158.832006752</v>
      </c>
      <c r="W85" s="15">
        <f t="shared" si="34"/>
        <v>677015.22160844249</v>
      </c>
      <c r="X85" s="15">
        <f t="shared" si="35"/>
        <v>17215731.167708661</v>
      </c>
      <c r="Y85" s="15">
        <f t="shared" si="36"/>
        <v>11019440.390391063</v>
      </c>
      <c r="Z85" s="15">
        <f t="shared" si="37"/>
        <v>6196290.7773175985</v>
      </c>
    </row>
    <row r="86" spans="2:26" s="13" customFormat="1">
      <c r="C86" s="13">
        <f t="shared" si="39"/>
        <v>2033</v>
      </c>
      <c r="D86" s="13">
        <f t="shared" si="40"/>
        <v>3</v>
      </c>
      <c r="E86" s="13">
        <v>235</v>
      </c>
      <c r="F86" s="15">
        <v>28866539.1284854</v>
      </c>
      <c r="G86" s="15">
        <v>27614159.294914801</v>
      </c>
      <c r="H86" s="15">
        <f t="shared" si="29"/>
        <v>24677823.955905609</v>
      </c>
      <c r="I86" s="15">
        <f t="shared" si="30"/>
        <v>23551105.577512402</v>
      </c>
      <c r="J86" s="14">
        <v>4188715.17257979</v>
      </c>
      <c r="K86" s="14">
        <v>4063053.7174024</v>
      </c>
      <c r="L86" s="15">
        <f t="shared" si="31"/>
        <v>1126718.3783932067</v>
      </c>
      <c r="M86" s="15">
        <f t="shared" si="32"/>
        <v>125661.45517739002</v>
      </c>
      <c r="N86" s="15">
        <v>2089836.9426230099</v>
      </c>
      <c r="Q86" s="15">
        <f t="shared" si="33"/>
        <v>129571234.18794014</v>
      </c>
      <c r="R86" s="15"/>
      <c r="S86" s="15"/>
      <c r="V86" s="15">
        <f t="shared" si="38"/>
        <v>22353722.758493707</v>
      </c>
      <c r="W86" s="15">
        <f t="shared" si="34"/>
        <v>691352.25026267115</v>
      </c>
      <c r="X86" s="15">
        <f t="shared" si="35"/>
        <v>17043045.912190985</v>
      </c>
      <c r="Y86" s="15">
        <f t="shared" si="36"/>
        <v>10844173.829937655</v>
      </c>
      <c r="Z86" s="15">
        <f t="shared" si="37"/>
        <v>6198872.0822533304</v>
      </c>
    </row>
    <row r="87" spans="2:26" s="13" customFormat="1">
      <c r="C87" s="13">
        <f t="shared" si="39"/>
        <v>2033</v>
      </c>
      <c r="D87" s="13">
        <f t="shared" si="40"/>
        <v>4</v>
      </c>
      <c r="E87" s="13">
        <v>236</v>
      </c>
      <c r="F87" s="15">
        <v>29018266.430082701</v>
      </c>
      <c r="G87" s="15">
        <v>27758994.907176599</v>
      </c>
      <c r="H87" s="15">
        <f t="shared" si="29"/>
        <v>24724555.45367492</v>
      </c>
      <c r="I87" s="15">
        <f t="shared" si="30"/>
        <v>23594095.260061048</v>
      </c>
      <c r="J87" s="14">
        <v>4293710.9764077803</v>
      </c>
      <c r="K87" s="14">
        <v>4164899.64711555</v>
      </c>
      <c r="L87" s="15">
        <f t="shared" si="31"/>
        <v>1130460.1936138719</v>
      </c>
      <c r="M87" s="15">
        <f t="shared" si="32"/>
        <v>128811.32929223031</v>
      </c>
      <c r="N87" s="15">
        <v>2031290.9166226799</v>
      </c>
      <c r="Q87" s="15">
        <f t="shared" si="33"/>
        <v>129807750.73731582</v>
      </c>
      <c r="R87" s="15"/>
      <c r="S87" s="15"/>
      <c r="V87" s="15">
        <f t="shared" si="38"/>
        <v>22914049.014368143</v>
      </c>
      <c r="W87" s="15">
        <f t="shared" si="34"/>
        <v>708681.92827940953</v>
      </c>
      <c r="X87" s="15">
        <f t="shared" si="35"/>
        <v>16759836.6682893</v>
      </c>
      <c r="Y87" s="15">
        <f t="shared" si="36"/>
        <v>10540378.222705845</v>
      </c>
      <c r="Z87" s="15">
        <f t="shared" si="37"/>
        <v>6219458.4455834562</v>
      </c>
    </row>
    <row r="88" spans="2:26" s="9" customFormat="1">
      <c r="B88" s="10"/>
      <c r="C88" s="9">
        <f t="shared" si="39"/>
        <v>2034</v>
      </c>
      <c r="D88" s="9">
        <f t="shared" si="40"/>
        <v>1</v>
      </c>
      <c r="E88" s="9">
        <v>237</v>
      </c>
      <c r="F88" s="12">
        <v>29185973.9080639</v>
      </c>
      <c r="G88" s="12">
        <v>27918735.696164601</v>
      </c>
      <c r="H88" s="12">
        <f t="shared" si="29"/>
        <v>24806957.20153949</v>
      </c>
      <c r="I88" s="12">
        <f t="shared" si="30"/>
        <v>23671089.49083592</v>
      </c>
      <c r="J88" s="11">
        <v>4379016.7065244103</v>
      </c>
      <c r="K88" s="11">
        <v>4247646.2053286796</v>
      </c>
      <c r="L88" s="12">
        <f t="shared" si="31"/>
        <v>1135867.7107035704</v>
      </c>
      <c r="M88" s="12">
        <f t="shared" si="32"/>
        <v>131370.50119573064</v>
      </c>
      <c r="N88" s="12">
        <v>2514860.2115964</v>
      </c>
      <c r="O88" s="10"/>
      <c r="P88" s="10"/>
      <c r="Q88" s="12">
        <f t="shared" si="33"/>
        <v>130231350.27806847</v>
      </c>
      <c r="R88" s="12"/>
      <c r="S88" s="12"/>
      <c r="T88" s="10"/>
      <c r="U88" s="10"/>
      <c r="V88" s="12">
        <f t="shared" si="38"/>
        <v>23369296.1634751</v>
      </c>
      <c r="W88" s="12">
        <f t="shared" si="34"/>
        <v>722761.73701468436</v>
      </c>
      <c r="X88" s="12">
        <f t="shared" si="35"/>
        <v>19298830.60225169</v>
      </c>
      <c r="Y88" s="12">
        <f t="shared" si="36"/>
        <v>13049621.593116194</v>
      </c>
      <c r="Z88" s="12">
        <f t="shared" si="37"/>
        <v>6249209.0091354968</v>
      </c>
    </row>
    <row r="89" spans="2:26" s="13" customFormat="1">
      <c r="C89" s="13">
        <f t="shared" si="39"/>
        <v>2034</v>
      </c>
      <c r="D89" s="13">
        <f t="shared" si="40"/>
        <v>2</v>
      </c>
      <c r="E89" s="13">
        <v>238</v>
      </c>
      <c r="F89" s="15">
        <v>29358184.338839099</v>
      </c>
      <c r="G89" s="15">
        <v>28082496.704312701</v>
      </c>
      <c r="H89" s="15">
        <f t="shared" si="29"/>
        <v>24870328.46836967</v>
      </c>
      <c r="I89" s="15">
        <f t="shared" si="30"/>
        <v>23729276.509957362</v>
      </c>
      <c r="J89" s="14">
        <v>4487855.8704694305</v>
      </c>
      <c r="K89" s="14">
        <v>4353220.1943553397</v>
      </c>
      <c r="L89" s="15">
        <f t="shared" si="31"/>
        <v>1141051.9584123082</v>
      </c>
      <c r="M89" s="15">
        <f t="shared" si="32"/>
        <v>134635.67611409072</v>
      </c>
      <c r="N89" s="15">
        <v>2035467.7417868499</v>
      </c>
      <c r="Q89" s="15">
        <f t="shared" si="33"/>
        <v>130551478.08932848</v>
      </c>
      <c r="R89" s="15"/>
      <c r="S89" s="15"/>
      <c r="V89" s="15">
        <f t="shared" si="38"/>
        <v>23950133.101737142</v>
      </c>
      <c r="W89" s="15">
        <f t="shared" si="34"/>
        <v>740725.76603315165</v>
      </c>
      <c r="X89" s="15">
        <f t="shared" si="35"/>
        <v>16839782.998767126</v>
      </c>
      <c r="Y89" s="15">
        <f t="shared" si="36"/>
        <v>10562051.788338516</v>
      </c>
      <c r="Z89" s="15">
        <f t="shared" si="37"/>
        <v>6277731.2104286095</v>
      </c>
    </row>
    <row r="90" spans="2:26" s="13" customFormat="1">
      <c r="C90" s="13">
        <f t="shared" si="39"/>
        <v>2034</v>
      </c>
      <c r="D90" s="13">
        <f t="shared" si="40"/>
        <v>3</v>
      </c>
      <c r="E90" s="13">
        <v>239</v>
      </c>
      <c r="F90" s="15">
        <v>29522206.2419459</v>
      </c>
      <c r="G90" s="15">
        <v>28237997.0250469</v>
      </c>
      <c r="H90" s="15">
        <f t="shared" si="29"/>
        <v>24976062.424473461</v>
      </c>
      <c r="I90" s="15">
        <f t="shared" si="30"/>
        <v>23828237.522098631</v>
      </c>
      <c r="J90" s="14">
        <v>4546143.8174724402</v>
      </c>
      <c r="K90" s="14">
        <v>4409759.5029482702</v>
      </c>
      <c r="L90" s="15">
        <f t="shared" si="31"/>
        <v>1147824.9023748301</v>
      </c>
      <c r="M90" s="15">
        <f t="shared" si="32"/>
        <v>136384.31452417001</v>
      </c>
      <c r="N90" s="15">
        <v>1993373.7083139401</v>
      </c>
      <c r="Q90" s="15">
        <f t="shared" si="33"/>
        <v>131095932.37991071</v>
      </c>
      <c r="R90" s="15"/>
      <c r="S90" s="15"/>
      <c r="V90" s="15">
        <f t="shared" si="38"/>
        <v>24261195.695822485</v>
      </c>
      <c r="W90" s="15">
        <f t="shared" si="34"/>
        <v>750346.2586336669</v>
      </c>
      <c r="X90" s="15">
        <f t="shared" si="35"/>
        <v>16658619.598309837</v>
      </c>
      <c r="Y90" s="15">
        <f t="shared" si="36"/>
        <v>10343625.64854097</v>
      </c>
      <c r="Z90" s="15">
        <f t="shared" si="37"/>
        <v>6314993.9497688664</v>
      </c>
    </row>
    <row r="91" spans="2:26" s="13" customFormat="1">
      <c r="C91" s="13">
        <f t="shared" si="39"/>
        <v>2034</v>
      </c>
      <c r="D91" s="13">
        <f t="shared" si="40"/>
        <v>4</v>
      </c>
      <c r="E91" s="13">
        <v>240</v>
      </c>
      <c r="F91" s="15">
        <v>29581824.431359701</v>
      </c>
      <c r="G91" s="15">
        <v>28295465.684828799</v>
      </c>
      <c r="H91" s="15">
        <f t="shared" si="29"/>
        <v>24959826.57779688</v>
      </c>
      <c r="I91" s="15">
        <f t="shared" si="30"/>
        <v>23812127.766872868</v>
      </c>
      <c r="J91" s="14">
        <v>4621997.8535628198</v>
      </c>
      <c r="K91" s="14">
        <v>4483337.9179559303</v>
      </c>
      <c r="L91" s="15">
        <f t="shared" si="31"/>
        <v>1147698.8109240122</v>
      </c>
      <c r="M91" s="15">
        <f t="shared" si="32"/>
        <v>138659.93560688943</v>
      </c>
      <c r="N91" s="15">
        <v>1987214.8808895501</v>
      </c>
      <c r="Q91" s="15">
        <f t="shared" si="33"/>
        <v>131007301.2598048</v>
      </c>
      <c r="R91" s="15"/>
      <c r="S91" s="15"/>
      <c r="V91" s="15">
        <f t="shared" si="38"/>
        <v>24666002.426052514</v>
      </c>
      <c r="W91" s="15">
        <f t="shared" si="34"/>
        <v>762866.0544140226</v>
      </c>
      <c r="X91" s="15">
        <f t="shared" si="35"/>
        <v>16625967.695567437</v>
      </c>
      <c r="Y91" s="15">
        <f t="shared" si="36"/>
        <v>10311667.463757977</v>
      </c>
      <c r="Z91" s="15">
        <f t="shared" si="37"/>
        <v>6314300.2318094596</v>
      </c>
    </row>
    <row r="92" spans="2:26" s="9" customFormat="1">
      <c r="B92" s="10"/>
      <c r="C92" s="9">
        <f t="shared" si="39"/>
        <v>2035</v>
      </c>
      <c r="D92" s="9">
        <f t="shared" si="40"/>
        <v>1</v>
      </c>
      <c r="E92" s="9">
        <v>241</v>
      </c>
      <c r="F92" s="12">
        <v>29756010.161771599</v>
      </c>
      <c r="G92" s="12">
        <v>28461365.485227801</v>
      </c>
      <c r="H92" s="12">
        <f t="shared" si="29"/>
        <v>25032050.551333129</v>
      </c>
      <c r="I92" s="12">
        <f t="shared" si="30"/>
        <v>23879124.663102493</v>
      </c>
      <c r="J92" s="11">
        <v>4723959.6104384698</v>
      </c>
      <c r="K92" s="11">
        <v>4582240.8221253101</v>
      </c>
      <c r="L92" s="12">
        <f t="shared" si="31"/>
        <v>1152925.8882306367</v>
      </c>
      <c r="M92" s="12">
        <f t="shared" si="32"/>
        <v>141718.78831315972</v>
      </c>
      <c r="N92" s="12">
        <v>2526681.78847994</v>
      </c>
      <c r="O92" s="10"/>
      <c r="P92" s="10"/>
      <c r="Q92" s="12">
        <f t="shared" si="33"/>
        <v>131375898.41558005</v>
      </c>
      <c r="R92" s="12"/>
      <c r="S92" s="12"/>
      <c r="T92" s="10"/>
      <c r="U92" s="10"/>
      <c r="V92" s="12">
        <f t="shared" si="38"/>
        <v>25210137.02371804</v>
      </c>
      <c r="W92" s="12">
        <f t="shared" si="34"/>
        <v>779694.95949646621</v>
      </c>
      <c r="X92" s="12">
        <f t="shared" si="35"/>
        <v>19454021.880675666</v>
      </c>
      <c r="Y92" s="12">
        <f t="shared" si="36"/>
        <v>13110963.811762294</v>
      </c>
      <c r="Z92" s="12">
        <f t="shared" si="37"/>
        <v>6343058.0689133704</v>
      </c>
    </row>
    <row r="93" spans="2:26" s="13" customFormat="1">
      <c r="C93" s="13">
        <f t="shared" si="39"/>
        <v>2035</v>
      </c>
      <c r="D93" s="13">
        <f t="shared" si="40"/>
        <v>2</v>
      </c>
      <c r="E93" s="13">
        <v>242</v>
      </c>
      <c r="F93" s="15">
        <v>30008723.729202099</v>
      </c>
      <c r="G93" s="15">
        <v>28702167.9182343</v>
      </c>
      <c r="H93" s="15">
        <f t="shared" si="29"/>
        <v>25204655.69291915</v>
      </c>
      <c r="I93" s="15">
        <f t="shared" si="30"/>
        <v>24042221.923039839</v>
      </c>
      <c r="J93" s="14">
        <v>4804068.0362829501</v>
      </c>
      <c r="K93" s="14">
        <v>4659945.9951944603</v>
      </c>
      <c r="L93" s="15">
        <f t="shared" si="31"/>
        <v>1162433.7698793113</v>
      </c>
      <c r="M93" s="15">
        <f t="shared" si="32"/>
        <v>144122.04108848982</v>
      </c>
      <c r="N93" s="15">
        <v>1967590.06532575</v>
      </c>
      <c r="Q93" s="15">
        <f t="shared" si="33"/>
        <v>132273211.41828391</v>
      </c>
      <c r="R93" s="15"/>
      <c r="S93" s="15"/>
      <c r="V93" s="15">
        <f t="shared" si="38"/>
        <v>25637647.959211912</v>
      </c>
      <c r="W93" s="15">
        <f t="shared" si="34"/>
        <v>792916.94719212851</v>
      </c>
      <c r="X93" s="15">
        <f t="shared" si="35"/>
        <v>16605201.830970734</v>
      </c>
      <c r="Y93" s="15">
        <f t="shared" si="36"/>
        <v>10209834.20250497</v>
      </c>
      <c r="Z93" s="15">
        <f t="shared" si="37"/>
        <v>6395367.6284657652</v>
      </c>
    </row>
    <row r="94" spans="2:26" s="13" customFormat="1">
      <c r="C94" s="13">
        <f t="shared" si="39"/>
        <v>2035</v>
      </c>
      <c r="D94" s="13">
        <f t="shared" si="40"/>
        <v>3</v>
      </c>
      <c r="E94" s="13">
        <v>243</v>
      </c>
      <c r="F94" s="15">
        <v>30109201.8335726</v>
      </c>
      <c r="G94" s="15">
        <v>28797820.654596999</v>
      </c>
      <c r="H94" s="15">
        <f t="shared" si="29"/>
        <v>25245889.687549859</v>
      </c>
      <c r="I94" s="15">
        <f t="shared" si="30"/>
        <v>24080407.872954939</v>
      </c>
      <c r="J94" s="14">
        <v>4863312.1460227398</v>
      </c>
      <c r="K94" s="14">
        <v>4717412.7816420598</v>
      </c>
      <c r="L94" s="15">
        <f t="shared" si="31"/>
        <v>1165481.8145949207</v>
      </c>
      <c r="M94" s="15">
        <f t="shared" si="32"/>
        <v>145899.36438068002</v>
      </c>
      <c r="N94" s="15">
        <v>1989921.12659897</v>
      </c>
      <c r="Q94" s="15">
        <f t="shared" si="33"/>
        <v>132483299.24804009</v>
      </c>
      <c r="R94" s="15"/>
      <c r="S94" s="15"/>
      <c r="V94" s="15">
        <f t="shared" si="38"/>
        <v>25953813.262803439</v>
      </c>
      <c r="W94" s="15">
        <f t="shared" si="34"/>
        <v>802695.25555060955</v>
      </c>
      <c r="X94" s="15">
        <f t="shared" si="35"/>
        <v>16737847.256781574</v>
      </c>
      <c r="Y94" s="15">
        <f t="shared" si="36"/>
        <v>10325710.185609108</v>
      </c>
      <c r="Z94" s="15">
        <f t="shared" si="37"/>
        <v>6412137.0711724656</v>
      </c>
    </row>
    <row r="95" spans="2:26" s="13" customFormat="1">
      <c r="C95" s="13">
        <f t="shared" si="39"/>
        <v>2035</v>
      </c>
      <c r="D95" s="13">
        <f t="shared" si="40"/>
        <v>4</v>
      </c>
      <c r="E95" s="13">
        <v>244</v>
      </c>
      <c r="F95" s="15">
        <v>30316396.016910501</v>
      </c>
      <c r="G95" s="15">
        <v>28995781.522092901</v>
      </c>
      <c r="H95" s="15">
        <f t="shared" si="29"/>
        <v>25361211.330046013</v>
      </c>
      <c r="I95" s="15">
        <f t="shared" si="30"/>
        <v>24189252.375834353</v>
      </c>
      <c r="J95" s="14">
        <v>4955184.6868644897</v>
      </c>
      <c r="K95" s="14">
        <v>4806529.1462585498</v>
      </c>
      <c r="L95" s="15">
        <f t="shared" si="31"/>
        <v>1171958.9542116597</v>
      </c>
      <c r="M95" s="15">
        <f t="shared" si="32"/>
        <v>148655.54060593992</v>
      </c>
      <c r="N95" s="15">
        <v>1980202.8205261601</v>
      </c>
      <c r="Q95" s="15">
        <f t="shared" si="33"/>
        <v>133082129.5885624</v>
      </c>
      <c r="R95" s="15"/>
      <c r="S95" s="15"/>
      <c r="V95" s="15">
        <f t="shared" si="38"/>
        <v>26444105.207344953</v>
      </c>
      <c r="W95" s="15">
        <f t="shared" si="34"/>
        <v>817858.92393853341</v>
      </c>
      <c r="X95" s="15">
        <f t="shared" si="35"/>
        <v>16723054.23147703</v>
      </c>
      <c r="Y95" s="15">
        <f t="shared" si="36"/>
        <v>10275281.849198412</v>
      </c>
      <c r="Z95" s="15">
        <f t="shared" si="37"/>
        <v>6447772.3822786175</v>
      </c>
    </row>
    <row r="96" spans="2:26" s="9" customFormat="1">
      <c r="B96" s="10"/>
      <c r="C96" s="9">
        <f t="shared" si="39"/>
        <v>2036</v>
      </c>
      <c r="D96" s="9">
        <f t="shared" si="40"/>
        <v>1</v>
      </c>
      <c r="E96" s="9">
        <v>245</v>
      </c>
      <c r="F96" s="12">
        <v>30606685.194182001</v>
      </c>
      <c r="G96" s="12">
        <v>29272561.409002598</v>
      </c>
      <c r="H96" s="12">
        <f t="shared" si="29"/>
        <v>25511665.044861391</v>
      </c>
      <c r="I96" s="12">
        <f t="shared" si="30"/>
        <v>24330391.864161611</v>
      </c>
      <c r="J96" s="11">
        <v>5095020.1493206099</v>
      </c>
      <c r="K96" s="11">
        <v>4942169.5448409896</v>
      </c>
      <c r="L96" s="12">
        <f t="shared" si="31"/>
        <v>1181273.1806997806</v>
      </c>
      <c r="M96" s="12">
        <f t="shared" si="32"/>
        <v>152850.60447962023</v>
      </c>
      <c r="N96" s="12">
        <v>2421279.6619677399</v>
      </c>
      <c r="O96" s="10"/>
      <c r="P96" s="10"/>
      <c r="Q96" s="12">
        <f t="shared" si="33"/>
        <v>133858637.41045757</v>
      </c>
      <c r="R96" s="12"/>
      <c r="S96" s="12"/>
      <c r="T96" s="10"/>
      <c r="U96" s="10"/>
      <c r="V96" s="12">
        <f t="shared" si="38"/>
        <v>27190358.659957908</v>
      </c>
      <c r="W96" s="12">
        <f t="shared" si="34"/>
        <v>840938.92762757523</v>
      </c>
      <c r="X96" s="12">
        <f t="shared" si="35"/>
        <v>19063048.184505016</v>
      </c>
      <c r="Y96" s="12">
        <f t="shared" si="36"/>
        <v>12564031.676229859</v>
      </c>
      <c r="Z96" s="12">
        <f t="shared" si="37"/>
        <v>6499016.5082751559</v>
      </c>
    </row>
    <row r="97" spans="2:26" s="13" customFormat="1">
      <c r="C97" s="13">
        <f t="shared" si="39"/>
        <v>2036</v>
      </c>
      <c r="D97" s="13">
        <f t="shared" si="40"/>
        <v>2</v>
      </c>
      <c r="E97" s="13">
        <v>246</v>
      </c>
      <c r="F97" s="15">
        <v>30661560.8332793</v>
      </c>
      <c r="G97" s="15">
        <v>29324947.3938189</v>
      </c>
      <c r="H97" s="15">
        <f t="shared" si="29"/>
        <v>25511635.123972971</v>
      </c>
      <c r="I97" s="15">
        <f t="shared" si="30"/>
        <v>24329519.45579176</v>
      </c>
      <c r="J97" s="14">
        <v>5149925.7093063304</v>
      </c>
      <c r="K97" s="14">
        <v>4995427.9380271398</v>
      </c>
      <c r="L97" s="15">
        <f t="shared" si="31"/>
        <v>1182115.6681812108</v>
      </c>
      <c r="M97" s="15">
        <f t="shared" si="32"/>
        <v>154497.77127919067</v>
      </c>
      <c r="N97" s="15">
        <v>1939687.7634517299</v>
      </c>
      <c r="Q97" s="15">
        <f t="shared" si="33"/>
        <v>133853837.67700872</v>
      </c>
      <c r="R97" s="15"/>
      <c r="S97" s="15"/>
      <c r="V97" s="15">
        <f t="shared" si="38"/>
        <v>27483370.625501692</v>
      </c>
      <c r="W97" s="15">
        <f t="shared" si="34"/>
        <v>850001.15336603601</v>
      </c>
      <c r="X97" s="15">
        <f t="shared" si="35"/>
        <v>16568700.651262708</v>
      </c>
      <c r="Y97" s="15">
        <f t="shared" si="36"/>
        <v>10065049.025438717</v>
      </c>
      <c r="Z97" s="15">
        <f t="shared" si="37"/>
        <v>6503651.6258239904</v>
      </c>
    </row>
    <row r="98" spans="2:26" s="13" customFormat="1">
      <c r="C98" s="13">
        <f t="shared" si="39"/>
        <v>2036</v>
      </c>
      <c r="D98" s="13">
        <f t="shared" si="40"/>
        <v>3</v>
      </c>
      <c r="E98" s="13">
        <v>247</v>
      </c>
      <c r="F98" s="15">
        <v>30879142.573373798</v>
      </c>
      <c r="G98" s="15">
        <v>29531566.8997132</v>
      </c>
      <c r="H98" s="15">
        <f t="shared" ref="H98:H115" si="41">F98-J98</f>
        <v>25630931.406393338</v>
      </c>
      <c r="I98" s="15">
        <f t="shared" ref="I98:I115" si="42">G98-K98</f>
        <v>24440802.067742161</v>
      </c>
      <c r="J98" s="14">
        <v>5248211.1669804603</v>
      </c>
      <c r="K98" s="14">
        <v>5090764.83197104</v>
      </c>
      <c r="L98" s="15">
        <f t="shared" ref="L98:L115" si="43">H98-I98</f>
        <v>1190129.3386511765</v>
      </c>
      <c r="M98" s="15">
        <f t="shared" ref="M98:M115" si="44">J98-K98</f>
        <v>157446.33500942029</v>
      </c>
      <c r="N98" s="15">
        <v>1921022.3603643</v>
      </c>
      <c r="Q98" s="15">
        <f t="shared" ref="Q98:Q115" si="45">I98*5.5017049523</f>
        <v>134466081.77428111</v>
      </c>
      <c r="R98" s="15"/>
      <c r="S98" s="15"/>
      <c r="V98" s="15">
        <f t="shared" si="38"/>
        <v>28007886.087049749</v>
      </c>
      <c r="W98" s="15">
        <f t="shared" si="34"/>
        <v>866223.28104281251</v>
      </c>
      <c r="X98" s="15">
        <f t="shared" si="35"/>
        <v>16515934.636421151</v>
      </c>
      <c r="Y98" s="15">
        <f t="shared" si="36"/>
        <v>9968194.1600864492</v>
      </c>
      <c r="Z98" s="15">
        <f t="shared" si="37"/>
        <v>6547740.4763347013</v>
      </c>
    </row>
    <row r="99" spans="2:26" s="13" customFormat="1">
      <c r="C99" s="13">
        <f t="shared" si="39"/>
        <v>2036</v>
      </c>
      <c r="D99" s="13">
        <f t="shared" si="40"/>
        <v>4</v>
      </c>
      <c r="E99" s="13">
        <v>248</v>
      </c>
      <c r="F99" s="15">
        <v>31121310.6119394</v>
      </c>
      <c r="G99" s="15">
        <v>29762006.211704999</v>
      </c>
      <c r="H99" s="15">
        <f t="shared" si="41"/>
        <v>25774112.950141042</v>
      </c>
      <c r="I99" s="15">
        <f t="shared" si="42"/>
        <v>24575224.479760587</v>
      </c>
      <c r="J99" s="14">
        <v>5347197.6617983598</v>
      </c>
      <c r="K99" s="14">
        <v>5186781.7319444101</v>
      </c>
      <c r="L99" s="15">
        <f t="shared" si="43"/>
        <v>1198888.4703804553</v>
      </c>
      <c r="M99" s="15">
        <f t="shared" si="44"/>
        <v>160415.9298539497</v>
      </c>
      <c r="N99" s="15">
        <v>1870428.6068736201</v>
      </c>
      <c r="Q99" s="15">
        <f t="shared" si="45"/>
        <v>135205634.22418302</v>
      </c>
      <c r="R99" s="15"/>
      <c r="S99" s="15"/>
      <c r="V99" s="15">
        <f t="shared" si="38"/>
        <v>28536142.741137732</v>
      </c>
      <c r="W99" s="15">
        <f t="shared" si="34"/>
        <v>882561.11570528441</v>
      </c>
      <c r="X99" s="15">
        <f t="shared" si="35"/>
        <v>16301593.56745825</v>
      </c>
      <c r="Y99" s="15">
        <f t="shared" si="36"/>
        <v>9705662.9327107258</v>
      </c>
      <c r="Z99" s="15">
        <f t="shared" si="37"/>
        <v>6595930.6347475229</v>
      </c>
    </row>
    <row r="100" spans="2:26" s="9" customFormat="1">
      <c r="B100" s="10"/>
      <c r="C100" s="9">
        <f t="shared" si="39"/>
        <v>2037</v>
      </c>
      <c r="D100" s="9">
        <f t="shared" si="40"/>
        <v>1</v>
      </c>
      <c r="E100" s="9">
        <v>249</v>
      </c>
      <c r="F100" s="12">
        <v>31308913.4318798</v>
      </c>
      <c r="G100" s="12">
        <v>29940080.137418501</v>
      </c>
      <c r="H100" s="12">
        <f t="shared" si="41"/>
        <v>25848146.076413911</v>
      </c>
      <c r="I100" s="12">
        <f t="shared" si="42"/>
        <v>24643135.802616589</v>
      </c>
      <c r="J100" s="11">
        <v>5460767.3554658899</v>
      </c>
      <c r="K100" s="11">
        <v>5296944.3348019104</v>
      </c>
      <c r="L100" s="12">
        <f t="shared" si="43"/>
        <v>1205010.2737973221</v>
      </c>
      <c r="M100" s="12">
        <f t="shared" si="44"/>
        <v>163823.02066397946</v>
      </c>
      <c r="N100" s="12">
        <v>2350086.6096258</v>
      </c>
      <c r="O100" s="10"/>
      <c r="P100" s="10"/>
      <c r="Q100" s="12">
        <f t="shared" si="45"/>
        <v>135579262.2854571</v>
      </c>
      <c r="R100" s="12"/>
      <c r="S100" s="12"/>
      <c r="T100" s="10"/>
      <c r="U100" s="10"/>
      <c r="V100" s="12">
        <f t="shared" si="38"/>
        <v>29142224.878837101</v>
      </c>
      <c r="W100" s="12">
        <f t="shared" si="34"/>
        <v>901305.92408776109</v>
      </c>
      <c r="X100" s="12">
        <f t="shared" si="35"/>
        <v>18824221.580113105</v>
      </c>
      <c r="Y100" s="12">
        <f t="shared" si="36"/>
        <v>12194610.589190001</v>
      </c>
      <c r="Z100" s="12">
        <f t="shared" si="37"/>
        <v>6629610.9909231057</v>
      </c>
    </row>
    <row r="101" spans="2:26" s="13" customFormat="1">
      <c r="C101" s="13">
        <f t="shared" si="39"/>
        <v>2037</v>
      </c>
      <c r="D101" s="13">
        <f t="shared" si="40"/>
        <v>2</v>
      </c>
      <c r="E101" s="13">
        <v>250</v>
      </c>
      <c r="F101" s="15">
        <v>31389589.772227399</v>
      </c>
      <c r="G101" s="15">
        <v>30017363.909708299</v>
      </c>
      <c r="H101" s="15">
        <f t="shared" si="41"/>
        <v>25821607.967261821</v>
      </c>
      <c r="I101" s="15">
        <f t="shared" si="42"/>
        <v>24616421.558891688</v>
      </c>
      <c r="J101" s="14">
        <v>5567981.8049655799</v>
      </c>
      <c r="K101" s="14">
        <v>5400942.3508166103</v>
      </c>
      <c r="L101" s="15">
        <f t="shared" si="43"/>
        <v>1205186.4083701335</v>
      </c>
      <c r="M101" s="15">
        <f t="shared" si="44"/>
        <v>167039.45414896961</v>
      </c>
      <c r="N101" s="15">
        <v>1838241.4825776899</v>
      </c>
      <c r="Q101" s="15">
        <f t="shared" si="45"/>
        <v>135432288.39845887</v>
      </c>
      <c r="R101" s="15"/>
      <c r="S101" s="15"/>
      <c r="V101" s="15">
        <f t="shared" si="38"/>
        <v>29714391.278574549</v>
      </c>
      <c r="W101" s="15">
        <f t="shared" si="34"/>
        <v>919001.79212087486</v>
      </c>
      <c r="X101" s="15">
        <f t="shared" si="35"/>
        <v>16169223.823102608</v>
      </c>
      <c r="Y101" s="15">
        <f t="shared" si="36"/>
        <v>9538643.7917279936</v>
      </c>
      <c r="Z101" s="15">
        <f t="shared" si="37"/>
        <v>6630580.0313746138</v>
      </c>
    </row>
    <row r="102" spans="2:26" s="13" customFormat="1">
      <c r="C102" s="13">
        <f t="shared" si="39"/>
        <v>2037</v>
      </c>
      <c r="D102" s="13">
        <f t="shared" si="40"/>
        <v>3</v>
      </c>
      <c r="E102" s="13">
        <v>251</v>
      </c>
      <c r="F102" s="15">
        <v>31610481.774554599</v>
      </c>
      <c r="G102" s="15">
        <v>30226699.954978701</v>
      </c>
      <c r="H102" s="15">
        <f t="shared" si="41"/>
        <v>25935100.819489859</v>
      </c>
      <c r="I102" s="15">
        <f t="shared" si="42"/>
        <v>24721580.428565901</v>
      </c>
      <c r="J102" s="14">
        <v>5675380.95506474</v>
      </c>
      <c r="K102" s="14">
        <v>5505119.5264128</v>
      </c>
      <c r="L102" s="15">
        <f t="shared" si="43"/>
        <v>1213520.3909239583</v>
      </c>
      <c r="M102" s="15">
        <f t="shared" si="44"/>
        <v>170261.42865194008</v>
      </c>
      <c r="N102" s="15">
        <v>1858146.4269291</v>
      </c>
      <c r="Q102" s="15">
        <f t="shared" si="45"/>
        <v>136010841.47252378</v>
      </c>
      <c r="R102" s="15"/>
      <c r="S102" s="15"/>
      <c r="V102" s="15">
        <f t="shared" si="38"/>
        <v>30287543.361468732</v>
      </c>
      <c r="W102" s="15">
        <f t="shared" si="34"/>
        <v>936728.14520005183</v>
      </c>
      <c r="X102" s="15">
        <f t="shared" si="35"/>
        <v>16318361.787054958</v>
      </c>
      <c r="Y102" s="15">
        <f t="shared" si="36"/>
        <v>9641930.6425915845</v>
      </c>
      <c r="Z102" s="15">
        <f t="shared" si="37"/>
        <v>6676431.1444633733</v>
      </c>
    </row>
    <row r="103" spans="2:26" s="13" customFormat="1">
      <c r="C103" s="13">
        <f t="shared" si="39"/>
        <v>2037</v>
      </c>
      <c r="D103" s="13">
        <f t="shared" si="40"/>
        <v>4</v>
      </c>
      <c r="E103" s="13">
        <v>252</v>
      </c>
      <c r="F103" s="15">
        <v>31836961.106302399</v>
      </c>
      <c r="G103" s="15">
        <v>30442782.056076899</v>
      </c>
      <c r="H103" s="15">
        <f t="shared" si="41"/>
        <v>26022486.353925921</v>
      </c>
      <c r="I103" s="15">
        <f t="shared" si="42"/>
        <v>24802741.546271708</v>
      </c>
      <c r="J103" s="14">
        <v>5814474.75237648</v>
      </c>
      <c r="K103" s="14">
        <v>5640040.5098051904</v>
      </c>
      <c r="L103" s="15">
        <f t="shared" si="43"/>
        <v>1219744.8076542132</v>
      </c>
      <c r="M103" s="15">
        <f t="shared" si="44"/>
        <v>174434.24257128965</v>
      </c>
      <c r="N103" s="15">
        <v>1854283.8736445799</v>
      </c>
      <c r="Q103" s="15">
        <f t="shared" si="45"/>
        <v>136457365.99574003</v>
      </c>
      <c r="R103" s="15"/>
      <c r="S103" s="15"/>
      <c r="V103" s="15">
        <f t="shared" si="38"/>
        <v>31029838.803967834</v>
      </c>
      <c r="W103" s="15">
        <f t="shared" si="34"/>
        <v>959685.73620516376</v>
      </c>
      <c r="X103" s="15">
        <f t="shared" si="35"/>
        <v>16332563.884049799</v>
      </c>
      <c r="Y103" s="15">
        <f t="shared" si="36"/>
        <v>9621887.8352364041</v>
      </c>
      <c r="Z103" s="15">
        <f t="shared" si="37"/>
        <v>6710676.0488133952</v>
      </c>
    </row>
    <row r="104" spans="2:26" s="9" customFormat="1">
      <c r="B104" s="10"/>
      <c r="C104" s="9">
        <f t="shared" si="39"/>
        <v>2038</v>
      </c>
      <c r="D104" s="9">
        <f t="shared" si="40"/>
        <v>1</v>
      </c>
      <c r="E104" s="9">
        <v>253</v>
      </c>
      <c r="F104" s="12">
        <v>31876297.325011399</v>
      </c>
      <c r="G104" s="12">
        <v>30480966.612695701</v>
      </c>
      <c r="H104" s="12">
        <f t="shared" si="41"/>
        <v>25987455.880179711</v>
      </c>
      <c r="I104" s="12">
        <f t="shared" si="42"/>
        <v>24768790.411208961</v>
      </c>
      <c r="J104" s="11">
        <v>5888841.4448316898</v>
      </c>
      <c r="K104" s="11">
        <v>5712176.2014867403</v>
      </c>
      <c r="L104" s="12">
        <f t="shared" si="43"/>
        <v>1218665.4689707495</v>
      </c>
      <c r="M104" s="12">
        <f t="shared" si="44"/>
        <v>176665.24334494956</v>
      </c>
      <c r="N104" s="12">
        <v>2269838.03828358</v>
      </c>
      <c r="O104" s="10"/>
      <c r="P104" s="10"/>
      <c r="Q104" s="12">
        <f t="shared" si="45"/>
        <v>136270576.86782908</v>
      </c>
      <c r="R104" s="12"/>
      <c r="S104" s="12"/>
      <c r="T104" s="10"/>
      <c r="U104" s="10"/>
      <c r="V104" s="12">
        <f t="shared" si="38"/>
        <v>31426708.096129801</v>
      </c>
      <c r="W104" s="12">
        <f t="shared" si="34"/>
        <v>971960.04421019356</v>
      </c>
      <c r="X104" s="12">
        <f t="shared" si="35"/>
        <v>18482938.216842934</v>
      </c>
      <c r="Y104" s="12">
        <f t="shared" si="36"/>
        <v>11778200.371009562</v>
      </c>
      <c r="Z104" s="12">
        <f t="shared" si="37"/>
        <v>6704737.8458333742</v>
      </c>
    </row>
    <row r="105" spans="2:26" s="13" customFormat="1">
      <c r="C105" s="13">
        <f t="shared" si="39"/>
        <v>2038</v>
      </c>
      <c r="D105" s="13">
        <f t="shared" si="40"/>
        <v>2</v>
      </c>
      <c r="E105" s="13">
        <v>254</v>
      </c>
      <c r="F105" s="15">
        <v>31971887.914939899</v>
      </c>
      <c r="G105" s="15">
        <v>30572221.800149102</v>
      </c>
      <c r="H105" s="15">
        <f t="shared" si="41"/>
        <v>25974714.42826898</v>
      </c>
      <c r="I105" s="15">
        <f t="shared" si="42"/>
        <v>24754963.518078312</v>
      </c>
      <c r="J105" s="14">
        <v>5997173.4866709197</v>
      </c>
      <c r="K105" s="14">
        <v>5817258.2820707904</v>
      </c>
      <c r="L105" s="15">
        <f t="shared" si="43"/>
        <v>1219750.910190668</v>
      </c>
      <c r="M105" s="15">
        <f t="shared" si="44"/>
        <v>179915.20460012928</v>
      </c>
      <c r="N105" s="15">
        <v>1840966.5076212101</v>
      </c>
      <c r="Q105" s="15">
        <f t="shared" si="45"/>
        <v>136194505.38141727</v>
      </c>
      <c r="R105" s="15"/>
      <c r="S105" s="15"/>
      <c r="V105" s="15">
        <f t="shared" si="38"/>
        <v>32004838.699277058</v>
      </c>
      <c r="W105" s="15">
        <f t="shared" si="34"/>
        <v>989840.37214259896</v>
      </c>
      <c r="X105" s="15">
        <f t="shared" si="35"/>
        <v>16263493.582801472</v>
      </c>
      <c r="Y105" s="15">
        <f t="shared" si="36"/>
        <v>9552783.959633043</v>
      </c>
      <c r="Z105" s="15">
        <f t="shared" si="37"/>
        <v>6710709.6231684303</v>
      </c>
    </row>
    <row r="106" spans="2:26" s="13" customFormat="1">
      <c r="C106" s="13">
        <f t="shared" si="39"/>
        <v>2038</v>
      </c>
      <c r="D106" s="13">
        <f t="shared" si="40"/>
        <v>3</v>
      </c>
      <c r="E106" s="13">
        <v>255</v>
      </c>
      <c r="F106" s="15">
        <v>32150758.002131499</v>
      </c>
      <c r="G106" s="15">
        <v>30743426.926999401</v>
      </c>
      <c r="H106" s="15">
        <f t="shared" si="41"/>
        <v>26025232.711955741</v>
      </c>
      <c r="I106" s="15">
        <f t="shared" si="42"/>
        <v>24801667.395528913</v>
      </c>
      <c r="J106" s="14">
        <v>6125525.2901757602</v>
      </c>
      <c r="K106" s="14">
        <v>5941759.5314704897</v>
      </c>
      <c r="L106" s="15">
        <f t="shared" si="43"/>
        <v>1223565.3164268285</v>
      </c>
      <c r="M106" s="15">
        <f t="shared" si="44"/>
        <v>183765.75870527048</v>
      </c>
      <c r="N106" s="15">
        <v>1830963.4683765499</v>
      </c>
      <c r="Q106" s="15">
        <f t="shared" si="45"/>
        <v>136451456.33527887</v>
      </c>
      <c r="R106" s="15"/>
      <c r="S106" s="15"/>
      <c r="V106" s="15">
        <f t="shared" si="38"/>
        <v>32689807.839666922</v>
      </c>
      <c r="W106" s="15">
        <f t="shared" si="34"/>
        <v>1011024.9847319534</v>
      </c>
      <c r="X106" s="15">
        <f t="shared" si="35"/>
        <v>16232573.502288051</v>
      </c>
      <c r="Y106" s="15">
        <f t="shared" si="36"/>
        <v>9500878.1414400525</v>
      </c>
      <c r="Z106" s="15">
        <f t="shared" si="37"/>
        <v>6731695.3608479984</v>
      </c>
    </row>
    <row r="107" spans="2:26" s="13" customFormat="1">
      <c r="C107" s="13">
        <f t="shared" si="39"/>
        <v>2038</v>
      </c>
      <c r="D107" s="13">
        <f t="shared" si="40"/>
        <v>4</v>
      </c>
      <c r="E107" s="13">
        <v>256</v>
      </c>
      <c r="F107" s="15">
        <v>32325339.428078201</v>
      </c>
      <c r="G107" s="15">
        <v>30908751.736672901</v>
      </c>
      <c r="H107" s="15">
        <f t="shared" si="41"/>
        <v>26144017.625032261</v>
      </c>
      <c r="I107" s="15">
        <f t="shared" si="42"/>
        <v>24912869.58771833</v>
      </c>
      <c r="J107" s="14">
        <v>6181321.8030459397</v>
      </c>
      <c r="K107" s="14">
        <v>5995882.1489545703</v>
      </c>
      <c r="L107" s="15">
        <f t="shared" si="43"/>
        <v>1231148.0373139307</v>
      </c>
      <c r="M107" s="15">
        <f t="shared" si="44"/>
        <v>185439.65409136936</v>
      </c>
      <c r="N107" s="15">
        <v>1826632.3512782799</v>
      </c>
      <c r="Q107" s="15">
        <f t="shared" si="45"/>
        <v>137063257.986754</v>
      </c>
      <c r="R107" s="15"/>
      <c r="S107" s="15"/>
      <c r="V107" s="15">
        <f t="shared" si="38"/>
        <v>32987574.512310524</v>
      </c>
      <c r="W107" s="15">
        <f t="shared" si="34"/>
        <v>1020234.2632672858</v>
      </c>
      <c r="X107" s="15">
        <f t="shared" si="35"/>
        <v>16251817.208132345</v>
      </c>
      <c r="Y107" s="15">
        <f t="shared" si="36"/>
        <v>9478403.9542278666</v>
      </c>
      <c r="Z107" s="15">
        <f t="shared" si="37"/>
        <v>6773413.2539044777</v>
      </c>
    </row>
    <row r="108" spans="2:26" s="9" customFormat="1">
      <c r="B108" s="10"/>
      <c r="C108" s="9">
        <f t="shared" si="39"/>
        <v>2039</v>
      </c>
      <c r="D108" s="9">
        <f t="shared" si="40"/>
        <v>1</v>
      </c>
      <c r="E108" s="9">
        <v>257</v>
      </c>
      <c r="F108" s="12">
        <v>32599205.7970783</v>
      </c>
      <c r="G108" s="12">
        <v>31170241.958896499</v>
      </c>
      <c r="H108" s="12">
        <f t="shared" si="41"/>
        <v>26311926.685989998</v>
      </c>
      <c r="I108" s="12">
        <f t="shared" si="42"/>
        <v>25071581.22114085</v>
      </c>
      <c r="J108" s="11">
        <v>6287279.1110883001</v>
      </c>
      <c r="K108" s="11">
        <v>6098660.7377556497</v>
      </c>
      <c r="L108" s="12">
        <f t="shared" si="43"/>
        <v>1240345.4648491479</v>
      </c>
      <c r="M108" s="12">
        <f t="shared" si="44"/>
        <v>188618.3733326504</v>
      </c>
      <c r="N108" s="12">
        <v>2253340.4067894798</v>
      </c>
      <c r="O108" s="10"/>
      <c r="P108" s="10"/>
      <c r="Q108" s="12">
        <f t="shared" si="45"/>
        <v>137936442.56634229</v>
      </c>
      <c r="R108" s="12"/>
      <c r="S108" s="12"/>
      <c r="T108" s="10"/>
      <c r="U108" s="10"/>
      <c r="V108" s="12">
        <f t="shared" si="38"/>
        <v>33553031.983307827</v>
      </c>
      <c r="W108" s="12">
        <f t="shared" ref="W108:W115" si="46">M108*5.5017049523</f>
        <v>1037722.638659013</v>
      </c>
      <c r="X108" s="12">
        <f t="shared" ref="X108:X115" si="47">N108*5.1890047538+L108*5.5017049523</f>
        <v>18516608.869283639</v>
      </c>
      <c r="Y108" s="12">
        <f t="shared" ref="Y108:Y115" si="48">N108*5.1890047538</f>
        <v>11692594.082760235</v>
      </c>
      <c r="Z108" s="12">
        <f t="shared" ref="Z108:Z115" si="49">L108*5.5017049523</f>
        <v>6824014.7865234027</v>
      </c>
    </row>
    <row r="109" spans="2:26" s="13" customFormat="1">
      <c r="C109" s="13">
        <f t="shared" si="39"/>
        <v>2039</v>
      </c>
      <c r="D109" s="13">
        <f t="shared" si="40"/>
        <v>2</v>
      </c>
      <c r="E109" s="13">
        <v>258</v>
      </c>
      <c r="F109" s="15">
        <v>32941540.220552299</v>
      </c>
      <c r="G109" s="15">
        <v>31496753.2022698</v>
      </c>
      <c r="H109" s="15">
        <f t="shared" si="41"/>
        <v>26497650.932473749</v>
      </c>
      <c r="I109" s="15">
        <f t="shared" si="42"/>
        <v>25246180.592833601</v>
      </c>
      <c r="J109" s="14">
        <v>6443889.2880785502</v>
      </c>
      <c r="K109" s="14">
        <v>6250572.6094362</v>
      </c>
      <c r="L109" s="15">
        <f t="shared" si="43"/>
        <v>1251470.339640148</v>
      </c>
      <c r="M109" s="15">
        <f t="shared" si="44"/>
        <v>193316.67864235025</v>
      </c>
      <c r="N109" s="15">
        <v>1810529.7639564001</v>
      </c>
      <c r="Q109" s="15">
        <f t="shared" si="45"/>
        <v>138897036.79425278</v>
      </c>
      <c r="R109" s="15"/>
      <c r="S109" s="15"/>
      <c r="V109" s="15">
        <f t="shared" ref="V109:V115" si="50">K109*5.5017049523</f>
        <v>34388806.280045874</v>
      </c>
      <c r="W109" s="15">
        <f t="shared" si="46"/>
        <v>1063571.3282488061</v>
      </c>
      <c r="X109" s="15">
        <f t="shared" si="47"/>
        <v>16280068.117320916</v>
      </c>
      <c r="Y109" s="15">
        <f t="shared" si="48"/>
        <v>9394847.5520661511</v>
      </c>
      <c r="Z109" s="15">
        <f t="shared" si="49"/>
        <v>6885220.5652547646</v>
      </c>
    </row>
    <row r="110" spans="2:26" s="13" customFormat="1">
      <c r="C110" s="13">
        <f t="shared" si="39"/>
        <v>2039</v>
      </c>
      <c r="D110" s="13">
        <f t="shared" si="40"/>
        <v>3</v>
      </c>
      <c r="E110" s="13">
        <v>259</v>
      </c>
      <c r="F110" s="15">
        <v>33174060.775830202</v>
      </c>
      <c r="G110" s="15">
        <v>31717462.757484999</v>
      </c>
      <c r="H110" s="15">
        <f t="shared" si="41"/>
        <v>26644918.080374192</v>
      </c>
      <c r="I110" s="15">
        <f t="shared" si="42"/>
        <v>25384194.342892669</v>
      </c>
      <c r="J110" s="14">
        <v>6529142.6954560103</v>
      </c>
      <c r="K110" s="14">
        <v>6333268.4145923303</v>
      </c>
      <c r="L110" s="15">
        <f t="shared" si="43"/>
        <v>1260723.7374815233</v>
      </c>
      <c r="M110" s="15">
        <f t="shared" si="44"/>
        <v>195874.28086367995</v>
      </c>
      <c r="N110" s="15">
        <v>1758197.482141</v>
      </c>
      <c r="Q110" s="15">
        <f t="shared" si="45"/>
        <v>139656347.72643825</v>
      </c>
      <c r="R110" s="15"/>
      <c r="S110" s="15"/>
      <c r="V110" s="15">
        <f t="shared" si="50"/>
        <v>34843774.200807795</v>
      </c>
      <c r="W110" s="15">
        <f t="shared" si="46"/>
        <v>1077642.5010559091</v>
      </c>
      <c r="X110" s="15">
        <f t="shared" si="47"/>
        <v>16059425.122933101</v>
      </c>
      <c r="Y110" s="15">
        <f t="shared" si="48"/>
        <v>9123295.0929488391</v>
      </c>
      <c r="Z110" s="15">
        <f t="shared" si="49"/>
        <v>6936130.0299842618</v>
      </c>
    </row>
    <row r="111" spans="2:26" s="13" customFormat="1">
      <c r="C111" s="13">
        <f t="shared" si="39"/>
        <v>2039</v>
      </c>
      <c r="D111" s="13">
        <f t="shared" si="40"/>
        <v>4</v>
      </c>
      <c r="E111" s="13">
        <v>260</v>
      </c>
      <c r="F111" s="15">
        <v>33346745.7156616</v>
      </c>
      <c r="G111" s="15">
        <v>31883208.588977199</v>
      </c>
      <c r="H111" s="15">
        <f t="shared" si="41"/>
        <v>26704996.781178489</v>
      </c>
      <c r="I111" s="15">
        <f t="shared" si="42"/>
        <v>25440712.122528579</v>
      </c>
      <c r="J111" s="14">
        <v>6641748.93448311</v>
      </c>
      <c r="K111" s="14">
        <v>6442496.46644862</v>
      </c>
      <c r="L111" s="15">
        <f t="shared" si="43"/>
        <v>1264284.6586499102</v>
      </c>
      <c r="M111" s="15">
        <f t="shared" si="44"/>
        <v>199252.46803449001</v>
      </c>
      <c r="N111" s="15">
        <v>1735073.6233542501</v>
      </c>
      <c r="Q111" s="15">
        <f t="shared" si="45"/>
        <v>139967291.87455413</v>
      </c>
      <c r="R111" s="15"/>
      <c r="S111" s="15"/>
      <c r="V111" s="15">
        <f t="shared" si="50"/>
        <v>35444714.714635625</v>
      </c>
      <c r="W111" s="15">
        <f t="shared" si="46"/>
        <v>1096228.2901433511</v>
      </c>
      <c r="X111" s="15">
        <f t="shared" si="47"/>
        <v>15959026.44738932</v>
      </c>
      <c r="Y111" s="15">
        <f t="shared" si="48"/>
        <v>9003305.2797781937</v>
      </c>
      <c r="Z111" s="15">
        <f t="shared" si="49"/>
        <v>6955721.1676111259</v>
      </c>
    </row>
    <row r="112" spans="2:26" s="9" customFormat="1">
      <c r="B112" s="10"/>
      <c r="C112" s="9">
        <f t="shared" ref="C112:C143" si="51">C108+1</f>
        <v>2040</v>
      </c>
      <c r="D112" s="9">
        <f t="shared" ref="D112:D143" si="52">D108</f>
        <v>1</v>
      </c>
      <c r="E112" s="9">
        <v>261</v>
      </c>
      <c r="F112" s="12">
        <v>33562003.7363161</v>
      </c>
      <c r="G112" s="12">
        <v>32088673.591181301</v>
      </c>
      <c r="H112" s="12">
        <f t="shared" si="41"/>
        <v>26834904.45338456</v>
      </c>
      <c r="I112" s="12">
        <f t="shared" si="42"/>
        <v>25563387.28673771</v>
      </c>
      <c r="J112" s="11">
        <v>6727099.2829315402</v>
      </c>
      <c r="K112" s="11">
        <v>6525286.3044435903</v>
      </c>
      <c r="L112" s="12">
        <f t="shared" si="43"/>
        <v>1271517.1666468494</v>
      </c>
      <c r="M112" s="12">
        <f t="shared" si="44"/>
        <v>201812.97848794982</v>
      </c>
      <c r="N112" s="12">
        <v>2209597.92955912</v>
      </c>
      <c r="O112" s="10"/>
      <c r="P112" s="10"/>
      <c r="Q112" s="12">
        <f t="shared" si="45"/>
        <v>140642214.43300772</v>
      </c>
      <c r="R112" s="12"/>
      <c r="S112" s="12"/>
      <c r="T112" s="10"/>
      <c r="U112" s="10"/>
      <c r="V112" s="12">
        <f t="shared" si="50"/>
        <v>35900199.976332664</v>
      </c>
      <c r="W112" s="12">
        <f t="shared" si="46"/>
        <v>1110315.4631855669</v>
      </c>
      <c r="X112" s="12">
        <f t="shared" si="47"/>
        <v>18461126.453144349</v>
      </c>
      <c r="Y112" s="12">
        <f t="shared" si="48"/>
        <v>11465614.160468912</v>
      </c>
      <c r="Z112" s="12">
        <f t="shared" si="49"/>
        <v>6995512.2926754355</v>
      </c>
    </row>
    <row r="113" spans="3:26" s="13" customFormat="1">
      <c r="C113" s="13">
        <f t="shared" si="51"/>
        <v>2040</v>
      </c>
      <c r="D113" s="13">
        <f t="shared" si="52"/>
        <v>2</v>
      </c>
      <c r="E113" s="13">
        <v>262</v>
      </c>
      <c r="F113" s="15">
        <v>33843504.807500899</v>
      </c>
      <c r="G113" s="15">
        <v>32356941.107899401</v>
      </c>
      <c r="H113" s="15">
        <f t="shared" si="41"/>
        <v>27001657.607246287</v>
      </c>
      <c r="I113" s="15">
        <f t="shared" si="42"/>
        <v>25720349.323652431</v>
      </c>
      <c r="J113" s="14">
        <v>6841847.2002546098</v>
      </c>
      <c r="K113" s="14">
        <v>6636591.78424697</v>
      </c>
      <c r="L113" s="15">
        <f t="shared" si="43"/>
        <v>1281308.2835938558</v>
      </c>
      <c r="M113" s="15">
        <f t="shared" si="44"/>
        <v>205255.41600763984</v>
      </c>
      <c r="N113" s="15">
        <v>1780882.3739604501</v>
      </c>
      <c r="Q113" s="15">
        <f t="shared" si="45"/>
        <v>141505773.24882454</v>
      </c>
      <c r="R113" s="15"/>
      <c r="S113" s="15"/>
      <c r="V113" s="15">
        <f t="shared" si="50"/>
        <v>36512569.885785051</v>
      </c>
      <c r="W113" s="15">
        <f t="shared" si="46"/>
        <v>1129254.7387356288</v>
      </c>
      <c r="X113" s="15">
        <f t="shared" si="47"/>
        <v>16290387.233710732</v>
      </c>
      <c r="Y113" s="15">
        <f t="shared" si="48"/>
        <v>9241007.1044394039</v>
      </c>
      <c r="Z113" s="15">
        <f t="shared" si="49"/>
        <v>7049380.1292713294</v>
      </c>
    </row>
    <row r="114" spans="3:26" s="13" customFormat="1">
      <c r="C114" s="13">
        <f t="shared" si="51"/>
        <v>2040</v>
      </c>
      <c r="D114" s="13">
        <f t="shared" si="52"/>
        <v>3</v>
      </c>
      <c r="E114" s="13">
        <v>263</v>
      </c>
      <c r="F114" s="15">
        <v>34084161.4636259</v>
      </c>
      <c r="G114" s="15">
        <v>32585434.349467501</v>
      </c>
      <c r="H114" s="15">
        <f t="shared" si="41"/>
        <v>27184348.819351651</v>
      </c>
      <c r="I114" s="15">
        <f t="shared" si="42"/>
        <v>25892616.084521472</v>
      </c>
      <c r="J114" s="14">
        <v>6899812.6442742497</v>
      </c>
      <c r="K114" s="14">
        <v>6692818.2649460305</v>
      </c>
      <c r="L114" s="15">
        <f t="shared" si="43"/>
        <v>1291732.7348301783</v>
      </c>
      <c r="M114" s="15">
        <f t="shared" si="44"/>
        <v>206994.37932821922</v>
      </c>
      <c r="N114" s="15">
        <v>1823499.505936</v>
      </c>
      <c r="Q114" s="15">
        <f t="shared" si="45"/>
        <v>142453534.14021441</v>
      </c>
      <c r="R114" s="15"/>
      <c r="S114" s="15"/>
      <c r="V114" s="15">
        <f t="shared" si="50"/>
        <v>36821911.393097468</v>
      </c>
      <c r="W114" s="15">
        <f t="shared" si="46"/>
        <v>1138822.0018483284</v>
      </c>
      <c r="X114" s="15">
        <f t="shared" si="47"/>
        <v>16568879.989117071</v>
      </c>
      <c r="Y114" s="15">
        <f t="shared" si="48"/>
        <v>9462147.6048538554</v>
      </c>
      <c r="Z114" s="15">
        <f t="shared" si="49"/>
        <v>7106732.3842632147</v>
      </c>
    </row>
    <row r="115" spans="3:26" s="13" customFormat="1">
      <c r="C115" s="13">
        <f t="shared" si="51"/>
        <v>2040</v>
      </c>
      <c r="D115" s="13">
        <f t="shared" si="52"/>
        <v>4</v>
      </c>
      <c r="E115" s="13">
        <v>264</v>
      </c>
      <c r="F115" s="15">
        <v>34380218.060886599</v>
      </c>
      <c r="G115" s="15">
        <v>32866797.560303599</v>
      </c>
      <c r="H115" s="15">
        <f t="shared" si="41"/>
        <v>27383197.612058751</v>
      </c>
      <c r="I115" s="15">
        <f t="shared" si="42"/>
        <v>26079687.724940591</v>
      </c>
      <c r="J115" s="14">
        <v>6997020.4488278497</v>
      </c>
      <c r="K115" s="14">
        <v>6787109.8353630099</v>
      </c>
      <c r="L115" s="15">
        <f t="shared" si="43"/>
        <v>1303509.8871181607</v>
      </c>
      <c r="M115" s="15">
        <f t="shared" si="44"/>
        <v>209910.61346483976</v>
      </c>
      <c r="N115" s="15">
        <v>1772046.67635133</v>
      </c>
      <c r="Q115" s="15">
        <f t="shared" si="45"/>
        <v>143482747.11074317</v>
      </c>
      <c r="R115" s="15"/>
      <c r="S115" s="15"/>
      <c r="V115" s="15">
        <f t="shared" si="50"/>
        <v>37340675.79302071</v>
      </c>
      <c r="W115" s="15">
        <f t="shared" si="46"/>
        <v>1154866.26163984</v>
      </c>
      <c r="X115" s="15">
        <f t="shared" si="47"/>
        <v>16366685.428872539</v>
      </c>
      <c r="Y115" s="15">
        <f t="shared" si="48"/>
        <v>9195158.6275425404</v>
      </c>
      <c r="Z115" s="15">
        <f t="shared" si="49"/>
        <v>7171526.8013299983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Low scenario_2</vt:lpstr>
      <vt:lpstr>Central scenario</vt:lpstr>
      <vt:lpstr>Low scenario</vt:lpstr>
      <vt:lpstr>High scenario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Leonardo Calcagno</cp:lastModifiedBy>
  <cp:revision>106</cp:revision>
  <dcterms:modified xsi:type="dcterms:W3CDTF">2018-07-01T14:52:25Z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