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9.wmf" ContentType="image/x-wmf"/>
  <Override PartName="/xl/media/image30.wmf" ContentType="image/x-wmf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90.xml" ContentType="application/vnd.openxmlformats-officedocument.drawingml.chart+xml"/>
  <Override PartName="/xl/charts/chart286.xml" ContentType="application/vnd.openxmlformats-officedocument.drawingml.chart+xml"/>
  <Override PartName="/xl/charts/chart291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2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<sst xmlns="http://schemas.openxmlformats.org/spreadsheetml/2006/main" count="914" uniqueCount="281">
  <si>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</si>
  <si>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</si>
  <si>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</si>
  <si>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</si>
  <si>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</si>
  <si>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</si>
  <si>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</si>
  <si>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</si>
  <si>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</si>
  <si>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</si>
  <si>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</si>
  <si>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</si>
  <si>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</si>
  <si>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</si>
  <si>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</si>
  <si>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</si>
  <si>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</si>
  <si>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</si>
  <si>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</si>
  <si>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</si>
  <si>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</si>
  <si>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</si>
  <si>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</si>
  <si>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</si>
  <si>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</si>
  <si>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</si>
  <si>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</si>
  <si>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</si>
  <si>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</si>
  <si>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</si>
  <si>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</si>
  <si>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</si>
  <si>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</si>
  <si>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</si>
  <si>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</si>
  <si>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</si>
  <si>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</si>
  <si>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</si>
  <si>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</si>
  <si>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</si>
  <si>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</si>
  <si>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</si>
  <si>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</si>
  <si>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</si>
  <si>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</si>
  <si>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</si>
  <si>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</si>
  <si>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</si>
  <si>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</si>
  <si>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</si>
  <si>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</si>
  <si>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</si>
  <si>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</si>
  <si>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</si>
  <si>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</si>
  <si>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</si>
  <si>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</si>
  <si>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</si>
  <si>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</si>
  <si>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</si>
  <si>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</si>
  <si>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</si>
  <si>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</si>
  <si>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</si>
  <si>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</si>
  <si>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</si>
  <si>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</si>
  <si>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</si>
  <si>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</si>
  <si>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</si>
  <si>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</si>
  <si>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</si>
  <si>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</si>
  <si>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</si>
  <si>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</si>
  <si>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</si>
  <si>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</si>
  <si>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</si>
  <si>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</si>
  <si>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</si>
  <si>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</si>
  <si>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</si>
  <si>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</si>
  <si>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</si>
  <si>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</si>
  <si>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</si>
  <si>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</si>
  <si>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</si>
  <si>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</si>
  <si>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</si>
  <si>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</si>
  <si>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</si>
  <si>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</si>
  <si>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</si>
  <si>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</si>
  <si>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</si>
  <si>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</si>
  <si>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</si>
  <si>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</si>
  <si>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</si>
  <si>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</si>
  <si>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</si>
  <si>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</si>
  <si>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</si>
  <si>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</si>
  <si>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</si>
  <si>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</si>
  <si>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</si>
  <si>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</si>
  <si>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</si>
  <si>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</si>
  <si>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</si>
  <si>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</si>
  <si>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</si>
  <si>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</si>
  <si>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</si>
  <si>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</si>
  <si>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</si>
  <si>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</si>
  <si>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</si>
  <si>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</si>
  <si>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</si>
  <si>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</si>
  <si>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</si>
  <si>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</si>
  <si>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</si>
  <si>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</si>
  <si>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</si>
  <si>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</si>
  <si>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</si>
  <si>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</si>
  <si>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</si>
  <si>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</si>
  <si>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</si>
  <si>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</si>
  <si>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</si>
  <si>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</si>
  <si>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</si>
  <si>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</si>
  <si>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</si>
  <si>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</si>
  <si>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</si>
  <si>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</si>
  <si>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</si>
  <si>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</si>
  <si>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</si>
  <si>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</si>
  <si>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</si>
  <si>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</si>
  <si>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</si>
  <si>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</si>
  <si>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</si>
  <si>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</si>
  <si>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</si>
  <si>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</si>
  <si>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</si>
  <si>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</si>
  <si>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</si>
  <si>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</si>
  <si>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</si>
  <si>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</si>
  <si>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</si>
  <si>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</si>
  <si>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</si>
  <si>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</si>
  <si>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</si>
  <si>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</si>
  <si>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</si>
  <si>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</si>
  <si>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</si>
  <si>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</si>
  <si>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</si>
  <si>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</si>
  <si>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</si>
  <si>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IFE cost, Pension mobility indexation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</si>
  <si>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</si>
  <si>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</si>
  <si>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</si>
  <si>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</si>
  <si>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</si>
  <si>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</si>
  <si>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</si>
  <si>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</si>
  <si>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</si>
  <si>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</si>
  <si>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</si>
  <si>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</si>
  <si>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</si>
  <si>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</si>
  <si>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</si>
  <si>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</si>
  <si>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</si>
  <si>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</si>
  <si>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</si>
  <si>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</si>
  <si>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</si>
  <si>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</si>
  <si>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</si>
  <si>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</si>
  <si>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</si>
  <si>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</si>
  <si>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</si>
  <si>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</si>
  <si>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</si>
  <si>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</si>
  <si>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</si>
  <si>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</si>
  <si>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</si>
  <si>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</si>
  <si>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</si>
  <si>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</si>
  <si>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 (based on estimated historical IFE, see economic result with temporary IFE=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</si>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</sst>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113.077713811035</c:v>
                </c:pt>
                <c:pt idx="49">
                  <c:v>113.985903288101</c:v>
                </c:pt>
                <c:pt idx="50">
                  <c:v>115.299536845137</c:v>
                </c:pt>
                <c:pt idx="51">
                  <c:v>115.958891467786</c:v>
                </c:pt>
                <c:pt idx="52">
                  <c:v>116.827325880636</c:v>
                </c:pt>
                <c:pt idx="53">
                  <c:v>117.600362664804</c:v>
                </c:pt>
                <c:pt idx="54">
                  <c:v>118.386883648234</c:v>
                </c:pt>
                <c:pt idx="55">
                  <c:v>119.898947619642</c:v>
                </c:pt>
                <c:pt idx="56">
                  <c:v>121.198596315499</c:v>
                </c:pt>
                <c:pt idx="57">
                  <c:v>122.062099149096</c:v>
                </c:pt>
                <c:pt idx="58">
                  <c:v>122.673868819509</c:v>
                </c:pt>
                <c:pt idx="59">
                  <c:v>123.131794721096</c:v>
                </c:pt>
                <c:pt idx="60">
                  <c:v>123.916029326647</c:v>
                </c:pt>
                <c:pt idx="61">
                  <c:v>124.937876462201</c:v>
                </c:pt>
                <c:pt idx="62">
                  <c:v>125.13661869074</c:v>
                </c:pt>
                <c:pt idx="63">
                  <c:v>126.663820509503</c:v>
                </c:pt>
                <c:pt idx="64">
                  <c:v>127.146467273254</c:v>
                </c:pt>
                <c:pt idx="65">
                  <c:v>127.287887976722</c:v>
                </c:pt>
                <c:pt idx="66">
                  <c:v>127.974383213978</c:v>
                </c:pt>
                <c:pt idx="67">
                  <c:v>129.106212220663</c:v>
                </c:pt>
                <c:pt idx="68">
                  <c:v>129.985264435883</c:v>
                </c:pt>
                <c:pt idx="69">
                  <c:v>130.389278994025</c:v>
                </c:pt>
                <c:pt idx="70">
                  <c:v>130.916589616478</c:v>
                </c:pt>
                <c:pt idx="71">
                  <c:v>132.290207136658</c:v>
                </c:pt>
                <c:pt idx="72">
                  <c:v>132.459798525628</c:v>
                </c:pt>
                <c:pt idx="73">
                  <c:v>132.720028505857</c:v>
                </c:pt>
                <c:pt idx="74">
                  <c:v>133.229222472267</c:v>
                </c:pt>
                <c:pt idx="75">
                  <c:v>133.963233185838</c:v>
                </c:pt>
                <c:pt idx="76">
                  <c:v>134.674989459904</c:v>
                </c:pt>
                <c:pt idx="77">
                  <c:v>135.241800348484</c:v>
                </c:pt>
                <c:pt idx="78">
                  <c:v>136.487678836228</c:v>
                </c:pt>
                <c:pt idx="79">
                  <c:v>137.059730066926</c:v>
                </c:pt>
                <c:pt idx="80">
                  <c:v>137.218779744928</c:v>
                </c:pt>
                <c:pt idx="81">
                  <c:v>137.5970972516</c:v>
                </c:pt>
                <c:pt idx="82">
                  <c:v>138.474611318692</c:v>
                </c:pt>
                <c:pt idx="83">
                  <c:v>139.976016060343</c:v>
                </c:pt>
                <c:pt idx="84">
                  <c:v>140.223734868596</c:v>
                </c:pt>
                <c:pt idx="85">
                  <c:v>141.236206912703</c:v>
                </c:pt>
                <c:pt idx="86">
                  <c:v>141.533028889425</c:v>
                </c:pt>
                <c:pt idx="87">
                  <c:v>142.432247032623</c:v>
                </c:pt>
                <c:pt idx="88">
                  <c:v>142.471918441865</c:v>
                </c:pt>
                <c:pt idx="89">
                  <c:v>142.994629770798</c:v>
                </c:pt>
                <c:pt idx="90">
                  <c:v>143.49174177636</c:v>
                </c:pt>
                <c:pt idx="91">
                  <c:v>143.664938103859</c:v>
                </c:pt>
                <c:pt idx="92">
                  <c:v>144.490631231726</c:v>
                </c:pt>
                <c:pt idx="93">
                  <c:v>145.563826586766</c:v>
                </c:pt>
                <c:pt idx="94">
                  <c:v>146.08988866207</c:v>
                </c:pt>
                <c:pt idx="95">
                  <c:v>146.486011365644</c:v>
                </c:pt>
                <c:pt idx="96">
                  <c:v>147.350616129761</c:v>
                </c:pt>
                <c:pt idx="97">
                  <c:v>148.058812262172</c:v>
                </c:pt>
                <c:pt idx="98">
                  <c:v>148.394926762095</c:v>
                </c:pt>
                <c:pt idx="99">
                  <c:v>149.196287246726</c:v>
                </c:pt>
                <c:pt idx="100">
                  <c:v>150.228449725031</c:v>
                </c:pt>
                <c:pt idx="101">
                  <c:v>150.975028080242</c:v>
                </c:pt>
                <c:pt idx="102">
                  <c:v>151.86165869484</c:v>
                </c:pt>
                <c:pt idx="103">
                  <c:v>152.537043321173</c:v>
                </c:pt>
                <c:pt idx="104">
                  <c:v>152.632802639924</c:v>
                </c:pt>
                <c:pt idx="105">
                  <c:v>153.543990672717</c:v>
                </c:pt>
                <c:pt idx="106">
                  <c:v>153.997124677925</c:v>
                </c:pt>
                <c:pt idx="107">
                  <c:v>154.686976085189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669946"/>
        <c:axId val="3213488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0.0285375003884611</c:v>
                </c:pt>
                <c:pt idx="54">
                  <c:v>0.0314003538457712</c:v>
                </c:pt>
                <c:pt idx="58">
                  <c:v>0.0345935508642603</c:v>
                </c:pt>
                <c:pt idx="62">
                  <c:v>0.0236940974788389</c:v>
                </c:pt>
                <c:pt idx="66">
                  <c:v>0.0216928222120278</c:v>
                </c:pt>
                <c:pt idx="70">
                  <c:v>0.0235895147977128</c:v>
                </c:pt>
                <c:pt idx="74">
                  <c:v>0.0167900225463968</c:v>
                </c:pt>
                <c:pt idx="78">
                  <c:v>0.0208348863804737</c:v>
                </c:pt>
                <c:pt idx="82">
                  <c:v>0.0180367091103002</c:v>
                </c:pt>
                <c:pt idx="86">
                  <c:v>0.0219762324876422</c:v>
                </c:pt>
                <c:pt idx="90">
                  <c:v>0.0127302606324717</c:v>
                </c:pt>
                <c:pt idx="94">
                  <c:v>0.0174759410068868</c:v>
                </c:pt>
                <c:pt idx="98">
                  <c:v>0.0177990803515347</c:v>
                </c:pt>
                <c:pt idx="102">
                  <c:v>0.0212504616681608</c:v>
                </c:pt>
                <c:pt idx="106">
                  <c:v>0.0152884427483422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143298"/>
        <c:axId val="98349076"/>
      </c:lineChart>
      <c:catAx>
        <c:axId val="96669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34885"/>
        <c:crosses val="autoZero"/>
        <c:auto val="1"/>
        <c:lblAlgn val="ctr"/>
        <c:lblOffset val="100"/>
      </c:catAx>
      <c:valAx>
        <c:axId val="3213488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669946"/>
        <c:crossesAt val="1"/>
        <c:crossBetween val="midCat"/>
      </c:valAx>
      <c:catAx>
        <c:axId val="9314329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349076"/>
        <c:auto val="1"/>
        <c:lblAlgn val="ctr"/>
        <c:lblOffset val="100"/>
      </c:catAx>
      <c:valAx>
        <c:axId val="983490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14329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94.3792536538429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114.983594704329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120.307680738033</c:v>
                </c:pt>
                <c:pt idx="49">
                  <c:v>121.260255208746</c:v>
                </c:pt>
                <c:pt idx="50">
                  <c:v>122.858621334673</c:v>
                </c:pt>
                <c:pt idx="51">
                  <c:v>124.135776488354</c:v>
                </c:pt>
                <c:pt idx="52">
                  <c:v>125.032824444317</c:v>
                </c:pt>
                <c:pt idx="53">
                  <c:v>126.327646421031</c:v>
                </c:pt>
                <c:pt idx="54">
                  <c:v>127.549010092679</c:v>
                </c:pt>
                <c:pt idx="55">
                  <c:v>127.950925846196</c:v>
                </c:pt>
                <c:pt idx="56">
                  <c:v>129.298261018958</c:v>
                </c:pt>
                <c:pt idx="57">
                  <c:v>130.417815722549</c:v>
                </c:pt>
                <c:pt idx="58">
                  <c:v>132.034166478964</c:v>
                </c:pt>
                <c:pt idx="59">
                  <c:v>133.00034373181</c:v>
                </c:pt>
                <c:pt idx="60">
                  <c:v>134.140699183306</c:v>
                </c:pt>
                <c:pt idx="61">
                  <c:v>134.742812931769</c:v>
                </c:pt>
                <c:pt idx="62">
                  <c:v>135.719240955705</c:v>
                </c:pt>
                <c:pt idx="63">
                  <c:v>136.69221061616</c:v>
                </c:pt>
                <c:pt idx="64">
                  <c:v>138.323689435837</c:v>
                </c:pt>
                <c:pt idx="65">
                  <c:v>140.166455925773</c:v>
                </c:pt>
                <c:pt idx="66">
                  <c:v>140.751394380434</c:v>
                </c:pt>
                <c:pt idx="67">
                  <c:v>141.798368842415</c:v>
                </c:pt>
                <c:pt idx="68">
                  <c:v>142.360268453627</c:v>
                </c:pt>
                <c:pt idx="69">
                  <c:v>143.590712475644</c:v>
                </c:pt>
                <c:pt idx="70">
                  <c:v>144.262855785639</c:v>
                </c:pt>
                <c:pt idx="71">
                  <c:v>146.038157161382</c:v>
                </c:pt>
                <c:pt idx="72">
                  <c:v>147.023429492562</c:v>
                </c:pt>
                <c:pt idx="73">
                  <c:v>147.944003085885</c:v>
                </c:pt>
                <c:pt idx="74">
                  <c:v>148.736333917297</c:v>
                </c:pt>
                <c:pt idx="75">
                  <c:v>149.871433327082</c:v>
                </c:pt>
                <c:pt idx="76">
                  <c:v>150.622155495353</c:v>
                </c:pt>
                <c:pt idx="77">
                  <c:v>151.331545712165</c:v>
                </c:pt>
                <c:pt idx="78">
                  <c:v>152.12971160659</c:v>
                </c:pt>
                <c:pt idx="79">
                  <c:v>153.141450639145</c:v>
                </c:pt>
                <c:pt idx="80">
                  <c:v>154.413687499472</c:v>
                </c:pt>
                <c:pt idx="81">
                  <c:v>155.287991370525</c:v>
                </c:pt>
                <c:pt idx="82">
                  <c:v>156.323132941664</c:v>
                </c:pt>
                <c:pt idx="83">
                  <c:v>157.379828578687</c:v>
                </c:pt>
                <c:pt idx="84">
                  <c:v>158.564198794021</c:v>
                </c:pt>
                <c:pt idx="85">
                  <c:v>159.473117772976</c:v>
                </c:pt>
                <c:pt idx="86">
                  <c:v>160.03770002113</c:v>
                </c:pt>
                <c:pt idx="87">
                  <c:v>161.704556951916</c:v>
                </c:pt>
                <c:pt idx="88">
                  <c:v>163.03963442272</c:v>
                </c:pt>
                <c:pt idx="89">
                  <c:v>163.516024295659</c:v>
                </c:pt>
                <c:pt idx="90">
                  <c:v>164.142321682761</c:v>
                </c:pt>
                <c:pt idx="91">
                  <c:v>164.242229441238</c:v>
                </c:pt>
                <c:pt idx="92">
                  <c:v>165.329794953172</c:v>
                </c:pt>
                <c:pt idx="93">
                  <c:v>166.705156666128</c:v>
                </c:pt>
                <c:pt idx="94">
                  <c:v>168.386649543687</c:v>
                </c:pt>
                <c:pt idx="95">
                  <c:v>169.674420005053</c:v>
                </c:pt>
                <c:pt idx="96">
                  <c:v>170.931482315264</c:v>
                </c:pt>
                <c:pt idx="97">
                  <c:v>171.937836304307</c:v>
                </c:pt>
                <c:pt idx="98">
                  <c:v>173.048231909111</c:v>
                </c:pt>
                <c:pt idx="99">
                  <c:v>174.730219716072</c:v>
                </c:pt>
                <c:pt idx="100">
                  <c:v>175.812049805415</c:v>
                </c:pt>
                <c:pt idx="101">
                  <c:v>176.809142155483</c:v>
                </c:pt>
                <c:pt idx="102">
                  <c:v>177.654446532006</c:v>
                </c:pt>
                <c:pt idx="103">
                  <c:v>178.917778921022</c:v>
                </c:pt>
                <c:pt idx="104">
                  <c:v>180.403341049687</c:v>
                </c:pt>
                <c:pt idx="105">
                  <c:v>181.356279072763</c:v>
                </c:pt>
                <c:pt idx="106">
                  <c:v>181.736627297322</c:v>
                </c:pt>
                <c:pt idx="107">
                  <c:v>182.232091540529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146139"/>
        <c:axId val="32124523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0.042053458156939</c:v>
                </c:pt>
                <c:pt idx="54">
                  <c:v>0.0374528934582938</c:v>
                </c:pt>
                <c:pt idx="58">
                  <c:v>0.0352960695053233</c:v>
                </c:pt>
                <c:pt idx="62">
                  <c:v>0.0315280766635244</c:v>
                </c:pt>
                <c:pt idx="66">
                  <c:v>0.0364772374068059</c:v>
                </c:pt>
                <c:pt idx="70">
                  <c:v>0.0271140877129654</c:v>
                </c:pt>
                <c:pt idx="74">
                  <c:v>0.0300618585803167</c:v>
                </c:pt>
                <c:pt idx="78">
                  <c:v>0.0229956771012372</c:v>
                </c:pt>
                <c:pt idx="82">
                  <c:v>0.0266454453875307</c:v>
                </c:pt>
                <c:pt idx="86">
                  <c:v>0.0262669413872856</c:v>
                </c:pt>
                <c:pt idx="90">
                  <c:v>0.0236966557379241</c:v>
                </c:pt>
                <c:pt idx="94">
                  <c:v>0.0231407555955545</c:v>
                </c:pt>
                <c:pt idx="98">
                  <c:v>0.0306698568973582</c:v>
                </c:pt>
                <c:pt idx="102">
                  <c:v>0.0268525404238968</c:v>
                </c:pt>
                <c:pt idx="106">
                  <c:v>0.0233151086013592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83948"/>
        <c:axId val="57902018"/>
      </c:lineChart>
      <c:catAx>
        <c:axId val="291461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24523"/>
        <c:crosses val="autoZero"/>
        <c:auto val="1"/>
        <c:lblAlgn val="ctr"/>
        <c:lblOffset val="100"/>
      </c:catAx>
      <c:valAx>
        <c:axId val="3212452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146139"/>
        <c:crossesAt val="1"/>
        <c:crossBetween val="midCat"/>
      </c:valAx>
      <c:catAx>
        <c:axId val="33839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902018"/>
        <c:auto val="1"/>
        <c:lblAlgn val="ctr"/>
        <c:lblOffset val="100"/>
      </c:catAx>
      <c:valAx>
        <c:axId val="5790201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8394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91.2009012546005</c:v>
                </c:pt>
                <c:pt idx="28">
                  <c:v>90.7395606083266</c:v>
                </c:pt>
                <c:pt idx="29">
                  <c:v>92.5672889200262</c:v>
                </c:pt>
                <c:pt idx="30">
                  <c:v>93.2059780231497</c:v>
                </c:pt>
                <c:pt idx="31">
                  <c:v>93.7564770533571</c:v>
                </c:pt>
                <c:pt idx="32">
                  <c:v>94.3691430326601</c:v>
                </c:pt>
                <c:pt idx="33">
                  <c:v>96.2699804768268</c:v>
                </c:pt>
                <c:pt idx="34">
                  <c:v>97.8662769243073</c:v>
                </c:pt>
                <c:pt idx="35">
                  <c:v>98.7962921828893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106.421991518723</c:v>
                </c:pt>
                <c:pt idx="47">
                  <c:v>106.984427087564</c:v>
                </c:pt>
                <c:pt idx="48">
                  <c:v>107.899615904242</c:v>
                </c:pt>
                <c:pt idx="49">
                  <c:v>108.68395999492</c:v>
                </c:pt>
                <c:pt idx="50">
                  <c:v>109.266558199889</c:v>
                </c:pt>
                <c:pt idx="51">
                  <c:v>109.141724141514</c:v>
                </c:pt>
                <c:pt idx="52">
                  <c:v>109.667430042152</c:v>
                </c:pt>
                <c:pt idx="53">
                  <c:v>109.708616520308</c:v>
                </c:pt>
                <c:pt idx="54">
                  <c:v>110.12437652536</c:v>
                </c:pt>
                <c:pt idx="55">
                  <c:v>111.272084154369</c:v>
                </c:pt>
                <c:pt idx="56">
                  <c:v>111.611610552873</c:v>
                </c:pt>
                <c:pt idx="57">
                  <c:v>112.236348922651</c:v>
                </c:pt>
                <c:pt idx="58">
                  <c:v>113.064069905984</c:v>
                </c:pt>
                <c:pt idx="59">
                  <c:v>113.524543821064</c:v>
                </c:pt>
                <c:pt idx="60">
                  <c:v>113.745402063057</c:v>
                </c:pt>
                <c:pt idx="61">
                  <c:v>113.705272016879</c:v>
                </c:pt>
                <c:pt idx="62">
                  <c:v>114.135844619879</c:v>
                </c:pt>
                <c:pt idx="63">
                  <c:v>114.905195964702</c:v>
                </c:pt>
                <c:pt idx="64">
                  <c:v>115.145050084522</c:v>
                </c:pt>
                <c:pt idx="65">
                  <c:v>116.123157619522</c:v>
                </c:pt>
                <c:pt idx="66">
                  <c:v>116.324984833105</c:v>
                </c:pt>
                <c:pt idx="67">
                  <c:v>117.355688277417</c:v>
                </c:pt>
                <c:pt idx="68">
                  <c:v>117.815093979702</c:v>
                </c:pt>
                <c:pt idx="69">
                  <c:v>117.799085696944</c:v>
                </c:pt>
                <c:pt idx="70">
                  <c:v>118.311926838073</c:v>
                </c:pt>
                <c:pt idx="71">
                  <c:v>118.424195736615</c:v>
                </c:pt>
                <c:pt idx="72">
                  <c:v>118.735092992697</c:v>
                </c:pt>
                <c:pt idx="73">
                  <c:v>119.203744888759</c:v>
                </c:pt>
                <c:pt idx="74">
                  <c:v>119.671377314692</c:v>
                </c:pt>
                <c:pt idx="75">
                  <c:v>120.107028541101</c:v>
                </c:pt>
                <c:pt idx="76">
                  <c:v>120.177646424821</c:v>
                </c:pt>
                <c:pt idx="77">
                  <c:v>120.594020338572</c:v>
                </c:pt>
                <c:pt idx="78">
                  <c:v>121.298430371483</c:v>
                </c:pt>
                <c:pt idx="79">
                  <c:v>121.897033273432</c:v>
                </c:pt>
                <c:pt idx="80">
                  <c:v>123.237364783533</c:v>
                </c:pt>
                <c:pt idx="81">
                  <c:v>123.936122409151</c:v>
                </c:pt>
                <c:pt idx="82">
                  <c:v>124.089322136903</c:v>
                </c:pt>
                <c:pt idx="83">
                  <c:v>124.250373142687</c:v>
                </c:pt>
                <c:pt idx="84">
                  <c:v>124.346174139463</c:v>
                </c:pt>
                <c:pt idx="85">
                  <c:v>124.324638187195</c:v>
                </c:pt>
                <c:pt idx="86">
                  <c:v>125.264531987089</c:v>
                </c:pt>
                <c:pt idx="87">
                  <c:v>126.385836198521</c:v>
                </c:pt>
                <c:pt idx="88">
                  <c:v>126.673624495268</c:v>
                </c:pt>
                <c:pt idx="89">
                  <c:v>126.216300799558</c:v>
                </c:pt>
                <c:pt idx="90">
                  <c:v>126.58789223077</c:v>
                </c:pt>
                <c:pt idx="91">
                  <c:v>127.266522516166</c:v>
                </c:pt>
                <c:pt idx="92">
                  <c:v>127.082166989054</c:v>
                </c:pt>
                <c:pt idx="93">
                  <c:v>127.4143007337</c:v>
                </c:pt>
                <c:pt idx="94">
                  <c:v>126.976054061741</c:v>
                </c:pt>
                <c:pt idx="95">
                  <c:v>127.839857877656</c:v>
                </c:pt>
                <c:pt idx="96">
                  <c:v>127.920820742325</c:v>
                </c:pt>
                <c:pt idx="97">
                  <c:v>128.446098257801</c:v>
                </c:pt>
                <c:pt idx="98">
                  <c:v>128.576215879909</c:v>
                </c:pt>
                <c:pt idx="99">
                  <c:v>129.655793236525</c:v>
                </c:pt>
                <c:pt idx="100">
                  <c:v>129.898537070734</c:v>
                </c:pt>
                <c:pt idx="101">
                  <c:v>129.670764388172</c:v>
                </c:pt>
                <c:pt idx="102">
                  <c:v>129.937876265938</c:v>
                </c:pt>
                <c:pt idx="103">
                  <c:v>130.046809910169</c:v>
                </c:pt>
                <c:pt idx="104">
                  <c:v>130.34026071768</c:v>
                </c:pt>
                <c:pt idx="105">
                  <c:v>131.226834906336</c:v>
                </c:pt>
                <c:pt idx="106">
                  <c:v>131.675418739636</c:v>
                </c:pt>
                <c:pt idx="107">
                  <c:v>131.670634980413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008024"/>
        <c:axId val="72146309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0.0278513093548178</c:v>
                </c:pt>
                <c:pt idx="54">
                  <c:v>0.0132890970074873</c:v>
                </c:pt>
                <c:pt idx="58">
                  <c:v>0.02192529207606</c:v>
                </c:pt>
                <c:pt idx="62">
                  <c:v>0.0134428281853176</c:v>
                </c:pt>
                <c:pt idx="66">
                  <c:v>0.018526439535195</c:v>
                </c:pt>
                <c:pt idx="70">
                  <c:v>0.0159187853593714</c:v>
                </c:pt>
                <c:pt idx="74">
                  <c:v>0.0113622061007177</c:v>
                </c:pt>
                <c:pt idx="78">
                  <c:v>0.0130828157304186</c:v>
                </c:pt>
                <c:pt idx="82">
                  <c:v>0.0238570996634093</c:v>
                </c:pt>
                <c:pt idx="86">
                  <c:v>0.00970306786997344</c:v>
                </c:pt>
                <c:pt idx="90">
                  <c:v>0.0128380723816595</c:v>
                </c:pt>
                <c:pt idx="94">
                  <c:v>0.00506772235517494</c:v>
                </c:pt>
                <c:pt idx="98">
                  <c:v>0.0103797760775362</c:v>
                </c:pt>
                <c:pt idx="102">
                  <c:v>0.00962897364864057</c:v>
                </c:pt>
                <c:pt idx="106">
                  <c:v>0.0103149274889511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524245"/>
        <c:axId val="78697659"/>
      </c:lineChart>
      <c:catAx>
        <c:axId val="2500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146309"/>
        <c:crosses val="autoZero"/>
        <c:auto val="1"/>
        <c:lblAlgn val="ctr"/>
        <c:lblOffset val="100"/>
      </c:catAx>
      <c:valAx>
        <c:axId val="7214630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008024"/>
        <c:crossesAt val="1"/>
        <c:crossBetween val="midCat"/>
      </c:valAx>
      <c:catAx>
        <c:axId val="4352424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697659"/>
        <c:auto val="1"/>
        <c:lblAlgn val="ctr"/>
        <c:lblOffset val="100"/>
      </c:catAx>
      <c:valAx>
        <c:axId val="78697659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52424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888429"/>
        <c:axId val="16377563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043391"/>
        <c:axId val="35816002"/>
      </c:lineChart>
      <c:catAx>
        <c:axId val="418884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377563"/>
        <c:crosses val="autoZero"/>
        <c:auto val="1"/>
        <c:lblAlgn val="ctr"/>
        <c:lblOffset val="100"/>
      </c:catAx>
      <c:valAx>
        <c:axId val="1637756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888429"/>
        <c:crossesAt val="1"/>
        <c:crossBetween val="midCat"/>
      </c:valAx>
      <c:catAx>
        <c:axId val="8604339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816002"/>
        <c:auto val="1"/>
        <c:lblAlgn val="ctr"/>
        <c:lblOffset val="100"/>
      </c:catAx>
      <c:valAx>
        <c:axId val="3581600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04339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645671"/>
        <c:axId val="89091145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499977"/>
        <c:axId val="37376206"/>
      </c:lineChart>
      <c:catAx>
        <c:axId val="2064567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091145"/>
        <c:crosses val="autoZero"/>
        <c:auto val="1"/>
        <c:lblAlgn val="ctr"/>
        <c:lblOffset val="100"/>
      </c:catAx>
      <c:valAx>
        <c:axId val="8909114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645671"/>
        <c:crossesAt val="1"/>
        <c:crossBetween val="midCat"/>
      </c:valAx>
      <c:catAx>
        <c:axId val="7349997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376206"/>
        <c:auto val="1"/>
        <c:lblAlgn val="ctr"/>
        <c:lblOffset val="100"/>
      </c:catAx>
      <c:valAx>
        <c:axId val="37376206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49997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747895"/>
        <c:axId val="42056753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114837"/>
        <c:axId val="86874333"/>
      </c:lineChart>
      <c:catAx>
        <c:axId val="5874789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056753"/>
        <c:crosses val="autoZero"/>
        <c:auto val="1"/>
        <c:lblAlgn val="ctr"/>
        <c:lblOffset val="100"/>
      </c:catAx>
      <c:valAx>
        <c:axId val="42056753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747895"/>
        <c:crossesAt val="1"/>
        <c:crossBetween val="midCat"/>
      </c:valAx>
      <c:catAx>
        <c:axId val="2311483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874333"/>
        <c:auto val="1"/>
        <c:lblAlgn val="ctr"/>
        <c:lblOffset val="100"/>
      </c:catAx>
      <c:valAx>
        <c:axId val="8687433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11483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-0.0471072258338914</c:v>
                </c:pt>
                <c:pt idx="7">
                  <c:v>-0.0377925088097107</c:v>
                </c:pt>
                <c:pt idx="8">
                  <c:v>-0.0420924960332591</c:v>
                </c:pt>
                <c:pt idx="9">
                  <c:v>-0.0450033730404472</c:v>
                </c:pt>
                <c:pt idx="10">
                  <c:v>-0.047003659291796</c:v>
                </c:pt>
                <c:pt idx="11">
                  <c:v>-0.0481772760138386</c:v>
                </c:pt>
                <c:pt idx="12">
                  <c:v>-0.0485089700534842</c:v>
                </c:pt>
                <c:pt idx="13">
                  <c:v>-0.0496968659720925</c:v>
                </c:pt>
                <c:pt idx="14">
                  <c:v>-0.0488191724010282</c:v>
                </c:pt>
                <c:pt idx="15">
                  <c:v>-0.0475897226372546</c:v>
                </c:pt>
                <c:pt idx="16">
                  <c:v>-0.0466802896325781</c:v>
                </c:pt>
                <c:pt idx="17">
                  <c:v>-0.045169306618874</c:v>
                </c:pt>
                <c:pt idx="18">
                  <c:v>-0.0436563854319384</c:v>
                </c:pt>
                <c:pt idx="19">
                  <c:v>-0.0407551056489111</c:v>
                </c:pt>
                <c:pt idx="20">
                  <c:v>-0.0392095895911299</c:v>
                </c:pt>
                <c:pt idx="21">
                  <c:v>-0.0379752894075192</c:v>
                </c:pt>
                <c:pt idx="22">
                  <c:v>-0.0370123500463232</c:v>
                </c:pt>
                <c:pt idx="23">
                  <c:v>-0.0359735684055033</c:v>
                </c:pt>
                <c:pt idx="24">
                  <c:v>-0.0341632366965665</c:v>
                </c:pt>
                <c:pt idx="25">
                  <c:v>-0.0323709674216493</c:v>
                </c:pt>
                <c:pt idx="26">
                  <c:v>-0.0317659224764343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-0.0484646726519363</c:v>
                </c:pt>
                <c:pt idx="7">
                  <c:v>-0.039426100961085</c:v>
                </c:pt>
                <c:pt idx="8">
                  <c:v>-0.0441449260771776</c:v>
                </c:pt>
                <c:pt idx="9">
                  <c:v>-0.0474384931183887</c:v>
                </c:pt>
                <c:pt idx="10">
                  <c:v>-0.0498639229353382</c:v>
                </c:pt>
                <c:pt idx="11">
                  <c:v>-0.0521100658009608</c:v>
                </c:pt>
                <c:pt idx="12">
                  <c:v>-0.0539339707890741</c:v>
                </c:pt>
                <c:pt idx="13">
                  <c:v>-0.0563136662246777</c:v>
                </c:pt>
                <c:pt idx="14">
                  <c:v>-0.0566756923304968</c:v>
                </c:pt>
                <c:pt idx="15">
                  <c:v>-0.0565759346544447</c:v>
                </c:pt>
                <c:pt idx="16">
                  <c:v>-0.0565074661793283</c:v>
                </c:pt>
                <c:pt idx="17">
                  <c:v>-0.055710637227644</c:v>
                </c:pt>
                <c:pt idx="18">
                  <c:v>-0.0554811433702568</c:v>
                </c:pt>
                <c:pt idx="19">
                  <c:v>-0.0536774753550625</c:v>
                </c:pt>
                <c:pt idx="20">
                  <c:v>-0.0530073829638521</c:v>
                </c:pt>
                <c:pt idx="21">
                  <c:v>-0.0523537933378024</c:v>
                </c:pt>
                <c:pt idx="22">
                  <c:v>-0.0521216248898161</c:v>
                </c:pt>
                <c:pt idx="23">
                  <c:v>-0.0518343483469784</c:v>
                </c:pt>
                <c:pt idx="24">
                  <c:v>-0.0509605966092113</c:v>
                </c:pt>
                <c:pt idx="25">
                  <c:v>-0.0499125346669343</c:v>
                </c:pt>
                <c:pt idx="26">
                  <c:v>-0.0498818977595512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-0.0476361334704803</c:v>
                </c:pt>
                <c:pt idx="7">
                  <c:v>-0.0382932510754036</c:v>
                </c:pt>
                <c:pt idx="8">
                  <c:v>-0.0415504215293421</c:v>
                </c:pt>
                <c:pt idx="9">
                  <c:v>-0.0457946340044991</c:v>
                </c:pt>
                <c:pt idx="10">
                  <c:v>-0.0482081231607703</c:v>
                </c:pt>
                <c:pt idx="11">
                  <c:v>-0.0493817137220536</c:v>
                </c:pt>
                <c:pt idx="12">
                  <c:v>-0.0500413229942536</c:v>
                </c:pt>
                <c:pt idx="13">
                  <c:v>-0.0529193782648066</c:v>
                </c:pt>
                <c:pt idx="14">
                  <c:v>-0.0544180118947253</c:v>
                </c:pt>
                <c:pt idx="15">
                  <c:v>-0.0546475806338821</c:v>
                </c:pt>
                <c:pt idx="16">
                  <c:v>-0.0534620522082282</c:v>
                </c:pt>
                <c:pt idx="17">
                  <c:v>-0.0528018432276152</c:v>
                </c:pt>
                <c:pt idx="18">
                  <c:v>-0.0513716644762518</c:v>
                </c:pt>
                <c:pt idx="19">
                  <c:v>-0.0495982301194268</c:v>
                </c:pt>
                <c:pt idx="20">
                  <c:v>-0.0464552096499741</c:v>
                </c:pt>
                <c:pt idx="21">
                  <c:v>-0.045238597787135</c:v>
                </c:pt>
                <c:pt idx="22">
                  <c:v>-0.0434734298588132</c:v>
                </c:pt>
                <c:pt idx="23">
                  <c:v>-0.0415634336072154</c:v>
                </c:pt>
                <c:pt idx="24">
                  <c:v>-0.0409267676743198</c:v>
                </c:pt>
                <c:pt idx="25">
                  <c:v>-0.0398770368709192</c:v>
                </c:pt>
                <c:pt idx="26">
                  <c:v>-0.0378467248228438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-0.0387698546571102</c:v>
                </c:pt>
                <c:pt idx="6">
                  <c:v>-0.049004834827109</c:v>
                </c:pt>
                <c:pt idx="7">
                  <c:v>-0.0399411261547419</c:v>
                </c:pt>
                <c:pt idx="8">
                  <c:v>-0.043570671112691</c:v>
                </c:pt>
                <c:pt idx="9">
                  <c:v>-0.0481205411100569</c:v>
                </c:pt>
                <c:pt idx="10">
                  <c:v>-0.0509725407519665</c:v>
                </c:pt>
                <c:pt idx="11">
                  <c:v>-0.0530970725325274</c:v>
                </c:pt>
                <c:pt idx="12">
                  <c:v>-0.0552464096625086</c:v>
                </c:pt>
                <c:pt idx="13">
                  <c:v>-0.0594140408641724</c:v>
                </c:pt>
                <c:pt idx="14">
                  <c:v>-0.0621501470651576</c:v>
                </c:pt>
                <c:pt idx="15">
                  <c:v>-0.0637449936393114</c:v>
                </c:pt>
                <c:pt idx="16">
                  <c:v>-0.0634653382482551</c:v>
                </c:pt>
                <c:pt idx="17">
                  <c:v>-0.0636415720934871</c:v>
                </c:pt>
                <c:pt idx="18">
                  <c:v>-0.0631922443443048</c:v>
                </c:pt>
                <c:pt idx="19">
                  <c:v>-0.0623940280930186</c:v>
                </c:pt>
                <c:pt idx="20">
                  <c:v>-0.0601650896676088</c:v>
                </c:pt>
                <c:pt idx="21">
                  <c:v>-0.0599560204757292</c:v>
                </c:pt>
                <c:pt idx="22">
                  <c:v>-0.0590115444656153</c:v>
                </c:pt>
                <c:pt idx="23">
                  <c:v>-0.058386906783268</c:v>
                </c:pt>
                <c:pt idx="24">
                  <c:v>-0.058923347185683</c:v>
                </c:pt>
                <c:pt idx="25">
                  <c:v>-0.0588620467563451</c:v>
                </c:pt>
                <c:pt idx="26">
                  <c:v>-0.0576515037279501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-0.0471169180061091</c:v>
                </c:pt>
                <c:pt idx="7">
                  <c:v>-0.0397933194703333</c:v>
                </c:pt>
                <c:pt idx="8">
                  <c:v>-0.0434994635156056</c:v>
                </c:pt>
                <c:pt idx="9">
                  <c:v>-0.0486583675395228</c:v>
                </c:pt>
                <c:pt idx="10">
                  <c:v>-0.0502034588276512</c:v>
                </c:pt>
                <c:pt idx="11">
                  <c:v>-0.0498457958421892</c:v>
                </c:pt>
                <c:pt idx="12">
                  <c:v>-0.0527277555707966</c:v>
                </c:pt>
                <c:pt idx="13">
                  <c:v>-0.054079083974171</c:v>
                </c:pt>
                <c:pt idx="14">
                  <c:v>-0.0520697890348772</c:v>
                </c:pt>
                <c:pt idx="15">
                  <c:v>-0.0498740898151376</c:v>
                </c:pt>
                <c:pt idx="16">
                  <c:v>-0.047440374055868</c:v>
                </c:pt>
                <c:pt idx="17">
                  <c:v>-0.0458196999426825</c:v>
                </c:pt>
                <c:pt idx="18">
                  <c:v>-0.0434203497402386</c:v>
                </c:pt>
                <c:pt idx="19">
                  <c:v>-0.0412346028533407</c:v>
                </c:pt>
                <c:pt idx="20">
                  <c:v>-0.0391597634533682</c:v>
                </c:pt>
                <c:pt idx="21">
                  <c:v>-0.0366824676008812</c:v>
                </c:pt>
                <c:pt idx="22">
                  <c:v>-0.0350309171242677</c:v>
                </c:pt>
                <c:pt idx="23">
                  <c:v>-0.033486683408639</c:v>
                </c:pt>
                <c:pt idx="24">
                  <c:v>-0.0310313788383621</c:v>
                </c:pt>
                <c:pt idx="25">
                  <c:v>-0.0291082050298448</c:v>
                </c:pt>
                <c:pt idx="26">
                  <c:v>-0.0275669672066057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-0.0484738549618842</c:v>
                </c:pt>
                <c:pt idx="7">
                  <c:v>-0.0414774287159187</c:v>
                </c:pt>
                <c:pt idx="8">
                  <c:v>-0.0456543792980018</c:v>
                </c:pt>
                <c:pt idx="9">
                  <c:v>-0.0512948559153495</c:v>
                </c:pt>
                <c:pt idx="10">
                  <c:v>-0.0532712064156745</c:v>
                </c:pt>
                <c:pt idx="11">
                  <c:v>-0.054069633531558</c:v>
                </c:pt>
                <c:pt idx="12">
                  <c:v>-0.0586692741097317</c:v>
                </c:pt>
                <c:pt idx="13">
                  <c:v>-0.0611126542458292</c:v>
                </c:pt>
                <c:pt idx="14">
                  <c:v>-0.0601474623382026</c:v>
                </c:pt>
                <c:pt idx="15">
                  <c:v>-0.0591145472875741</c:v>
                </c:pt>
                <c:pt idx="16">
                  <c:v>-0.0574752885635691</c:v>
                </c:pt>
                <c:pt idx="17">
                  <c:v>-0.0565023897864796</c:v>
                </c:pt>
                <c:pt idx="18">
                  <c:v>-0.0550542328366032</c:v>
                </c:pt>
                <c:pt idx="19">
                  <c:v>-0.0538244802361103</c:v>
                </c:pt>
                <c:pt idx="20">
                  <c:v>-0.0525993928163656</c:v>
                </c:pt>
                <c:pt idx="21">
                  <c:v>-0.0509223095481361</c:v>
                </c:pt>
                <c:pt idx="22">
                  <c:v>-0.0500108682048494</c:v>
                </c:pt>
                <c:pt idx="23">
                  <c:v>-0.0493321579009955</c:v>
                </c:pt>
                <c:pt idx="24">
                  <c:v>-0.0473661355811015</c:v>
                </c:pt>
                <c:pt idx="25">
                  <c:v>-0.0461698490936699</c:v>
                </c:pt>
                <c:pt idx="26">
                  <c:v>-0.0454608466341835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432378"/>
        <c:axId val="85743992"/>
      </c:lineChart>
      <c:catAx>
        <c:axId val="214323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743992"/>
        <c:crosses val="autoZero"/>
        <c:auto val="1"/>
        <c:lblAlgn val="ctr"/>
        <c:lblOffset val="100"/>
      </c:catAx>
      <c:valAx>
        <c:axId val="8574399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323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-0.0471072258338914</c:v>
                </c:pt>
                <c:pt idx="29">
                  <c:v>-0.0377925088097107</c:v>
                </c:pt>
                <c:pt idx="30">
                  <c:v>-0.0420924960332591</c:v>
                </c:pt>
                <c:pt idx="31">
                  <c:v>-0.0450033730404472</c:v>
                </c:pt>
                <c:pt idx="32">
                  <c:v>-0.047003659291796</c:v>
                </c:pt>
                <c:pt idx="33">
                  <c:v>-0.0481772760138386</c:v>
                </c:pt>
                <c:pt idx="34">
                  <c:v>-0.0485089700534842</c:v>
                </c:pt>
                <c:pt idx="35">
                  <c:v>-0.0496968659720925</c:v>
                </c:pt>
                <c:pt idx="36">
                  <c:v>-0.0488191724010282</c:v>
                </c:pt>
                <c:pt idx="37">
                  <c:v>-0.0475897226372546</c:v>
                </c:pt>
                <c:pt idx="38">
                  <c:v>-0.0466802896325781</c:v>
                </c:pt>
                <c:pt idx="39">
                  <c:v>-0.045169306618874</c:v>
                </c:pt>
                <c:pt idx="40">
                  <c:v>-0.0436563854319384</c:v>
                </c:pt>
                <c:pt idx="41">
                  <c:v>-0.0407551056489111</c:v>
                </c:pt>
                <c:pt idx="42">
                  <c:v>-0.0392095895911299</c:v>
                </c:pt>
                <c:pt idx="43">
                  <c:v>-0.0379752894075192</c:v>
                </c:pt>
                <c:pt idx="44">
                  <c:v>-0.0370123500463232</c:v>
                </c:pt>
                <c:pt idx="45">
                  <c:v>-0.0359735684055033</c:v>
                </c:pt>
                <c:pt idx="46">
                  <c:v>-0.0341632366965665</c:v>
                </c:pt>
                <c:pt idx="47">
                  <c:v>-0.0323709674216493</c:v>
                </c:pt>
                <c:pt idx="48">
                  <c:v>-0.0317659224764343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-0.0484646726519363</c:v>
                </c:pt>
                <c:pt idx="29">
                  <c:v>-0.039426100961085</c:v>
                </c:pt>
                <c:pt idx="30">
                  <c:v>-0.0441449260771776</c:v>
                </c:pt>
                <c:pt idx="31">
                  <c:v>-0.0474384931183887</c:v>
                </c:pt>
                <c:pt idx="32">
                  <c:v>-0.0498639229353382</c:v>
                </c:pt>
                <c:pt idx="33">
                  <c:v>-0.0521100658009608</c:v>
                </c:pt>
                <c:pt idx="34">
                  <c:v>-0.0539339707890741</c:v>
                </c:pt>
                <c:pt idx="35">
                  <c:v>-0.0563136662246777</c:v>
                </c:pt>
                <c:pt idx="36">
                  <c:v>-0.0566756923304968</c:v>
                </c:pt>
                <c:pt idx="37">
                  <c:v>-0.0565759346544447</c:v>
                </c:pt>
                <c:pt idx="38">
                  <c:v>-0.0565074661793283</c:v>
                </c:pt>
                <c:pt idx="39">
                  <c:v>-0.055710637227644</c:v>
                </c:pt>
                <c:pt idx="40">
                  <c:v>-0.0554811433702568</c:v>
                </c:pt>
                <c:pt idx="41">
                  <c:v>-0.0536774753550625</c:v>
                </c:pt>
                <c:pt idx="42">
                  <c:v>-0.0530073829638521</c:v>
                </c:pt>
                <c:pt idx="43">
                  <c:v>-0.0523537933378024</c:v>
                </c:pt>
                <c:pt idx="44">
                  <c:v>-0.0521216248898161</c:v>
                </c:pt>
                <c:pt idx="45">
                  <c:v>-0.0518343483469784</c:v>
                </c:pt>
                <c:pt idx="46">
                  <c:v>-0.0509605966092113</c:v>
                </c:pt>
                <c:pt idx="47">
                  <c:v>-0.0499125346669343</c:v>
                </c:pt>
                <c:pt idx="48">
                  <c:v>-0.0498818977595512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-0.0476361334704803</c:v>
                </c:pt>
                <c:pt idx="29">
                  <c:v>-0.0382932510754036</c:v>
                </c:pt>
                <c:pt idx="30">
                  <c:v>-0.0415504215293421</c:v>
                </c:pt>
                <c:pt idx="31">
                  <c:v>-0.0457946340044991</c:v>
                </c:pt>
                <c:pt idx="32">
                  <c:v>-0.0482081231607703</c:v>
                </c:pt>
                <c:pt idx="33">
                  <c:v>-0.0493817137220536</c:v>
                </c:pt>
                <c:pt idx="34">
                  <c:v>-0.0500413229942536</c:v>
                </c:pt>
                <c:pt idx="35">
                  <c:v>-0.0529193782648066</c:v>
                </c:pt>
                <c:pt idx="36">
                  <c:v>-0.0544180118947253</c:v>
                </c:pt>
                <c:pt idx="37">
                  <c:v>-0.0546475806338821</c:v>
                </c:pt>
                <c:pt idx="38">
                  <c:v>-0.0534620522082282</c:v>
                </c:pt>
                <c:pt idx="39">
                  <c:v>-0.0528018432276152</c:v>
                </c:pt>
                <c:pt idx="40">
                  <c:v>-0.0513716644762518</c:v>
                </c:pt>
                <c:pt idx="41">
                  <c:v>-0.0495982301194268</c:v>
                </c:pt>
                <c:pt idx="42">
                  <c:v>-0.0464552096499741</c:v>
                </c:pt>
                <c:pt idx="43">
                  <c:v>-0.045238597787135</c:v>
                </c:pt>
                <c:pt idx="44">
                  <c:v>-0.0434734298588132</c:v>
                </c:pt>
                <c:pt idx="45">
                  <c:v>-0.0415634336072154</c:v>
                </c:pt>
                <c:pt idx="46">
                  <c:v>-0.0409267676743198</c:v>
                </c:pt>
                <c:pt idx="47">
                  <c:v>-0.0398770368709192</c:v>
                </c:pt>
                <c:pt idx="48">
                  <c:v>-0.0378467248228438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-0.0387698546571102</c:v>
                </c:pt>
                <c:pt idx="28">
                  <c:v>-0.049004834827109</c:v>
                </c:pt>
                <c:pt idx="29">
                  <c:v>-0.0399411261547419</c:v>
                </c:pt>
                <c:pt idx="30">
                  <c:v>-0.043570671112691</c:v>
                </c:pt>
                <c:pt idx="31">
                  <c:v>-0.0481205411100569</c:v>
                </c:pt>
                <c:pt idx="32">
                  <c:v>-0.0509725407519665</c:v>
                </c:pt>
                <c:pt idx="33">
                  <c:v>-0.0530970725325274</c:v>
                </c:pt>
                <c:pt idx="34">
                  <c:v>-0.0552464096625086</c:v>
                </c:pt>
                <c:pt idx="35">
                  <c:v>-0.0594140408641724</c:v>
                </c:pt>
                <c:pt idx="36">
                  <c:v>-0.0621501470651576</c:v>
                </c:pt>
                <c:pt idx="37">
                  <c:v>-0.0637449936393114</c:v>
                </c:pt>
                <c:pt idx="38">
                  <c:v>-0.0634653382482551</c:v>
                </c:pt>
                <c:pt idx="39">
                  <c:v>-0.0636415720934871</c:v>
                </c:pt>
                <c:pt idx="40">
                  <c:v>-0.0631922443443048</c:v>
                </c:pt>
                <c:pt idx="41">
                  <c:v>-0.0623940280930186</c:v>
                </c:pt>
                <c:pt idx="42">
                  <c:v>-0.0601650896676088</c:v>
                </c:pt>
                <c:pt idx="43">
                  <c:v>-0.0599560204757292</c:v>
                </c:pt>
                <c:pt idx="44">
                  <c:v>-0.0590115444656153</c:v>
                </c:pt>
                <c:pt idx="45">
                  <c:v>-0.058386906783268</c:v>
                </c:pt>
                <c:pt idx="46">
                  <c:v>-0.058923347185683</c:v>
                </c:pt>
                <c:pt idx="47">
                  <c:v>-0.0588620467563451</c:v>
                </c:pt>
                <c:pt idx="48">
                  <c:v>-0.0576515037279501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-0.0471169180061091</c:v>
                </c:pt>
                <c:pt idx="29">
                  <c:v>-0.0397933194703333</c:v>
                </c:pt>
                <c:pt idx="30">
                  <c:v>-0.0434994635156056</c:v>
                </c:pt>
                <c:pt idx="31">
                  <c:v>-0.0486583675395228</c:v>
                </c:pt>
                <c:pt idx="32">
                  <c:v>-0.0502034588276512</c:v>
                </c:pt>
                <c:pt idx="33">
                  <c:v>-0.0498457958421892</c:v>
                </c:pt>
                <c:pt idx="34">
                  <c:v>-0.0527277555707966</c:v>
                </c:pt>
                <c:pt idx="35">
                  <c:v>-0.054079083974171</c:v>
                </c:pt>
                <c:pt idx="36">
                  <c:v>-0.0520697890348772</c:v>
                </c:pt>
                <c:pt idx="37">
                  <c:v>-0.0498740898151376</c:v>
                </c:pt>
                <c:pt idx="38">
                  <c:v>-0.047440374055868</c:v>
                </c:pt>
                <c:pt idx="39">
                  <c:v>-0.0458196999426825</c:v>
                </c:pt>
                <c:pt idx="40">
                  <c:v>-0.0434203497402386</c:v>
                </c:pt>
                <c:pt idx="41">
                  <c:v>-0.0412346028533407</c:v>
                </c:pt>
                <c:pt idx="42">
                  <c:v>-0.0391597634533682</c:v>
                </c:pt>
                <c:pt idx="43">
                  <c:v>-0.0366824676008812</c:v>
                </c:pt>
                <c:pt idx="44">
                  <c:v>-0.0350309171242677</c:v>
                </c:pt>
                <c:pt idx="45">
                  <c:v>-0.033486683408639</c:v>
                </c:pt>
                <c:pt idx="46">
                  <c:v>-0.0310313788383621</c:v>
                </c:pt>
                <c:pt idx="47">
                  <c:v>-0.0291082050298448</c:v>
                </c:pt>
                <c:pt idx="48">
                  <c:v>-0.0275669672066057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-0.0484738549618842</c:v>
                </c:pt>
                <c:pt idx="29">
                  <c:v>-0.0414774287159187</c:v>
                </c:pt>
                <c:pt idx="30">
                  <c:v>-0.0456543792980018</c:v>
                </c:pt>
                <c:pt idx="31">
                  <c:v>-0.0512948559153495</c:v>
                </c:pt>
                <c:pt idx="32">
                  <c:v>-0.0532712064156745</c:v>
                </c:pt>
                <c:pt idx="33">
                  <c:v>-0.054069633531558</c:v>
                </c:pt>
                <c:pt idx="34">
                  <c:v>-0.0586692741097317</c:v>
                </c:pt>
                <c:pt idx="35">
                  <c:v>-0.0611126542458292</c:v>
                </c:pt>
                <c:pt idx="36">
                  <c:v>-0.0601474623382026</c:v>
                </c:pt>
                <c:pt idx="37">
                  <c:v>-0.0591145472875741</c:v>
                </c:pt>
                <c:pt idx="38">
                  <c:v>-0.0574752885635691</c:v>
                </c:pt>
                <c:pt idx="39">
                  <c:v>-0.0565023897864796</c:v>
                </c:pt>
                <c:pt idx="40">
                  <c:v>-0.0550542328366032</c:v>
                </c:pt>
                <c:pt idx="41">
                  <c:v>-0.0538244802361103</c:v>
                </c:pt>
                <c:pt idx="42">
                  <c:v>-0.0525993928163656</c:v>
                </c:pt>
                <c:pt idx="43">
                  <c:v>-0.0509223095481361</c:v>
                </c:pt>
                <c:pt idx="44">
                  <c:v>-0.0500108682048494</c:v>
                </c:pt>
                <c:pt idx="45">
                  <c:v>-0.0493321579009955</c:v>
                </c:pt>
                <c:pt idx="46">
                  <c:v>-0.0473661355811015</c:v>
                </c:pt>
                <c:pt idx="47">
                  <c:v>-0.0461698490936699</c:v>
                </c:pt>
                <c:pt idx="48">
                  <c:v>-0.0454608466341835</c:v>
                </c:pt>
              </c:numCache>
            </c:numRef>
          </c:yVal>
          <c:smooth val="0"/>
        </c:ser>
        <c:axId val="26249904"/>
        <c:axId val="19487210"/>
      </c:scatterChart>
      <c:valAx>
        <c:axId val="2624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487210"/>
        <c:crosses val="autoZero"/>
        <c:crossBetween val="midCat"/>
      </c:valAx>
      <c:valAx>
        <c:axId val="194872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24990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-0.00941408774439182</c:v>
                </c:pt>
                <c:pt idx="28">
                  <c:v>-0.013528367924723</c:v>
                </c:pt>
                <c:pt idx="29">
                  <c:v>-0.0227760828375042</c:v>
                </c:pt>
                <c:pt idx="30">
                  <c:v>-0.0134613658133236</c:v>
                </c:pt>
                <c:pt idx="31">
                  <c:v>-0.0177613530368719</c:v>
                </c:pt>
                <c:pt idx="32">
                  <c:v>-0.02067223004406</c:v>
                </c:pt>
                <c:pt idx="33">
                  <c:v>-0.0226725162954088</c:v>
                </c:pt>
                <c:pt idx="34">
                  <c:v>-0.0238461330174515</c:v>
                </c:pt>
                <c:pt idx="35">
                  <c:v>-0.024177827057097</c:v>
                </c:pt>
                <c:pt idx="36">
                  <c:v>-0.0253657229757053</c:v>
                </c:pt>
                <c:pt idx="37">
                  <c:v>-0.024488029404641</c:v>
                </c:pt>
                <c:pt idx="38">
                  <c:v>-0.0232585796408674</c:v>
                </c:pt>
                <c:pt idx="39">
                  <c:v>-0.0223491466361909</c:v>
                </c:pt>
                <c:pt idx="40">
                  <c:v>-0.0208381636224869</c:v>
                </c:pt>
                <c:pt idx="41">
                  <c:v>-0.0193252424355512</c:v>
                </c:pt>
                <c:pt idx="42">
                  <c:v>-0.0164239626525239</c:v>
                </c:pt>
                <c:pt idx="43">
                  <c:v>-0.0148784465947428</c:v>
                </c:pt>
                <c:pt idx="44">
                  <c:v>-0.0136441464111321</c:v>
                </c:pt>
                <c:pt idx="45">
                  <c:v>-0.0126812070499361</c:v>
                </c:pt>
                <c:pt idx="46">
                  <c:v>-0.0116424254091162</c:v>
                </c:pt>
                <c:pt idx="47">
                  <c:v>-0.00983209370017929</c:v>
                </c:pt>
                <c:pt idx="48">
                  <c:v>-0.00803982442526213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-0.0341484310642255</c:v>
                </c:pt>
                <c:pt idx="30">
                  <c:v>-0.0253407392858474</c:v>
                </c:pt>
                <c:pt idx="31">
                  <c:v>-0.0297838064032899</c:v>
                </c:pt>
                <c:pt idx="32">
                  <c:v>-0.03282866226739</c:v>
                </c:pt>
                <c:pt idx="33">
                  <c:v>-0.0351213774635875</c:v>
                </c:pt>
                <c:pt idx="34">
                  <c:v>-0.0372613268661552</c:v>
                </c:pt>
                <c:pt idx="35">
                  <c:v>-0.0377953549032927</c:v>
                </c:pt>
                <c:pt idx="36">
                  <c:v>-0.0401750503388963</c:v>
                </c:pt>
                <c:pt idx="37">
                  <c:v>-0.0405370764447154</c:v>
                </c:pt>
                <c:pt idx="38">
                  <c:v>-0.0404373187686633</c:v>
                </c:pt>
                <c:pt idx="39">
                  <c:v>-0.0403688502935469</c:v>
                </c:pt>
                <c:pt idx="40">
                  <c:v>-0.0395720213418626</c:v>
                </c:pt>
                <c:pt idx="41">
                  <c:v>-0.0393425274844754</c:v>
                </c:pt>
                <c:pt idx="42">
                  <c:v>-0.0375388594692811</c:v>
                </c:pt>
                <c:pt idx="43">
                  <c:v>-0.0368687670780707</c:v>
                </c:pt>
                <c:pt idx="44">
                  <c:v>-0.036215177452021</c:v>
                </c:pt>
                <c:pt idx="45">
                  <c:v>-0.0359830090040347</c:v>
                </c:pt>
                <c:pt idx="46">
                  <c:v>-0.035695732461197</c:v>
                </c:pt>
                <c:pt idx="47">
                  <c:v>-0.0348219807234299</c:v>
                </c:pt>
                <c:pt idx="48">
                  <c:v>-0.0337739187811529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-0.0233049904740931</c:v>
                </c:pt>
                <c:pt idx="30">
                  <c:v>-0.0139621080790164</c:v>
                </c:pt>
                <c:pt idx="31">
                  <c:v>-0.0172192785329549</c:v>
                </c:pt>
                <c:pt idx="32">
                  <c:v>-0.0214634910081119</c:v>
                </c:pt>
                <c:pt idx="33">
                  <c:v>-0.0238769801643831</c:v>
                </c:pt>
                <c:pt idx="34">
                  <c:v>-0.0250505707256664</c:v>
                </c:pt>
                <c:pt idx="35">
                  <c:v>-0.0257101799978664</c:v>
                </c:pt>
                <c:pt idx="36">
                  <c:v>-0.0285882352684195</c:v>
                </c:pt>
                <c:pt idx="37">
                  <c:v>-0.0300868688983381</c:v>
                </c:pt>
                <c:pt idx="38">
                  <c:v>-0.0303164376374949</c:v>
                </c:pt>
                <c:pt idx="39">
                  <c:v>-0.029130909211841</c:v>
                </c:pt>
                <c:pt idx="40">
                  <c:v>-0.028470700231228</c:v>
                </c:pt>
                <c:pt idx="41">
                  <c:v>-0.0270405214798646</c:v>
                </c:pt>
                <c:pt idx="42">
                  <c:v>-0.0252670871230396</c:v>
                </c:pt>
                <c:pt idx="43">
                  <c:v>-0.0221240666535869</c:v>
                </c:pt>
                <c:pt idx="44">
                  <c:v>-0.0209074547907478</c:v>
                </c:pt>
                <c:pt idx="45">
                  <c:v>-0.019142286862426</c:v>
                </c:pt>
                <c:pt idx="46">
                  <c:v>-0.0172322906108283</c:v>
                </c:pt>
                <c:pt idx="47">
                  <c:v>-0.0165956246779326</c:v>
                </c:pt>
                <c:pt idx="48">
                  <c:v>-0.015545893874532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-0.0346885932393982</c:v>
                </c:pt>
                <c:pt idx="30">
                  <c:v>-0.0258557644795043</c:v>
                </c:pt>
                <c:pt idx="31">
                  <c:v>-0.0292095514388033</c:v>
                </c:pt>
                <c:pt idx="32">
                  <c:v>-0.0335107102590582</c:v>
                </c:pt>
                <c:pt idx="33">
                  <c:v>-0.0362299952802158</c:v>
                </c:pt>
                <c:pt idx="34">
                  <c:v>-0.0382483335977218</c:v>
                </c:pt>
                <c:pt idx="35">
                  <c:v>-0.0391077937767272</c:v>
                </c:pt>
                <c:pt idx="36">
                  <c:v>-0.043275424978391</c:v>
                </c:pt>
                <c:pt idx="37">
                  <c:v>-0.0460115311793762</c:v>
                </c:pt>
                <c:pt idx="38">
                  <c:v>-0.04760637775353</c:v>
                </c:pt>
                <c:pt idx="39">
                  <c:v>-0.0473267223624737</c:v>
                </c:pt>
                <c:pt idx="40">
                  <c:v>-0.0475029562077058</c:v>
                </c:pt>
                <c:pt idx="41">
                  <c:v>-0.0470536284585235</c:v>
                </c:pt>
                <c:pt idx="42">
                  <c:v>-0.0462554122072372</c:v>
                </c:pt>
                <c:pt idx="43">
                  <c:v>-0.0440264737818274</c:v>
                </c:pt>
                <c:pt idx="44">
                  <c:v>-0.0438174045899478</c:v>
                </c:pt>
                <c:pt idx="45">
                  <c:v>-0.0428729285798339</c:v>
                </c:pt>
                <c:pt idx="46">
                  <c:v>-0.0422482908974866</c:v>
                </c:pt>
                <c:pt idx="47">
                  <c:v>-0.0427847312999017</c:v>
                </c:pt>
                <c:pt idx="48">
                  <c:v>-0.0427234308705637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-0.022785775009722</c:v>
                </c:pt>
                <c:pt idx="30">
                  <c:v>-0.0154621764739461</c:v>
                </c:pt>
                <c:pt idx="31">
                  <c:v>-0.0191683205192184</c:v>
                </c:pt>
                <c:pt idx="32">
                  <c:v>-0.0243272245431356</c:v>
                </c:pt>
                <c:pt idx="33">
                  <c:v>-0.025872315831264</c:v>
                </c:pt>
                <c:pt idx="34">
                  <c:v>-0.025514652845802</c:v>
                </c:pt>
                <c:pt idx="35">
                  <c:v>-0.0283966125744094</c:v>
                </c:pt>
                <c:pt idx="36">
                  <c:v>-0.0297479409777838</c:v>
                </c:pt>
                <c:pt idx="37">
                  <c:v>-0.0277386460384901</c:v>
                </c:pt>
                <c:pt idx="38">
                  <c:v>-0.0255429468187504</c:v>
                </c:pt>
                <c:pt idx="39">
                  <c:v>-0.0231092310594808</c:v>
                </c:pt>
                <c:pt idx="40">
                  <c:v>-0.0214885569462953</c:v>
                </c:pt>
                <c:pt idx="41">
                  <c:v>-0.0190892067438514</c:v>
                </c:pt>
                <c:pt idx="42">
                  <c:v>-0.0169034598569535</c:v>
                </c:pt>
                <c:pt idx="43">
                  <c:v>-0.014828620456981</c:v>
                </c:pt>
                <c:pt idx="44">
                  <c:v>-0.0123513246044941</c:v>
                </c:pt>
                <c:pt idx="45">
                  <c:v>-0.0106997741278805</c:v>
                </c:pt>
                <c:pt idx="46">
                  <c:v>-0.00915554041225185</c:v>
                </c:pt>
                <c:pt idx="47">
                  <c:v>-0.00670023584197492</c:v>
                </c:pt>
                <c:pt idx="48">
                  <c:v>-0.00477706203345758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-0.0341576133741734</c:v>
                </c:pt>
                <c:pt idx="30">
                  <c:v>-0.0273920670406811</c:v>
                </c:pt>
                <c:pt idx="31">
                  <c:v>-0.0312932596241141</c:v>
                </c:pt>
                <c:pt idx="32">
                  <c:v>-0.0366850250643508</c:v>
                </c:pt>
                <c:pt idx="33">
                  <c:v>-0.0385286609439238</c:v>
                </c:pt>
                <c:pt idx="34">
                  <c:v>-0.0392208945967524</c:v>
                </c:pt>
                <c:pt idx="35">
                  <c:v>-0.0425306582239504</c:v>
                </c:pt>
                <c:pt idx="36">
                  <c:v>-0.0449740383600478</c:v>
                </c:pt>
                <c:pt idx="37">
                  <c:v>-0.0440088464524212</c:v>
                </c:pt>
                <c:pt idx="38">
                  <c:v>-0.0429759314017927</c:v>
                </c:pt>
                <c:pt idx="39">
                  <c:v>-0.0413366726777877</c:v>
                </c:pt>
                <c:pt idx="40">
                  <c:v>-0.0403637739006982</c:v>
                </c:pt>
                <c:pt idx="41">
                  <c:v>-0.0389156169508218</c:v>
                </c:pt>
                <c:pt idx="42">
                  <c:v>-0.037685864350329</c:v>
                </c:pt>
                <c:pt idx="43">
                  <c:v>-0.0364607769305842</c:v>
                </c:pt>
                <c:pt idx="44">
                  <c:v>-0.0347836936623547</c:v>
                </c:pt>
                <c:pt idx="45">
                  <c:v>-0.033872252319068</c:v>
                </c:pt>
                <c:pt idx="46">
                  <c:v>-0.0331935420152141</c:v>
                </c:pt>
                <c:pt idx="47">
                  <c:v>-0.0312275196953201</c:v>
                </c:pt>
                <c:pt idx="48">
                  <c:v>-0.0300312332078885</c:v>
                </c:pt>
              </c:numCache>
            </c:numRef>
          </c:yVal>
          <c:smooth val="0"/>
        </c:ser>
        <c:axId val="3344169"/>
        <c:axId val="53089906"/>
      </c:scatterChart>
      <c:valAx>
        <c:axId val="33441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089906"/>
        <c:crosses val="autoZero"/>
        <c:crossBetween val="midCat"/>
      </c:valAx>
      <c:valAx>
        <c:axId val="53089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4416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result'!$C$147:$C$147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-0.0146332920250381</c:v>
                </c:pt>
                <c:pt idx="8">
                  <c:v>-0.0131736869793574</c:v>
                </c:pt>
                <c:pt idx="9">
                  <c:v>-0.0140489005674995</c:v>
                </c:pt>
                <c:pt idx="10">
                  <c:v>-0.014573888663405</c:v>
                </c:pt>
                <c:pt idx="11">
                  <c:v>-0.0148976221108671</c:v>
                </c:pt>
                <c:pt idx="12">
                  <c:v>-0.0150995889055782</c:v>
                </c:pt>
                <c:pt idx="13">
                  <c:v>-0.0150091386066815</c:v>
                </c:pt>
                <c:pt idx="14">
                  <c:v>-0.0151835765920284</c:v>
                </c:pt>
                <c:pt idx="15">
                  <c:v>-0.0150717705494318</c:v>
                </c:pt>
                <c:pt idx="16">
                  <c:v>-0.0147406587635335</c:v>
                </c:pt>
                <c:pt idx="17">
                  <c:v>-0.0144034366570724</c:v>
                </c:pt>
                <c:pt idx="18">
                  <c:v>-0.0141600088568665</c:v>
                </c:pt>
                <c:pt idx="19">
                  <c:v>-0.0140011108526563</c:v>
                </c:pt>
                <c:pt idx="20">
                  <c:v>-0.0133954758453932</c:v>
                </c:pt>
                <c:pt idx="21">
                  <c:v>-0.0128451908101165</c:v>
                </c:pt>
                <c:pt idx="22">
                  <c:v>-0.0124842360865803</c:v>
                </c:pt>
                <c:pt idx="23">
                  <c:v>-0.0123292177309819</c:v>
                </c:pt>
                <c:pt idx="24">
                  <c:v>-0.012132792361282</c:v>
                </c:pt>
                <c:pt idx="25">
                  <c:v>-0.0116900318495243</c:v>
                </c:pt>
                <c:pt idx="26">
                  <c:v>-0.0112884362136056</c:v>
                </c:pt>
              </c:numCache>
            </c:numRef>
          </c:val>
        </c:ser>
        <c:ser>
          <c:idx val="1"/>
          <c:order val="1"/>
          <c:tx>
            <c:strRef>
              <c:f>'Economic result'!$D$147:$D$147</c:f>
              <c:strCache>
                <c:ptCount val="1"/>
                <c:pt idx="0">
                  <c:v>10.34%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-0.0636642641339579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-0.0766686586511672</c:v>
                </c:pt>
                <c:pt idx="7">
                  <c:v>-0.0928284690242317</c:v>
                </c:pt>
                <c:pt idx="8">
                  <c:v>-0.0834096627055528</c:v>
                </c:pt>
                <c:pt idx="9">
                  <c:v>-0.0881722504735383</c:v>
                </c:pt>
                <c:pt idx="10">
                  <c:v>-0.0916694687713703</c:v>
                </c:pt>
                <c:pt idx="11">
                  <c:v>-0.094380927501632</c:v>
                </c:pt>
                <c:pt idx="12">
                  <c:v>-0.0966557352096291</c:v>
                </c:pt>
                <c:pt idx="13">
                  <c:v>-0.099428527398487</c:v>
                </c:pt>
                <c:pt idx="14">
                  <c:v>-0.101999044944771</c:v>
                </c:pt>
                <c:pt idx="15">
                  <c:v>-0.103107333552821</c:v>
                </c:pt>
                <c:pt idx="16">
                  <c:v>-0.103787162217978</c:v>
                </c:pt>
                <c:pt idx="17">
                  <c:v>-0.104096129588063</c:v>
                </c:pt>
                <c:pt idx="18">
                  <c:v>-0.103867803781943</c:v>
                </c:pt>
                <c:pt idx="19">
                  <c:v>-0.104041812052855</c:v>
                </c:pt>
                <c:pt idx="20">
                  <c:v>-0.103369635200749</c:v>
                </c:pt>
                <c:pt idx="21">
                  <c:v>-0.103534965156506</c:v>
                </c:pt>
                <c:pt idx="22">
                  <c:v>-0.103277796213784</c:v>
                </c:pt>
                <c:pt idx="23">
                  <c:v>-0.103332190480627</c:v>
                </c:pt>
                <c:pt idx="24">
                  <c:v>-0.10354457820959</c:v>
                </c:pt>
                <c:pt idx="25">
                  <c:v>-0.103524929419693</c:v>
                </c:pt>
                <c:pt idx="26">
                  <c:v>-0.103174565955299</c:v>
                </c:pt>
              </c:numCache>
            </c:numRef>
          </c:val>
        </c:ser>
        <c:ser>
          <c:idx val="2"/>
          <c:order val="2"/>
          <c:tx>
            <c:strRef>
              <c:f>'Economic result'!$E$147:$E$147</c:f>
              <c:strCache>
                <c:ptCount val="1"/>
                <c:pt idx="0">
                  <c:v>6.48%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0.0607890100036002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0.0589970883973335</c:v>
                </c:pt>
                <c:pt idx="8">
                  <c:v>0.0571572487238252</c:v>
                </c:pt>
                <c:pt idx="9">
                  <c:v>0.0580762249638603</c:v>
                </c:pt>
                <c:pt idx="10">
                  <c:v>0.0588048643163866</c:v>
                </c:pt>
                <c:pt idx="11">
                  <c:v>0.0594146266771608</c:v>
                </c:pt>
                <c:pt idx="12">
                  <c:v>0.0596452583142465</c:v>
                </c:pt>
                <c:pt idx="13">
                  <c:v>0.0605036952160944</c:v>
                </c:pt>
                <c:pt idx="14">
                  <c:v>0.0608689553121221</c:v>
                </c:pt>
                <c:pt idx="15">
                  <c:v>0.0615034117717566</c:v>
                </c:pt>
                <c:pt idx="16">
                  <c:v>0.0619518863270666</c:v>
                </c:pt>
                <c:pt idx="17">
                  <c:v>0.0619921000658069</c:v>
                </c:pt>
                <c:pt idx="18">
                  <c:v>0.0623171754111652</c:v>
                </c:pt>
                <c:pt idx="19">
                  <c:v>0.0625617795352545</c:v>
                </c:pt>
                <c:pt idx="20">
                  <c:v>0.06308763569108</c:v>
                </c:pt>
                <c:pt idx="21">
                  <c:v>0.0633727730027708</c:v>
                </c:pt>
                <c:pt idx="22">
                  <c:v>0.0634082389625618</c:v>
                </c:pt>
                <c:pt idx="23">
                  <c:v>0.0635397833217933</c:v>
                </c:pt>
                <c:pt idx="24">
                  <c:v>0.0638430222238933</c:v>
                </c:pt>
                <c:pt idx="25">
                  <c:v>0.064254364660006</c:v>
                </c:pt>
                <c:pt idx="26">
                  <c:v>0.0645504675019702</c:v>
                </c:pt>
              </c:numCache>
            </c:numRef>
          </c:val>
        </c:ser>
        <c:ser>
          <c:idx val="3"/>
          <c:order val="3"/>
          <c:tx>
            <c:strRef>
              <c:f>'Economic result'!$F$147:$F$147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0.0117771213079025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48614737"/>
        <c:axId val="82736118"/>
      </c:barChart>
      <c:lineChart>
        <c:grouping val="stacked"/>
        <c:varyColors val="0"/>
        <c:ser>
          <c:idx val="4"/>
          <c:order val="4"/>
          <c:tx>
            <c:strRef>
              <c:f>'Economic result'!$G$147:$G$147</c:f>
              <c:strCache>
                <c:ptCount val="1"/>
                <c:pt idx="0">
                  <c:v>-3.37%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0.00115825366281498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-0.0219082556996055</c:v>
                </c:pt>
                <c:pt idx="6">
                  <c:v>-0.0269475546466013</c:v>
                </c:pt>
                <c:pt idx="7">
                  <c:v>-0.0341484310642254</c:v>
                </c:pt>
                <c:pt idx="8">
                  <c:v>-0.0253407392858474</c:v>
                </c:pt>
                <c:pt idx="9">
                  <c:v>-0.0297838064032899</c:v>
                </c:pt>
                <c:pt idx="10">
                  <c:v>-0.03282866226739</c:v>
                </c:pt>
                <c:pt idx="11">
                  <c:v>-0.0351213774635875</c:v>
                </c:pt>
                <c:pt idx="12">
                  <c:v>-0.0372613268661552</c:v>
                </c:pt>
                <c:pt idx="13">
                  <c:v>-0.0377953549032927</c:v>
                </c:pt>
                <c:pt idx="14">
                  <c:v>-0.0401750503388962</c:v>
                </c:pt>
                <c:pt idx="15">
                  <c:v>-0.0405370764447153</c:v>
                </c:pt>
                <c:pt idx="16">
                  <c:v>-0.0404373187686633</c:v>
                </c:pt>
                <c:pt idx="17">
                  <c:v>-0.0403688502935469</c:v>
                </c:pt>
                <c:pt idx="18">
                  <c:v>-0.0395720213418625</c:v>
                </c:pt>
                <c:pt idx="19">
                  <c:v>-0.0393425274844754</c:v>
                </c:pt>
                <c:pt idx="20">
                  <c:v>-0.0375388594692811</c:v>
                </c:pt>
                <c:pt idx="21">
                  <c:v>-0.0368687670780707</c:v>
                </c:pt>
                <c:pt idx="22">
                  <c:v>-0.036215177452021</c:v>
                </c:pt>
                <c:pt idx="23">
                  <c:v>-0.0359830090040347</c:v>
                </c:pt>
                <c:pt idx="24">
                  <c:v>-0.035695732461197</c:v>
                </c:pt>
                <c:pt idx="25">
                  <c:v>-0.0348219807234299</c:v>
                </c:pt>
                <c:pt idx="26">
                  <c:v>-0.0337739187811529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614737"/>
        <c:axId val="82736118"/>
      </c:lineChart>
      <c:catAx>
        <c:axId val="486147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736118"/>
        <c:crosses val="autoZero"/>
        <c:auto val="1"/>
        <c:lblAlgn val="ctr"/>
        <c:lblOffset val="100"/>
      </c:catAx>
      <c:valAx>
        <c:axId val="82736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61473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-0.0341484310642255</c:v>
                </c:pt>
                <c:pt idx="30">
                  <c:v>-0.0253407392858474</c:v>
                </c:pt>
                <c:pt idx="31">
                  <c:v>-0.0297838064032899</c:v>
                </c:pt>
                <c:pt idx="32">
                  <c:v>-0.03282866226739</c:v>
                </c:pt>
                <c:pt idx="33">
                  <c:v>-0.0351213774635875</c:v>
                </c:pt>
                <c:pt idx="34">
                  <c:v>-0.0372613268661552</c:v>
                </c:pt>
                <c:pt idx="35">
                  <c:v>-0.0377953549032927</c:v>
                </c:pt>
                <c:pt idx="36">
                  <c:v>-0.0401750503388963</c:v>
                </c:pt>
                <c:pt idx="37">
                  <c:v>-0.0405370764447154</c:v>
                </c:pt>
                <c:pt idx="38">
                  <c:v>-0.0404373187686633</c:v>
                </c:pt>
                <c:pt idx="39">
                  <c:v>-0.0403688502935469</c:v>
                </c:pt>
                <c:pt idx="40">
                  <c:v>-0.0395720213418626</c:v>
                </c:pt>
                <c:pt idx="41">
                  <c:v>-0.0393425274844754</c:v>
                </c:pt>
                <c:pt idx="42">
                  <c:v>-0.0375388594692811</c:v>
                </c:pt>
                <c:pt idx="43">
                  <c:v>-0.0368687670780707</c:v>
                </c:pt>
                <c:pt idx="44">
                  <c:v>-0.036215177452021</c:v>
                </c:pt>
                <c:pt idx="45">
                  <c:v>-0.0359830090040347</c:v>
                </c:pt>
                <c:pt idx="46">
                  <c:v>-0.035695732461197</c:v>
                </c:pt>
                <c:pt idx="47">
                  <c:v>-0.0348219807234299</c:v>
                </c:pt>
                <c:pt idx="48">
                  <c:v>-0.0337739187811529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-0.0346885932393982</c:v>
                </c:pt>
                <c:pt idx="30">
                  <c:v>-0.0258557644795043</c:v>
                </c:pt>
                <c:pt idx="31">
                  <c:v>-0.0292095514388033</c:v>
                </c:pt>
                <c:pt idx="32">
                  <c:v>-0.0335107102590582</c:v>
                </c:pt>
                <c:pt idx="33">
                  <c:v>-0.0362299952802158</c:v>
                </c:pt>
                <c:pt idx="34">
                  <c:v>-0.0382483335977218</c:v>
                </c:pt>
                <c:pt idx="35">
                  <c:v>-0.0391077937767272</c:v>
                </c:pt>
                <c:pt idx="36">
                  <c:v>-0.043275424978391</c:v>
                </c:pt>
                <c:pt idx="37">
                  <c:v>-0.0460115311793762</c:v>
                </c:pt>
                <c:pt idx="38">
                  <c:v>-0.04760637775353</c:v>
                </c:pt>
                <c:pt idx="39">
                  <c:v>-0.0473267223624737</c:v>
                </c:pt>
                <c:pt idx="40">
                  <c:v>-0.0475029562077058</c:v>
                </c:pt>
                <c:pt idx="41">
                  <c:v>-0.0470536284585235</c:v>
                </c:pt>
                <c:pt idx="42">
                  <c:v>-0.0462554122072372</c:v>
                </c:pt>
                <c:pt idx="43">
                  <c:v>-0.0440264737818274</c:v>
                </c:pt>
                <c:pt idx="44">
                  <c:v>-0.0438174045899478</c:v>
                </c:pt>
                <c:pt idx="45">
                  <c:v>-0.0428729285798339</c:v>
                </c:pt>
                <c:pt idx="46">
                  <c:v>-0.0422482908974866</c:v>
                </c:pt>
                <c:pt idx="47">
                  <c:v>-0.0427847312999017</c:v>
                </c:pt>
                <c:pt idx="48">
                  <c:v>-0.0427234308705637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-0.0341576133741734</c:v>
                </c:pt>
                <c:pt idx="30">
                  <c:v>-0.0273920670406811</c:v>
                </c:pt>
                <c:pt idx="31">
                  <c:v>-0.0312932596241141</c:v>
                </c:pt>
                <c:pt idx="32">
                  <c:v>-0.0366850250643508</c:v>
                </c:pt>
                <c:pt idx="33">
                  <c:v>-0.0385286609439238</c:v>
                </c:pt>
                <c:pt idx="34">
                  <c:v>-0.0392208945967524</c:v>
                </c:pt>
                <c:pt idx="35">
                  <c:v>-0.0425306582239504</c:v>
                </c:pt>
                <c:pt idx="36">
                  <c:v>-0.0449740383600478</c:v>
                </c:pt>
                <c:pt idx="37">
                  <c:v>-0.0440088464524212</c:v>
                </c:pt>
                <c:pt idx="38">
                  <c:v>-0.0429759314017927</c:v>
                </c:pt>
                <c:pt idx="39">
                  <c:v>-0.0413366726777877</c:v>
                </c:pt>
                <c:pt idx="40">
                  <c:v>-0.0403637739006982</c:v>
                </c:pt>
                <c:pt idx="41">
                  <c:v>-0.0389156169508218</c:v>
                </c:pt>
                <c:pt idx="42">
                  <c:v>-0.037685864350329</c:v>
                </c:pt>
                <c:pt idx="43">
                  <c:v>-0.0364607769305842</c:v>
                </c:pt>
                <c:pt idx="44">
                  <c:v>-0.0347836936623547</c:v>
                </c:pt>
                <c:pt idx="45">
                  <c:v>-0.033872252319068</c:v>
                </c:pt>
                <c:pt idx="46">
                  <c:v>-0.0331935420152141</c:v>
                </c:pt>
                <c:pt idx="47">
                  <c:v>-0.0312275196953201</c:v>
                </c:pt>
                <c:pt idx="48">
                  <c:v>-0.0300312332078885</c:v>
                </c:pt>
              </c:numCache>
            </c:numRef>
          </c:yVal>
          <c:smooth val="0"/>
        </c:ser>
        <c:axId val="54900152"/>
        <c:axId val="77642547"/>
      </c:scatterChart>
      <c:valAx>
        <c:axId val="5490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642547"/>
        <c:crosses val="autoZero"/>
        <c:crossBetween val="midCat"/>
      </c:valAx>
      <c:valAx>
        <c:axId val="776425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90015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-0.0146332920250381</c:v>
                </c:pt>
                <c:pt idx="7">
                  <c:v>-0.0131736869793574</c:v>
                </c:pt>
                <c:pt idx="8">
                  <c:v>-0.0140489005674995</c:v>
                </c:pt>
                <c:pt idx="9">
                  <c:v>-0.014573888663405</c:v>
                </c:pt>
                <c:pt idx="10">
                  <c:v>-0.0148976221108671</c:v>
                </c:pt>
                <c:pt idx="11">
                  <c:v>-0.0150995889055782</c:v>
                </c:pt>
                <c:pt idx="12">
                  <c:v>-0.0150091386066815</c:v>
                </c:pt>
                <c:pt idx="13">
                  <c:v>-0.0151835765920284</c:v>
                </c:pt>
                <c:pt idx="14">
                  <c:v>-0.0150717705494318</c:v>
                </c:pt>
                <c:pt idx="15">
                  <c:v>-0.0147406587635335</c:v>
                </c:pt>
                <c:pt idx="16">
                  <c:v>-0.0144034366570724</c:v>
                </c:pt>
                <c:pt idx="17">
                  <c:v>-0.0141600088568665</c:v>
                </c:pt>
                <c:pt idx="18">
                  <c:v>-0.0140011108526563</c:v>
                </c:pt>
                <c:pt idx="19">
                  <c:v>-0.0133954758453932</c:v>
                </c:pt>
                <c:pt idx="20">
                  <c:v>-0.0128451908101165</c:v>
                </c:pt>
                <c:pt idx="21">
                  <c:v>-0.0124842360865803</c:v>
                </c:pt>
                <c:pt idx="22">
                  <c:v>-0.0123292177309819</c:v>
                </c:pt>
                <c:pt idx="23">
                  <c:v>-0.012132792361282</c:v>
                </c:pt>
                <c:pt idx="24">
                  <c:v>-0.0116900318495243</c:v>
                </c:pt>
                <c:pt idx="25">
                  <c:v>-0.0112884362136056</c:v>
                </c:pt>
                <c:pt idx="26">
                  <c:v>-0.0112538387988647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-0.0928284690242317</c:v>
                </c:pt>
                <c:pt idx="7">
                  <c:v>-0.0834096627055528</c:v>
                </c:pt>
                <c:pt idx="8">
                  <c:v>-0.0881722504735383</c:v>
                </c:pt>
                <c:pt idx="9">
                  <c:v>-0.0916694687713703</c:v>
                </c:pt>
                <c:pt idx="10">
                  <c:v>-0.094380927501632</c:v>
                </c:pt>
                <c:pt idx="11">
                  <c:v>-0.0966557352096291</c:v>
                </c:pt>
                <c:pt idx="12">
                  <c:v>-0.099428527398487</c:v>
                </c:pt>
                <c:pt idx="13">
                  <c:v>-0.101999044944771</c:v>
                </c:pt>
                <c:pt idx="14">
                  <c:v>-0.103107333552821</c:v>
                </c:pt>
                <c:pt idx="15">
                  <c:v>-0.103787162217978</c:v>
                </c:pt>
                <c:pt idx="16">
                  <c:v>-0.104096129588063</c:v>
                </c:pt>
                <c:pt idx="17">
                  <c:v>-0.103867803781943</c:v>
                </c:pt>
                <c:pt idx="18">
                  <c:v>-0.104041812052855</c:v>
                </c:pt>
                <c:pt idx="19">
                  <c:v>-0.103369635200749</c:v>
                </c:pt>
                <c:pt idx="20">
                  <c:v>-0.103534965156506</c:v>
                </c:pt>
                <c:pt idx="21">
                  <c:v>-0.103277796213784</c:v>
                </c:pt>
                <c:pt idx="22">
                  <c:v>-0.103332190480627</c:v>
                </c:pt>
                <c:pt idx="23">
                  <c:v>-0.10354457820959</c:v>
                </c:pt>
                <c:pt idx="24">
                  <c:v>-0.103524929419693</c:v>
                </c:pt>
                <c:pt idx="25">
                  <c:v>-0.103174565955299</c:v>
                </c:pt>
                <c:pt idx="26">
                  <c:v>-0.103433981954194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0.0589970883973335</c:v>
                </c:pt>
                <c:pt idx="7">
                  <c:v>0.0571572487238252</c:v>
                </c:pt>
                <c:pt idx="8">
                  <c:v>0.0580762249638603</c:v>
                </c:pt>
                <c:pt idx="9">
                  <c:v>0.0588048643163866</c:v>
                </c:pt>
                <c:pt idx="10">
                  <c:v>0.0594146266771608</c:v>
                </c:pt>
                <c:pt idx="11">
                  <c:v>0.0596452583142465</c:v>
                </c:pt>
                <c:pt idx="12">
                  <c:v>0.0605036952160944</c:v>
                </c:pt>
                <c:pt idx="13">
                  <c:v>0.0608689553121221</c:v>
                </c:pt>
                <c:pt idx="14">
                  <c:v>0.0615034117717566</c:v>
                </c:pt>
                <c:pt idx="15">
                  <c:v>0.0619518863270666</c:v>
                </c:pt>
                <c:pt idx="16">
                  <c:v>0.0619921000658069</c:v>
                </c:pt>
                <c:pt idx="17">
                  <c:v>0.0623171754111652</c:v>
                </c:pt>
                <c:pt idx="18">
                  <c:v>0.0625617795352545</c:v>
                </c:pt>
                <c:pt idx="19">
                  <c:v>0.06308763569108</c:v>
                </c:pt>
                <c:pt idx="20">
                  <c:v>0.0633727730027708</c:v>
                </c:pt>
                <c:pt idx="21">
                  <c:v>0.0634082389625618</c:v>
                </c:pt>
                <c:pt idx="22">
                  <c:v>0.0635397833217933</c:v>
                </c:pt>
                <c:pt idx="23">
                  <c:v>0.0638430222238933</c:v>
                </c:pt>
                <c:pt idx="24">
                  <c:v>0.064254364660006</c:v>
                </c:pt>
                <c:pt idx="25">
                  <c:v>0.0645504675019702</c:v>
                </c:pt>
                <c:pt idx="26">
                  <c:v>0.0648059229935075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16398827"/>
        <c:axId val="24570022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0.00115825366281498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-0.0269475546466013</c:v>
                </c:pt>
                <c:pt idx="6">
                  <c:v>-0.0341484310642254</c:v>
                </c:pt>
                <c:pt idx="7">
                  <c:v>-0.0253407392858474</c:v>
                </c:pt>
                <c:pt idx="8">
                  <c:v>-0.0297838064032899</c:v>
                </c:pt>
                <c:pt idx="9">
                  <c:v>-0.03282866226739</c:v>
                </c:pt>
                <c:pt idx="10">
                  <c:v>-0.0351213774635875</c:v>
                </c:pt>
                <c:pt idx="11">
                  <c:v>-0.0372613268661552</c:v>
                </c:pt>
                <c:pt idx="12">
                  <c:v>-0.0377953549032927</c:v>
                </c:pt>
                <c:pt idx="13">
                  <c:v>-0.0401750503388962</c:v>
                </c:pt>
                <c:pt idx="14">
                  <c:v>-0.0405370764447153</c:v>
                </c:pt>
                <c:pt idx="15">
                  <c:v>-0.0404373187686633</c:v>
                </c:pt>
                <c:pt idx="16">
                  <c:v>-0.0403688502935469</c:v>
                </c:pt>
                <c:pt idx="17">
                  <c:v>-0.0395720213418625</c:v>
                </c:pt>
                <c:pt idx="18">
                  <c:v>-0.0393425274844754</c:v>
                </c:pt>
                <c:pt idx="19">
                  <c:v>-0.0375388594692811</c:v>
                </c:pt>
                <c:pt idx="20">
                  <c:v>-0.0368687670780707</c:v>
                </c:pt>
                <c:pt idx="21">
                  <c:v>-0.036215177452021</c:v>
                </c:pt>
                <c:pt idx="22">
                  <c:v>-0.0359830090040347</c:v>
                </c:pt>
                <c:pt idx="23">
                  <c:v>-0.035695732461197</c:v>
                </c:pt>
                <c:pt idx="24">
                  <c:v>-0.0348219807234299</c:v>
                </c:pt>
                <c:pt idx="25">
                  <c:v>-0.0337739187811529</c:v>
                </c:pt>
                <c:pt idx="26">
                  <c:v>-0.0337432818737698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398827"/>
        <c:axId val="24570022"/>
      </c:lineChart>
      <c:catAx>
        <c:axId val="163988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24570022"/>
        <c:crosses val="autoZero"/>
        <c:auto val="1"/>
        <c:lblAlgn val="ctr"/>
        <c:lblOffset val="100"/>
      </c:catAx>
      <c:valAx>
        <c:axId val="245700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6398827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-0.0262632888618606</c:v>
                </c:pt>
                <c:pt idx="27">
                  <c:v>-0.0341484310642255</c:v>
                </c:pt>
                <c:pt idx="28">
                  <c:v>-0.0253407392858474</c:v>
                </c:pt>
                <c:pt idx="29">
                  <c:v>-0.0297838064032899</c:v>
                </c:pt>
                <c:pt idx="30">
                  <c:v>-0.03282866226739</c:v>
                </c:pt>
                <c:pt idx="31">
                  <c:v>-0.0351213774635875</c:v>
                </c:pt>
                <c:pt idx="32">
                  <c:v>-0.0372613268661552</c:v>
                </c:pt>
                <c:pt idx="33">
                  <c:v>-0.0377953549032927</c:v>
                </c:pt>
                <c:pt idx="34">
                  <c:v>-0.0401750503388963</c:v>
                </c:pt>
                <c:pt idx="35">
                  <c:v>-0.0405370764447154</c:v>
                </c:pt>
                <c:pt idx="36">
                  <c:v>-0.0404373187686633</c:v>
                </c:pt>
                <c:pt idx="37">
                  <c:v>-0.0403688502935469</c:v>
                </c:pt>
                <c:pt idx="38">
                  <c:v>-0.0395720213418626</c:v>
                </c:pt>
                <c:pt idx="39">
                  <c:v>-0.0393425274844754</c:v>
                </c:pt>
                <c:pt idx="40">
                  <c:v>-0.0375388594692811</c:v>
                </c:pt>
                <c:pt idx="41">
                  <c:v>-0.0368687670780707</c:v>
                </c:pt>
                <c:pt idx="42">
                  <c:v>-0.036215177452021</c:v>
                </c:pt>
                <c:pt idx="43">
                  <c:v>-0.0359830090040347</c:v>
                </c:pt>
                <c:pt idx="44">
                  <c:v>-0.035695732461197</c:v>
                </c:pt>
                <c:pt idx="45">
                  <c:v>-0.0348219807234299</c:v>
                </c:pt>
                <c:pt idx="46">
                  <c:v>-0.0337739187811529</c:v>
                </c:pt>
                <c:pt idx="47">
                  <c:v>-0.0337432818737698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-0.0346885932393982</c:v>
                </c:pt>
                <c:pt idx="28">
                  <c:v>-0.0258557644795043</c:v>
                </c:pt>
                <c:pt idx="29">
                  <c:v>-0.0292095514388033</c:v>
                </c:pt>
                <c:pt idx="30">
                  <c:v>-0.0335107102590582</c:v>
                </c:pt>
                <c:pt idx="31">
                  <c:v>-0.0362299952802158</c:v>
                </c:pt>
                <c:pt idx="32">
                  <c:v>-0.0382483335977218</c:v>
                </c:pt>
                <c:pt idx="33">
                  <c:v>-0.0391077937767272</c:v>
                </c:pt>
                <c:pt idx="34">
                  <c:v>-0.043275424978391</c:v>
                </c:pt>
                <c:pt idx="35">
                  <c:v>-0.0460115311793762</c:v>
                </c:pt>
                <c:pt idx="36">
                  <c:v>-0.04760637775353</c:v>
                </c:pt>
                <c:pt idx="37">
                  <c:v>-0.0473267223624737</c:v>
                </c:pt>
                <c:pt idx="38">
                  <c:v>-0.0475029562077058</c:v>
                </c:pt>
                <c:pt idx="39">
                  <c:v>-0.0470536284585235</c:v>
                </c:pt>
                <c:pt idx="40">
                  <c:v>-0.0462554122072372</c:v>
                </c:pt>
                <c:pt idx="41">
                  <c:v>-0.0440264737818274</c:v>
                </c:pt>
                <c:pt idx="42">
                  <c:v>-0.0438174045899478</c:v>
                </c:pt>
                <c:pt idx="43">
                  <c:v>-0.0428729285798339</c:v>
                </c:pt>
                <c:pt idx="44">
                  <c:v>-0.0422482908974866</c:v>
                </c:pt>
                <c:pt idx="45">
                  <c:v>-0.0427847312999017</c:v>
                </c:pt>
                <c:pt idx="46">
                  <c:v>-0.0427234308705637</c:v>
                </c:pt>
                <c:pt idx="47">
                  <c:v>-0.0415128878421687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-0.0341576133741734</c:v>
                </c:pt>
                <c:pt idx="28">
                  <c:v>-0.0273920670406811</c:v>
                </c:pt>
                <c:pt idx="29">
                  <c:v>-0.0312932596241141</c:v>
                </c:pt>
                <c:pt idx="30">
                  <c:v>-0.0366850250643508</c:v>
                </c:pt>
                <c:pt idx="31">
                  <c:v>-0.0385286609439238</c:v>
                </c:pt>
                <c:pt idx="32">
                  <c:v>-0.0392208945967524</c:v>
                </c:pt>
                <c:pt idx="33">
                  <c:v>-0.0425306582239504</c:v>
                </c:pt>
                <c:pt idx="34">
                  <c:v>-0.0449740383600478</c:v>
                </c:pt>
                <c:pt idx="35">
                  <c:v>-0.0440088464524212</c:v>
                </c:pt>
                <c:pt idx="36">
                  <c:v>-0.0429759314017927</c:v>
                </c:pt>
                <c:pt idx="37">
                  <c:v>-0.0413366726777877</c:v>
                </c:pt>
                <c:pt idx="38">
                  <c:v>-0.0403637739006982</c:v>
                </c:pt>
                <c:pt idx="39">
                  <c:v>-0.0389156169508218</c:v>
                </c:pt>
                <c:pt idx="40">
                  <c:v>-0.037685864350329</c:v>
                </c:pt>
                <c:pt idx="41">
                  <c:v>-0.0364607769305842</c:v>
                </c:pt>
                <c:pt idx="42">
                  <c:v>-0.0347836936623547</c:v>
                </c:pt>
                <c:pt idx="43">
                  <c:v>-0.033872252319068</c:v>
                </c:pt>
                <c:pt idx="44">
                  <c:v>-0.0331935420152141</c:v>
                </c:pt>
                <c:pt idx="45">
                  <c:v>-0.0312275196953201</c:v>
                </c:pt>
                <c:pt idx="46">
                  <c:v>-0.0300312332078885</c:v>
                </c:pt>
                <c:pt idx="47">
                  <c:v>-0.0293222307484021</c:v>
                </c:pt>
              </c:numCache>
            </c:numRef>
          </c:yVal>
          <c:smooth val="0"/>
        </c:ser>
        <c:axId val="19649604"/>
        <c:axId val="92269782"/>
      </c:scatterChart>
      <c:valAx>
        <c:axId val="1964960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269782"/>
        <c:crosses val="autoZero"/>
        <c:crossBetween val="midCat"/>
        <c:majorUnit val="2"/>
      </c:valAx>
      <c:valAx>
        <c:axId val="92269782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6496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-0.0146332920250381</c:v>
                </c:pt>
                <c:pt idx="7">
                  <c:v>-0.0131736869793574</c:v>
                </c:pt>
                <c:pt idx="8">
                  <c:v>-0.0140489005674995</c:v>
                </c:pt>
                <c:pt idx="9">
                  <c:v>-0.014573888663405</c:v>
                </c:pt>
                <c:pt idx="10">
                  <c:v>-0.0148976221108671</c:v>
                </c:pt>
                <c:pt idx="11">
                  <c:v>-0.0150995889055782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-0.0636642641339579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-0.0928284690242317</c:v>
                </c:pt>
                <c:pt idx="7">
                  <c:v>-0.0834096627055528</c:v>
                </c:pt>
                <c:pt idx="8">
                  <c:v>-0.0881722504735383</c:v>
                </c:pt>
                <c:pt idx="9">
                  <c:v>-0.0916694687713703</c:v>
                </c:pt>
                <c:pt idx="10">
                  <c:v>-0.094380927501632</c:v>
                </c:pt>
                <c:pt idx="11">
                  <c:v>-0.0966557352096291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0.0589970883973335</c:v>
                </c:pt>
                <c:pt idx="7">
                  <c:v>0.0571572487238252</c:v>
                </c:pt>
                <c:pt idx="8">
                  <c:v>0.0580762249638603</c:v>
                </c:pt>
                <c:pt idx="9">
                  <c:v>0.0588048643163866</c:v>
                </c:pt>
                <c:pt idx="10">
                  <c:v>0.0594146266771608</c:v>
                </c:pt>
                <c:pt idx="11">
                  <c:v>0.0596452583142465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24911059"/>
        <c:axId val="45616624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0.00115825366281498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-0.0269475546466013</c:v>
                </c:pt>
                <c:pt idx="6">
                  <c:v>-0.0341484310642254</c:v>
                </c:pt>
                <c:pt idx="7">
                  <c:v>-0.0253407392858474</c:v>
                </c:pt>
                <c:pt idx="8">
                  <c:v>-0.0297838064032899</c:v>
                </c:pt>
                <c:pt idx="9">
                  <c:v>-0.03282866226739</c:v>
                </c:pt>
                <c:pt idx="10">
                  <c:v>-0.0351213774635875</c:v>
                </c:pt>
                <c:pt idx="11">
                  <c:v>-0.0372613268661552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911059"/>
        <c:axId val="45616624"/>
      </c:lineChart>
      <c:catAx>
        <c:axId val="249110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45616624"/>
        <c:crosses val="autoZero"/>
        <c:auto val="1"/>
        <c:lblAlgn val="ctr"/>
        <c:lblOffset val="100"/>
      </c:catAx>
      <c:valAx>
        <c:axId val="45616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491105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3.xml"/><Relationship Id="rId2" Type="http://schemas.openxmlformats.org/officeDocument/2006/relationships/chart" Target="../charts/chart284.xml"/><Relationship Id="rId3" Type="http://schemas.openxmlformats.org/officeDocument/2006/relationships/chart" Target="../charts/chart28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8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8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9.wmf"/><Relationship Id="rId2" Type="http://schemas.openxmlformats.org/officeDocument/2006/relationships/image" Target="../media/image30.wmf"/><Relationship Id="rId3" Type="http://schemas.openxmlformats.org/officeDocument/2006/relationships/chart" Target="../charts/chart29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91.xml"/><Relationship Id="rId2" Type="http://schemas.openxmlformats.org/officeDocument/2006/relationships/chart" Target="../charts/chart292.xml"/><Relationship Id="rId3" Type="http://schemas.openxmlformats.org/officeDocument/2006/relationships/chart" Target="../charts/chart293.xml"/><Relationship Id="rId4" Type="http://schemas.openxmlformats.org/officeDocument/2006/relationships/chart" Target="../charts/chart294.xml"/><Relationship Id="rId5" Type="http://schemas.openxmlformats.org/officeDocument/2006/relationships/chart" Target="../charts/chart295.xml"/><Relationship Id="rId6" Type="http://schemas.openxmlformats.org/officeDocument/2006/relationships/chart" Target="../charts/chart2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106560</xdr:colOff>
      <xdr:row>142</xdr:row>
      <xdr:rowOff>139320</xdr:rowOff>
    </xdr:to>
    <xdr:graphicFrame>
      <xdr:nvGraphicFramePr>
        <xdr:cNvPr id="0" name=""/>
        <xdr:cNvGraphicFramePr/>
      </xdr:nvGraphicFramePr>
      <xdr:xfrm>
        <a:off x="2838600" y="19997280"/>
        <a:ext cx="599400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198000</xdr:colOff>
      <xdr:row>140</xdr:row>
      <xdr:rowOff>55800</xdr:rowOff>
    </xdr:to>
    <xdr:graphicFrame>
      <xdr:nvGraphicFramePr>
        <xdr:cNvPr id="1" name=""/>
        <xdr:cNvGraphicFramePr/>
      </xdr:nvGraphicFramePr>
      <xdr:xfrm>
        <a:off x="12063960" y="19589400"/>
        <a:ext cx="598248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374040</xdr:colOff>
      <xdr:row>142</xdr:row>
      <xdr:rowOff>99360</xdr:rowOff>
    </xdr:to>
    <xdr:graphicFrame>
      <xdr:nvGraphicFramePr>
        <xdr:cNvPr id="2" name=""/>
        <xdr:cNvGraphicFramePr/>
      </xdr:nvGraphicFramePr>
      <xdr:xfrm>
        <a:off x="18176760" y="19958040"/>
        <a:ext cx="601992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766080</xdr:colOff>
      <xdr:row>21</xdr:row>
      <xdr:rowOff>133920</xdr:rowOff>
    </xdr:to>
    <xdr:graphicFrame>
      <xdr:nvGraphicFramePr>
        <xdr:cNvPr id="3" name=""/>
        <xdr:cNvGraphicFramePr/>
      </xdr:nvGraphicFramePr>
      <xdr:xfrm>
        <a:off x="12101400" y="460800"/>
        <a:ext cx="3733200" cy="358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761400</xdr:colOff>
      <xdr:row>26</xdr:row>
      <xdr:rowOff>56880</xdr:rowOff>
    </xdr:to>
    <xdr:graphicFrame>
      <xdr:nvGraphicFramePr>
        <xdr:cNvPr id="4" name=""/>
        <xdr:cNvGraphicFramePr/>
      </xdr:nvGraphicFramePr>
      <xdr:xfrm>
        <a:off x="11250000" y="1212840"/>
        <a:ext cx="3731400" cy="35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768600</xdr:colOff>
      <xdr:row>26</xdr:row>
      <xdr:rowOff>12960</xdr:rowOff>
    </xdr:to>
    <xdr:graphicFrame>
      <xdr:nvGraphicFramePr>
        <xdr:cNvPr id="5" name=""/>
        <xdr:cNvGraphicFramePr/>
      </xdr:nvGraphicFramePr>
      <xdr:xfrm>
        <a:off x="11257200" y="1168920"/>
        <a:ext cx="3731400" cy="35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568440</xdr:colOff>
      <xdr:row>35</xdr:row>
      <xdr:rowOff>41760</xdr:rowOff>
    </xdr:to>
    <xdr:graphicFrame>
      <xdr:nvGraphicFramePr>
        <xdr:cNvPr id="6" name="Chart 1"/>
        <xdr:cNvGraphicFramePr/>
      </xdr:nvGraphicFramePr>
      <xdr:xfrm>
        <a:off x="6192720" y="46080"/>
        <a:ext cx="7431120" cy="68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243360</xdr:colOff>
      <xdr:row>83</xdr:row>
      <xdr:rowOff>152640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36240" y="13689000"/>
          <a:ext cx="10229040" cy="1254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422280</xdr:colOff>
      <xdr:row>73</xdr:row>
      <xdr:rowOff>111600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93280" y="7844400"/>
          <a:ext cx="13422960" cy="543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715320</xdr:colOff>
      <xdr:row>36</xdr:row>
      <xdr:rowOff>141480</xdr:rowOff>
    </xdr:to>
    <xdr:graphicFrame>
      <xdr:nvGraphicFramePr>
        <xdr:cNvPr id="9" name="Chart 1"/>
        <xdr:cNvGraphicFramePr/>
      </xdr:nvGraphicFramePr>
      <xdr:xfrm>
        <a:off x="6780240" y="327960"/>
        <a:ext cx="13960440" cy="696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641160</xdr:colOff>
      <xdr:row>41</xdr:row>
      <xdr:rowOff>80280</xdr:rowOff>
    </xdr:to>
    <xdr:graphicFrame>
      <xdr:nvGraphicFramePr>
        <xdr:cNvPr id="10" name="Chart 1"/>
        <xdr:cNvGraphicFramePr/>
      </xdr:nvGraphicFramePr>
      <xdr:xfrm>
        <a:off x="10878120" y="1496520"/>
        <a:ext cx="13960080" cy="70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157680</xdr:rowOff>
    </xdr:from>
    <xdr:to>
      <xdr:col>15</xdr:col>
      <xdr:colOff>637200</xdr:colOff>
      <xdr:row>193</xdr:row>
      <xdr:rowOff>74880</xdr:rowOff>
    </xdr:to>
    <xdr:graphicFrame>
      <xdr:nvGraphicFramePr>
        <xdr:cNvPr id="11" name=""/>
        <xdr:cNvGraphicFramePr/>
      </xdr:nvGraphicFramePr>
      <xdr:xfrm>
        <a:off x="6702840" y="24629760"/>
        <a:ext cx="6450120" cy="869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637560</xdr:colOff>
      <xdr:row>41</xdr:row>
      <xdr:rowOff>85320</xdr:rowOff>
    </xdr:to>
    <xdr:graphicFrame>
      <xdr:nvGraphicFramePr>
        <xdr:cNvPr id="12" name="Chart 1"/>
        <xdr:cNvGraphicFramePr/>
      </xdr:nvGraphicFramePr>
      <xdr:xfrm>
        <a:off x="26728200" y="1501560"/>
        <a:ext cx="13960080" cy="70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103</xdr:row>
      <xdr:rowOff>33120</xdr:rowOff>
    </xdr:from>
    <xdr:to>
      <xdr:col>23</xdr:col>
      <xdr:colOff>372240</xdr:colOff>
      <xdr:row>160</xdr:row>
      <xdr:rowOff>120600</xdr:rowOff>
    </xdr:to>
    <xdr:graphicFrame>
      <xdr:nvGraphicFramePr>
        <xdr:cNvPr id="13" name=""/>
        <xdr:cNvGraphicFramePr/>
      </xdr:nvGraphicFramePr>
      <xdr:xfrm>
        <a:off x="12219480" y="18653040"/>
        <a:ext cx="7343640" cy="93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145800</xdr:rowOff>
    </xdr:from>
    <xdr:to>
      <xdr:col>34</xdr:col>
      <xdr:colOff>75600</xdr:colOff>
      <xdr:row>149</xdr:row>
      <xdr:rowOff>72000</xdr:rowOff>
    </xdr:to>
    <xdr:graphicFrame>
      <xdr:nvGraphicFramePr>
        <xdr:cNvPr id="14" name="Chart 1"/>
        <xdr:cNvGraphicFramePr/>
      </xdr:nvGraphicFramePr>
      <xdr:xfrm>
        <a:off x="21115440" y="16814880"/>
        <a:ext cx="7329240" cy="93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144720</xdr:rowOff>
    </xdr:from>
    <xdr:to>
      <xdr:col>30</xdr:col>
      <xdr:colOff>660960</xdr:colOff>
      <xdr:row>222</xdr:row>
      <xdr:rowOff>69840</xdr:rowOff>
    </xdr:to>
    <xdr:graphicFrame>
      <xdr:nvGraphicFramePr>
        <xdr:cNvPr id="15" name=""/>
        <xdr:cNvGraphicFramePr/>
      </xdr:nvGraphicFramePr>
      <xdr:xfrm>
        <a:off x="18357120" y="28680840"/>
        <a:ext cx="7335360" cy="93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109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88.8510294568169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87.1083906758409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92.367955048273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94.3792536538429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92.5672889200262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93.2059780231497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94.3691430326601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97.8662769243073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98.7962921828893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114.983594704329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106.421991518723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5794581558.33231</v>
      </c>
      <c r="F55" s="6" t="n">
        <f aca="false">E55/$B$14*100</f>
        <v>113.077713811035</v>
      </c>
      <c r="G55" s="7"/>
      <c r="H55" s="2" t="n">
        <f aca="false">H54</f>
        <v>52</v>
      </c>
      <c r="K55" s="6" t="n">
        <f aca="false">'High scenario'!AG58</f>
        <v>6165075722.1297</v>
      </c>
      <c r="L55" s="6" t="n">
        <f aca="false">K55/$B$14*100</f>
        <v>120.307680738033</v>
      </c>
      <c r="M55" s="7"/>
      <c r="O55" s="5" t="n">
        <f aca="false">O51+1</f>
        <v>2026</v>
      </c>
      <c r="P55" s="6" t="n">
        <f aca="false">'Low scenario'!AG58</f>
        <v>5529233864.01932</v>
      </c>
      <c r="Q55" s="6" t="n">
        <f aca="false">P55/$B$14*100</f>
        <v>107.899615904242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5841121038.28744</v>
      </c>
      <c r="F56" s="9" t="n">
        <f aca="false">E56/$B$14*100</f>
        <v>113.985903288101</v>
      </c>
      <c r="G56" s="7"/>
      <c r="H56" s="2" t="n">
        <f aca="false">H55</f>
        <v>52</v>
      </c>
      <c r="K56" s="9" t="n">
        <f aca="false">'High scenario'!AG59</f>
        <v>6213889677.37248</v>
      </c>
      <c r="L56" s="9" t="n">
        <f aca="false">K56/$B$14*100</f>
        <v>121.260255208746</v>
      </c>
      <c r="M56" s="7"/>
      <c r="O56" s="7" t="n">
        <f aca="false">O52+1</f>
        <v>2026</v>
      </c>
      <c r="P56" s="9" t="n">
        <f aca="false">'Low scenario'!AG59</f>
        <v>5569426981.21325</v>
      </c>
      <c r="Q56" s="9" t="n">
        <f aca="false">P56/$B$14*100</f>
        <v>108.68395999492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5908437192.17366</v>
      </c>
      <c r="F57" s="9" t="n">
        <f aca="false">E57/$B$14*100</f>
        <v>115.299536845137</v>
      </c>
      <c r="G57" s="10" t="n">
        <f aca="false">AVERAGE(E55:E58)/AVERAGE(E51:E54)-1</f>
        <v>0.0285375003884611</v>
      </c>
      <c r="H57" s="2" t="n">
        <f aca="false">H56</f>
        <v>52</v>
      </c>
      <c r="K57" s="9" t="n">
        <f aca="false">'High scenario'!AG60</f>
        <v>6295796735.48861</v>
      </c>
      <c r="L57" s="9" t="n">
        <f aca="false">K57/$B$14*100</f>
        <v>122.858621334673</v>
      </c>
      <c r="M57" s="10" t="n">
        <f aca="false">AVERAGE(K55:K58)/AVERAGE(K51:K54)-1</f>
        <v>0.042053458156939</v>
      </c>
      <c r="O57" s="7" t="n">
        <f aca="false">O53+1</f>
        <v>2026</v>
      </c>
      <c r="P57" s="9" t="n">
        <f aca="false">'Low scenario'!AG60</f>
        <v>5599281783.72611</v>
      </c>
      <c r="Q57" s="9" t="n">
        <f aca="false">P57/$B$14*100</f>
        <v>109.266558199889</v>
      </c>
      <c r="R57" s="10" t="n">
        <f aca="false">AVERAGE(P55:P58)/AVERAGE(P51:P54)-1</f>
        <v>0.0278513093548178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5942225319.01174</v>
      </c>
      <c r="F58" s="9" t="n">
        <f aca="false">E58/$B$14*100</f>
        <v>115.958891467786</v>
      </c>
      <c r="G58" s="7"/>
      <c r="H58" s="2" t="n">
        <f aca="false">H57</f>
        <v>52</v>
      </c>
      <c r="K58" s="9" t="n">
        <f aca="false">'High scenario'!AG61</f>
        <v>6361243581.30138</v>
      </c>
      <c r="L58" s="9" t="n">
        <f aca="false">K58/$B$14*100</f>
        <v>124.135776488354</v>
      </c>
      <c r="M58" s="7"/>
      <c r="O58" s="7" t="n">
        <f aca="false">O54+1</f>
        <v>2026</v>
      </c>
      <c r="P58" s="9" t="n">
        <f aca="false">'Low scenario'!AG61</f>
        <v>5592884757.21988</v>
      </c>
      <c r="Q58" s="9" t="n">
        <f aca="false">P58/$B$14*100</f>
        <v>109.141724141514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5986727580.89623</v>
      </c>
      <c r="F59" s="6" t="n">
        <f aca="false">E59/$B$14*100</f>
        <v>116.827325880636</v>
      </c>
      <c r="G59" s="7"/>
      <c r="H59" s="2" t="n">
        <f aca="false">H58</f>
        <v>52</v>
      </c>
      <c r="K59" s="6" t="n">
        <f aca="false">'High scenario'!AG62</f>
        <v>6407212122.46988</v>
      </c>
      <c r="L59" s="6" t="n">
        <f aca="false">K59/$B$14*100</f>
        <v>125.032824444317</v>
      </c>
      <c r="M59" s="7"/>
      <c r="O59" s="5" t="n">
        <f aca="false">O55+1</f>
        <v>2027</v>
      </c>
      <c r="P59" s="6" t="n">
        <f aca="false">'Low scenario'!AG62</f>
        <v>5619824156.8087</v>
      </c>
      <c r="Q59" s="6" t="n">
        <f aca="false">P59/$B$14*100</f>
        <v>109.667430042152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6026341263.75631</v>
      </c>
      <c r="F60" s="9" t="n">
        <f aca="false">E60/$B$14*100</f>
        <v>117.600362664804</v>
      </c>
      <c r="G60" s="7"/>
      <c r="H60" s="2" t="n">
        <f aca="false">H59</f>
        <v>52</v>
      </c>
      <c r="K60" s="9" t="n">
        <f aca="false">'High scenario'!AG63</f>
        <v>6473564291.21044</v>
      </c>
      <c r="L60" s="9" t="n">
        <f aca="false">K60/$B$14*100</f>
        <v>126.327646421031</v>
      </c>
      <c r="M60" s="7"/>
      <c r="O60" s="7" t="n">
        <f aca="false">O56+1</f>
        <v>2027</v>
      </c>
      <c r="P60" s="9" t="n">
        <f aca="false">'Low scenario'!AG63</f>
        <v>5621934726.59943</v>
      </c>
      <c r="Q60" s="9" t="n">
        <f aca="false">P60/$B$14*100</f>
        <v>109.708616520308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6066645934.16589</v>
      </c>
      <c r="F61" s="9" t="n">
        <f aca="false">E61/$B$14*100</f>
        <v>118.386883648234</v>
      </c>
      <c r="G61" s="10" t="n">
        <f aca="false">AVERAGE(E59:E62)/AVERAGE(E55:E58)-1</f>
        <v>0.0314003538457712</v>
      </c>
      <c r="H61" s="2" t="n">
        <f aca="false">H60</f>
        <v>52</v>
      </c>
      <c r="K61" s="9" t="n">
        <f aca="false">'High scenario'!AG64</f>
        <v>6536152144.90172</v>
      </c>
      <c r="L61" s="9" t="n">
        <f aca="false">K61/$B$14*100</f>
        <v>127.549010092679</v>
      </c>
      <c r="M61" s="10" t="n">
        <f aca="false">AVERAGE(K59:K62)/AVERAGE(K55:K58)-1</f>
        <v>0.0374528934582938</v>
      </c>
      <c r="O61" s="7" t="n">
        <f aca="false">O57+1</f>
        <v>2027</v>
      </c>
      <c r="P61" s="9" t="n">
        <f aca="false">'Low scenario'!AG64</f>
        <v>5643240032.27615</v>
      </c>
      <c r="Q61" s="9" t="n">
        <f aca="false">P61/$B$14*100</f>
        <v>110.12437652536</v>
      </c>
      <c r="R61" s="10" t="n">
        <f aca="false">AVERAGE(P59:P62)/AVERAGE(P55:P58)-1</f>
        <v>0.0132890970074873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6144130503.92277</v>
      </c>
      <c r="F62" s="9" t="n">
        <f aca="false">E62/$B$14*100</f>
        <v>119.898947619642</v>
      </c>
      <c r="G62" s="7"/>
      <c r="H62" s="2" t="n">
        <f aca="false">H61</f>
        <v>52</v>
      </c>
      <c r="K62" s="9" t="n">
        <f aca="false">'High scenario'!AG65</f>
        <v>6556748012.42364</v>
      </c>
      <c r="L62" s="9" t="n">
        <f aca="false">K62/$B$14*100</f>
        <v>127.950925846196</v>
      </c>
      <c r="M62" s="7"/>
      <c r="O62" s="7" t="n">
        <f aca="false">O58+1</f>
        <v>2027</v>
      </c>
      <c r="P62" s="9" t="n">
        <f aca="false">'Low scenario'!AG65</f>
        <v>5702053438.00636</v>
      </c>
      <c r="Q62" s="9" t="n">
        <f aca="false">P62/$B$14*100</f>
        <v>111.272084154369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6210730014.21984</v>
      </c>
      <c r="F63" s="6" t="n">
        <f aca="false">E63/$B$14*100</f>
        <v>121.198596315499</v>
      </c>
      <c r="G63" s="7"/>
      <c r="H63" s="2" t="n">
        <f aca="false">H62</f>
        <v>52</v>
      </c>
      <c r="K63" s="6" t="n">
        <f aca="false">'High scenario'!AG66</f>
        <v>6625791180.01039</v>
      </c>
      <c r="L63" s="6" t="n">
        <f aca="false">K63/$B$14*100</f>
        <v>129.298261018958</v>
      </c>
      <c r="M63" s="7"/>
      <c r="O63" s="5" t="n">
        <f aca="false">O59+1</f>
        <v>2028</v>
      </c>
      <c r="P63" s="6" t="n">
        <f aca="false">'Low scenario'!AG66</f>
        <v>5719452210.41719</v>
      </c>
      <c r="Q63" s="6" t="n">
        <f aca="false">P63/$B$14*100</f>
        <v>111.611610552873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6254979561.07123</v>
      </c>
      <c r="F64" s="9" t="n">
        <f aca="false">E64/$B$14*100</f>
        <v>122.062099149096</v>
      </c>
      <c r="G64" s="7"/>
      <c r="H64" s="2" t="n">
        <f aca="false">H63</f>
        <v>52</v>
      </c>
      <c r="K64" s="9" t="n">
        <f aca="false">'High scenario'!AG67</f>
        <v>6683161910.46052</v>
      </c>
      <c r="L64" s="9" t="n">
        <f aca="false">K64/$B$14*100</f>
        <v>130.417815722549</v>
      </c>
      <c r="M64" s="7"/>
      <c r="O64" s="7" t="n">
        <f aca="false">O60+1</f>
        <v>2028</v>
      </c>
      <c r="P64" s="9" t="n">
        <f aca="false">'Low scenario'!AG67</f>
        <v>5751466453.66894</v>
      </c>
      <c r="Q64" s="9" t="n">
        <f aca="false">P64/$B$14*100</f>
        <v>112.236348922651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6286329233.17411</v>
      </c>
      <c r="F65" s="9" t="n">
        <f aca="false">E65/$B$14*100</f>
        <v>122.673868819509</v>
      </c>
      <c r="G65" s="10" t="n">
        <f aca="false">AVERAGE(E63:E66)/AVERAGE(E59:E62)-1</f>
        <v>0.0345935508642603</v>
      </c>
      <c r="H65" s="2" t="n">
        <f aca="false">H64</f>
        <v>52</v>
      </c>
      <c r="K65" s="9" t="n">
        <f aca="false">'High scenario'!AG68</f>
        <v>6765990577.30614</v>
      </c>
      <c r="L65" s="9" t="n">
        <f aca="false">K65/$B$14*100</f>
        <v>132.034166478964</v>
      </c>
      <c r="M65" s="10" t="n">
        <f aca="false">AVERAGE(K63:K66)/AVERAGE(K59:K62)-1</f>
        <v>0.0352960695053233</v>
      </c>
      <c r="O65" s="7" t="n">
        <f aca="false">O61+1</f>
        <v>2028</v>
      </c>
      <c r="P65" s="9" t="n">
        <f aca="false">'Low scenario'!AG68</f>
        <v>5793882386.78094</v>
      </c>
      <c r="Q65" s="9" t="n">
        <f aca="false">P65/$B$14*100</f>
        <v>113.064069905984</v>
      </c>
      <c r="R65" s="10" t="n">
        <f aca="false">AVERAGE(P63:P66)/AVERAGE(P59:P62)-1</f>
        <v>0.02192529207606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6309795298.1925</v>
      </c>
      <c r="F66" s="9" t="n">
        <f aca="false">E66/$B$14*100</f>
        <v>123.131794721096</v>
      </c>
      <c r="G66" s="7"/>
      <c r="H66" s="2" t="n">
        <f aca="false">H65</f>
        <v>52</v>
      </c>
      <c r="K66" s="9" t="n">
        <f aca="false">'High scenario'!AG69</f>
        <v>6815501596.78764</v>
      </c>
      <c r="L66" s="9" t="n">
        <f aca="false">K66/$B$14*100</f>
        <v>133.00034373181</v>
      </c>
      <c r="M66" s="7"/>
      <c r="O66" s="7" t="n">
        <f aca="false">O62+1</f>
        <v>2028</v>
      </c>
      <c r="P66" s="9" t="n">
        <f aca="false">'Low scenario'!AG69</f>
        <v>5817479022.81549</v>
      </c>
      <c r="Q66" s="9" t="n">
        <f aca="false">P66/$B$14*100</f>
        <v>113.524543821064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6349982804.90425</v>
      </c>
      <c r="F67" s="6" t="n">
        <f aca="false">E67/$B$14*100</f>
        <v>123.916029326647</v>
      </c>
      <c r="G67" s="7"/>
      <c r="H67" s="2" t="n">
        <f aca="false">H66</f>
        <v>52</v>
      </c>
      <c r="K67" s="6" t="n">
        <f aca="false">'High scenario'!AG70</f>
        <v>6873938245.76543</v>
      </c>
      <c r="L67" s="6" t="n">
        <f aca="false">K67/$B$14*100</f>
        <v>134.140699183306</v>
      </c>
      <c r="M67" s="7"/>
      <c r="O67" s="5" t="n">
        <f aca="false">O63+1</f>
        <v>2029</v>
      </c>
      <c r="P67" s="6" t="n">
        <f aca="false">'Low scenario'!AG70</f>
        <v>5828796735.67794</v>
      </c>
      <c r="Q67" s="6" t="n">
        <f aca="false">P67/$B$14*100</f>
        <v>113.745402063057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6402346585.24216</v>
      </c>
      <c r="F68" s="9" t="n">
        <f aca="false">E68/$B$14*100</f>
        <v>124.937876462201</v>
      </c>
      <c r="G68" s="7"/>
      <c r="H68" s="2" t="n">
        <f aca="false">H67</f>
        <v>52</v>
      </c>
      <c r="K68" s="9" t="n">
        <f aca="false">'High scenario'!AG71</f>
        <v>6904793107.48197</v>
      </c>
      <c r="L68" s="9" t="n">
        <f aca="false">K68/$B$14*100</f>
        <v>134.742812931769</v>
      </c>
      <c r="M68" s="7"/>
      <c r="O68" s="7" t="n">
        <f aca="false">O64+1</f>
        <v>2029</v>
      </c>
      <c r="P68" s="9" t="n">
        <f aca="false">'Low scenario'!AG71</f>
        <v>5826740301.94154</v>
      </c>
      <c r="Q68" s="9" t="n">
        <f aca="false">P68/$B$14*100</f>
        <v>113.705272016879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6412530979.79298</v>
      </c>
      <c r="F69" s="9" t="n">
        <f aca="false">E69/$B$14*100</f>
        <v>125.13661869074</v>
      </c>
      <c r="G69" s="10" t="n">
        <f aca="false">AVERAGE(E67:E70)/AVERAGE(E63:E66)-1</f>
        <v>0.0236940974788389</v>
      </c>
      <c r="H69" s="2" t="n">
        <f aca="false">H68</f>
        <v>52</v>
      </c>
      <c r="K69" s="9" t="n">
        <f aca="false">'High scenario'!AG72</f>
        <v>6954829419.9422</v>
      </c>
      <c r="L69" s="9" t="n">
        <f aca="false">K69/$B$14*100</f>
        <v>135.719240955705</v>
      </c>
      <c r="M69" s="10" t="n">
        <f aca="false">AVERAGE(K67:K70)/AVERAGE(K63:K66)-1</f>
        <v>0.0315280766635244</v>
      </c>
      <c r="O69" s="7" t="n">
        <f aca="false">O65+1</f>
        <v>2029</v>
      </c>
      <c r="P69" s="9" t="n">
        <f aca="false">'Low scenario'!AG72</f>
        <v>5848804667.94947</v>
      </c>
      <c r="Q69" s="9" t="n">
        <f aca="false">P69/$B$14*100</f>
        <v>114.135844619879</v>
      </c>
      <c r="R69" s="10" t="n">
        <f aca="false">AVERAGE(P67:P70)/AVERAGE(P63:P66)-1</f>
        <v>0.0134428281853176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6490791277.03992</v>
      </c>
      <c r="F70" s="9" t="n">
        <f aca="false">E70/$B$14*100</f>
        <v>126.663820509503</v>
      </c>
      <c r="G70" s="7"/>
      <c r="H70" s="2" t="n">
        <f aca="false">H69</f>
        <v>52</v>
      </c>
      <c r="K70" s="9" t="n">
        <f aca="false">'High scenario'!AG73</f>
        <v>7004688511.1926</v>
      </c>
      <c r="L70" s="9" t="n">
        <f aca="false">K70/$B$14*100</f>
        <v>136.69221061616</v>
      </c>
      <c r="M70" s="7"/>
      <c r="O70" s="7" t="n">
        <f aca="false">O66+1</f>
        <v>2029</v>
      </c>
      <c r="P70" s="9" t="n">
        <f aca="false">'Low scenario'!AG73</f>
        <v>5888229493.2695</v>
      </c>
      <c r="Q70" s="9" t="n">
        <f aca="false">P70/$B$14*100</f>
        <v>114.905195964702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6515524143.86366</v>
      </c>
      <c r="F71" s="6" t="n">
        <f aca="false">E71/$B$14*100</f>
        <v>127.146467273254</v>
      </c>
      <c r="G71" s="7"/>
      <c r="H71" s="2" t="n">
        <f aca="false">H70</f>
        <v>52</v>
      </c>
      <c r="K71" s="6" t="n">
        <f aca="false">'High scenario'!AG74</f>
        <v>7088292404.14985</v>
      </c>
      <c r="L71" s="6" t="n">
        <f aca="false">K71/$B$14*100</f>
        <v>138.323689435837</v>
      </c>
      <c r="M71" s="7"/>
      <c r="O71" s="5" t="n">
        <f aca="false">O67+1</f>
        <v>2030</v>
      </c>
      <c r="P71" s="6" t="n">
        <f aca="false">'Low scenario'!AG74</f>
        <v>5900520635.4633</v>
      </c>
      <c r="Q71" s="6" t="n">
        <f aca="false">P71/$B$14*100</f>
        <v>115.145050084522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6522771140.39962</v>
      </c>
      <c r="F72" s="9" t="n">
        <f aca="false">E72/$B$14*100</f>
        <v>127.287887976722</v>
      </c>
      <c r="G72" s="7"/>
      <c r="H72" s="2" t="n">
        <f aca="false">H71</f>
        <v>52</v>
      </c>
      <c r="K72" s="9" t="n">
        <f aca="false">'High scenario'!AG75</f>
        <v>7182723573.29019</v>
      </c>
      <c r="L72" s="9" t="n">
        <f aca="false">K72/$B$14*100</f>
        <v>140.166455925773</v>
      </c>
      <c r="M72" s="7"/>
      <c r="O72" s="7" t="n">
        <f aca="false">O68+1</f>
        <v>2030</v>
      </c>
      <c r="P72" s="9" t="n">
        <f aca="false">'Low scenario'!AG75</f>
        <v>5950643013.19234</v>
      </c>
      <c r="Q72" s="9" t="n">
        <f aca="false">P72/$B$14*100</f>
        <v>116.123157619522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6557950067.41909</v>
      </c>
      <c r="F73" s="9" t="n">
        <f aca="false">E73/$B$14*100</f>
        <v>127.974383213978</v>
      </c>
      <c r="G73" s="10" t="n">
        <f aca="false">AVERAGE(E71:E74)/AVERAGE(E67:E70)-1</f>
        <v>0.0216928222120278</v>
      </c>
      <c r="H73" s="2" t="n">
        <f aca="false">H72</f>
        <v>52</v>
      </c>
      <c r="K73" s="9" t="n">
        <f aca="false">'High scenario'!AG76</f>
        <v>7212698300.12101</v>
      </c>
      <c r="L73" s="9" t="n">
        <f aca="false">K73/$B$14*100</f>
        <v>140.751394380434</v>
      </c>
      <c r="M73" s="10" t="n">
        <f aca="false">AVERAGE(K71:K74)/AVERAGE(K67:K70)-1</f>
        <v>0.0364772374068059</v>
      </c>
      <c r="O73" s="7" t="n">
        <f aca="false">O69+1</f>
        <v>2030</v>
      </c>
      <c r="P73" s="9" t="n">
        <f aca="false">'Low scenario'!AG76</f>
        <v>5960985495.45862</v>
      </c>
      <c r="Q73" s="9" t="n">
        <f aca="false">P73/$B$14*100</f>
        <v>116.324984833105</v>
      </c>
      <c r="R73" s="10" t="n">
        <f aca="false">AVERAGE(P71:P74)/AVERAGE(P67:P70)-1</f>
        <v>0.018526439535195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6615949785.20858</v>
      </c>
      <c r="F74" s="9" t="n">
        <f aca="false">E74/$B$14*100</f>
        <v>129.106212220663</v>
      </c>
      <c r="G74" s="7"/>
      <c r="H74" s="2" t="n">
        <f aca="false">H73</f>
        <v>52</v>
      </c>
      <c r="K74" s="9" t="n">
        <f aca="false">'High scenario'!AG77</f>
        <v>7266349711.21672</v>
      </c>
      <c r="L74" s="9" t="n">
        <f aca="false">K74/$B$14*100</f>
        <v>141.798368842415</v>
      </c>
      <c r="M74" s="7"/>
      <c r="O74" s="7" t="n">
        <f aca="false">O70+1</f>
        <v>2030</v>
      </c>
      <c r="P74" s="9" t="n">
        <f aca="false">'Low scenario'!AG77</f>
        <v>6013803110.61222</v>
      </c>
      <c r="Q74" s="9" t="n">
        <f aca="false">P74/$B$14*100</f>
        <v>117.355688277417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6660996148.31102</v>
      </c>
      <c r="F75" s="6" t="n">
        <f aca="false">E75/$B$14*100</f>
        <v>129.985264435883</v>
      </c>
      <c r="G75" s="7"/>
      <c r="H75" s="2" t="n">
        <f aca="false">H74</f>
        <v>52</v>
      </c>
      <c r="K75" s="6" t="n">
        <f aca="false">'High scenario'!AG78</f>
        <v>7295143830.0137</v>
      </c>
      <c r="L75" s="6" t="n">
        <f aca="false">K75/$B$14*100</f>
        <v>142.360268453627</v>
      </c>
      <c r="M75" s="7"/>
      <c r="O75" s="5" t="n">
        <f aca="false">O71+1</f>
        <v>2031</v>
      </c>
      <c r="P75" s="6" t="n">
        <f aca="false">'Low scenario'!AG78</f>
        <v>6037345006.89337</v>
      </c>
      <c r="Q75" s="6" t="n">
        <f aca="false">P75/$B$14*100</f>
        <v>117.815093979702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6681699567.48181</v>
      </c>
      <c r="F76" s="9" t="n">
        <f aca="false">E76/$B$14*100</f>
        <v>130.389278994025</v>
      </c>
      <c r="G76" s="7"/>
      <c r="H76" s="2" t="n">
        <f aca="false">H75</f>
        <v>52</v>
      </c>
      <c r="K76" s="9" t="n">
        <f aca="false">'High scenario'!AG79</f>
        <v>7358196999.36281</v>
      </c>
      <c r="L76" s="9" t="n">
        <f aca="false">K76/$B$14*100</f>
        <v>143.590712475644</v>
      </c>
      <c r="M76" s="7"/>
      <c r="O76" s="7" t="n">
        <f aca="false">O72+1</f>
        <v>2031</v>
      </c>
      <c r="P76" s="9" t="n">
        <f aca="false">'Low scenario'!AG79</f>
        <v>6036524674.60224</v>
      </c>
      <c r="Q76" s="9" t="n">
        <f aca="false">P76/$B$14*100</f>
        <v>117.799085696944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6708721199.8212</v>
      </c>
      <c r="F77" s="9" t="n">
        <f aca="false">E77/$B$14*100</f>
        <v>130.916589616478</v>
      </c>
      <c r="G77" s="10" t="n">
        <f aca="false">AVERAGE(E75:E78)/AVERAGE(E71:E74)-1</f>
        <v>0.0235895147977128</v>
      </c>
      <c r="H77" s="2" t="n">
        <f aca="false">H76</f>
        <v>52</v>
      </c>
      <c r="K77" s="9" t="n">
        <f aca="false">'High scenario'!AG80</f>
        <v>7392640472.7705</v>
      </c>
      <c r="L77" s="9" t="n">
        <f aca="false">K77/$B$14*100</f>
        <v>144.262855785639</v>
      </c>
      <c r="M77" s="10" t="n">
        <f aca="false">AVERAGE(K75:K78)/AVERAGE(K71:K74)-1</f>
        <v>0.0271140877129654</v>
      </c>
      <c r="O77" s="7" t="n">
        <f aca="false">O73+1</f>
        <v>2031</v>
      </c>
      <c r="P77" s="9" t="n">
        <f aca="false">'Low scenario'!AG80</f>
        <v>6062804829.36114</v>
      </c>
      <c r="Q77" s="9" t="n">
        <f aca="false">P77/$B$14*100</f>
        <v>118.311926838073</v>
      </c>
      <c r="R77" s="10" t="n">
        <f aca="false">AVERAGE(P75:P78)/AVERAGE(P71:P74)-1</f>
        <v>0.0159187853593714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6779111186.33914</v>
      </c>
      <c r="F78" s="9" t="n">
        <f aca="false">E78/$B$14*100</f>
        <v>132.290207136658</v>
      </c>
      <c r="G78" s="7"/>
      <c r="H78" s="2" t="n">
        <f aca="false">H77</f>
        <v>52</v>
      </c>
      <c r="K78" s="9" t="n">
        <f aca="false">'High scenario'!AG81</f>
        <v>7483614443.37585</v>
      </c>
      <c r="L78" s="9" t="n">
        <f aca="false">K78/$B$14*100</f>
        <v>146.038157161382</v>
      </c>
      <c r="M78" s="7"/>
      <c r="O78" s="7" t="n">
        <f aca="false">O74+1</f>
        <v>2031</v>
      </c>
      <c r="P78" s="9" t="n">
        <f aca="false">'Low scenario'!AG81</f>
        <v>6068557963.79535</v>
      </c>
      <c r="Q78" s="9" t="n">
        <f aca="false">P78/$B$14*100</f>
        <v>118.424195736615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6787801768.25717</v>
      </c>
      <c r="F79" s="6" t="n">
        <f aca="false">E79/$B$14*100</f>
        <v>132.459798525628</v>
      </c>
      <c r="G79" s="7"/>
      <c r="H79" s="2" t="n">
        <f aca="false">H78</f>
        <v>52</v>
      </c>
      <c r="K79" s="6" t="n">
        <f aca="false">'High scenario'!AG82</f>
        <v>7534103975.64328</v>
      </c>
      <c r="L79" s="6" t="n">
        <f aca="false">K79/$B$14*100</f>
        <v>147.023429492562</v>
      </c>
      <c r="M79" s="7"/>
      <c r="O79" s="5" t="n">
        <f aca="false">O75+1</f>
        <v>2032</v>
      </c>
      <c r="P79" s="6" t="n">
        <f aca="false">'Low scenario'!AG82</f>
        <v>6084489657.54749</v>
      </c>
      <c r="Q79" s="6" t="n">
        <f aca="false">P79/$B$14*100</f>
        <v>118.735092992697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6801137055.94152</v>
      </c>
      <c r="F80" s="9" t="n">
        <f aca="false">E80/$B$14*100</f>
        <v>132.720028505857</v>
      </c>
      <c r="G80" s="7"/>
      <c r="H80" s="2" t="n">
        <f aca="false">H79</f>
        <v>52</v>
      </c>
      <c r="K80" s="9" t="n">
        <f aca="false">'High scenario'!AG83</f>
        <v>7581278070.22988</v>
      </c>
      <c r="L80" s="9" t="n">
        <f aca="false">K80/$B$14*100</f>
        <v>147.944003085885</v>
      </c>
      <c r="M80" s="7"/>
      <c r="O80" s="7" t="n">
        <f aca="false">O76+1</f>
        <v>2032</v>
      </c>
      <c r="P80" s="9" t="n">
        <f aca="false">'Low scenario'!AG83</f>
        <v>6108505368.00603</v>
      </c>
      <c r="Q80" s="9" t="n">
        <f aca="false">P80/$B$14*100</f>
        <v>119.203744888759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6827230314.00211</v>
      </c>
      <c r="F81" s="9" t="n">
        <f aca="false">E81/$B$14*100</f>
        <v>133.229222472267</v>
      </c>
      <c r="G81" s="10" t="n">
        <f aca="false">AVERAGE(E79:E82)/AVERAGE(E75:E78)-1</f>
        <v>0.0167900225463968</v>
      </c>
      <c r="H81" s="2" t="n">
        <f aca="false">H80</f>
        <v>52</v>
      </c>
      <c r="K81" s="9" t="n">
        <f aca="false">'High scenario'!AG84</f>
        <v>7621880461.88658</v>
      </c>
      <c r="L81" s="9" t="n">
        <f aca="false">K81/$B$14*100</f>
        <v>148.736333917297</v>
      </c>
      <c r="M81" s="10" t="n">
        <f aca="false">AVERAGE(K79:K82)/AVERAGE(K75:K78)-1</f>
        <v>0.0300618585803167</v>
      </c>
      <c r="O81" s="7" t="n">
        <f aca="false">O77+1</f>
        <v>2032</v>
      </c>
      <c r="P81" s="9" t="n">
        <f aca="false">'Low scenario'!AG84</f>
        <v>6132468836.49211</v>
      </c>
      <c r="Q81" s="9" t="n">
        <f aca="false">P81/$B$14*100</f>
        <v>119.671377314692</v>
      </c>
      <c r="R81" s="10" t="n">
        <f aca="false">AVERAGE(P79:P82)/AVERAGE(P75:P78)-1</f>
        <v>0.0113622061007177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6864844135.5159</v>
      </c>
      <c r="F82" s="9" t="n">
        <f aca="false">E82/$B$14*100</f>
        <v>133.963233185838</v>
      </c>
      <c r="G82" s="7"/>
      <c r="H82" s="2" t="n">
        <f aca="false">H81</f>
        <v>52</v>
      </c>
      <c r="K82" s="9" t="n">
        <f aca="false">'High scenario'!AG85</f>
        <v>7680047768.99895</v>
      </c>
      <c r="L82" s="9" t="n">
        <f aca="false">K82/$B$14*100</f>
        <v>149.871433327082</v>
      </c>
      <c r="M82" s="7"/>
      <c r="O82" s="7" t="n">
        <f aca="false">O78+1</f>
        <v>2032</v>
      </c>
      <c r="P82" s="9" t="n">
        <f aca="false">'Low scenario'!AG85</f>
        <v>6154793452.69926</v>
      </c>
      <c r="Q82" s="9" t="n">
        <f aca="false">P82/$B$14*100</f>
        <v>120.107028541101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6901317545.18018</v>
      </c>
      <c r="F83" s="6" t="n">
        <f aca="false">E83/$B$14*100</f>
        <v>134.674989459904</v>
      </c>
      <c r="G83" s="7"/>
      <c r="H83" s="2" t="n">
        <f aca="false">H82</f>
        <v>52</v>
      </c>
      <c r="K83" s="6" t="n">
        <f aca="false">'High scenario'!AG86</f>
        <v>7718517956.316</v>
      </c>
      <c r="L83" s="6" t="n">
        <f aca="false">K83/$B$14*100</f>
        <v>150.622155495353</v>
      </c>
      <c r="M83" s="7"/>
      <c r="O83" s="5" t="n">
        <f aca="false">O79+1</f>
        <v>2033</v>
      </c>
      <c r="P83" s="6" t="n">
        <f aca="false">'Low scenario'!AG86</f>
        <v>6158412212.51407</v>
      </c>
      <c r="Q83" s="6" t="n">
        <f aca="false">P83/$B$14*100</f>
        <v>120.177646424821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6930363338.65559</v>
      </c>
      <c r="F84" s="9" t="n">
        <f aca="false">E84/$B$14*100</f>
        <v>135.241800348484</v>
      </c>
      <c r="G84" s="7"/>
      <c r="H84" s="2" t="n">
        <f aca="false">H83</f>
        <v>52</v>
      </c>
      <c r="K84" s="9" t="n">
        <f aca="false">'High scenario'!AG87</f>
        <v>7754870119.17342</v>
      </c>
      <c r="L84" s="9" t="n">
        <f aca="false">K84/$B$14*100</f>
        <v>151.331545712165</v>
      </c>
      <c r="M84" s="7"/>
      <c r="O84" s="7" t="n">
        <f aca="false">O80+1</f>
        <v>2033</v>
      </c>
      <c r="P84" s="9" t="n">
        <f aca="false">'Low scenario'!AG87</f>
        <v>6179748977.4758</v>
      </c>
      <c r="Q84" s="9" t="n">
        <f aca="false">P84/$B$14*100</f>
        <v>120.594020338572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6994207435.47798</v>
      </c>
      <c r="F85" s="9" t="n">
        <f aca="false">E85/$B$14*100</f>
        <v>136.487678836228</v>
      </c>
      <c r="G85" s="10" t="n">
        <f aca="false">AVERAGE(E83:E86)/AVERAGE(E79:E82)-1</f>
        <v>0.0208348863804737</v>
      </c>
      <c r="H85" s="2" t="n">
        <f aca="false">H84</f>
        <v>52</v>
      </c>
      <c r="K85" s="9" t="n">
        <f aca="false">'High scenario'!AG88</f>
        <v>7795771524.2023</v>
      </c>
      <c r="L85" s="9" t="n">
        <f aca="false">K85/$B$14*100</f>
        <v>152.12971160659</v>
      </c>
      <c r="M85" s="10" t="n">
        <f aca="false">AVERAGE(K83:K86)/AVERAGE(K79:K82)-1</f>
        <v>0.0229956771012372</v>
      </c>
      <c r="O85" s="7" t="n">
        <f aca="false">O81+1</f>
        <v>2033</v>
      </c>
      <c r="P85" s="9" t="n">
        <f aca="false">'Low scenario'!AG88</f>
        <v>6215845934.59175</v>
      </c>
      <c r="Q85" s="9" t="n">
        <f aca="false">P85/$B$14*100</f>
        <v>121.298430371483</v>
      </c>
      <c r="R85" s="10" t="n">
        <f aca="false">AVERAGE(P83:P86)/AVERAGE(P79:P82)-1</f>
        <v>0.0130828157304186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7023521766.30504</v>
      </c>
      <c r="F86" s="9" t="n">
        <f aca="false">E86/$B$14*100</f>
        <v>137.059730066926</v>
      </c>
      <c r="G86" s="7"/>
      <c r="H86" s="2" t="n">
        <f aca="false">H85</f>
        <v>52</v>
      </c>
      <c r="K86" s="9" t="n">
        <f aca="false">'High scenario'!AG89</f>
        <v>7847617322.47946</v>
      </c>
      <c r="L86" s="9" t="n">
        <f aca="false">K86/$B$14*100</f>
        <v>153.141450639145</v>
      </c>
      <c r="M86" s="7"/>
      <c r="O86" s="7" t="n">
        <f aca="false">O82+1</f>
        <v>2033</v>
      </c>
      <c r="P86" s="9" t="n">
        <f aca="false">'Low scenario'!AG89</f>
        <v>6246520885.64532</v>
      </c>
      <c r="Q86" s="9" t="n">
        <f aca="false">P86/$B$14*100</f>
        <v>121.897033273432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7031672146.25127</v>
      </c>
      <c r="F87" s="6" t="n">
        <f aca="false">E87/$B$14*100</f>
        <v>137.218779744928</v>
      </c>
      <c r="G87" s="7"/>
      <c r="H87" s="2" t="n">
        <f aca="false">H86</f>
        <v>52</v>
      </c>
      <c r="K87" s="6" t="n">
        <f aca="false">'High scenario'!AG90</f>
        <v>7912812134.08483</v>
      </c>
      <c r="L87" s="6" t="n">
        <f aca="false">K87/$B$14*100</f>
        <v>154.413687499472</v>
      </c>
      <c r="M87" s="7"/>
      <c r="O87" s="5" t="n">
        <f aca="false">O83+1</f>
        <v>2034</v>
      </c>
      <c r="P87" s="6" t="n">
        <f aca="false">'Low scenario'!AG90</f>
        <v>6315205155.85842</v>
      </c>
      <c r="Q87" s="6" t="n">
        <f aca="false">P87/$B$14*100</f>
        <v>123.237364783533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7051058739.53717</v>
      </c>
      <c r="F88" s="9" t="n">
        <f aca="false">E88/$B$14*100</f>
        <v>137.5970972516</v>
      </c>
      <c r="G88" s="7"/>
      <c r="H88" s="2" t="n">
        <f aca="false">H87</f>
        <v>52</v>
      </c>
      <c r="K88" s="9" t="n">
        <f aca="false">'High scenario'!AG91</f>
        <v>7957615171.89696</v>
      </c>
      <c r="L88" s="9" t="n">
        <f aca="false">K88/$B$14*100</f>
        <v>155.287991370525</v>
      </c>
      <c r="M88" s="7"/>
      <c r="O88" s="7" t="n">
        <f aca="false">O84+1</f>
        <v>2034</v>
      </c>
      <c r="P88" s="9" t="n">
        <f aca="false">'Low scenario'!AG91</f>
        <v>6351012459.65586</v>
      </c>
      <c r="Q88" s="9" t="n">
        <f aca="false">P88/$B$14*100</f>
        <v>123.936122409151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7096026281.40705</v>
      </c>
      <c r="F89" s="9" t="n">
        <f aca="false">E89/$B$14*100</f>
        <v>138.474611318692</v>
      </c>
      <c r="G89" s="10" t="n">
        <f aca="false">AVERAGE(E87:E90)/AVERAGE(E83:E86)-1</f>
        <v>0.0180367091103002</v>
      </c>
      <c r="H89" s="2" t="n">
        <f aca="false">H88</f>
        <v>52</v>
      </c>
      <c r="K89" s="9" t="n">
        <f aca="false">'High scenario'!AG92</f>
        <v>8010660215.48893</v>
      </c>
      <c r="L89" s="9" t="n">
        <f aca="false">K89/$B$14*100</f>
        <v>156.323132941664</v>
      </c>
      <c r="M89" s="10" t="n">
        <f aca="false">AVERAGE(K87:K90)/AVERAGE(K83:K86)-1</f>
        <v>0.0266454453875307</v>
      </c>
      <c r="O89" s="7" t="n">
        <f aca="false">O85+1</f>
        <v>2034</v>
      </c>
      <c r="P89" s="9" t="n">
        <f aca="false">'Low scenario'!AG92</f>
        <v>6358863063.34476</v>
      </c>
      <c r="Q89" s="9" t="n">
        <f aca="false">P89/$B$14*100</f>
        <v>124.089322136903</v>
      </c>
      <c r="R89" s="10" t="n">
        <f aca="false">AVERAGE(P87:P90)/AVERAGE(P83:P86)-1</f>
        <v>0.0238570996634093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7172964627.03106</v>
      </c>
      <c r="F90" s="9" t="n">
        <f aca="false">E90/$B$14*100</f>
        <v>139.976016060343</v>
      </c>
      <c r="G90" s="7"/>
      <c r="H90" s="2" t="n">
        <f aca="false">H89</f>
        <v>52</v>
      </c>
      <c r="K90" s="9" t="n">
        <f aca="false">'High scenario'!AG93</f>
        <v>8064809780.81613</v>
      </c>
      <c r="L90" s="9" t="n">
        <f aca="false">K90/$B$14*100</f>
        <v>157.379828578687</v>
      </c>
      <c r="M90" s="7"/>
      <c r="O90" s="7" t="n">
        <f aca="false">O86+1</f>
        <v>2034</v>
      </c>
      <c r="P90" s="9" t="n">
        <f aca="false">'Low scenario'!AG93</f>
        <v>6367115999.81305</v>
      </c>
      <c r="Q90" s="9" t="n">
        <f aca="false">P90/$B$14*100</f>
        <v>124.250373142687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7185658789.21008</v>
      </c>
      <c r="F91" s="6" t="n">
        <f aca="false">E91/$B$14*100</f>
        <v>140.223734868596</v>
      </c>
      <c r="G91" s="7"/>
      <c r="H91" s="2" t="n">
        <f aca="false">H90</f>
        <v>52</v>
      </c>
      <c r="K91" s="6" t="n">
        <f aca="false">'High scenario'!AG94</f>
        <v>8125501932.93623</v>
      </c>
      <c r="L91" s="6" t="n">
        <f aca="false">K91/$B$14*100</f>
        <v>158.564198794021</v>
      </c>
      <c r="M91" s="7"/>
      <c r="O91" s="5" t="n">
        <f aca="false">O87+1</f>
        <v>2035</v>
      </c>
      <c r="P91" s="6" t="n">
        <f aca="false">'Low scenario'!AG94</f>
        <v>6372025249.12912</v>
      </c>
      <c r="Q91" s="6" t="n">
        <f aca="false">P91/$B$14*100</f>
        <v>124.346174139463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7237542150.1075</v>
      </c>
      <c r="F92" s="9" t="n">
        <f aca="false">E92/$B$14*100</f>
        <v>141.236206912703</v>
      </c>
      <c r="G92" s="7"/>
      <c r="H92" s="2" t="n">
        <f aca="false">H91</f>
        <v>52</v>
      </c>
      <c r="K92" s="9" t="n">
        <f aca="false">'High scenario'!AG95</f>
        <v>8172078795.66158</v>
      </c>
      <c r="L92" s="9" t="n">
        <f aca="false">K92/$B$14*100</f>
        <v>159.473117772976</v>
      </c>
      <c r="M92" s="7"/>
      <c r="O92" s="7" t="n">
        <f aca="false">O88+1</f>
        <v>2035</v>
      </c>
      <c r="P92" s="9" t="n">
        <f aca="false">'Low scenario'!AG95</f>
        <v>6370921655.61237</v>
      </c>
      <c r="Q92" s="9" t="n">
        <f aca="false">P92/$B$14*100</f>
        <v>124.324638187195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7252752566.85942</v>
      </c>
      <c r="F93" s="9" t="n">
        <f aca="false">E93/$B$14*100</f>
        <v>141.533028889425</v>
      </c>
      <c r="G93" s="10" t="n">
        <f aca="false">AVERAGE(E91:E94)/AVERAGE(E87:E90)-1</f>
        <v>0.0219762324876422</v>
      </c>
      <c r="H93" s="2" t="n">
        <f aca="false">H92</f>
        <v>52</v>
      </c>
      <c r="K93" s="9" t="n">
        <f aca="false">'High scenario'!AG96</f>
        <v>8201010384.15108</v>
      </c>
      <c r="L93" s="9" t="n">
        <f aca="false">K93/$B$14*100</f>
        <v>160.03770002113</v>
      </c>
      <c r="M93" s="10" t="n">
        <f aca="false">AVERAGE(K91:K94)/AVERAGE(K87:K90)-1</f>
        <v>0.0262669413872856</v>
      </c>
      <c r="O93" s="7" t="n">
        <f aca="false">O89+1</f>
        <v>2035</v>
      </c>
      <c r="P93" s="9" t="n">
        <f aca="false">'Low scenario'!AG96</f>
        <v>6419085799.51039</v>
      </c>
      <c r="Q93" s="9" t="n">
        <f aca="false">P93/$B$14*100</f>
        <v>125.264531987089</v>
      </c>
      <c r="R93" s="10" t="n">
        <f aca="false">AVERAGE(P91:P94)/AVERAGE(P87:P90)-1</f>
        <v>0.00970306786997344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7298832317.62444</v>
      </c>
      <c r="F94" s="9" t="n">
        <f aca="false">E94/$B$14*100</f>
        <v>142.432247032623</v>
      </c>
      <c r="G94" s="7"/>
      <c r="H94" s="2" t="n">
        <f aca="false">H93</f>
        <v>52</v>
      </c>
      <c r="K94" s="9" t="n">
        <f aca="false">'High scenario'!AG97</f>
        <v>8286427201.54138</v>
      </c>
      <c r="L94" s="9" t="n">
        <f aca="false">K94/$B$14*100</f>
        <v>161.704556951916</v>
      </c>
      <c r="M94" s="7"/>
      <c r="O94" s="7" t="n">
        <f aca="false">O90+1</f>
        <v>2035</v>
      </c>
      <c r="P94" s="9" t="n">
        <f aca="false">'Low scenario'!AG97</f>
        <v>6476546182.16108</v>
      </c>
      <c r="Q94" s="9" t="n">
        <f aca="false">P94/$B$14*100</f>
        <v>126.385836198521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7300865248.85945</v>
      </c>
      <c r="F95" s="6" t="n">
        <f aca="false">E95/$B$14*100</f>
        <v>142.471918441865</v>
      </c>
      <c r="G95" s="7"/>
      <c r="H95" s="2" t="n">
        <f aca="false">H94</f>
        <v>52</v>
      </c>
      <c r="K95" s="6" t="n">
        <f aca="false">'High scenario'!AG98</f>
        <v>8354842232.50136</v>
      </c>
      <c r="L95" s="6" t="n">
        <f aca="false">K95/$B$14*100</f>
        <v>163.03963442272</v>
      </c>
      <c r="M95" s="7"/>
      <c r="O95" s="5" t="n">
        <f aca="false">O91+1</f>
        <v>2036</v>
      </c>
      <c r="P95" s="6" t="n">
        <f aca="false">'Low scenario'!AG98</f>
        <v>6491293674.84402</v>
      </c>
      <c r="Q95" s="6" t="n">
        <f aca="false">P95/$B$14*100</f>
        <v>126.673624495268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7327651193.89568</v>
      </c>
      <c r="F96" s="9" t="n">
        <f aca="false">E96/$B$14*100</f>
        <v>142.994629770798</v>
      </c>
      <c r="G96" s="7"/>
      <c r="H96" s="2" t="n">
        <f aca="false">H95</f>
        <v>52</v>
      </c>
      <c r="K96" s="9" t="n">
        <f aca="false">'High scenario'!AG99</f>
        <v>8379254469.70771</v>
      </c>
      <c r="L96" s="9" t="n">
        <f aca="false">K96/$B$14*100</f>
        <v>163.516024295659</v>
      </c>
      <c r="M96" s="7"/>
      <c r="O96" s="7" t="n">
        <f aca="false">O92+1</f>
        <v>2036</v>
      </c>
      <c r="P96" s="9" t="n">
        <f aca="false">'Low scenario'!AG99</f>
        <v>6467858469.40842</v>
      </c>
      <c r="Q96" s="9" t="n">
        <f aca="false">P96/$B$14*100</f>
        <v>126.216300799558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7353125321.04921</v>
      </c>
      <c r="F97" s="9" t="n">
        <f aca="false">E97/$B$14*100</f>
        <v>143.49174177636</v>
      </c>
      <c r="G97" s="10" t="n">
        <f aca="false">AVERAGE(E95:E98)/AVERAGE(E91:E94)-1</f>
        <v>0.0127302606324717</v>
      </c>
      <c r="H97" s="2" t="n">
        <f aca="false">H96</f>
        <v>52</v>
      </c>
      <c r="K97" s="9" t="n">
        <f aca="false">'High scenario'!AG100</f>
        <v>8411348603.61814</v>
      </c>
      <c r="L97" s="9" t="n">
        <f aca="false">K97/$B$14*100</f>
        <v>164.142321682761</v>
      </c>
      <c r="M97" s="10" t="n">
        <f aca="false">AVERAGE(K95:K98)/AVERAGE(K91:K94)-1</f>
        <v>0.0236966557379241</v>
      </c>
      <c r="O97" s="7" t="n">
        <f aca="false">O93+1</f>
        <v>2036</v>
      </c>
      <c r="P97" s="9" t="n">
        <f aca="false">'Low scenario'!AG100</f>
        <v>6486900390.06604</v>
      </c>
      <c r="Q97" s="9" t="n">
        <f aca="false">P97/$B$14*100</f>
        <v>126.58789223077</v>
      </c>
      <c r="R97" s="10" t="n">
        <f aca="false">AVERAGE(P95:P98)/AVERAGE(P91:P94)-1</f>
        <v>0.0128380723816595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7362000635.30412</v>
      </c>
      <c r="F98" s="9" t="n">
        <f aca="false">E98/$B$14*100</f>
        <v>143.664938103859</v>
      </c>
      <c r="G98" s="7"/>
      <c r="H98" s="2" t="n">
        <f aca="false">H97</f>
        <v>52</v>
      </c>
      <c r="K98" s="9" t="n">
        <f aca="false">'High scenario'!AG101</f>
        <v>8416468300.81833</v>
      </c>
      <c r="L98" s="9" t="n">
        <f aca="false">K98/$B$14*100</f>
        <v>164.242229441238</v>
      </c>
      <c r="M98" s="7"/>
      <c r="O98" s="7" t="n">
        <f aca="false">O94+1</f>
        <v>2036</v>
      </c>
      <c r="P98" s="9" t="n">
        <f aca="false">'Low scenario'!AG101</f>
        <v>6521676283.60113</v>
      </c>
      <c r="Q98" s="9" t="n">
        <f aca="false">P98/$B$14*100</f>
        <v>127.266522516166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7404312652.50297</v>
      </c>
      <c r="F99" s="6" t="n">
        <f aca="false">E99/$B$14*100</f>
        <v>144.490631231726</v>
      </c>
      <c r="G99" s="7"/>
      <c r="H99" s="2" t="n">
        <f aca="false">H98</f>
        <v>52</v>
      </c>
      <c r="K99" s="6" t="n">
        <f aca="false">'High scenario'!AG102</f>
        <v>8472199769.43881</v>
      </c>
      <c r="L99" s="6" t="n">
        <f aca="false">K99/$B$14*100</f>
        <v>165.329794953172</v>
      </c>
      <c r="M99" s="7"/>
      <c r="O99" s="5" t="n">
        <f aca="false">O95+1</f>
        <v>2037</v>
      </c>
      <c r="P99" s="6" t="n">
        <f aca="false">'Low scenario'!AG102</f>
        <v>6512229124.63781</v>
      </c>
      <c r="Q99" s="6" t="n">
        <f aca="false">P99/$B$14*100</f>
        <v>127.082166989054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7459307733.34795</v>
      </c>
      <c r="F100" s="9" t="n">
        <f aca="false">E100/$B$14*100</f>
        <v>145.563826586766</v>
      </c>
      <c r="G100" s="7"/>
      <c r="H100" s="2" t="n">
        <f aca="false">H99</f>
        <v>52</v>
      </c>
      <c r="K100" s="9" t="n">
        <f aca="false">'High scenario'!AG103</f>
        <v>8542679135.79077</v>
      </c>
      <c r="L100" s="9" t="n">
        <f aca="false">K100/$B$14*100</f>
        <v>166.705156666128</v>
      </c>
      <c r="M100" s="7"/>
      <c r="O100" s="7" t="n">
        <f aca="false">O96+1</f>
        <v>2037</v>
      </c>
      <c r="P100" s="9" t="n">
        <f aca="false">'Low scenario'!AG103</f>
        <v>6529249066.11665</v>
      </c>
      <c r="Q100" s="9" t="n">
        <f aca="false">P100/$B$14*100</f>
        <v>127.4143007337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7486265384.83698</v>
      </c>
      <c r="F101" s="9" t="n">
        <f aca="false">E101/$B$14*100</f>
        <v>146.08988866207</v>
      </c>
      <c r="G101" s="10" t="n">
        <f aca="false">AVERAGE(E99:E102)/AVERAGE(E95:E98)-1</f>
        <v>0.0174759410068868</v>
      </c>
      <c r="H101" s="2" t="n">
        <f aca="false">H100</f>
        <v>52</v>
      </c>
      <c r="K101" s="9" t="n">
        <f aca="false">'High scenario'!AG104</f>
        <v>8628845961.15702</v>
      </c>
      <c r="L101" s="9" t="n">
        <f aca="false">K101/$B$14*100</f>
        <v>168.386649543687</v>
      </c>
      <c r="M101" s="10" t="n">
        <f aca="false">AVERAGE(K99:K102)/AVERAGE(K95:K98)-1</f>
        <v>0.0231407555955545</v>
      </c>
      <c r="O101" s="7" t="n">
        <f aca="false">O97+1</f>
        <v>2037</v>
      </c>
      <c r="P101" s="9" t="n">
        <f aca="false">'Low scenario'!AG104</f>
        <v>6506791448.2736</v>
      </c>
      <c r="Q101" s="9" t="n">
        <f aca="false">P101/$B$14*100</f>
        <v>126.976054061741</v>
      </c>
      <c r="R101" s="10" t="n">
        <f aca="false">AVERAGE(P99:P102)/AVERAGE(P95:P98)-1</f>
        <v>0.00506772235517494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7506564391.91457</v>
      </c>
      <c r="F102" s="9" t="n">
        <f aca="false">E102/$B$14*100</f>
        <v>146.486011365644</v>
      </c>
      <c r="G102" s="7"/>
      <c r="H102" s="2" t="n">
        <f aca="false">H101</f>
        <v>52</v>
      </c>
      <c r="K102" s="9" t="n">
        <f aca="false">'High scenario'!AG105</f>
        <v>8694836780.34944</v>
      </c>
      <c r="L102" s="9" t="n">
        <f aca="false">K102/$B$14*100</f>
        <v>169.674420005053</v>
      </c>
      <c r="M102" s="7"/>
      <c r="O102" s="7" t="n">
        <f aca="false">O98+1</f>
        <v>2037</v>
      </c>
      <c r="P102" s="9" t="n">
        <f aca="false">'Low scenario'!AG105</f>
        <v>6551056418.73526</v>
      </c>
      <c r="Q102" s="9" t="n">
        <f aca="false">P102/$B$14*100</f>
        <v>127.839857877656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7550870406.35851</v>
      </c>
      <c r="F103" s="6" t="n">
        <f aca="false">E103/$B$14*100</f>
        <v>147.350616129761</v>
      </c>
      <c r="G103" s="7"/>
      <c r="H103" s="2" t="n">
        <f aca="false">H102</f>
        <v>52</v>
      </c>
      <c r="K103" s="6" t="n">
        <f aca="false">'High scenario'!AG106</f>
        <v>8759253983.65969</v>
      </c>
      <c r="L103" s="6" t="n">
        <f aca="false">K103/$B$14*100</f>
        <v>170.931482315264</v>
      </c>
      <c r="M103" s="7"/>
      <c r="O103" s="5" t="n">
        <f aca="false">O99+1</f>
        <v>2038</v>
      </c>
      <c r="P103" s="6" t="n">
        <f aca="false">'Low scenario'!AG106</f>
        <v>6555205299.2415</v>
      </c>
      <c r="Q103" s="6" t="n">
        <f aca="false">P103/$B$14*100</f>
        <v>127.920820742325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7587161379.26771</v>
      </c>
      <c r="F104" s="9" t="n">
        <f aca="false">E104/$B$14*100</f>
        <v>148.058812262172</v>
      </c>
      <c r="G104" s="7"/>
      <c r="H104" s="2" t="n">
        <f aca="false">H103</f>
        <v>52</v>
      </c>
      <c r="K104" s="9" t="n">
        <f aca="false">'High scenario'!AG107</f>
        <v>8810823829.47215</v>
      </c>
      <c r="L104" s="9" t="n">
        <f aca="false">K104/$B$14*100</f>
        <v>171.937836304307</v>
      </c>
      <c r="M104" s="7"/>
      <c r="O104" s="7" t="n">
        <f aca="false">O100+1</f>
        <v>2038</v>
      </c>
      <c r="P104" s="9" t="n">
        <f aca="false">'Low scenario'!AG107</f>
        <v>6582122746.55807</v>
      </c>
      <c r="Q104" s="9" t="n">
        <f aca="false">P104/$B$14*100</f>
        <v>128.446098257801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7604385311.52719</v>
      </c>
      <c r="F105" s="9" t="n">
        <f aca="false">E105/$B$14*100</f>
        <v>148.394926762095</v>
      </c>
      <c r="G105" s="10" t="n">
        <f aca="false">AVERAGE(E103:E106)/AVERAGE(E99:E102)-1</f>
        <v>0.0177990803515347</v>
      </c>
      <c r="H105" s="2" t="n">
        <f aca="false">H104</f>
        <v>52</v>
      </c>
      <c r="K105" s="9" t="n">
        <f aca="false">'High scenario'!AG108</f>
        <v>8867725208.86159</v>
      </c>
      <c r="L105" s="9" t="n">
        <f aca="false">K105/$B$14*100</f>
        <v>173.048231909111</v>
      </c>
      <c r="M105" s="10" t="n">
        <f aca="false">AVERAGE(K103:K106)/AVERAGE(K99:K102)-1</f>
        <v>0.0306698568973582</v>
      </c>
      <c r="O105" s="7" t="n">
        <f aca="false">O101+1</f>
        <v>2038</v>
      </c>
      <c r="P105" s="9" t="n">
        <f aca="false">'Low scenario'!AG108</f>
        <v>6588790525.27476</v>
      </c>
      <c r="Q105" s="9" t="n">
        <f aca="false">P105/$B$14*100</f>
        <v>128.576215879909</v>
      </c>
      <c r="R105" s="10" t="n">
        <f aca="false">AVERAGE(P103:P106)/AVERAGE(P99:P102)-1</f>
        <v>0.0103797760775362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7645450420.90481</v>
      </c>
      <c r="F106" s="9" t="n">
        <f aca="false">E106/$B$14*100</f>
        <v>149.196287246726</v>
      </c>
      <c r="G106" s="7"/>
      <c r="H106" s="2" t="n">
        <f aca="false">H105</f>
        <v>52</v>
      </c>
      <c r="K106" s="9" t="n">
        <f aca="false">'High scenario'!AG109</f>
        <v>8953917396.50912</v>
      </c>
      <c r="L106" s="9" t="n">
        <f aca="false">K106/$B$14*100</f>
        <v>174.730219716072</v>
      </c>
      <c r="M106" s="7"/>
      <c r="O106" s="7" t="n">
        <f aca="false">O102+1</f>
        <v>2038</v>
      </c>
      <c r="P106" s="9" t="n">
        <f aca="false">'Low scenario'!AG109</f>
        <v>6644112646.94316</v>
      </c>
      <c r="Q106" s="9" t="n">
        <f aca="false">P106/$B$14*100</f>
        <v>129.655793236525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7698342803.1472</v>
      </c>
      <c r="F107" s="6" t="n">
        <f aca="false">E107/$B$14*100</f>
        <v>150.228449725031</v>
      </c>
      <c r="G107" s="7"/>
      <c r="H107" s="2" t="n">
        <f aca="false">H106</f>
        <v>52</v>
      </c>
      <c r="K107" s="6" t="n">
        <f aca="false">'High scenario'!AG110</f>
        <v>9009354957.75513</v>
      </c>
      <c r="L107" s="6" t="n">
        <f aca="false">K107/$B$14*100</f>
        <v>175.812049805415</v>
      </c>
      <c r="M107" s="7"/>
      <c r="O107" s="5" t="n">
        <f aca="false">O103+1</f>
        <v>2039</v>
      </c>
      <c r="P107" s="6" t="n">
        <f aca="false">'Low scenario'!AG110</f>
        <v>6656551870.356</v>
      </c>
      <c r="Q107" s="6" t="n">
        <f aca="false">P107/$B$14*100</f>
        <v>129.898537070734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7736600643.91132</v>
      </c>
      <c r="F108" s="9" t="n">
        <f aca="false">E108/$B$14*100</f>
        <v>150.975028080242</v>
      </c>
      <c r="G108" s="7"/>
      <c r="H108" s="2" t="n">
        <f aca="false">H107</f>
        <v>52</v>
      </c>
      <c r="K108" s="9" t="n">
        <f aca="false">'High scenario'!AG111</f>
        <v>9060450197.91279</v>
      </c>
      <c r="L108" s="9" t="n">
        <f aca="false">K108/$B$14*100</f>
        <v>176.809142155483</v>
      </c>
      <c r="M108" s="7"/>
      <c r="O108" s="7" t="n">
        <f aca="false">O104+1</f>
        <v>2039</v>
      </c>
      <c r="P108" s="9" t="n">
        <f aca="false">'Low scenario'!AG111</f>
        <v>6644879832.23828</v>
      </c>
      <c r="Q108" s="9" t="n">
        <f aca="false">P108/$B$14*100</f>
        <v>129.670764388172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7782035356.33388</v>
      </c>
      <c r="F109" s="9" t="n">
        <f aca="false">E109/$B$14*100</f>
        <v>151.86165869484</v>
      </c>
      <c r="G109" s="10" t="n">
        <f aca="false">AVERAGE(E107:E110)/AVERAGE(E103:E106)-1</f>
        <v>0.0212504616681608</v>
      </c>
      <c r="H109" s="2" t="n">
        <f aca="false">H108</f>
        <v>52</v>
      </c>
      <c r="K109" s="9" t="n">
        <f aca="false">'High scenario'!AG112</f>
        <v>9103767178.6537</v>
      </c>
      <c r="L109" s="9" t="n">
        <f aca="false">K109/$B$14*100</f>
        <v>177.654446532006</v>
      </c>
      <c r="M109" s="10" t="n">
        <f aca="false">AVERAGE(K107:K110)/AVERAGE(K103:K106)-1</f>
        <v>0.0268525404238968</v>
      </c>
      <c r="O109" s="7" t="n">
        <f aca="false">O105+1</f>
        <v>2039</v>
      </c>
      <c r="P109" s="9" t="n">
        <f aca="false">'Low scenario'!AG112</f>
        <v>6658567777.5349</v>
      </c>
      <c r="Q109" s="9" t="n">
        <f aca="false">P109/$B$14*100</f>
        <v>129.937876265938</v>
      </c>
      <c r="R109" s="10" t="n">
        <f aca="false">AVERAGE(P107:P110)/AVERAGE(P103:P106)-1</f>
        <v>0.00962897364864057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7816644928.53546</v>
      </c>
      <c r="F110" s="9" t="n">
        <f aca="false">E110/$B$14*100</f>
        <v>152.537043321173</v>
      </c>
      <c r="G110" s="7"/>
      <c r="H110" s="2" t="n">
        <f aca="false">H109</f>
        <v>52</v>
      </c>
      <c r="K110" s="9" t="n">
        <f aca="false">'High scenario'!AG113</f>
        <v>9168505687.39003</v>
      </c>
      <c r="L110" s="9" t="n">
        <f aca="false">K110/$B$14*100</f>
        <v>178.917778921022</v>
      </c>
      <c r="M110" s="7"/>
      <c r="O110" s="7" t="n">
        <f aca="false">O106+1</f>
        <v>2039</v>
      </c>
      <c r="P110" s="9" t="n">
        <f aca="false">'Low scenario'!AG113</f>
        <v>6664149999.39517</v>
      </c>
      <c r="Q110" s="9" t="n">
        <f aca="false">P110/$B$14*100</f>
        <v>130.046809910169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7821552042.09274</v>
      </c>
      <c r="F111" s="6" t="n">
        <f aca="false">E111/$B$14*100</f>
        <v>152.632802639924</v>
      </c>
      <c r="G111" s="7"/>
      <c r="H111" s="2" t="n">
        <f aca="false">H110</f>
        <v>52</v>
      </c>
      <c r="K111" s="6" t="n">
        <f aca="false">'High scenario'!AG114</f>
        <v>9244632190.34446</v>
      </c>
      <c r="L111" s="6" t="n">
        <f aca="false">K111/$B$14*100</f>
        <v>180.403341049687</v>
      </c>
      <c r="M111" s="7"/>
      <c r="O111" s="5" t="n">
        <f aca="false">O107+1</f>
        <v>2040</v>
      </c>
      <c r="P111" s="6" t="n">
        <f aca="false">'Low scenario'!AG114</f>
        <v>6679187663.14135</v>
      </c>
      <c r="Q111" s="6" t="n">
        <f aca="false">P111/$B$14*100</f>
        <v>130.34026071768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7868245180.75863</v>
      </c>
      <c r="F112" s="9" t="n">
        <f aca="false">E112/$B$14*100</f>
        <v>153.543990672717</v>
      </c>
      <c r="G112" s="7"/>
      <c r="H112" s="2" t="n">
        <f aca="false">H111</f>
        <v>52</v>
      </c>
      <c r="K112" s="9" t="n">
        <f aca="false">'High scenario'!AG115</f>
        <v>9293464775.55199</v>
      </c>
      <c r="L112" s="9" t="n">
        <f aca="false">K112/$B$14*100</f>
        <v>181.356279072763</v>
      </c>
      <c r="M112" s="7"/>
      <c r="O112" s="7" t="n">
        <f aca="false">O108+1</f>
        <v>2040</v>
      </c>
      <c r="P112" s="9" t="n">
        <f aca="false">'Low scenario'!AG115</f>
        <v>6724619484.05937</v>
      </c>
      <c r="Q112" s="9" t="n">
        <f aca="false">P112/$B$14*100</f>
        <v>131.226834906336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7891465688.68665</v>
      </c>
      <c r="F113" s="9" t="n">
        <f aca="false">E113/$B$14*100</f>
        <v>153.997124677925</v>
      </c>
      <c r="G113" s="10" t="n">
        <f aca="false">AVERAGE(E111:E114)/AVERAGE(E107:E110)-1</f>
        <v>0.0152884427483422</v>
      </c>
      <c r="H113" s="2" t="n">
        <f aca="false">H112</f>
        <v>52</v>
      </c>
      <c r="K113" s="9" t="n">
        <f aca="false">'High scenario'!AG116</f>
        <v>9312955431.43365</v>
      </c>
      <c r="L113" s="9" t="n">
        <f aca="false">K113/$B$14*100</f>
        <v>181.736627297322</v>
      </c>
      <c r="M113" s="10" t="n">
        <f aca="false">AVERAGE(K111:K114)/AVERAGE(K107:K110)-1</f>
        <v>0.0233151086013592</v>
      </c>
      <c r="O113" s="7" t="n">
        <f aca="false">O109+1</f>
        <v>2040</v>
      </c>
      <c r="P113" s="9" t="n">
        <f aca="false">'Low scenario'!AG116</f>
        <v>6747606821.88395</v>
      </c>
      <c r="Q113" s="9" t="n">
        <f aca="false">P113/$B$14*100</f>
        <v>131.675418739636</v>
      </c>
      <c r="R113" s="10" t="n">
        <f aca="false">AVERAGE(P111:P114)/AVERAGE(P107:P110)-1</f>
        <v>0.0103149274889511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7926816600.08902</v>
      </c>
      <c r="F114" s="9" t="n">
        <f aca="false">E114/$B$14*100</f>
        <v>154.686976085189</v>
      </c>
      <c r="G114" s="7"/>
      <c r="H114" s="2" t="n">
        <f aca="false">H113</f>
        <v>52</v>
      </c>
      <c r="K114" s="9" t="n">
        <f aca="false">'High scenario'!AG117</f>
        <v>9338345120.25684</v>
      </c>
      <c r="L114" s="9" t="n">
        <f aca="false">K114/$B$14*100</f>
        <v>182.232091540529</v>
      </c>
      <c r="M114" s="7"/>
      <c r="O114" s="7" t="n">
        <f aca="false">O110+1</f>
        <v>2040</v>
      </c>
      <c r="P114" s="9" t="n">
        <f aca="false">'Low scenario'!AG117</f>
        <v>6747361681.77597</v>
      </c>
      <c r="Q114" s="9" t="n">
        <f aca="false">P114/$B$14*100</f>
        <v>131.670634980413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false" showOutlineSymbols="true" defaultGridColor="true" view="normal" topLeftCell="A175" colorId="64" zoomScale="85" zoomScaleNormal="85" zoomScalePageLayoutView="100" workbookViewId="0">
      <pane xSplit="1" ySplit="0" topLeftCell="B175" activePane="topRight" state="frozen"/>
      <selection pane="topLeft" activeCell="A175" activeCellId="0" sqref="A175"/>
      <selection pane="topRight" activeCell="N204" activeCellId="0" sqref="N204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0.00115825366281497</v>
      </c>
      <c r="D25" s="109" t="n">
        <f aca="false">C25</f>
        <v>0.00115825366281497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-0.0153813483661032</v>
      </c>
      <c r="D27" s="101" t="n">
        <f aca="false">'Central scenario'!BO5+SUM($C108:$J108)-$H108-$F108-SUM($K108:$R108)</f>
        <v>-0.0192253939599371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-0.0181552597891607</v>
      </c>
      <c r="D28" s="101" t="n">
        <f aca="false">'Central scenario'!BO6+SUM($C109:$J109)-$H109-$F109-SUM($K109:$R109)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-0.00941408774439182</v>
      </c>
      <c r="D29" s="101" t="n">
        <f aca="false">'Central scenario'!BO7+SUM($C110:$J110)-$F110-SUM($K110:$R110)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-0.013528367924723</v>
      </c>
      <c r="D30" s="101" t="n">
        <f aca="false">'Central scenario'!BO8+SUM($C111:$J111)-$F111-SUM($K111:$R111)</f>
        <v>-0.0262632888618606</v>
      </c>
      <c r="E30" s="103"/>
      <c r="F30" s="103"/>
      <c r="G30" s="103"/>
      <c r="H30" s="103"/>
      <c r="I30" s="103"/>
    </row>
    <row r="31" customFormat="false" ht="13.25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-0.0227760828375042</v>
      </c>
      <c r="D31" s="101" t="n">
        <f aca="false">'Central scenario'!$BO9+F127</f>
        <v>-0.0341484310642255</v>
      </c>
      <c r="E31" s="103" t="n">
        <f aca="false">'Low scenario'!$AL9+SUM($D$114:$J$114)-SUM($K$114:$Q$114)</f>
        <v>-0.0233049904740931</v>
      </c>
      <c r="F31" s="103" t="n">
        <f aca="false">'Low scenario'!$BO9+F127</f>
        <v>-0.0346885932393982</v>
      </c>
      <c r="G31" s="103" t="n">
        <f aca="false">'High scenario'!$AL9+SUM($D$114:$J$114)-SUM($K$114:$Q$114)</f>
        <v>-0.022785775009722</v>
      </c>
      <c r="H31" s="103" t="n">
        <f aca="false">'High scenario'!$BO9+F127</f>
        <v>-0.0341576133741734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-0.0134613658133236</v>
      </c>
      <c r="D32" s="101" t="n">
        <f aca="false">'Central scenario'!$BO10+F128</f>
        <v>-0.0253407392858474</v>
      </c>
      <c r="E32" s="103" t="n">
        <f aca="false">'Low scenario'!$AL10+SUM($D$114:$J$114)-SUM($K$114:$Q$114)</f>
        <v>-0.0139621080790164</v>
      </c>
      <c r="F32" s="103" t="n">
        <f aca="false">'Low scenario'!$BO10+F128</f>
        <v>-0.0258557644795043</v>
      </c>
      <c r="G32" s="103" t="n">
        <f aca="false">'High scenario'!$AL10+SUM($D$114:$J$114)-SUM($K$114:$Q$114)</f>
        <v>-0.0154621764739461</v>
      </c>
      <c r="H32" s="103" t="n">
        <f aca="false">'High scenario'!$BO10+F128</f>
        <v>-0.0273920670406811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-0.0177613530368719</v>
      </c>
      <c r="D33" s="101" t="n">
        <f aca="false">'Central scenario'!$BO11+F129</f>
        <v>-0.0297838064032899</v>
      </c>
      <c r="E33" s="103" t="n">
        <f aca="false">'Low scenario'!$AL11+SUM($D$114:$J$114)-SUM($K$114:$Q$114)</f>
        <v>-0.0172192785329549</v>
      </c>
      <c r="F33" s="103" t="n">
        <f aca="false">'Low scenario'!$BO11+F129</f>
        <v>-0.0292095514388033</v>
      </c>
      <c r="G33" s="103" t="n">
        <f aca="false">'High scenario'!$AL11+SUM($D$114:$J$114)-SUM($K$114:$Q$114)</f>
        <v>-0.0191683205192184</v>
      </c>
      <c r="H33" s="103" t="n">
        <f aca="false">'High scenario'!$BO11+F129</f>
        <v>-0.0312932596241141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-0.02067223004406</v>
      </c>
      <c r="D34" s="101" t="n">
        <f aca="false">'Central scenario'!$BO12+F130</f>
        <v>-0.03282866226739</v>
      </c>
      <c r="E34" s="103" t="n">
        <f aca="false">'Low scenario'!$AL12+SUM($D$114:$J$114)-SUM($K$114:$Q$114)</f>
        <v>-0.0214634910081119</v>
      </c>
      <c r="F34" s="103" t="n">
        <f aca="false">'Low scenario'!$BO12+F130</f>
        <v>-0.0335107102590582</v>
      </c>
      <c r="G34" s="103" t="n">
        <f aca="false">'High scenario'!$AL12+SUM($D$114:$J$114)-SUM($K$114:$Q$114)</f>
        <v>-0.0243272245431356</v>
      </c>
      <c r="H34" s="103" t="n">
        <f aca="false">'High scenario'!$BO12+F130</f>
        <v>-0.0366850250643508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-0.0226725162954088</v>
      </c>
      <c r="D35" s="104" t="n">
        <f aca="false">'Central scenario'!$BO13+F131</f>
        <v>-0.0351213774635875</v>
      </c>
      <c r="E35" s="103" t="n">
        <f aca="false">'Low scenario'!$AL13+SUM($D$114:$J$114)-SUM($K$114:$Q$114)</f>
        <v>-0.0238769801643831</v>
      </c>
      <c r="F35" s="103" t="n">
        <f aca="false">'Low scenario'!$BO13+F131</f>
        <v>-0.0362299952802158</v>
      </c>
      <c r="G35" s="103" t="n">
        <f aca="false">'High scenario'!$AL13+SUM($D$114:$J$114)-SUM($K$114:$Q$114)</f>
        <v>-0.025872315831264</v>
      </c>
      <c r="H35" s="103" t="n">
        <f aca="false">'High scenario'!$BO13+F131</f>
        <v>-0.0385286609439238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-0.0238461330174515</v>
      </c>
      <c r="D36" s="105" t="n">
        <f aca="false">'Central scenario'!$BO14+F132</f>
        <v>-0.0372613268661552</v>
      </c>
      <c r="E36" s="103" t="n">
        <f aca="false">'Low scenario'!$AL14+SUM($D$114:$J$114)-SUM($K$114:$Q$114)</f>
        <v>-0.0250505707256664</v>
      </c>
      <c r="F36" s="103" t="n">
        <f aca="false">'Low scenario'!$BO14+F132</f>
        <v>-0.0382483335977218</v>
      </c>
      <c r="G36" s="103" t="n">
        <f aca="false">'High scenario'!$AL14+SUM($D$114:$J$114)-SUM($K$114:$Q$114)</f>
        <v>-0.025514652845802</v>
      </c>
      <c r="H36" s="103" t="n">
        <f aca="false">'High scenario'!$BO14+F132</f>
        <v>-0.0392208945967524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-0.024177827057097</v>
      </c>
      <c r="D37" s="106" t="n">
        <f aca="false">'Central scenario'!$BO15+SUM($D$114:$J$114)-SUM($K$114:$Q$114)-$I$114+$I$116</f>
        <v>-0.0377953549032927</v>
      </c>
      <c r="E37" s="103" t="n">
        <f aca="false">'Low scenario'!$AL15+SUM($D$114:$J$114)-SUM($K$114:$Q$114)</f>
        <v>-0.0257101799978664</v>
      </c>
      <c r="F37" s="103" t="n">
        <f aca="false">'Low scenario'!$BO15+SUM($D$114:$J$114)-SUM($K$114:$Q$114)-$I$114+$I$116</f>
        <v>-0.0391077937767272</v>
      </c>
      <c r="G37" s="103" t="n">
        <f aca="false">'High scenario'!$AL15+SUM($D$114:$J$114)-SUM($K$114:$Q$114)</f>
        <v>-0.0283966125744094</v>
      </c>
      <c r="H37" s="103" t="n">
        <f aca="false">'High scenario'!$BO15+SUM($D$114:$J$114)-SUM($K$114:$Q$114)-$I$114+$I$116</f>
        <v>-0.0425306582239504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-0.0253657229757053</v>
      </c>
      <c r="D38" s="106" t="n">
        <f aca="false">'Central scenario'!$BO16+SUM($D$114:$J$114)-SUM($K$114:$Q$114)-$I$114+$I$116</f>
        <v>-0.0401750503388963</v>
      </c>
      <c r="E38" s="103" t="n">
        <f aca="false">'Low scenario'!$AL16+SUM($D$114:$J$114)-SUM($K$114:$Q$114)</f>
        <v>-0.0285882352684195</v>
      </c>
      <c r="F38" s="103" t="n">
        <f aca="false">'Low scenario'!$BO16+SUM($D$114:$J$114)-SUM($K$114:$Q$114)-$I$114+$I$116</f>
        <v>-0.043275424978391</v>
      </c>
      <c r="G38" s="103" t="n">
        <f aca="false">'High scenario'!$AL16+SUM($D$114:$J$114)-SUM($K$114:$Q$114)</f>
        <v>-0.0297479409777838</v>
      </c>
      <c r="H38" s="103" t="n">
        <f aca="false">'High scenario'!$BO16+SUM($D$114:$J$114)-SUM($K$114:$Q$114)-$I$114+$I$116</f>
        <v>-0.0449740383600478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-0.024488029404641</v>
      </c>
      <c r="D39" s="106" t="n">
        <f aca="false">'Central scenario'!$BO17+SUM($D$114:$J$114)-SUM($K$114:$Q$114)-$I$114+$I$116</f>
        <v>-0.0405370764447154</v>
      </c>
      <c r="E39" s="103" t="n">
        <f aca="false">'Low scenario'!$AL17+SUM($D$114:$J$114)-SUM($K$114:$Q$114)</f>
        <v>-0.0300868688983381</v>
      </c>
      <c r="F39" s="103" t="n">
        <f aca="false">'Low scenario'!$BO17+SUM($D$114:$J$114)-SUM($K$114:$Q$114)-$I$114+$I$116</f>
        <v>-0.0460115311793762</v>
      </c>
      <c r="G39" s="103" t="n">
        <f aca="false">'High scenario'!$AL17+SUM($D$114:$J$114)-SUM($K$114:$Q$114)</f>
        <v>-0.0277386460384901</v>
      </c>
      <c r="H39" s="103" t="n">
        <f aca="false">'High scenario'!$BO17+SUM($D$114:$J$114)-SUM($K$114:$Q$114)-$I$114+$I$116</f>
        <v>-0.0440088464524212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-0.0232585796408674</v>
      </c>
      <c r="D40" s="105" t="n">
        <f aca="false">'Central scenario'!$BO18+SUM($D$114:$J$114)-SUM($K$114:$Q$114)-$I$114+$I$116</f>
        <v>-0.0404373187686633</v>
      </c>
      <c r="E40" s="103" t="n">
        <f aca="false">'Low scenario'!$AL18+SUM($D$114:$J$114)-SUM($K$114:$Q$114)</f>
        <v>-0.0303164376374949</v>
      </c>
      <c r="F40" s="103" t="n">
        <f aca="false">'Low scenario'!$BO18+SUM($D$114:$J$114)-SUM($K$114:$Q$114)-$I$114+$I$116</f>
        <v>-0.04760637775353</v>
      </c>
      <c r="G40" s="103" t="n">
        <f aca="false">'High scenario'!$AL18+SUM($D$114:$J$114)-SUM($K$114:$Q$114)</f>
        <v>-0.0255429468187504</v>
      </c>
      <c r="H40" s="103" t="n">
        <f aca="false">'High scenario'!$BO18+SUM($D$114:$J$114)-SUM($K$114:$Q$114)-$I$114+$I$116</f>
        <v>-0.0429759314017927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-0.0223491466361909</v>
      </c>
      <c r="D41" s="106" t="n">
        <f aca="false">'Central scenario'!$BO19+SUM($D$114:$J$114)-SUM($K$114:$Q$114)-$I$114+$I$116</f>
        <v>-0.0403688502935469</v>
      </c>
      <c r="E41" s="103" t="n">
        <f aca="false">'Low scenario'!$AL19+SUM($D$114:$J$114)-SUM($K$114:$Q$114)</f>
        <v>-0.029130909211841</v>
      </c>
      <c r="F41" s="103" t="n">
        <f aca="false">'Low scenario'!$BO19+SUM($D$114:$J$114)-SUM($K$114:$Q$114)-$I$114+$I$116</f>
        <v>-0.0473267223624737</v>
      </c>
      <c r="G41" s="103" t="n">
        <f aca="false">'High scenario'!$AL19+SUM($D$114:$J$114)-SUM($K$114:$Q$114)</f>
        <v>-0.0231092310594808</v>
      </c>
      <c r="H41" s="103" t="n">
        <f aca="false">'High scenario'!$BO19+SUM($D$114:$J$114)-SUM($K$114:$Q$114)-$I$114+$I$116</f>
        <v>-0.0413366726777877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-0.0208381636224869</v>
      </c>
      <c r="D42" s="106" t="n">
        <f aca="false">'Central scenario'!$BO20+SUM($D$114:$J$114)-SUM($K$114:$Q$114)-$I$114+$I$116</f>
        <v>-0.0395720213418626</v>
      </c>
      <c r="E42" s="103" t="n">
        <f aca="false">'Low scenario'!$AL20+SUM($D$114:$J$114)-SUM($K$114:$Q$114)</f>
        <v>-0.028470700231228</v>
      </c>
      <c r="F42" s="103" t="n">
        <f aca="false">'Low scenario'!$BO20+SUM($D$114:$J$114)-SUM($K$114:$Q$114)-$I$114+$I$116</f>
        <v>-0.0475029562077058</v>
      </c>
      <c r="G42" s="103" t="n">
        <f aca="false">'High scenario'!$AL20+SUM($D$114:$J$114)-SUM($K$114:$Q$114)</f>
        <v>-0.0214885569462953</v>
      </c>
      <c r="H42" s="103" t="n">
        <f aca="false">'High scenario'!$BO20+SUM($D$114:$J$114)-SUM($K$114:$Q$114)-$I$114+$I$116</f>
        <v>-0.0403637739006982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-0.0193252424355512</v>
      </c>
      <c r="D43" s="106" t="n">
        <f aca="false">'Central scenario'!$BO21+SUM($D$114:$J$114)-SUM($K$114:$Q$114)-$I$114+$I$116</f>
        <v>-0.0393425274844754</v>
      </c>
      <c r="E43" s="103" t="n">
        <f aca="false">'Low scenario'!$AL21+SUM($D$114:$J$114)-SUM($K$114:$Q$114)</f>
        <v>-0.0270405214798646</v>
      </c>
      <c r="F43" s="103" t="n">
        <f aca="false">'Low scenario'!$BO21+SUM($D$114:$J$114)-SUM($K$114:$Q$114)-$I$114+$I$116</f>
        <v>-0.0470536284585235</v>
      </c>
      <c r="G43" s="103" t="n">
        <f aca="false">'High scenario'!$AL21+SUM($D$114:$J$114)-SUM($K$114:$Q$114)</f>
        <v>-0.0190892067438514</v>
      </c>
      <c r="H43" s="103" t="n">
        <f aca="false">'High scenario'!$BO21+SUM($D$114:$J$114)-SUM($K$114:$Q$114)-$I$114+$I$116</f>
        <v>-0.0389156169508218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-0.0164239626525239</v>
      </c>
      <c r="D44" s="105" t="n">
        <f aca="false">'Central scenario'!$BO22+SUM($D$114:$J$114)-SUM($K$114:$Q$114)-$I$114+$I$116</f>
        <v>-0.0375388594692811</v>
      </c>
      <c r="E44" s="103" t="n">
        <f aca="false">'Low scenario'!$AL22+SUM($D$114:$J$114)-SUM($K$114:$Q$114)</f>
        <v>-0.0252670871230396</v>
      </c>
      <c r="F44" s="103" t="n">
        <f aca="false">'Low scenario'!$BO22+SUM($D$114:$J$114)-SUM($K$114:$Q$114)-$I$114+$I$116</f>
        <v>-0.0462554122072372</v>
      </c>
      <c r="G44" s="103" t="n">
        <f aca="false">'High scenario'!$AL22+SUM($D$114:$J$114)-SUM($K$114:$Q$114)</f>
        <v>-0.0169034598569535</v>
      </c>
      <c r="H44" s="103" t="n">
        <f aca="false">'High scenario'!$BO22+SUM($D$114:$J$114)-SUM($K$114:$Q$114)-$I$114+$I$116</f>
        <v>-0.037685864350329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-0.0148784465947428</v>
      </c>
      <c r="D45" s="106" t="n">
        <f aca="false">'Central scenario'!$BO23+SUM($D$114:$J$114)-SUM($K$114:$Q$114)-$I$114+$I$116</f>
        <v>-0.0368687670780707</v>
      </c>
      <c r="E45" s="103" t="n">
        <f aca="false">'Low scenario'!$AL23+SUM($D$114:$J$114)-SUM($K$114:$Q$114)</f>
        <v>-0.0221240666535869</v>
      </c>
      <c r="F45" s="103" t="n">
        <f aca="false">'Low scenario'!$BO23+SUM($D$114:$J$114)-SUM($K$114:$Q$114)-$I$114+$I$116</f>
        <v>-0.0440264737818274</v>
      </c>
      <c r="G45" s="103" t="n">
        <f aca="false">'High scenario'!$AL23+SUM($D$114:$J$114)-SUM($K$114:$Q$114)</f>
        <v>-0.014828620456981</v>
      </c>
      <c r="H45" s="103" t="n">
        <f aca="false">'High scenario'!$BO23+SUM($D$114:$J$114)-SUM($K$114:$Q$114)-$I$114+$I$116</f>
        <v>-0.0364607769305842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-0.0136441464111321</v>
      </c>
      <c r="D46" s="106" t="n">
        <f aca="false">'Central scenario'!$BO24+SUM($D$114:$J$114)-SUM($K$114:$Q$114)-$I$114+$I$116</f>
        <v>-0.036215177452021</v>
      </c>
      <c r="E46" s="103" t="n">
        <f aca="false">'Low scenario'!$AL24+SUM($D$114:$J$114)-SUM($K$114:$Q$114)</f>
        <v>-0.0209074547907478</v>
      </c>
      <c r="F46" s="103" t="n">
        <f aca="false">'Low scenario'!$BO24+SUM($D$114:$J$114)-SUM($K$114:$Q$114)-$I$114+$I$116</f>
        <v>-0.0438174045899478</v>
      </c>
      <c r="G46" s="103" t="n">
        <f aca="false">'High scenario'!$AL24+SUM($D$114:$J$114)-SUM($K$114:$Q$114)</f>
        <v>-0.0123513246044941</v>
      </c>
      <c r="H46" s="103" t="n">
        <f aca="false">'High scenario'!$BO24+SUM($D$114:$J$114)-SUM($K$114:$Q$114)-$I$114+$I$116</f>
        <v>-0.0347836936623547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-0.0126812070499361</v>
      </c>
      <c r="D47" s="106" t="n">
        <f aca="false">'Central scenario'!$BO25+SUM($D$114:$J$114)-SUM($K$114:$Q$114)-$I$114+$I$116</f>
        <v>-0.0359830090040347</v>
      </c>
      <c r="E47" s="103" t="n">
        <f aca="false">'Low scenario'!$AL25+SUM($D$114:$J$114)-SUM($K$114:$Q$114)</f>
        <v>-0.019142286862426</v>
      </c>
      <c r="F47" s="103" t="n">
        <f aca="false">'Low scenario'!$BO25+SUM($D$114:$J$114)-SUM($K$114:$Q$114)-$I$114+$I$116</f>
        <v>-0.0428729285798339</v>
      </c>
      <c r="G47" s="103" t="n">
        <f aca="false">'High scenario'!$AL25+SUM($D$114:$J$114)-SUM($K$114:$Q$114)</f>
        <v>-0.0106997741278805</v>
      </c>
      <c r="H47" s="103" t="n">
        <f aca="false">'High scenario'!$BO25+SUM($D$114:$J$114)-SUM($K$114:$Q$114)-$I$114+$I$116</f>
        <v>-0.033872252319068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-0.0116424254091162</v>
      </c>
      <c r="D48" s="105" t="n">
        <f aca="false">'Central scenario'!$BO26+SUM($D$114:$J$114)-SUM($K$114:$Q$114)-$I$114+$I$116</f>
        <v>-0.035695732461197</v>
      </c>
      <c r="E48" s="103" t="n">
        <f aca="false">'Low scenario'!$AL26+SUM($D$114:$J$114)-SUM($K$114:$Q$114)</f>
        <v>-0.0172322906108283</v>
      </c>
      <c r="F48" s="103" t="n">
        <f aca="false">'Low scenario'!$BO26+SUM($D$114:$J$114)-SUM($K$114:$Q$114)-$I$114+$I$116</f>
        <v>-0.0422482908974866</v>
      </c>
      <c r="G48" s="103" t="n">
        <f aca="false">'High scenario'!$AL26+SUM($D$114:$J$114)-SUM($K$114:$Q$114)</f>
        <v>-0.00915554041225185</v>
      </c>
      <c r="H48" s="103" t="n">
        <f aca="false">'High scenario'!$BO26+SUM($D$114:$J$114)-SUM($K$114:$Q$114)-$I$114+$I$116</f>
        <v>-0.0331935420152141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-0.00983209370017929</v>
      </c>
      <c r="D49" s="106" t="n">
        <f aca="false">'Central scenario'!$BO27+SUM($D$114:$J$114)-SUM($K$114:$Q$114)-$I$114+$I$116</f>
        <v>-0.0348219807234299</v>
      </c>
      <c r="E49" s="103" t="n">
        <f aca="false">'Low scenario'!$AL27+SUM($D$114:$J$114)-SUM($K$114:$Q$114)</f>
        <v>-0.0165956246779326</v>
      </c>
      <c r="F49" s="103" t="n">
        <f aca="false">'Low scenario'!$BO27+SUM($D$114:$J$114)-SUM($K$114:$Q$114)-$I$114+$I$116</f>
        <v>-0.0427847312999017</v>
      </c>
      <c r="G49" s="103" t="n">
        <f aca="false">'High scenario'!$AL27+SUM($D$114:$J$114)-SUM($K$114:$Q$114)</f>
        <v>-0.00670023584197492</v>
      </c>
      <c r="H49" s="103" t="n">
        <f aca="false">'High scenario'!$BO27+SUM($D$114:$J$114)-SUM($K$114:$Q$114)-$I$114+$I$116</f>
        <v>-0.0312275196953201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-0.00803982442526213</v>
      </c>
      <c r="D50" s="106" t="n">
        <f aca="false">'Central scenario'!$BO28+SUM($D$114:$J$114)-SUM($K$114:$Q$114)-$I$114+$I$116</f>
        <v>-0.0337739187811529</v>
      </c>
      <c r="E50" s="103" t="n">
        <f aca="false">'Low scenario'!$AL28+SUM($D$114:$J$114)-SUM($K$114:$Q$114)</f>
        <v>-0.015545893874532</v>
      </c>
      <c r="F50" s="103" t="n">
        <f aca="false">'Low scenario'!$BO28+SUM($D$114:$J$114)-SUM($K$114:$Q$114)-$I$114+$I$116</f>
        <v>-0.0427234308705637</v>
      </c>
      <c r="G50" s="103" t="n">
        <f aca="false">'High scenario'!$AL28+SUM($D$114:$J$114)-SUM($K$114:$Q$114)</f>
        <v>-0.00477706203345758</v>
      </c>
      <c r="H50" s="103" t="n">
        <f aca="false">'High scenario'!$BO28+SUM($D$114:$J$114)-SUM($K$114:$Q$114)-$I$114+$I$116</f>
        <v>-0.0300312332078885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-0.00743477948004709</v>
      </c>
      <c r="D51" s="106" t="n">
        <f aca="false">'Central scenario'!$BO29+SUM($D$114:$J$114)-SUM($K$114:$Q$114)-$I$114+$I$116</f>
        <v>-0.0337432818737698</v>
      </c>
      <c r="E51" s="103" t="n">
        <f aca="false">'Low scenario'!$AL29+SUM($D$114:$J$114)-SUM($K$114:$Q$114)</f>
        <v>-0.0135155818264567</v>
      </c>
      <c r="F51" s="103" t="n">
        <f aca="false">'Low scenario'!$BO29+SUM($D$114:$J$114)-SUM($K$114:$Q$114)-$I$114+$I$116</f>
        <v>-0.0415128878421687</v>
      </c>
      <c r="G51" s="103" t="n">
        <f aca="false">'High scenario'!$AL29+SUM($D$114:$J$114)-SUM($K$114:$Q$114)</f>
        <v>-0.00323582421021852</v>
      </c>
      <c r="H51" s="103" t="n">
        <f aca="false">'High scenario'!$BO29+SUM($D$114:$J$114)-SUM($K$114:$Q$114)-$I$114+$I$116</f>
        <v>-0.0293222307484021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0.0636642641339579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0.00115825366281498</v>
      </c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0.0107339784194634</v>
      </c>
      <c r="D122" s="32" t="n">
        <f aca="false">'Central scenario'!BM4+'Central scenario'!BN4+'Central scenario'!BL4-C122</f>
        <v>0.0829481034514563</v>
      </c>
      <c r="E122" s="32" t="n">
        <f aca="false">'Central scenario'!BK4</f>
        <v>0.0607890100036002</v>
      </c>
      <c r="F122" s="32" t="n">
        <f aca="false">SUM($C107:$J107)-$H107-$F107-SUM($K107:$Q107)</f>
        <v>0.0212417617908622</v>
      </c>
      <c r="G122" s="32" t="n">
        <f aca="false">E122+F122-D122-C122</f>
        <v>-0.0116513100764572</v>
      </c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0.0120915600774794</v>
      </c>
      <c r="D123" s="61" t="n">
        <f aca="false">'Central scenario'!BM5+'Central scenario'!BN5+'Central scenario'!BL5-C123</f>
        <v>0.0821174703482336</v>
      </c>
      <c r="E123" s="61" t="n">
        <f aca="false">'Central scenario'!BK5</f>
        <v>0.0613721775203611</v>
      </c>
      <c r="F123" s="61" t="n">
        <f aca="false">SUM($C108:$J108)-$H108-$F108-SUM($K108:$R108)</f>
        <v>0.0136114589454148</v>
      </c>
      <c r="G123" s="61" t="n">
        <f aca="false">E123+F123-D123-C123</f>
        <v>-0.0192253939599371</v>
      </c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0.0155187056640414</v>
      </c>
      <c r="D124" s="32" t="n">
        <f aca="false">'Central scenario'!BM6+'Central scenario'!BN6+'Central scenario'!BL6-C124</f>
        <v>0.0847525809514075</v>
      </c>
      <c r="E124" s="32" t="n">
        <f aca="false">'Central scenario'!BK6</f>
        <v>0.0631912464013855</v>
      </c>
      <c r="F124" s="32" t="n">
        <f aca="false">SUM($C109:$J109)-$H109-$F109-SUM($K109:$R109)</f>
        <v>0.0110564581173711</v>
      </c>
      <c r="G124" s="32" t="n">
        <f aca="false">E124+F124-D124-C124</f>
        <v>-0.0260235820966923</v>
      </c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0.0143643444472167</v>
      </c>
      <c r="D125" s="61" t="n">
        <f aca="false">'Central scenario'!BM7+'Central scenario'!BN7+'Central scenario'!BL7-C125</f>
        <v>0.0820642873195171</v>
      </c>
      <c r="E125" s="61" t="n">
        <f aca="false">'Central scenario'!BK7</f>
        <v>0.0586401093091644</v>
      </c>
      <c r="F125" s="61" t="n">
        <f aca="false">SUM($C110:$J110)-$F110-SUM($K110:$R110)</f>
        <v>0.015880266757964</v>
      </c>
      <c r="G125" s="61" t="n">
        <f aca="false">E125+F125-D125-C125</f>
        <v>-0.0219082556996055</v>
      </c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0.0136316720467758</v>
      </c>
      <c r="D126" s="32" t="n">
        <f aca="false">'Central scenario'!BM8+'Central scenario'!BN8+'Central scenario'!BL8-C126</f>
        <v>0.0766686586511672</v>
      </c>
      <c r="E126" s="32" t="n">
        <f aca="false">'Central scenario'!BK8</f>
        <v>0.0515756547434393</v>
      </c>
      <c r="F126" s="32" t="n">
        <f aca="false">SUM($D$114:$J$114)-SUM($K$114:$Q$114)-$I$114*12/15</f>
        <v>0.0117771213079025</v>
      </c>
      <c r="G126" s="32" t="n">
        <f aca="false">E126+F126-D126-C126</f>
        <v>-0.0269475546466013</v>
      </c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0.0146332920250381</v>
      </c>
      <c r="D127" s="61" t="n">
        <f aca="false">'Central scenario'!BM9+'Central scenario'!BN9+'Central scenario'!BL9-C127</f>
        <v>0.0928284690242317</v>
      </c>
      <c r="E127" s="61" t="n">
        <f aca="false">'Central scenario'!BK9</f>
        <v>0.0589970883973335</v>
      </c>
      <c r="F127" s="61" t="n">
        <f aca="false">J127-SUM($K$114:$Q$114)</f>
        <v>0.0143162415877108</v>
      </c>
      <c r="G127" s="61" t="n">
        <f aca="false">E127+F127-D127-C127</f>
        <v>-0.0341484310642254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0.0131736869793574</v>
      </c>
      <c r="D128" s="32" t="n">
        <f aca="false">'Central scenario'!BM10+'Central scenario'!BN10+'Central scenario'!BL10-C128</f>
        <v>0.0834096627055528</v>
      </c>
      <c r="E128" s="32" t="n">
        <f aca="false">'Central scenario'!BK10</f>
        <v>0.0571572487238252</v>
      </c>
      <c r="F128" s="32" t="n">
        <f aca="false">J128-SUM($K$114:$Q$114)</f>
        <v>0.0140853616752376</v>
      </c>
      <c r="G128" s="32" t="n">
        <f aca="false">E128+F128-D128-C128</f>
        <v>-0.0253407392858474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0.0140489005674995</v>
      </c>
      <c r="D129" s="61" t="n">
        <f aca="false">'Central scenario'!BM11+'Central scenario'!BN11+'Central scenario'!BL11-C129</f>
        <v>0.0881722504735383</v>
      </c>
      <c r="E129" s="61" t="n">
        <f aca="false">'Central scenario'!BK11</f>
        <v>0.0580762249638603</v>
      </c>
      <c r="F129" s="61" t="n">
        <f aca="false">J129-SUM($K$114:$Q$114)</f>
        <v>0.0143611196738877</v>
      </c>
      <c r="G129" s="61" t="n">
        <f aca="false">E129+F129-D129-C129</f>
        <v>-0.0297838064032899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0.014573888663405</v>
      </c>
      <c r="D130" s="32" t="n">
        <f aca="false">'Central scenario'!BM12+'Central scenario'!BN12+'Central scenario'!BL12-C130</f>
        <v>0.0916694687713703</v>
      </c>
      <c r="E130" s="32" t="n">
        <f aca="false">'Central scenario'!BK12</f>
        <v>0.0588048643163866</v>
      </c>
      <c r="F130" s="32" t="n">
        <f aca="false">J130-SUM($K$114:$Q$114)</f>
        <v>0.0146098308509987</v>
      </c>
      <c r="G130" s="32" t="n">
        <f aca="false">E130+F130-D130-C130</f>
        <v>-0.03282866226739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0.0148976221108671</v>
      </c>
      <c r="D131" s="61" t="n">
        <f aca="false">'Central scenario'!BM13+'Central scenario'!BN13+'Central scenario'!BL13-C131</f>
        <v>0.094380927501632</v>
      </c>
      <c r="E131" s="61" t="n">
        <f aca="false">'Central scenario'!BK13</f>
        <v>0.0594146266771608</v>
      </c>
      <c r="F131" s="61" t="n">
        <f aca="false">J131-SUM($K$114:$Q$114)</f>
        <v>0.0147425454717507</v>
      </c>
      <c r="G131" s="61" t="n">
        <f aca="false">E131+F131-D131-C131</f>
        <v>-0.0351213774635875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0.0150995889055782</v>
      </c>
      <c r="D132" s="32" t="n">
        <f aca="false">'Central scenario'!BM14+'Central scenario'!BN14+'Central scenario'!BL14-C132</f>
        <v>0.0966557352096291</v>
      </c>
      <c r="E132" s="32" t="n">
        <f aca="false">'Central scenario'!BK14</f>
        <v>0.0596452583142465</v>
      </c>
      <c r="F132" s="32" t="n">
        <f aca="false">J132-SUM($K$114:$Q$114)</f>
        <v>0.0148487389348056</v>
      </c>
      <c r="G132" s="32" t="n">
        <f aca="false">E132+F132-D132-C132</f>
        <v>-0.0372613268661552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0.0150091386066815</v>
      </c>
      <c r="D133" s="61" t="n">
        <f aca="false">'Central scenario'!BM15+'Central scenario'!BN15+'Central scenario'!BL15-C133</f>
        <v>0.099428527398487</v>
      </c>
      <c r="E133" s="61" t="n">
        <f aca="false">'Central scenario'!BK15</f>
        <v>0.0605036952160944</v>
      </c>
      <c r="F133" s="61" t="n">
        <f aca="false">SUM($D$114:$J$114)-SUM($K$114:$Q$114)-$I$114+$I$116</f>
        <v>0.0161386158857814</v>
      </c>
      <c r="G133" s="61" t="n">
        <f aca="false">E133+F133-D133-C133</f>
        <v>-0.0377953549032927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0.0151835765920284</v>
      </c>
      <c r="D134" s="32" t="n">
        <f aca="false">'Central scenario'!BM16+'Central scenario'!BN16+'Central scenario'!BL16-C134</f>
        <v>0.101999044944771</v>
      </c>
      <c r="E134" s="32" t="n">
        <f aca="false">'Central scenario'!BK16</f>
        <v>0.0608689553121221</v>
      </c>
      <c r="F134" s="32" t="n">
        <f aca="false">SUM($D$114:$J$114)-SUM($K$114:$Q$114)-$I$114+$I$116</f>
        <v>0.0161386158857814</v>
      </c>
      <c r="G134" s="32" t="n">
        <f aca="false">E134+F134-D134-C134</f>
        <v>-0.0401750503388962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0.0150717705494318</v>
      </c>
      <c r="D135" s="61" t="n">
        <f aca="false">'Central scenario'!BM17+'Central scenario'!BN17+'Central scenario'!BL17-C135</f>
        <v>0.103107333552821</v>
      </c>
      <c r="E135" s="61" t="n">
        <f aca="false">'Central scenario'!BK17</f>
        <v>0.0615034117717566</v>
      </c>
      <c r="F135" s="61" t="n">
        <f aca="false">SUM($D$114:$J$114)-SUM($K$114:$Q$114)-$I$114+$I$116</f>
        <v>0.0161386158857814</v>
      </c>
      <c r="G135" s="61" t="n">
        <f aca="false">E135+F135-D135-C135</f>
        <v>-0.0405370764447153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0.0147406587635335</v>
      </c>
      <c r="D136" s="32" t="n">
        <f aca="false">'Central scenario'!BM18+'Central scenario'!BN18+'Central scenario'!BL18-C136</f>
        <v>0.103787162217978</v>
      </c>
      <c r="E136" s="32" t="n">
        <f aca="false">'Central scenario'!BK18</f>
        <v>0.0619518863270666</v>
      </c>
      <c r="F136" s="32" t="n">
        <f aca="false">SUM($D$114:$J$114)-SUM($K$114:$Q$114)-$I$114+$I$116</f>
        <v>0.0161386158857814</v>
      </c>
      <c r="G136" s="32" t="n">
        <f aca="false">E136+F136-D136-C136</f>
        <v>-0.0404373187686633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0.0144034366570724</v>
      </c>
      <c r="D137" s="61" t="n">
        <f aca="false">'Central scenario'!BM19+'Central scenario'!BN19+'Central scenario'!BL19-C137</f>
        <v>0.104096129588063</v>
      </c>
      <c r="E137" s="61" t="n">
        <f aca="false">'Central scenario'!BK19</f>
        <v>0.0619921000658069</v>
      </c>
      <c r="F137" s="61" t="n">
        <f aca="false">SUM($D$114:$J$114)-SUM($K$114:$Q$114)-$I$114+$I$116</f>
        <v>0.0161386158857814</v>
      </c>
      <c r="G137" s="61" t="n">
        <f aca="false">E137+F137-D137-C137</f>
        <v>-0.0403688502935469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0.0141600088568665</v>
      </c>
      <c r="D138" s="32" t="n">
        <f aca="false">'Central scenario'!BM20+'Central scenario'!BN20+'Central scenario'!BL20-C138</f>
        <v>0.103867803781943</v>
      </c>
      <c r="E138" s="32" t="n">
        <f aca="false">'Central scenario'!BK20</f>
        <v>0.0623171754111652</v>
      </c>
      <c r="F138" s="32" t="n">
        <f aca="false">SUM($D$114:$J$114)-SUM($K$114:$Q$114)-$I$114+$I$116</f>
        <v>0.0161386158857814</v>
      </c>
      <c r="G138" s="32" t="n">
        <f aca="false">E138+F138-D138-C138</f>
        <v>-0.0395720213418625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0.0140011108526563</v>
      </c>
      <c r="D139" s="61" t="n">
        <f aca="false">'Central scenario'!BM21+'Central scenario'!BN21+'Central scenario'!BL21-C139</f>
        <v>0.104041812052855</v>
      </c>
      <c r="E139" s="61" t="n">
        <f aca="false">'Central scenario'!BK21</f>
        <v>0.0625617795352545</v>
      </c>
      <c r="F139" s="61" t="n">
        <f aca="false">SUM($D$114:$J$114)-SUM($K$114:$Q$114)-$I$114+$I$116</f>
        <v>0.0161386158857814</v>
      </c>
      <c r="G139" s="61" t="n">
        <f aca="false">E139+F139-D139-C139</f>
        <v>-0.0393425274844754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0.0133954758453932</v>
      </c>
      <c r="D140" s="32" t="n">
        <f aca="false">'Central scenario'!BM22+'Central scenario'!BN22+'Central scenario'!BL22-C140</f>
        <v>0.103369635200749</v>
      </c>
      <c r="E140" s="32" t="n">
        <f aca="false">'Central scenario'!BK22</f>
        <v>0.06308763569108</v>
      </c>
      <c r="F140" s="32" t="n">
        <f aca="false">SUM($D$114:$J$114)-SUM($K$114:$Q$114)-$I$114+$I$116</f>
        <v>0.0161386158857814</v>
      </c>
      <c r="G140" s="32" t="n">
        <f aca="false">E140+F140-D140-C140</f>
        <v>-0.0375388594692811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0.0128451908101165</v>
      </c>
      <c r="D141" s="61" t="n">
        <f aca="false">'Central scenario'!BM23+'Central scenario'!BN23+'Central scenario'!BL23-C141</f>
        <v>0.103534965156506</v>
      </c>
      <c r="E141" s="61" t="n">
        <f aca="false">'Central scenario'!BK23</f>
        <v>0.0633727730027708</v>
      </c>
      <c r="F141" s="61" t="n">
        <f aca="false">SUM($D$114:$J$114)-SUM($K$114:$Q$114)-$I$114+$I$116</f>
        <v>0.0161386158857814</v>
      </c>
      <c r="G141" s="61" t="n">
        <f aca="false">E141+F141-D141-C141</f>
        <v>-0.0368687670780707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0.0124842360865803</v>
      </c>
      <c r="D142" s="32" t="n">
        <f aca="false">'Central scenario'!BM24+'Central scenario'!BN24+'Central scenario'!BL24-C142</f>
        <v>0.103277796213784</v>
      </c>
      <c r="E142" s="32" t="n">
        <f aca="false">'Central scenario'!BK24</f>
        <v>0.0634082389625618</v>
      </c>
      <c r="F142" s="32" t="n">
        <f aca="false">SUM($D$114:$J$114)-SUM($K$114:$Q$114)-$I$114+$I$116</f>
        <v>0.0161386158857814</v>
      </c>
      <c r="G142" s="32" t="n">
        <f aca="false">E142+F142-D142-C142</f>
        <v>-0.036215177452021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0.0123292177309819</v>
      </c>
      <c r="D143" s="61" t="n">
        <f aca="false">'Central scenario'!BM25+'Central scenario'!BN25+'Central scenario'!BL25-C143</f>
        <v>0.103332190480627</v>
      </c>
      <c r="E143" s="61" t="n">
        <f aca="false">'Central scenario'!BK25</f>
        <v>0.0635397833217933</v>
      </c>
      <c r="F143" s="61" t="n">
        <f aca="false">SUM($D$114:$J$114)-SUM($K$114:$Q$114)-$I$114+$I$116</f>
        <v>0.0161386158857814</v>
      </c>
      <c r="G143" s="61" t="n">
        <f aca="false">E143+F143-D143-C143</f>
        <v>-0.0359830090040347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0.012132792361282</v>
      </c>
      <c r="D144" s="32" t="n">
        <f aca="false">'Central scenario'!BM26+'Central scenario'!BN26+'Central scenario'!BL26-C144</f>
        <v>0.10354457820959</v>
      </c>
      <c r="E144" s="32" t="n">
        <f aca="false">'Central scenario'!BK26</f>
        <v>0.0638430222238933</v>
      </c>
      <c r="F144" s="32" t="n">
        <f aca="false">SUM($D$114:$J$114)-SUM($K$114:$Q$114)-$I$114+$I$116</f>
        <v>0.0161386158857814</v>
      </c>
      <c r="G144" s="32" t="n">
        <f aca="false">E144+F144-D144-C144</f>
        <v>-0.035695732461197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0.0116900318495243</v>
      </c>
      <c r="D145" s="61" t="n">
        <f aca="false">'Central scenario'!BM27+'Central scenario'!BN27+'Central scenario'!BL27-C145</f>
        <v>0.103524929419693</v>
      </c>
      <c r="E145" s="61" t="n">
        <f aca="false">'Central scenario'!BK27</f>
        <v>0.064254364660006</v>
      </c>
      <c r="F145" s="61" t="n">
        <f aca="false">SUM($D$114:$J$114)-SUM($K$114:$Q$114)-$I$114+$I$116</f>
        <v>0.0161386158857814</v>
      </c>
      <c r="G145" s="61" t="n">
        <f aca="false">E145+F145-D145-C145</f>
        <v>-0.0348219807234299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0.0112884362136056</v>
      </c>
      <c r="D146" s="32" t="n">
        <f aca="false">'Central scenario'!BM28+'Central scenario'!BN28+'Central scenario'!BL28-C146</f>
        <v>0.103174565955299</v>
      </c>
      <c r="E146" s="32" t="n">
        <f aca="false">'Central scenario'!BK28</f>
        <v>0.0645504675019702</v>
      </c>
      <c r="F146" s="32" t="n">
        <f aca="false">SUM($D$114:$J$114)-SUM($K$114:$Q$114)-$I$114+$I$116</f>
        <v>0.0161386158857814</v>
      </c>
      <c r="G146" s="32" t="n">
        <f aca="false">E146+F146-D146-C146</f>
        <v>-0.0337739187811529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0.0112538387988647</v>
      </c>
      <c r="D147" s="61" t="n">
        <f aca="false">'Central scenario'!BM29+'Central scenario'!BN29+'Central scenario'!BL29-C147</f>
        <v>0.103433981954194</v>
      </c>
      <c r="E147" s="61" t="n">
        <f aca="false">'Central scenario'!BK29</f>
        <v>0.0648059229935075</v>
      </c>
      <c r="F147" s="61" t="n">
        <f aca="false">SUM($D$114:$J$114)-SUM($K$114:$Q$114)-$I$114+$I$116</f>
        <v>0.0161386158857814</v>
      </c>
      <c r="G147" s="61" t="n">
        <f aca="false">E147+F147-D147-C147</f>
        <v>-0.0337432818737698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-0.0636642641339579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0.00115825366281498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-0.0107339784194634</v>
      </c>
      <c r="D150" s="32" t="n">
        <f aca="false">-D122</f>
        <v>-0.0829481034514563</v>
      </c>
      <c r="E150" s="32" t="n">
        <f aca="false">E122</f>
        <v>0.0607890100036002</v>
      </c>
      <c r="F150" s="32" t="n">
        <f aca="false">F122</f>
        <v>0.0212417617908622</v>
      </c>
      <c r="G150" s="32" t="n">
        <f aca="false">G122</f>
        <v>-0.0116513100764572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-0.0120915600774794</v>
      </c>
      <c r="D151" s="61" t="n">
        <f aca="false">-D123</f>
        <v>-0.0821174703482336</v>
      </c>
      <c r="E151" s="61" t="n">
        <f aca="false">E123</f>
        <v>0.0613721775203611</v>
      </c>
      <c r="F151" s="61" t="n">
        <f aca="false">F123</f>
        <v>0.0136114589454148</v>
      </c>
      <c r="G151" s="61" t="n">
        <f aca="false">G123</f>
        <v>-0.0192253939599371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-0.0155187056640414</v>
      </c>
      <c r="D152" s="32" t="n">
        <f aca="false">-D124</f>
        <v>-0.0847525809514075</v>
      </c>
      <c r="E152" s="32" t="n">
        <f aca="false">E124</f>
        <v>0.0631912464013855</v>
      </c>
      <c r="F152" s="32" t="n">
        <f aca="false">F124</f>
        <v>0.0110564581173711</v>
      </c>
      <c r="G152" s="32" t="n">
        <f aca="false">G124</f>
        <v>-0.0260235820966923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-0.0143643444472167</v>
      </c>
      <c r="D153" s="61" t="n">
        <f aca="false">-D125</f>
        <v>-0.0820642873195171</v>
      </c>
      <c r="E153" s="61" t="n">
        <f aca="false">E125</f>
        <v>0.0586401093091644</v>
      </c>
      <c r="F153" s="61" t="n">
        <f aca="false">F125</f>
        <v>0.015880266757964</v>
      </c>
      <c r="G153" s="61" t="n">
        <f aca="false">G125</f>
        <v>-0.0219082556996055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-0.0136316720467758</v>
      </c>
      <c r="D154" s="32" t="n">
        <f aca="false">-D126</f>
        <v>-0.0766686586511672</v>
      </c>
      <c r="E154" s="32" t="n">
        <f aca="false">E126</f>
        <v>0.0515756547434393</v>
      </c>
      <c r="F154" s="32" t="n">
        <f aca="false">F126</f>
        <v>0.0117771213079025</v>
      </c>
      <c r="G154" s="32" t="n">
        <f aca="false">G126</f>
        <v>-0.0269475546466013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-0.0146332920250381</v>
      </c>
      <c r="D155" s="61" t="n">
        <f aca="false">-D127</f>
        <v>-0.0928284690242317</v>
      </c>
      <c r="E155" s="61" t="n">
        <f aca="false">E127</f>
        <v>0.0589970883973335</v>
      </c>
      <c r="F155" s="61" t="n">
        <f aca="false">F127</f>
        <v>0.0143162415877108</v>
      </c>
      <c r="G155" s="61" t="n">
        <f aca="false">G127</f>
        <v>-0.0341484310642254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-0.0131736869793574</v>
      </c>
      <c r="D156" s="32" t="n">
        <f aca="false">-D128</f>
        <v>-0.0834096627055528</v>
      </c>
      <c r="E156" s="32" t="n">
        <f aca="false">E128</f>
        <v>0.0571572487238252</v>
      </c>
      <c r="F156" s="32" t="n">
        <f aca="false">F128</f>
        <v>0.0140853616752376</v>
      </c>
      <c r="G156" s="32" t="n">
        <f aca="false">G128</f>
        <v>-0.0253407392858474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-0.0140489005674995</v>
      </c>
      <c r="D157" s="61" t="n">
        <f aca="false">-D129</f>
        <v>-0.0881722504735383</v>
      </c>
      <c r="E157" s="61" t="n">
        <f aca="false">E129</f>
        <v>0.0580762249638603</v>
      </c>
      <c r="F157" s="61" t="n">
        <f aca="false">F129</f>
        <v>0.0143611196738877</v>
      </c>
      <c r="G157" s="61" t="n">
        <f aca="false">G129</f>
        <v>-0.0297838064032899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-0.014573888663405</v>
      </c>
      <c r="D158" s="32" t="n">
        <f aca="false">-D130</f>
        <v>-0.0916694687713703</v>
      </c>
      <c r="E158" s="32" t="n">
        <f aca="false">E130</f>
        <v>0.0588048643163866</v>
      </c>
      <c r="F158" s="32" t="n">
        <f aca="false">F130</f>
        <v>0.0146098308509987</v>
      </c>
      <c r="G158" s="32" t="n">
        <f aca="false">G130</f>
        <v>-0.03282866226739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-0.0148976221108671</v>
      </c>
      <c r="D159" s="61" t="n">
        <f aca="false">-D131</f>
        <v>-0.094380927501632</v>
      </c>
      <c r="E159" s="61" t="n">
        <f aca="false">E131</f>
        <v>0.0594146266771608</v>
      </c>
      <c r="F159" s="61" t="n">
        <f aca="false">F131</f>
        <v>0.0147425454717507</v>
      </c>
      <c r="G159" s="61" t="n">
        <f aca="false">G131</f>
        <v>-0.0351213774635875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-0.0150995889055782</v>
      </c>
      <c r="D160" s="32" t="n">
        <f aca="false">-D132</f>
        <v>-0.0966557352096291</v>
      </c>
      <c r="E160" s="32" t="n">
        <f aca="false">E132</f>
        <v>0.0596452583142465</v>
      </c>
      <c r="F160" s="32" t="n">
        <f aca="false">F132</f>
        <v>0.0148487389348056</v>
      </c>
      <c r="G160" s="32" t="n">
        <f aca="false">G132</f>
        <v>-0.0372613268661552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-0.0150091386066815</v>
      </c>
      <c r="D161" s="61" t="n">
        <f aca="false">-D133</f>
        <v>-0.099428527398487</v>
      </c>
      <c r="E161" s="61" t="n">
        <f aca="false">E133</f>
        <v>0.0605036952160944</v>
      </c>
      <c r="F161" s="61" t="n">
        <f aca="false">F133</f>
        <v>0.0161386158857814</v>
      </c>
      <c r="G161" s="61" t="n">
        <f aca="false">G133</f>
        <v>-0.0377953549032927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-0.0151835765920284</v>
      </c>
      <c r="D162" s="32" t="n">
        <f aca="false">-D134</f>
        <v>-0.101999044944771</v>
      </c>
      <c r="E162" s="32" t="n">
        <f aca="false">E134</f>
        <v>0.0608689553121221</v>
      </c>
      <c r="F162" s="32" t="n">
        <f aca="false">F134</f>
        <v>0.0161386158857814</v>
      </c>
      <c r="G162" s="32" t="n">
        <f aca="false">G134</f>
        <v>-0.0401750503388962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-0.0150717705494318</v>
      </c>
      <c r="D163" s="61" t="n">
        <f aca="false">-D135</f>
        <v>-0.103107333552821</v>
      </c>
      <c r="E163" s="61" t="n">
        <f aca="false">E135</f>
        <v>0.0615034117717566</v>
      </c>
      <c r="F163" s="61" t="n">
        <f aca="false">F135</f>
        <v>0.0161386158857814</v>
      </c>
      <c r="G163" s="61" t="n">
        <f aca="false">G135</f>
        <v>-0.0405370764447153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-0.0147406587635335</v>
      </c>
      <c r="D164" s="32" t="n">
        <f aca="false">-D136</f>
        <v>-0.103787162217978</v>
      </c>
      <c r="E164" s="32" t="n">
        <f aca="false">E136</f>
        <v>0.0619518863270666</v>
      </c>
      <c r="F164" s="32" t="n">
        <f aca="false">F136</f>
        <v>0.0161386158857814</v>
      </c>
      <c r="G164" s="32" t="n">
        <f aca="false">G136</f>
        <v>-0.0404373187686633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-0.0144034366570724</v>
      </c>
      <c r="D165" s="61" t="n">
        <f aca="false">-D137</f>
        <v>-0.104096129588063</v>
      </c>
      <c r="E165" s="61" t="n">
        <f aca="false">E137</f>
        <v>0.0619921000658069</v>
      </c>
      <c r="F165" s="61" t="n">
        <f aca="false">F137</f>
        <v>0.0161386158857814</v>
      </c>
      <c r="G165" s="61" t="n">
        <f aca="false">G137</f>
        <v>-0.0403688502935469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-0.0141600088568665</v>
      </c>
      <c r="D166" s="32" t="n">
        <f aca="false">-D138</f>
        <v>-0.103867803781943</v>
      </c>
      <c r="E166" s="32" t="n">
        <f aca="false">E138</f>
        <v>0.0623171754111652</v>
      </c>
      <c r="F166" s="32" t="n">
        <f aca="false">F138</f>
        <v>0.0161386158857814</v>
      </c>
      <c r="G166" s="32" t="n">
        <f aca="false">G138</f>
        <v>-0.0395720213418625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-0.0140011108526563</v>
      </c>
      <c r="D167" s="61" t="n">
        <f aca="false">-D139</f>
        <v>-0.104041812052855</v>
      </c>
      <c r="E167" s="61" t="n">
        <f aca="false">E139</f>
        <v>0.0625617795352545</v>
      </c>
      <c r="F167" s="61" t="n">
        <f aca="false">F139</f>
        <v>0.0161386158857814</v>
      </c>
      <c r="G167" s="61" t="n">
        <f aca="false">G139</f>
        <v>-0.0393425274844754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-0.0133954758453932</v>
      </c>
      <c r="D168" s="32" t="n">
        <f aca="false">-D140</f>
        <v>-0.103369635200749</v>
      </c>
      <c r="E168" s="32" t="n">
        <f aca="false">E140</f>
        <v>0.06308763569108</v>
      </c>
      <c r="F168" s="32" t="n">
        <f aca="false">F140</f>
        <v>0.0161386158857814</v>
      </c>
      <c r="G168" s="32" t="n">
        <f aca="false">G140</f>
        <v>-0.0375388594692811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-0.0128451908101165</v>
      </c>
      <c r="D169" s="61" t="n">
        <f aca="false">-D141</f>
        <v>-0.103534965156506</v>
      </c>
      <c r="E169" s="61" t="n">
        <f aca="false">E141</f>
        <v>0.0633727730027708</v>
      </c>
      <c r="F169" s="61" t="n">
        <f aca="false">F141</f>
        <v>0.0161386158857814</v>
      </c>
      <c r="G169" s="61" t="n">
        <f aca="false">G141</f>
        <v>-0.0368687670780707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-0.0124842360865803</v>
      </c>
      <c r="D170" s="32" t="n">
        <f aca="false">-D142</f>
        <v>-0.103277796213784</v>
      </c>
      <c r="E170" s="32" t="n">
        <f aca="false">E142</f>
        <v>0.0634082389625618</v>
      </c>
      <c r="F170" s="32" t="n">
        <f aca="false">F142</f>
        <v>0.0161386158857814</v>
      </c>
      <c r="G170" s="32" t="n">
        <f aca="false">G142</f>
        <v>-0.036215177452021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-0.0123292177309819</v>
      </c>
      <c r="D171" s="61" t="n">
        <f aca="false">-D143</f>
        <v>-0.103332190480627</v>
      </c>
      <c r="E171" s="61" t="n">
        <f aca="false">E143</f>
        <v>0.0635397833217933</v>
      </c>
      <c r="F171" s="61" t="n">
        <f aca="false">F143</f>
        <v>0.0161386158857814</v>
      </c>
      <c r="G171" s="61" t="n">
        <f aca="false">G143</f>
        <v>-0.0359830090040347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-0.012132792361282</v>
      </c>
      <c r="D172" s="32" t="n">
        <f aca="false">-D144</f>
        <v>-0.10354457820959</v>
      </c>
      <c r="E172" s="32" t="n">
        <f aca="false">E144</f>
        <v>0.0638430222238933</v>
      </c>
      <c r="F172" s="32" t="n">
        <f aca="false">F144</f>
        <v>0.0161386158857814</v>
      </c>
      <c r="G172" s="32" t="n">
        <f aca="false">G144</f>
        <v>-0.035695732461197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-0.0116900318495243</v>
      </c>
      <c r="D173" s="61" t="n">
        <f aca="false">-D145</f>
        <v>-0.103524929419693</v>
      </c>
      <c r="E173" s="61" t="n">
        <f aca="false">E145</f>
        <v>0.064254364660006</v>
      </c>
      <c r="F173" s="61" t="n">
        <f aca="false">F145</f>
        <v>0.0161386158857814</v>
      </c>
      <c r="G173" s="61" t="n">
        <f aca="false">G145</f>
        <v>-0.0348219807234299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-0.0112884362136056</v>
      </c>
      <c r="D174" s="32" t="n">
        <f aca="false">-D146</f>
        <v>-0.103174565955299</v>
      </c>
      <c r="E174" s="32" t="n">
        <f aca="false">E146</f>
        <v>0.0645504675019702</v>
      </c>
      <c r="F174" s="32" t="n">
        <f aca="false">F146</f>
        <v>0.0161386158857814</v>
      </c>
      <c r="G174" s="32" t="n">
        <f aca="false">G146</f>
        <v>-0.0337739187811529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-0.0112538387988647</v>
      </c>
      <c r="D175" s="61" t="n">
        <f aca="false">-D147</f>
        <v>-0.103433981954194</v>
      </c>
      <c r="E175" s="61" t="n">
        <f aca="false">E147</f>
        <v>0.0648059229935075</v>
      </c>
      <c r="F175" s="61" t="n">
        <f aca="false">F147</f>
        <v>0.0161386158857814</v>
      </c>
      <c r="G175" s="61" t="n">
        <f aca="false">G147</f>
        <v>-0.0337432818737698</v>
      </c>
    </row>
    <row r="178" customFormat="false" ht="12.8" hidden="false" customHeight="false" outlineLevel="0" collapsed="false">
      <c r="C178" s="139" t="s">
        <v>174</v>
      </c>
      <c r="D178" s="139"/>
      <c r="E178" s="139"/>
    </row>
    <row r="179" customFormat="false" ht="12.8" hidden="false" customHeight="false" outlineLevel="0" collapsed="false">
      <c r="C179" s="61" t="s">
        <v>8</v>
      </c>
      <c r="D179" s="61" t="s">
        <v>10</v>
      </c>
      <c r="E179" s="61" t="s">
        <v>9</v>
      </c>
    </row>
    <row r="180" customFormat="false" ht="12.8" hidden="false" customHeight="false" outlineLevel="0" collapsed="false">
      <c r="B180" s="5" t="n">
        <v>2014</v>
      </c>
      <c r="C180" s="61" t="n">
        <v>0</v>
      </c>
      <c r="D180" s="61" t="n">
        <v>0</v>
      </c>
      <c r="E180" s="61" t="n">
        <v>0</v>
      </c>
    </row>
    <row r="181" customFormat="false" ht="12.8" hidden="false" customHeight="false" outlineLevel="0" collapsed="false">
      <c r="B181" s="0" t="n">
        <v>2015</v>
      </c>
      <c r="C181" s="32" t="n">
        <v>0</v>
      </c>
      <c r="D181" s="32" t="n">
        <v>0</v>
      </c>
      <c r="E181" s="32" t="n">
        <v>0</v>
      </c>
    </row>
    <row r="182" customFormat="false" ht="12.8" hidden="false" customHeight="false" outlineLevel="0" collapsed="false">
      <c r="B182" s="5" t="n">
        <v>2016</v>
      </c>
      <c r="C182" s="61" t="n">
        <v>0</v>
      </c>
      <c r="D182" s="61" t="n">
        <v>0</v>
      </c>
      <c r="E182" s="61" t="n">
        <v>0</v>
      </c>
    </row>
    <row r="183" customFormat="false" ht="12.8" hidden="false" customHeight="false" outlineLevel="0" collapsed="false">
      <c r="B183" s="0" t="n">
        <v>2017</v>
      </c>
      <c r="C183" s="32" t="n">
        <v>0</v>
      </c>
      <c r="D183" s="32" t="n">
        <v>0</v>
      </c>
      <c r="E183" s="32" t="n">
        <v>0</v>
      </c>
    </row>
    <row r="184" customFormat="false" ht="12.8" hidden="false" customHeight="false" outlineLevel="0" collapsed="false">
      <c r="B184" s="5" t="n">
        <f aca="false">B183+1</f>
        <v>2018</v>
      </c>
      <c r="C184" s="61" t="n">
        <v>0</v>
      </c>
      <c r="D184" s="61" t="n">
        <v>0</v>
      </c>
      <c r="E184" s="61" t="n">
        <v>0</v>
      </c>
    </row>
    <row r="185" customFormat="false" ht="12.8" hidden="false" customHeight="false" outlineLevel="0" collapsed="false">
      <c r="B185" s="0" t="n">
        <f aca="false">B184+1</f>
        <v>2019</v>
      </c>
      <c r="C185" s="32" t="n">
        <v>0</v>
      </c>
      <c r="D185" s="32" t="n">
        <v>0</v>
      </c>
      <c r="E185" s="32" t="n">
        <v>0</v>
      </c>
    </row>
    <row r="186" customFormat="false" ht="12.8" hidden="false" customHeight="false" outlineLevel="0" collapsed="false">
      <c r="B186" s="5" t="n">
        <f aca="false">B185+1</f>
        <v>2020</v>
      </c>
      <c r="C186" s="61" t="n">
        <f aca="false">SUM('Central pensions'!$AB34:$AB37)/AVERAGE('Central scenario'!$AG34:$AG37)</f>
        <v>0.0141063967360071</v>
      </c>
      <c r="D186" s="61" t="n">
        <f aca="false">SUM('Low pensions'!$AB34:$AB37)/AVERAGE('Low scenario'!$AG34:$AG37)</f>
        <v>0.0141841466499286</v>
      </c>
      <c r="E186" s="61" t="n">
        <f aca="false">SUM('High pensions'!$AB34:$AB37)/AVERAGE('High scenario'!$AG34:$AG37)</f>
        <v>0.0140506212444606</v>
      </c>
    </row>
    <row r="187" customFormat="false" ht="12.8" hidden="false" customHeight="false" outlineLevel="0" collapsed="false">
      <c r="B187" s="0" t="n">
        <f aca="false">B186+1</f>
        <v>2021</v>
      </c>
      <c r="C187" s="32" t="n">
        <f aca="false">SUM('Central pensions'!$AB38:$AB41)/AVERAGE('Central scenario'!$AG38:$AG41)</f>
        <v>0.0161757111574056</v>
      </c>
      <c r="D187" s="32" t="n">
        <f aca="false">SUM('Low pensions'!$AB38:$AB41)/AVERAGE('Low scenario'!$AG38:$AG41)</f>
        <v>0.016349982054878</v>
      </c>
      <c r="E187" s="32" t="n">
        <f aca="false">SUM('High pensions'!$AB38:$AB41)/AVERAGE('High scenario'!$AG38:$AG41)</f>
        <v>0.0164815467365399</v>
      </c>
    </row>
    <row r="188" customFormat="false" ht="12.8" hidden="false" customHeight="false" outlineLevel="0" collapsed="false">
      <c r="B188" s="5" t="n">
        <f aca="false">B187+1</f>
        <v>2022</v>
      </c>
      <c r="C188" s="61" t="n">
        <f aca="false">SUM('Central pensions'!$AB42:$AB45)/AVERAGE('Central scenario'!$AG42:$AG45)</f>
        <v>0.0156850060517337</v>
      </c>
      <c r="D188" s="61" t="n">
        <f aca="false">SUM('Low pensions'!$AB42:$AB45)/AVERAGE('Low scenario'!$AG42:$AG45)</f>
        <v>0.015787494444123</v>
      </c>
      <c r="E188" s="61" t="n">
        <f aca="false">SUM('High pensions'!$AB42:$AB45)/AVERAGE('High scenario'!$AG42:$AG45)</f>
        <v>0.0161658946361221</v>
      </c>
    </row>
    <row r="189" customFormat="false" ht="12.8" hidden="false" customHeight="false" outlineLevel="0" collapsed="false">
      <c r="B189" s="0" t="n">
        <f aca="false">B188+1</f>
        <v>2023</v>
      </c>
      <c r="C189" s="32" t="n">
        <f aca="false">SUM('Central pensions'!$AB46:$AB49)/AVERAGE('Central scenario'!$AG46:$AG49)</f>
        <v>0.0153475073166182</v>
      </c>
      <c r="D189" s="32" t="n">
        <f aca="false">SUM('Low pensions'!$AB46:$AB49)/AVERAGE('Low scenario'!$AG46:$AG49)</f>
        <v>0.0154494642025071</v>
      </c>
      <c r="E189" s="32" t="n">
        <f aca="false">SUM('High pensions'!$AB46:$AB49)/AVERAGE('High scenario'!$AG46:$AG49)</f>
        <v>0.0161170267758087</v>
      </c>
    </row>
    <row r="190" customFormat="false" ht="12.8" hidden="false" customHeight="false" outlineLevel="0" collapsed="false">
      <c r="B190" s="5" t="n">
        <f aca="false">B189+1</f>
        <v>2024</v>
      </c>
      <c r="C190" s="61" t="n">
        <f aca="false">SUM('Central pensions'!$AB50:$AB53)/AVERAGE('Central scenario'!$AG50:$AG53)</f>
        <v>0.0143718337792762</v>
      </c>
      <c r="D190" s="61" t="n">
        <f aca="false">SUM('Low pensions'!$AB50:$AB53)/AVERAGE('Low scenario'!$AG50:$AG53)</f>
        <v>0.0147654674250595</v>
      </c>
      <c r="E190" s="61" t="n">
        <f aca="false">SUM('High pensions'!$AB50:$AB53)/AVERAGE('High scenario'!$AG50:$AG53)</f>
        <v>0.0154837325150543</v>
      </c>
    </row>
    <row r="191" customFormat="false" ht="12.8" hidden="false" customHeight="false" outlineLevel="0" collapsed="false">
      <c r="B191" s="0" t="n">
        <f aca="false">B190+1</f>
        <v>2025</v>
      </c>
      <c r="C191" s="32" t="n">
        <f aca="false">SUM('Central pensions'!$AB54:$AB57)/AVERAGE('Central scenario'!$AG54:$AG57)</f>
        <v>0.0141410405569229</v>
      </c>
      <c r="D191" s="32" t="n">
        <f aca="false">SUM('Low pensions'!$AB54:$AB57)/AVERAGE('Low scenario'!$AG54:$AG57)</f>
        <v>0.0141009787860313</v>
      </c>
      <c r="E191" s="32" t="n">
        <f aca="false">SUM('High pensions'!$AB54:$AB57)/AVERAGE('High scenario'!$AG54:$AG57)</f>
        <v>0.0144863058044799</v>
      </c>
    </row>
    <row r="192" customFormat="false" ht="12.8" hidden="false" customHeight="false" outlineLevel="0" collapsed="false">
      <c r="B192" s="5" t="n">
        <f aca="false">B191+1</f>
        <v>2026</v>
      </c>
      <c r="C192" s="61" t="n">
        <f aca="false">SUM('Central pensions'!$AB58:$AB61)/AVERAGE('Central scenario'!$AG58:$AG61)</f>
        <v>0.0131248058912545</v>
      </c>
      <c r="D192" s="61" t="n">
        <f aca="false">SUM('Low pensions'!$AB58:$AB61)/AVERAGE('Low scenario'!$AG58:$AG61)</f>
        <v>0.0135926715878838</v>
      </c>
      <c r="E192" s="61" t="n">
        <f aca="false">SUM('High pensions'!$AB58:$AB61)/AVERAGE('High scenario'!$AG58:$AG61)</f>
        <v>0.0138325477360549</v>
      </c>
    </row>
    <row r="193" customFormat="false" ht="12.8" hidden="false" customHeight="false" outlineLevel="0" collapsed="false">
      <c r="B193" s="0" t="n">
        <f aca="false">B192+1</f>
        <v>2027</v>
      </c>
      <c r="C193" s="32" t="n">
        <f aca="false">SUM('Central pensions'!$AB62:$AB65)/AVERAGE('Central scenario'!$AG62:$AG65)</f>
        <v>0.0127671872039539</v>
      </c>
      <c r="D193" s="32" t="n">
        <f aca="false">SUM('Low pensions'!$AB62:$AB65)/AVERAGE('Low scenario'!$AG62:$AG65)</f>
        <v>0.0130003057212883</v>
      </c>
      <c r="E193" s="32" t="n">
        <f aca="false">SUM('High pensions'!$AB62:$AB65)/AVERAGE('High scenario'!$AG62:$AG65)</f>
        <v>0.0128401023185566</v>
      </c>
    </row>
    <row r="194" customFormat="false" ht="12.8" hidden="false" customHeight="false" outlineLevel="0" collapsed="false">
      <c r="B194" s="5" t="n">
        <f aca="false">B193+1</f>
        <v>2028</v>
      </c>
      <c r="C194" s="61" t="n">
        <f aca="false">SUM('Central pensions'!$AB66:$AB69)/AVERAGE('Central scenario'!$AG66:$AG69)</f>
        <v>0.0119286783135119</v>
      </c>
      <c r="D194" s="61" t="n">
        <f aca="false">SUM('Low pensions'!$AB66:$AB69)/AVERAGE('Low scenario'!$AG66:$AG69)</f>
        <v>0.0123602009061989</v>
      </c>
      <c r="E194" s="61" t="n">
        <f aca="false">SUM('High pensions'!$AB66:$AB69)/AVERAGE('High scenario'!$AG66:$AG69)</f>
        <v>0.0118318106924175</v>
      </c>
    </row>
    <row r="195" customFormat="false" ht="12.8" hidden="false" customHeight="false" outlineLevel="0" collapsed="false">
      <c r="B195" s="0" t="n">
        <f aca="false">B194+1</f>
        <v>2029</v>
      </c>
      <c r="C195" s="32" t="n">
        <f aca="false">SUM('Central pensions'!$AB70:$AB73)/AVERAGE('Central scenario'!$AG70:$AG73)</f>
        <v>0.010719966260972</v>
      </c>
      <c r="D195" s="32" t="n">
        <f aca="false">SUM('Low pensions'!$AB70:$AB73)/AVERAGE('Low scenario'!$AG70:$AG73)</f>
        <v>0.0115211514003939</v>
      </c>
      <c r="E195" s="32" t="n">
        <f aca="false">SUM('High pensions'!$AB70:$AB73)/AVERAGE('High scenario'!$AG70:$AG73)</f>
        <v>0.0107835862735425</v>
      </c>
    </row>
    <row r="196" customFormat="false" ht="12.8" hidden="false" customHeight="false" outlineLevel="0" collapsed="false">
      <c r="B196" s="5" t="n">
        <f aca="false">B195+1</f>
        <v>2030</v>
      </c>
      <c r="C196" s="61" t="n">
        <f aca="false">SUM('Central pensions'!$AB74:$AB77)/AVERAGE('Central scenario'!$AG74:$AG77)</f>
        <v>0.0101305634086821</v>
      </c>
      <c r="D196" s="61" t="n">
        <f aca="false">SUM('Low pensions'!$AB74:$AB77)/AVERAGE('Low scenario'!$AG74:$AG77)</f>
        <v>0.0106435438566831</v>
      </c>
      <c r="E196" s="61" t="n">
        <f aca="false">SUM('High pensions'!$AB74:$AB77)/AVERAGE('High scenario'!$AG74:$AG77)</f>
        <v>0.00975442279657541</v>
      </c>
    </row>
    <row r="197" customFormat="false" ht="12.8" hidden="false" customHeight="false" outlineLevel="0" collapsed="false">
      <c r="B197" s="0" t="n">
        <f aca="false">B196+1</f>
        <v>2031</v>
      </c>
      <c r="C197" s="32" t="n">
        <f aca="false">SUM('Central pensions'!$AB78:$AB81)/AVERAGE('Central scenario'!$AG78:$AG81)</f>
        <v>0.00878204670446025</v>
      </c>
      <c r="D197" s="32" t="n">
        <f aca="false">SUM('Low pensions'!$AB78:$AB81)/AVERAGE('Low scenario'!$AG78:$AG81)</f>
        <v>0.00965434561750395</v>
      </c>
      <c r="E197" s="32" t="n">
        <f aca="false">SUM('High pensions'!$AB78:$AB81)/AVERAGE('High scenario'!$AG78:$AG81)</f>
        <v>0.00843884191029965</v>
      </c>
    </row>
    <row r="198" customFormat="false" ht="12.8" hidden="false" customHeight="false" outlineLevel="0" collapsed="false">
      <c r="B198" s="5" t="n">
        <f aca="false">B197+1</f>
        <v>2032</v>
      </c>
      <c r="C198" s="61" t="n">
        <f aca="false">SUM('Central pensions'!$AB82:$AB85)/AVERAGE('Central scenario'!$AG82:$AG85)</f>
        <v>0.00749868325904135</v>
      </c>
      <c r="D198" s="61" t="n">
        <f aca="false">SUM('Low pensions'!$AB82:$AB85)/AVERAGE('Low scenario'!$AG82:$AG85)</f>
        <v>0.00856759100233231</v>
      </c>
      <c r="E198" s="61" t="n">
        <f aca="false">SUM('High pensions'!$AB82:$AB85)/AVERAGE('High scenario'!$AG82:$AG85)</f>
        <v>0.00743048519797928</v>
      </c>
    </row>
    <row r="199" customFormat="false" ht="12.8" hidden="false" customHeight="false" outlineLevel="0" collapsed="false">
      <c r="B199" s="0" t="n">
        <f aca="false">B198+1</f>
        <v>2033</v>
      </c>
      <c r="C199" s="32" t="n">
        <f aca="false">SUM('Central pensions'!$AB86:$AB89)/AVERAGE('Central scenario'!$AG86:$AG89)</f>
        <v>0.00627813971421872</v>
      </c>
      <c r="D199" s="32" t="n">
        <f aca="false">SUM('Low pensions'!$AB86:$AB89)/AVERAGE('Low scenario'!$AG86:$AG89)</f>
        <v>0.00775156985335306</v>
      </c>
      <c r="E199" s="32" t="n">
        <f aca="false">SUM('High pensions'!$AB86:$AB89)/AVERAGE('High scenario'!$AG86:$AG89)</f>
        <v>0.00655846776299555</v>
      </c>
    </row>
    <row r="200" customFormat="false" ht="12.8" hidden="false" customHeight="false" outlineLevel="0" collapsed="false">
      <c r="B200" s="5" t="n">
        <f aca="false">B199+1</f>
        <v>2034</v>
      </c>
      <c r="C200" s="61" t="n">
        <f aca="false">SUM('Central pensions'!$AB90:$AB93)/AVERAGE('Central scenario'!$AG90:$AG93)</f>
        <v>0.00539038708970539</v>
      </c>
      <c r="D200" s="61" t="n">
        <f aca="false">SUM('Low pensions'!$AB90:$AB93)/AVERAGE('Low scenario'!$AG90:$AG93)</f>
        <v>0.00651065921425829</v>
      </c>
      <c r="E200" s="61" t="n">
        <f aca="false">SUM('High pensions'!$AB90:$AB93)/AVERAGE('High scenario'!$AG90:$AG93)</f>
        <v>0.00557113970373924</v>
      </c>
    </row>
    <row r="201" customFormat="false" ht="12.8" hidden="false" customHeight="false" outlineLevel="0" collapsed="false">
      <c r="B201" s="0" t="n">
        <f aca="false">B200+1</f>
        <v>2035</v>
      </c>
      <c r="C201" s="32" t="n">
        <f aca="false">SUM('Central pensions'!$AB94:$AB97)/AVERAGE('Central scenario'!$AG94:$AG97)</f>
        <v>0.00483533384733922</v>
      </c>
      <c r="D201" s="32" t="n">
        <f aca="false">SUM('Low pensions'!$AB94:$AB97)/AVERAGE('Low scenario'!$AG94:$AG97)</f>
        <v>0.00545519997141694</v>
      </c>
      <c r="E201" s="32" t="n">
        <f aca="false">SUM('High pensions'!$AB94:$AB97)/AVERAGE('High scenario'!$AG94:$AG97)</f>
        <v>0.00446003770439437</v>
      </c>
    </row>
    <row r="202" customFormat="false" ht="12.8" hidden="false" customHeight="false" outlineLevel="0" collapsed="false">
      <c r="B202" s="5" t="n">
        <f aca="false">B201+1</f>
        <v>2036</v>
      </c>
      <c r="C202" s="61" t="n">
        <f aca="false">SUM('Central pensions'!$AB98:$AB101)/AVERAGE('Central scenario'!$AG98:$AG101)</f>
        <v>0.00402917824224559</v>
      </c>
      <c r="D202" s="61" t="n">
        <f aca="false">SUM('Low pensions'!$AB98:$AB101)/AVERAGE('Low scenario'!$AG98:$AG101)</f>
        <v>0.0049403599949578</v>
      </c>
      <c r="E202" s="61" t="n">
        <f aca="false">SUM('High pensions'!$AB98:$AB101)/AVERAGE('High scenario'!$AG98:$AG101)</f>
        <v>0.00367189652025744</v>
      </c>
    </row>
    <row r="203" customFormat="false" ht="12.8" hidden="false" customHeight="false" outlineLevel="0" collapsed="false">
      <c r="B203" s="0" t="n">
        <f aca="false">B202+1</f>
        <v>2037</v>
      </c>
      <c r="C203" s="32" t="n">
        <f aca="false">SUM('Central pensions'!$AB102:$AB105)/AVERAGE('Central scenario'!$AG102:$AG105)</f>
        <v>0.00338848279315214</v>
      </c>
      <c r="D203" s="32" t="n">
        <f aca="false">SUM('Low pensions'!$AB102:$AB105)/AVERAGE('Low scenario'!$AG102:$AG105)</f>
        <v>0.00443582532488813</v>
      </c>
      <c r="E203" s="32" t="n">
        <f aca="false">SUM('High pensions'!$AB102:$AB105)/AVERAGE('High scenario'!$AG102:$AG105)</f>
        <v>0.00305699262651714</v>
      </c>
    </row>
    <row r="204" customFormat="false" ht="12.8" hidden="false" customHeight="false" outlineLevel="0" collapsed="false">
      <c r="B204" s="5" t="n">
        <f aca="false">B203+1</f>
        <v>2038</v>
      </c>
      <c r="C204" s="61" t="n">
        <f aca="false">SUM('Central pensions'!$AB106:$AB109)/AVERAGE('Central scenario'!$AG106:$AG109)</f>
        <v>0.00285739488832858</v>
      </c>
      <c r="D204" s="61" t="n">
        <f aca="false">SUM('Low pensions'!$AB106:$AB109)/AVERAGE('Low scenario'!$AG106:$AG109)</f>
        <v>0.00386128449242074</v>
      </c>
      <c r="E204" s="61" t="n">
        <f aca="false">SUM('High pensions'!$AB106:$AB109)/AVERAGE('High scenario'!$AG106:$AG109)</f>
        <v>0.00246222425725677</v>
      </c>
    </row>
    <row r="205" customFormat="false" ht="12.8" hidden="false" customHeight="false" outlineLevel="0" collapsed="false">
      <c r="B205" s="0" t="n">
        <f aca="false">B204+1</f>
        <v>2039</v>
      </c>
      <c r="C205" s="32" t="n">
        <f aca="false">SUM('Central pensions'!$AB110:$AB113)/AVERAGE('Central scenario'!$AG110:$AG113)</f>
        <v>0.00236107895917098</v>
      </c>
      <c r="D205" s="32" t="n">
        <f aca="false">SUM('Low pensions'!$AB110:$AB113)/AVERAGE('Low scenario'!$AG110:$AG113)</f>
        <v>0.00296993783879535</v>
      </c>
      <c r="E205" s="32" t="n">
        <f aca="false">SUM('High pensions'!$AB110:$AB113)/AVERAGE('High scenario'!$AG110:$AG113)</f>
        <v>0.00192748476528471</v>
      </c>
    </row>
    <row r="206" customFormat="false" ht="12.8" hidden="false" customHeight="false" outlineLevel="0" collapsed="false">
      <c r="B206" s="5" t="n">
        <f aca="false">B205+1</f>
        <v>2040</v>
      </c>
      <c r="C206" s="61" t="n">
        <f aca="false">SUM('Central pensions'!$AB114:$AB117)/AVERAGE('Central scenario'!$AG114:$AG117)</f>
        <v>0.00187948019915472</v>
      </c>
      <c r="D206" s="61" t="n">
        <f aca="false">SUM('Low pensions'!$AB114:$AB117)/AVERAGE('Low scenario'!$AG114:$AG117)</f>
        <v>0.00277730987086722</v>
      </c>
      <c r="E206" s="61" t="n">
        <f aca="false">SUM('High pensions'!$AB114:$AB117)/AVERAGE('High scenario'!$AG114:$AG117)</f>
        <v>0.00153399804896583</v>
      </c>
    </row>
    <row r="210" customFormat="false" ht="12.8" hidden="false" customHeight="false" outlineLevel="0" collapsed="false">
      <c r="C210" s="32"/>
    </row>
  </sheetData>
  <mergeCells count="3">
    <mergeCell ref="C55:H55"/>
    <mergeCell ref="J55:P55"/>
    <mergeCell ref="C178:E17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Y1" colorId="64" zoomScale="85" zoomScaleNormal="85" zoomScalePageLayoutView="100" workbookViewId="0">
      <selection pane="topLeft" activeCell="AE11" activeCellId="0" sqref="AE11"/>
    </sheetView>
  </sheetViews>
  <sheetFormatPr defaultColWidth="9.281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  <col collapsed="false" customWidth="true" hidden="false" outlineLevel="0" max="28" min="28" style="0" width="11.3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3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6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6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6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6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6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6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f aca="false">'Central pensions'!AB10</f>
        <v>17079733.2296869</v>
      </c>
      <c r="AC10" s="158" t="n">
        <f aca="false">'Central pensions'!AC10</f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f aca="false">'Central pensions'!AB11</f>
        <v>24337291.3360368</v>
      </c>
      <c r="AC11" s="158" t="n">
        <f aca="false">'Central pensions'!AC11</f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f aca="false">'Central pensions'!AB12</f>
        <v>7699173.32650563</v>
      </c>
      <c r="AC12" s="158" t="n">
        <f aca="false">'Central pensions'!AC12</f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f aca="false">'Central pensions'!AC13</f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high_v2_m!B2+temporary_pension_bonus_high!B2</f>
        <v>17715091.2971215</v>
      </c>
      <c r="G14" s="161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high_v2_m!J2</f>
        <v>0</v>
      </c>
      <c r="K14" s="162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high_v2_m!B3+temporary_pension_bonus_high!B3</f>
        <v>20422747.1350974</v>
      </c>
      <c r="G15" s="163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high_v2_m!J3</f>
        <v>0</v>
      </c>
      <c r="K15" s="164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high_v2_m!B4+temporary_pension_bonus_high!B4</f>
        <v>19803746.8364793</v>
      </c>
      <c r="G16" s="163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high_v2_m!J4</f>
        <v>0</v>
      </c>
      <c r="K16" s="164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SUM(high_v5_m!C4:J4)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high_v2_m!B5+temporary_pension_bonus_high!B5</f>
        <v>21428421.3166265</v>
      </c>
      <c r="G17" s="163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high_v2_m!J5</f>
        <v>0</v>
      </c>
      <c r="K17" s="164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SUM(high_v5_m!C5:J5)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high_v2_m!B6+temporary_pension_bonus_high!B6</f>
        <v>18797781.9121755</v>
      </c>
      <c r="G18" s="161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high_v2_m!J6</f>
        <v>0</v>
      </c>
      <c r="K18" s="162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SUM(high_v5_m!C6:J6)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high_v2_m!B7+temporary_pension_bonus_high!B7</f>
        <v>19382726.6633888</v>
      </c>
      <c r="G19" s="163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high_v2_m!J7</f>
        <v>0</v>
      </c>
      <c r="K19" s="164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SUM(high_v5_m!C7:J7)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high_v2_m!D8+temporary_pension_bonus_high!B8</f>
        <v>18504303.1925063</v>
      </c>
      <c r="G20" s="164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high_v2_m!J8</f>
        <v>0</v>
      </c>
      <c r="K20" s="164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SUM(high_v5_m!C8:J8)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high_v2_m!D9+temporary_pension_bonus_high!B9</f>
        <v>20255770.5244998</v>
      </c>
      <c r="G21" s="164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high_v2_m!J9</f>
        <v>37448.2927964077</v>
      </c>
      <c r="K21" s="164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SUM(high_v5_m!C9:J9)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high_v2_m!D10+temporary_pension_bonus_high!B10</f>
        <v>19378703.2560285</v>
      </c>
      <c r="G22" s="162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high_v2_m!J10</f>
        <v>68744.4841315014</v>
      </c>
      <c r="K22" s="162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SUM(high_v5_m!C10:J10)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high_v2_m!D11+temporary_pension_bonus_high!B11</f>
        <v>20711369.2321363</v>
      </c>
      <c r="G23" s="164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high_v2_m!J11</f>
        <v>105406.410376622</v>
      </c>
      <c r="K23" s="164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SUM(high_v5_m!C11:J11)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high_v2_m!D12+temporary_pension_bonus_high!B12</f>
        <v>19898364.4949312</v>
      </c>
      <c r="G24" s="164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high_v2_m!J12</f>
        <v>153068.271140567</v>
      </c>
      <c r="K24" s="164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SUM(high_v5_m!C12:J12)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high_v2_m!D13+temporary_pension_bonus_high!B13</f>
        <v>21659293.0983671</v>
      </c>
      <c r="G25" s="164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high_v2_m!J13</f>
        <v>195716.984291222</v>
      </c>
      <c r="K25" s="164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SUM(high_v5_m!C13:J13)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high_v2_m!D14+temporary_pension_bonus_high!B14</f>
        <v>20174391.2627902</v>
      </c>
      <c r="G26" s="162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high_v2_m!J14</f>
        <v>199621.10106806</v>
      </c>
      <c r="K26" s="162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high_v2_m!D15+temporary_pension_bonus_high!B15</f>
        <v>20313980.7774135</v>
      </c>
      <c r="G27" s="164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high_v2_m!J15</f>
        <v>217761.898580891</v>
      </c>
      <c r="K27" s="164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high_v2_m!D16+temporary_pension_bonus_high!B16</f>
        <v>19050994.9160723</v>
      </c>
      <c r="G28" s="164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high_v2_m!J16</f>
        <v>235047.123224172</v>
      </c>
      <c r="K28" s="164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high_v2_m!D17+temporary_pension_bonus_high!B17</f>
        <v>17490439.3900688</v>
      </c>
      <c r="G29" s="164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high_v2_m!J17</f>
        <v>240391.322037069</v>
      </c>
      <c r="K29" s="164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high_v2_m!D18+temporary_pension_bonus_high!B18</f>
        <v>17349305.2240575</v>
      </c>
      <c r="G30" s="162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high_v2_m!J18</f>
        <v>195752.530770185</v>
      </c>
      <c r="K30" s="162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high_v2_m!D19+temporary_pension_bonus_high!B19</f>
        <v>17520986.5839201</v>
      </c>
      <c r="G31" s="164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high_v2_m!J19</f>
        <v>200857.994505559</v>
      </c>
      <c r="K31" s="164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high_v2_m!D20+temporary_pension_bonus_high!B20</f>
        <v>17904199.2173535</v>
      </c>
      <c r="G32" s="164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high_v2_m!J20</f>
        <v>191856.994735014</v>
      </c>
      <c r="K32" s="164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high_v2_m!D21+temporary_pension_bonus_high!B21</f>
        <v>17688054.0091524</v>
      </c>
      <c r="G33" s="164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64" t="n">
        <f aca="false">high_v2_m!J21</f>
        <v>206664.82215155</v>
      </c>
      <c r="K33" s="164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64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high_v2_m!D22+temporary_pension_bonus_high!B22</f>
        <v>20193956.1424969</v>
      </c>
      <c r="G34" s="162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62" t="n">
        <f aca="false">high_v2_m!J22</f>
        <v>240344.303765718</v>
      </c>
      <c r="K34" s="162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62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high_v2_m!D23+temporary_pension_bonus_high!B23</f>
        <v>18741748.8477669</v>
      </c>
      <c r="G35" s="164" t="n">
        <f aca="false">high_v2_m!E23+temporary_pension_bonus_high!B23</f>
        <v>18002004.1183893</v>
      </c>
      <c r="H35" s="67" t="n">
        <f aca="false">F35-J35</f>
        <v>18461817.1310374</v>
      </c>
      <c r="I35" s="67" t="n">
        <f aca="false">G35-K35</f>
        <v>17730470.3531617</v>
      </c>
      <c r="J35" s="164" t="n">
        <f aca="false">high_v2_m!J23</f>
        <v>279931.71672946</v>
      </c>
      <c r="K35" s="164" t="n">
        <f aca="false">high_v2_m!K23</f>
        <v>271533.765227576</v>
      </c>
      <c r="L35" s="67" t="n">
        <f aca="false">H35-I35</f>
        <v>731346.777875725</v>
      </c>
      <c r="M35" s="67" t="n">
        <f aca="false">J35-K35</f>
        <v>8397.95150188386</v>
      </c>
      <c r="N35" s="164" t="n">
        <f aca="false">SUM(high_v5_m!C23:J23)</f>
        <v>2951559.83632951</v>
      </c>
      <c r="O35" s="7"/>
      <c r="P35" s="7"/>
      <c r="Q35" s="67" t="n">
        <f aca="false">I35*5.5017049523</f>
        <v>97547816.5485981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19339312.2115265</v>
      </c>
      <c r="Y35" s="67" t="n">
        <f aca="false">N35*5.1890047538</f>
        <v>15315658.021839</v>
      </c>
      <c r="Z35" s="67" t="n">
        <f aca="false">L35*5.5017049523</f>
        <v>4023654.18968753</v>
      </c>
      <c r="AA35" s="67" t="n">
        <f aca="false">IFE_cost_high!B23*3</f>
        <v>1986120.82476</v>
      </c>
      <c r="AB35" s="67" t="n">
        <f aca="false">AA35*$AC$13</f>
        <v>17968361.7214545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high_v2_m!D24+temporary_pension_bonus_high!B24</f>
        <v>18673494.587814</v>
      </c>
      <c r="G36" s="164" t="n">
        <f aca="false">high_v2_m!E24+temporary_pension_bonus_high!B24</f>
        <v>17934163.8516962</v>
      </c>
      <c r="H36" s="67" t="n">
        <f aca="false">F36-J36</f>
        <v>18382543.8152249</v>
      </c>
      <c r="I36" s="67" t="n">
        <f aca="false">G36-K36</f>
        <v>17651941.6022847</v>
      </c>
      <c r="J36" s="164" t="n">
        <f aca="false">high_v2_m!J24</f>
        <v>290950.772589176</v>
      </c>
      <c r="K36" s="164" t="n">
        <f aca="false">high_v2_m!K24</f>
        <v>282222.249411501</v>
      </c>
      <c r="L36" s="67" t="n">
        <f aca="false">H36-I36</f>
        <v>730602.212940112</v>
      </c>
      <c r="M36" s="67" t="n">
        <f aca="false">J36-K36</f>
        <v>8728.52317767526</v>
      </c>
      <c r="N36" s="164" t="n">
        <f aca="false">SUM(high_v5_m!C24:J24)</f>
        <v>2970877.09799946</v>
      </c>
      <c r="O36" s="7"/>
      <c r="P36" s="7"/>
      <c r="Q36" s="67" t="n">
        <f aca="false">I36*5.5017049523</f>
        <v>97115774.5310003</v>
      </c>
      <c r="R36" s="67"/>
      <c r="S36" s="67"/>
      <c r="T36" s="7"/>
      <c r="U36" s="7"/>
      <c r="V36" s="67" t="n">
        <f aca="false">K36*5.5017049523</f>
        <v>1552703.5472365</v>
      </c>
      <c r="W36" s="67" t="n">
        <f aca="false">M36*5.5017049523</f>
        <v>48021.7591928813</v>
      </c>
      <c r="X36" s="67" t="n">
        <f aca="false">N36*5.1890047538+L36*5.5017049523</f>
        <v>19435453.1975687</v>
      </c>
      <c r="Y36" s="67" t="n">
        <f aca="false">N36*5.1890047538</f>
        <v>15415895.3844747</v>
      </c>
      <c r="Z36" s="67" t="n">
        <f aca="false">L36*5.5017049523</f>
        <v>4019557.81309395</v>
      </c>
      <c r="AA36" s="67" t="n">
        <f aca="false">IFE_cost_high!B24*3</f>
        <v>2675664.5139</v>
      </c>
      <c r="AB36" s="67" t="n">
        <f aca="false">AA36*$AC$13</f>
        <v>24206638.0009003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high_v2_m!D25+temporary_pension_bonus_high!B25</f>
        <v>18680611.8554441</v>
      </c>
      <c r="G37" s="164" t="n">
        <f aca="false">high_v2_m!E25+temporary_pension_bonus_high!B25</f>
        <v>17938820.1636198</v>
      </c>
      <c r="H37" s="67" t="n">
        <f aca="false">F37-J37</f>
        <v>18375791.2980596</v>
      </c>
      <c r="I37" s="67" t="n">
        <f aca="false">G37-K37</f>
        <v>17643144.2229569</v>
      </c>
      <c r="J37" s="164" t="n">
        <f aca="false">high_v2_m!J25</f>
        <v>304820.557384458</v>
      </c>
      <c r="K37" s="164" t="n">
        <f aca="false">high_v2_m!K25</f>
        <v>295675.940662924</v>
      </c>
      <c r="L37" s="67" t="n">
        <f aca="false">H37-I37</f>
        <v>732647.075102683</v>
      </c>
      <c r="M37" s="67" t="n">
        <f aca="false">J37-K37</f>
        <v>9144.61672153376</v>
      </c>
      <c r="N37" s="164" t="n">
        <f aca="false">SUM(high_v5_m!C25:J25)</f>
        <v>3023542.70231801</v>
      </c>
      <c r="O37" s="7"/>
      <c r="P37" s="7"/>
      <c r="Q37" s="67" t="n">
        <f aca="false">I37*5.5017049523</f>
        <v>97067373.9455852</v>
      </c>
      <c r="R37" s="67"/>
      <c r="S37" s="67"/>
      <c r="T37" s="7"/>
      <c r="U37" s="7"/>
      <c r="V37" s="67" t="n">
        <f aca="false">K37*5.5017049523</f>
        <v>1626721.78702117</v>
      </c>
      <c r="W37" s="67" t="n">
        <f aca="false">M37*5.5017049523</f>
        <v>50310.9831037477</v>
      </c>
      <c r="X37" s="67" t="n">
        <f aca="false">N37*5.1890047538+L37*5.5017049523</f>
        <v>19719985.497026</v>
      </c>
      <c r="Y37" s="67" t="n">
        <f aca="false">N37*5.1890047538</f>
        <v>15689177.4556454</v>
      </c>
      <c r="Z37" s="67" t="n">
        <f aca="false">L37*5.5017049523</f>
        <v>4030808.04138054</v>
      </c>
      <c r="AA37" s="67" t="n">
        <f aca="false">IFE_cost_high!B25*3</f>
        <v>2365910.4964</v>
      </c>
      <c r="AB37" s="67" t="n">
        <f aca="false">AA37*$AC$13</f>
        <v>21404304.8488946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high_v2_m!D26+temporary_pension_bonus_high!B26</f>
        <v>19190932.6577457</v>
      </c>
      <c r="G38" s="162" t="n">
        <f aca="false">high_v2_m!E26+temporary_pension_bonus_high!B26</f>
        <v>18426430.7160119</v>
      </c>
      <c r="H38" s="8" t="n">
        <f aca="false">F38-J38</f>
        <v>18850406.5950874</v>
      </c>
      <c r="I38" s="8" t="n">
        <f aca="false">G38-K38</f>
        <v>18096120.4352334</v>
      </c>
      <c r="J38" s="162" t="n">
        <f aca="false">high_v2_m!J26</f>
        <v>340526.062658272</v>
      </c>
      <c r="K38" s="162" t="n">
        <f aca="false">high_v2_m!K26</f>
        <v>330310.280778524</v>
      </c>
      <c r="L38" s="8" t="n">
        <f aca="false">H38-I38</f>
        <v>754286.159854017</v>
      </c>
      <c r="M38" s="8" t="n">
        <f aca="false">J38-K38</f>
        <v>10215.7818797482</v>
      </c>
      <c r="N38" s="162" t="n">
        <f aca="false">SUM(high_v5_m!C26:J26)</f>
        <v>3768771.34271354</v>
      </c>
      <c r="O38" s="5"/>
      <c r="P38" s="5"/>
      <c r="Q38" s="8" t="n">
        <f aca="false">I38*5.5017049523</f>
        <v>99559515.415941</v>
      </c>
      <c r="R38" s="8"/>
      <c r="S38" s="8"/>
      <c r="T38" s="5"/>
      <c r="U38" s="5"/>
      <c r="V38" s="8" t="n">
        <f aca="false">K38*5.5017049523</f>
        <v>1817269.70755481</v>
      </c>
      <c r="W38" s="8" t="n">
        <f aca="false">M38*5.5017049523</f>
        <v>56204.2177594271</v>
      </c>
      <c r="X38" s="8" t="n">
        <f aca="false">N38*5.1890047538+L38*5.5017049523</f>
        <v>23706032.3144459</v>
      </c>
      <c r="Y38" s="8" t="n">
        <f aca="false">N38*5.1890047538</f>
        <v>19556172.4133258</v>
      </c>
      <c r="Z38" s="8" t="n">
        <f aca="false">L38*5.5017049523</f>
        <v>4149859.9011202</v>
      </c>
      <c r="AA38" s="8" t="n">
        <f aca="false">IFE_cost_high!B26*3</f>
        <v>2311309.66041721</v>
      </c>
      <c r="AB38" s="8" t="n">
        <f aca="false">AA38*$AC$13</f>
        <v>20910333.1030664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high_v2_m!D27+temporary_pension_bonus_high!B27</f>
        <v>19404818.2151527</v>
      </c>
      <c r="G39" s="164" t="n">
        <f aca="false">high_v2_m!E27+temporary_pension_bonus_high!B27</f>
        <v>18630222.0133887</v>
      </c>
      <c r="H39" s="67" t="n">
        <f aca="false">F39-J39</f>
        <v>19040173.9737859</v>
      </c>
      <c r="I39" s="67" t="n">
        <f aca="false">G39-K39</f>
        <v>18276517.0992629</v>
      </c>
      <c r="J39" s="164" t="n">
        <f aca="false">high_v2_m!J27</f>
        <v>364644.241366855</v>
      </c>
      <c r="K39" s="164" t="n">
        <f aca="false">high_v2_m!K27</f>
        <v>353704.914125849</v>
      </c>
      <c r="L39" s="67" t="n">
        <f aca="false">H39-I39</f>
        <v>763656.874523006</v>
      </c>
      <c r="M39" s="67" t="n">
        <f aca="false">J39-K39</f>
        <v>10939.3272410057</v>
      </c>
      <c r="N39" s="164" t="n">
        <f aca="false">SUM(high_v5_m!C27:J27)</f>
        <v>3147478.21619746</v>
      </c>
      <c r="O39" s="7"/>
      <c r="P39" s="7"/>
      <c r="Q39" s="67" t="n">
        <f aca="false">I39*5.5017049523</f>
        <v>100552004.63581</v>
      </c>
      <c r="R39" s="67"/>
      <c r="S39" s="67"/>
      <c r="T39" s="7"/>
      <c r="U39" s="7"/>
      <c r="V39" s="67" t="n">
        <f aca="false">K39*5.5017049523</f>
        <v>1945980.07769903</v>
      </c>
      <c r="W39" s="67" t="n">
        <f aca="false">M39*5.5017049523</f>
        <v>60184.9508566712</v>
      </c>
      <c r="X39" s="67" t="n">
        <f aca="false">N39*5.1890047538+L39*5.5017049523</f>
        <v>20533694.2347517</v>
      </c>
      <c r="Y39" s="67" t="n">
        <f aca="false">N39*5.1890047538</f>
        <v>16332279.4263306</v>
      </c>
      <c r="Z39" s="67" t="n">
        <f aca="false">L39*5.5017049523</f>
        <v>4201414.80842116</v>
      </c>
      <c r="AA39" s="67" t="n">
        <f aca="false">IFE_cost_high!B27*3</f>
        <v>2248080.45232194</v>
      </c>
      <c r="AB39" s="67" t="n">
        <f aca="false">AA39*$AC$13</f>
        <v>20338300.7935244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high_v2_m!D28+temporary_pension_bonus_high!B28</f>
        <v>18363012.2447131</v>
      </c>
      <c r="G40" s="164" t="n">
        <f aca="false">high_v2_m!E28+temporary_pension_bonus_high!B28</f>
        <v>17628069.3873899</v>
      </c>
      <c r="H40" s="67" t="n">
        <f aca="false">F40-J40</f>
        <v>17991480.6633998</v>
      </c>
      <c r="I40" s="67" t="n">
        <f aca="false">G40-K40</f>
        <v>17267683.7535159</v>
      </c>
      <c r="J40" s="164" t="n">
        <f aca="false">high_v2_m!J28</f>
        <v>371531.581313324</v>
      </c>
      <c r="K40" s="164" t="n">
        <f aca="false">high_v2_m!K28</f>
        <v>360385.633873924</v>
      </c>
      <c r="L40" s="67" t="n">
        <f aca="false">H40-I40</f>
        <v>723796.909883894</v>
      </c>
      <c r="M40" s="67" t="n">
        <f aca="false">J40-K40</f>
        <v>11145.9474393998</v>
      </c>
      <c r="N40" s="164" t="n">
        <f aca="false">SUM(high_v5_m!C28:J28)</f>
        <v>2828821.06745873</v>
      </c>
      <c r="O40" s="7"/>
      <c r="P40" s="7"/>
      <c r="Q40" s="67" t="n">
        <f aca="false">I40*5.5017049523</f>
        <v>95001701.2214688</v>
      </c>
      <c r="R40" s="67"/>
      <c r="S40" s="67"/>
      <c r="T40" s="7"/>
      <c r="U40" s="7"/>
      <c r="V40" s="67" t="n">
        <f aca="false">K40*5.5017049523</f>
        <v>1982735.42662194</v>
      </c>
      <c r="W40" s="67" t="n">
        <f aca="false">M40*5.5017049523</f>
        <v>61321.7142254213</v>
      </c>
      <c r="X40" s="67" t="n">
        <f aca="false">N40*5.1890047538+L40*5.5017049523</f>
        <v>18660883.0102606</v>
      </c>
      <c r="Y40" s="67" t="n">
        <f aca="false">N40*5.1890047538</f>
        <v>14678765.966693</v>
      </c>
      <c r="Z40" s="67" t="n">
        <f aca="false">L40*5.5017049523</f>
        <v>3982117.04356766</v>
      </c>
      <c r="AA40" s="67" t="n">
        <f aca="false">IFE_cost_high!B28*3</f>
        <v>2120325.81269369</v>
      </c>
      <c r="AB40" s="67" t="n">
        <f aca="false">AA40*$AC$13</f>
        <v>19182509.2888903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high_v2_m!D29+temporary_pension_bonus_high!B29</f>
        <v>21200049.6336071</v>
      </c>
      <c r="G41" s="164" t="n">
        <f aca="false">high_v2_m!E29+temporary_pension_bonus_high!B29</f>
        <v>20350473.2024242</v>
      </c>
      <c r="H41" s="67" t="n">
        <f aca="false">F41-J41</f>
        <v>20743403.1652479</v>
      </c>
      <c r="I41" s="67" t="n">
        <f aca="false">G41-K41</f>
        <v>19907526.1281157</v>
      </c>
      <c r="J41" s="164" t="n">
        <f aca="false">high_v2_m!J29</f>
        <v>456646.46835921</v>
      </c>
      <c r="K41" s="164" t="n">
        <f aca="false">high_v2_m!K29</f>
        <v>442947.074308434</v>
      </c>
      <c r="L41" s="67" t="n">
        <f aca="false">H41-I41</f>
        <v>835877.037132189</v>
      </c>
      <c r="M41" s="67" t="n">
        <f aca="false">J41-K41</f>
        <v>13699.3940507763</v>
      </c>
      <c r="N41" s="164" t="n">
        <f aca="false">SUM(high_v5_m!C29:J29)</f>
        <v>3466486.72610492</v>
      </c>
      <c r="O41" s="7"/>
      <c r="P41" s="7"/>
      <c r="Q41" s="67" t="n">
        <f aca="false">I41*5.5017049523</f>
        <v>109525335.087096</v>
      </c>
      <c r="R41" s="67"/>
      <c r="S41" s="67"/>
      <c r="T41" s="7"/>
      <c r="U41" s="7"/>
      <c r="V41" s="67" t="n">
        <f aca="false">K41*5.5017049523</f>
        <v>2436964.1123295</v>
      </c>
      <c r="W41" s="67" t="n">
        <f aca="false">M41*5.5017049523</f>
        <v>75370.0240926652</v>
      </c>
      <c r="X41" s="67" t="n">
        <f aca="false">N41*5.1890047538+L41*5.5017049523</f>
        <v>22586364.935447</v>
      </c>
      <c r="Y41" s="67" t="n">
        <f aca="false">N41*5.1890047538</f>
        <v>17987616.100743</v>
      </c>
      <c r="Z41" s="67" t="n">
        <f aca="false">L41*5.5017049523</f>
        <v>4598748.83470401</v>
      </c>
      <c r="AA41" s="67" t="n">
        <f aca="false">IFE_cost_high!B29*3</f>
        <v>2445917.44991287</v>
      </c>
      <c r="AB41" s="67" t="n">
        <f aca="false">AA41*$AC$13</f>
        <v>22128124.8013512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high_v2_m!D30+temporary_pension_bonus_high!B30</f>
        <v>20149669.2676746</v>
      </c>
      <c r="G42" s="162" t="n">
        <f aca="false">high_v2_m!E30+temporary_pension_bonus_high!B30</f>
        <v>19340383.8657368</v>
      </c>
      <c r="H42" s="8" t="n">
        <f aca="false">F42-J42</f>
        <v>19712360.9556386</v>
      </c>
      <c r="I42" s="8" t="n">
        <f aca="false">G42-K42</f>
        <v>18916194.8030619</v>
      </c>
      <c r="J42" s="162" t="n">
        <f aca="false">high_v2_m!J30</f>
        <v>437308.312035988</v>
      </c>
      <c r="K42" s="162" t="n">
        <f aca="false">high_v2_m!K30</f>
        <v>424189.062674908</v>
      </c>
      <c r="L42" s="8" t="n">
        <f aca="false">H42-I42</f>
        <v>796166.152576715</v>
      </c>
      <c r="M42" s="8" t="n">
        <f aca="false">J42-K42</f>
        <v>13119.2493610797</v>
      </c>
      <c r="N42" s="162" t="n">
        <f aca="false">SUM(high_v5_m!C30:J30)</f>
        <v>3826527.58694955</v>
      </c>
      <c r="O42" s="5"/>
      <c r="P42" s="5"/>
      <c r="Q42" s="8" t="n">
        <f aca="false">I42*5.5017049523</f>
        <v>104071322.626677</v>
      </c>
      <c r="R42" s="8"/>
      <c r="S42" s="8"/>
      <c r="T42" s="5"/>
      <c r="U42" s="5"/>
      <c r="V42" s="8" t="n">
        <f aca="false">K42*5.5017049523</f>
        <v>2333763.06683004</v>
      </c>
      <c r="W42" s="8" t="n">
        <f aca="false">M42*5.5017049523</f>
        <v>72178.2391803105</v>
      </c>
      <c r="X42" s="8" t="n">
        <f aca="false">N42*5.1890047538+L42*5.5017049523</f>
        <v>24236141.103713</v>
      </c>
      <c r="Y42" s="8" t="n">
        <f aca="false">N42*5.1890047538</f>
        <v>19855869.8392281</v>
      </c>
      <c r="Z42" s="8" t="n">
        <f aca="false">L42*5.5017049523</f>
        <v>4380271.26448495</v>
      </c>
      <c r="AA42" s="8" t="n">
        <f aca="false">IFE_cost_high!B30*3</f>
        <v>2202923.252049</v>
      </c>
      <c r="AB42" s="8" t="n">
        <f aca="false">AA42*$AC$13</f>
        <v>19929765.2710541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high_v2_m!D31+temporary_pension_bonus_high!B31</f>
        <v>23136183.5364251</v>
      </c>
      <c r="G43" s="164" t="n">
        <f aca="false">high_v2_m!E31+temporary_pension_bonus_high!B31</f>
        <v>22205909.4675164</v>
      </c>
      <c r="H43" s="67" t="n">
        <f aca="false">F43-J43</f>
        <v>22607962.4986554</v>
      </c>
      <c r="I43" s="67" t="n">
        <f aca="false">G43-K43</f>
        <v>21693535.0608798</v>
      </c>
      <c r="J43" s="164" t="n">
        <f aca="false">high_v2_m!J31</f>
        <v>528221.037769692</v>
      </c>
      <c r="K43" s="164" t="n">
        <f aca="false">high_v2_m!K31</f>
        <v>512374.406636602</v>
      </c>
      <c r="L43" s="67" t="n">
        <f aca="false">H43-I43</f>
        <v>914427.437775668</v>
      </c>
      <c r="M43" s="67" t="n">
        <f aca="false">J43-K43</f>
        <v>15846.6311330908</v>
      </c>
      <c r="N43" s="164" t="n">
        <f aca="false">SUM(high_v5_m!C31:J31)</f>
        <v>3799041.26458954</v>
      </c>
      <c r="O43" s="7"/>
      <c r="P43" s="7"/>
      <c r="Q43" s="67" t="n">
        <f aca="false">I43*5.5017049523</f>
        <v>119351429.277336</v>
      </c>
      <c r="R43" s="67"/>
      <c r="S43" s="67"/>
      <c r="T43" s="7"/>
      <c r="U43" s="7"/>
      <c r="V43" s="67" t="n">
        <f aca="false">K43*5.5017049523</f>
        <v>2818932.81042436</v>
      </c>
      <c r="W43" s="67" t="n">
        <f aca="false">M43*5.5017049523</f>
        <v>87183.4889821968</v>
      </c>
      <c r="X43" s="67" t="n">
        <f aca="false">N43*5.1890047538+L43*5.5017049523</f>
        <v>24744153.1447669</v>
      </c>
      <c r="Y43" s="67" t="n">
        <f aca="false">N43*5.1890047538</f>
        <v>19713243.1818375</v>
      </c>
      <c r="Z43" s="67" t="n">
        <f aca="false">L43*5.5017049523</f>
        <v>5030909.96292939</v>
      </c>
      <c r="AA43" s="67" t="n">
        <f aca="false">IFE_cost_high!B31*3</f>
        <v>2498568.89245093</v>
      </c>
      <c r="AB43" s="67" t="n">
        <f aca="false">AA43*$AC$13</f>
        <v>22604460.4567083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high_v2_m!D32+temporary_pension_bonus_high!B32</f>
        <v>22057727.4489332</v>
      </c>
      <c r="G44" s="164" t="n">
        <f aca="false">high_v2_m!E32+temporary_pension_bonus_high!B32</f>
        <v>21169649.9863943</v>
      </c>
      <c r="H44" s="67" t="n">
        <f aca="false">F44-J44</f>
        <v>21535914.8233835</v>
      </c>
      <c r="I44" s="67" t="n">
        <f aca="false">G44-K44</f>
        <v>20663491.7396111</v>
      </c>
      <c r="J44" s="164" t="n">
        <f aca="false">high_v2_m!J32</f>
        <v>521812.62554968</v>
      </c>
      <c r="K44" s="164" t="n">
        <f aca="false">high_v2_m!K32</f>
        <v>506158.246783189</v>
      </c>
      <c r="L44" s="67" t="n">
        <f aca="false">H44-I44</f>
        <v>872423.083772436</v>
      </c>
      <c r="M44" s="67" t="n">
        <f aca="false">J44-K44</f>
        <v>15654.3787664903</v>
      </c>
      <c r="N44" s="164" t="n">
        <f aca="false">SUM(high_v5_m!C32:J32)</f>
        <v>3483072.25417042</v>
      </c>
      <c r="O44" s="7"/>
      <c r="P44" s="7"/>
      <c r="Q44" s="67" t="n">
        <f aca="false">I44*5.5017049523</f>
        <v>113684434.835629</v>
      </c>
      <c r="R44" s="67"/>
      <c r="S44" s="67"/>
      <c r="T44" s="7"/>
      <c r="U44" s="7"/>
      <c r="V44" s="67" t="n">
        <f aca="false">K44*5.5017049523</f>
        <v>2784733.33297456</v>
      </c>
      <c r="W44" s="67" t="n">
        <f aca="false">M44*5.5017049523</f>
        <v>86125.7731847798</v>
      </c>
      <c r="X44" s="67" t="n">
        <f aca="false">N44*5.1890047538+L44*5.5017049523</f>
        <v>22873492.8852108</v>
      </c>
      <c r="Y44" s="67" t="n">
        <f aca="false">N44*5.1890047538</f>
        <v>18073678.4847192</v>
      </c>
      <c r="Z44" s="67" t="n">
        <f aca="false">L44*5.5017049523</f>
        <v>4799814.40049165</v>
      </c>
      <c r="AA44" s="67" t="n">
        <f aca="false">IFE_cost_high!B32*3</f>
        <v>2310136.40216871</v>
      </c>
      <c r="AB44" s="67" t="n">
        <f aca="false">AA44*$AC$13</f>
        <v>20899718.6790399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high_v2_m!D33+temporary_pension_bonus_high!B33</f>
        <v>24384963.5142227</v>
      </c>
      <c r="G45" s="164" t="n">
        <f aca="false">high_v2_m!E33+temporary_pension_bonus_high!B33</f>
        <v>23401830.6233539</v>
      </c>
      <c r="H45" s="67" t="n">
        <f aca="false">F45-J45</f>
        <v>23780804.4839462</v>
      </c>
      <c r="I45" s="67" t="n">
        <f aca="false">G45-K45</f>
        <v>22815796.3639857</v>
      </c>
      <c r="J45" s="164" t="n">
        <f aca="false">high_v2_m!J33</f>
        <v>604159.030276467</v>
      </c>
      <c r="K45" s="164" t="n">
        <f aca="false">high_v2_m!K33</f>
        <v>586034.259368173</v>
      </c>
      <c r="L45" s="67" t="n">
        <f aca="false">H45-I45</f>
        <v>965008.119960561</v>
      </c>
      <c r="M45" s="67" t="n">
        <f aca="false">J45-K45</f>
        <v>18124.770908294</v>
      </c>
      <c r="N45" s="164" t="n">
        <f aca="false">SUM(high_v5_m!C33:J33)</f>
        <v>4060746.4685264</v>
      </c>
      <c r="O45" s="7"/>
      <c r="P45" s="7"/>
      <c r="Q45" s="67" t="n">
        <f aca="false">I45*5.5017049523</f>
        <v>125525779.846408</v>
      </c>
      <c r="R45" s="67"/>
      <c r="S45" s="67"/>
      <c r="T45" s="7"/>
      <c r="U45" s="7"/>
      <c r="V45" s="67" t="n">
        <f aca="false">K45*5.5017049523</f>
        <v>3224187.58698334</v>
      </c>
      <c r="W45" s="67" t="n">
        <f aca="false">M45*5.5017049523</f>
        <v>99717.1418654641</v>
      </c>
      <c r="X45" s="67" t="n">
        <f aca="false">N45*5.1890047538+L45*5.5017049523</f>
        <v>26380422.6817568</v>
      </c>
      <c r="Y45" s="67" t="n">
        <f aca="false">N45*5.1890047538</f>
        <v>21071232.7291601</v>
      </c>
      <c r="Z45" s="67" t="n">
        <f aca="false">L45*5.5017049523</f>
        <v>5309189.95259673</v>
      </c>
      <c r="AA45" s="67" t="n">
        <f aca="false">IFE_cost_high!B33*3</f>
        <v>2529988.87379431</v>
      </c>
      <c r="AB45" s="67" t="n">
        <f aca="false">AA45*$AC$13</f>
        <v>22888715.8670645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high_v2_m!D34+temporary_pension_bonus_high!B34</f>
        <v>23439156.9476624</v>
      </c>
      <c r="G46" s="162" t="n">
        <f aca="false">high_v2_m!E34+temporary_pension_bonus_high!B34</f>
        <v>22491327.5422696</v>
      </c>
      <c r="H46" s="8" t="n">
        <f aca="false">F46-J46</f>
        <v>22843540.6476138</v>
      </c>
      <c r="I46" s="8" t="n">
        <f aca="false">G46-K46</f>
        <v>21913579.7312225</v>
      </c>
      <c r="J46" s="162" t="n">
        <f aca="false">high_v2_m!J34</f>
        <v>595616.300048603</v>
      </c>
      <c r="K46" s="162" t="n">
        <f aca="false">high_v2_m!K34</f>
        <v>577747.811047145</v>
      </c>
      <c r="L46" s="8" t="n">
        <f aca="false">H46-I46</f>
        <v>929960.916391354</v>
      </c>
      <c r="M46" s="8" t="n">
        <f aca="false">J46-K46</f>
        <v>17868.4890014582</v>
      </c>
      <c r="N46" s="162" t="n">
        <f aca="false">SUM(high_v5_m!C34:J34)</f>
        <v>4476053.80912472</v>
      </c>
      <c r="O46" s="5"/>
      <c r="P46" s="5"/>
      <c r="Q46" s="8" t="n">
        <f aca="false">I46*5.5017049523</f>
        <v>120562050.129888</v>
      </c>
      <c r="R46" s="8"/>
      <c r="S46" s="8"/>
      <c r="T46" s="5"/>
      <c r="U46" s="5"/>
      <c r="V46" s="8" t="n">
        <f aca="false">K46*5.5017049523</f>
        <v>3178597.99321856</v>
      </c>
      <c r="W46" s="8" t="n">
        <f aca="false">M46*5.5017049523</f>
        <v>98307.1544294404</v>
      </c>
      <c r="X46" s="8" t="n">
        <f aca="false">N46*5.1890047538+L46*5.5017049523</f>
        <v>28342635.0729685</v>
      </c>
      <c r="Y46" s="8" t="n">
        <f aca="false">N46*5.1890047538</f>
        <v>23226264.4938127</v>
      </c>
      <c r="Z46" s="8" t="n">
        <f aca="false">L46*5.5017049523</f>
        <v>5116370.57915576</v>
      </c>
      <c r="AA46" s="8" t="n">
        <f aca="false">IFE_cost_high!B34*3</f>
        <v>2370335.55453347</v>
      </c>
      <c r="AB46" s="8" t="n">
        <f aca="false">AA46*$AC$13</f>
        <v>21444338.1863378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high_v2_m!D35+temporary_pension_bonus_high!B35</f>
        <v>25384316.5123816</v>
      </c>
      <c r="G47" s="164" t="n">
        <f aca="false">high_v2_m!E35+temporary_pension_bonus_high!B35</f>
        <v>24355803.4830332</v>
      </c>
      <c r="H47" s="67" t="n">
        <f aca="false">F47-J47</f>
        <v>24719688.4788557</v>
      </c>
      <c r="I47" s="67" t="n">
        <f aca="false">G47-K47</f>
        <v>23711114.2905131</v>
      </c>
      <c r="J47" s="164" t="n">
        <f aca="false">high_v2_m!J35</f>
        <v>664628.033525901</v>
      </c>
      <c r="K47" s="164" t="n">
        <f aca="false">high_v2_m!K35</f>
        <v>644689.192520124</v>
      </c>
      <c r="L47" s="67" t="n">
        <f aca="false">H47-I47</f>
        <v>1008574.18834254</v>
      </c>
      <c r="M47" s="67" t="n">
        <f aca="false">J47-K47</f>
        <v>19938.8410057771</v>
      </c>
      <c r="N47" s="164" t="n">
        <f aca="false">SUM(high_v5_m!C35:J35)</f>
        <v>4187210.7062825</v>
      </c>
      <c r="O47" s="7"/>
      <c r="P47" s="7"/>
      <c r="Q47" s="67" t="n">
        <f aca="false">I47*5.5017049523</f>
        <v>130451554.916667</v>
      </c>
      <c r="R47" s="67"/>
      <c r="S47" s="67"/>
      <c r="T47" s="7"/>
      <c r="U47" s="7"/>
      <c r="V47" s="67" t="n">
        <f aca="false">K47*5.5017049523</f>
        <v>3546889.72318225</v>
      </c>
      <c r="W47" s="67" t="n">
        <f aca="false">M47*5.5017049523</f>
        <v>109697.620304606</v>
      </c>
      <c r="X47" s="67" t="n">
        <f aca="false">N47*5.1890047538+L47*5.5017049523</f>
        <v>27276333.8668282</v>
      </c>
      <c r="Y47" s="67" t="n">
        <f aca="false">N47*5.1890047538</f>
        <v>21727456.2600621</v>
      </c>
      <c r="Z47" s="67" t="n">
        <f aca="false">L47*5.5017049523</f>
        <v>5548877.60676611</v>
      </c>
      <c r="AA47" s="67" t="n">
        <f aca="false">IFE_cost_high!B35*3</f>
        <v>2592435.6289737</v>
      </c>
      <c r="AB47" s="67" t="n">
        <f aca="false">AA47*$AC$13</f>
        <v>23453669.3539854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high_v2_m!D36+temporary_pension_bonus_high!B36</f>
        <v>24416396.7420048</v>
      </c>
      <c r="G48" s="164" t="n">
        <f aca="false">high_v2_m!E36+temporary_pension_bonus_high!B36</f>
        <v>23426016.5037677</v>
      </c>
      <c r="H48" s="67" t="n">
        <f aca="false">F48-J48</f>
        <v>23747007.4238169</v>
      </c>
      <c r="I48" s="67" t="n">
        <f aca="false">G48-K48</f>
        <v>22776708.8651254</v>
      </c>
      <c r="J48" s="164" t="n">
        <f aca="false">high_v2_m!J36</f>
        <v>669389.318187938</v>
      </c>
      <c r="K48" s="164" t="n">
        <f aca="false">high_v2_m!K36</f>
        <v>649307.6386423</v>
      </c>
      <c r="L48" s="67" t="n">
        <f aca="false">H48-I48</f>
        <v>970298.558691528</v>
      </c>
      <c r="M48" s="67" t="n">
        <f aca="false">J48-K48</f>
        <v>20081.679545638</v>
      </c>
      <c r="N48" s="164" t="n">
        <f aca="false">SUM(high_v5_m!C36:J36)</f>
        <v>3904641.72254195</v>
      </c>
      <c r="O48" s="7"/>
      <c r="P48" s="7"/>
      <c r="Q48" s="67" t="n">
        <f aca="false">I48*5.5017049523</f>
        <v>125310731.960356</v>
      </c>
      <c r="R48" s="67"/>
      <c r="S48" s="67"/>
      <c r="T48" s="7"/>
      <c r="U48" s="7"/>
      <c r="V48" s="67" t="n">
        <f aca="false">K48*5.5017049523</f>
        <v>3572299.05108456</v>
      </c>
      <c r="W48" s="67" t="n">
        <f aca="false">M48*5.5017049523</f>
        <v>110483.475806738</v>
      </c>
      <c r="X48" s="67" t="n">
        <f aca="false">N48*5.1890047538+L48*5.5017049523</f>
        <v>25599500.8457187</v>
      </c>
      <c r="Y48" s="67" t="n">
        <f aca="false">N48*5.1890047538</f>
        <v>20261204.460156</v>
      </c>
      <c r="Z48" s="67" t="n">
        <f aca="false">L48*5.5017049523</f>
        <v>5338296.38556273</v>
      </c>
      <c r="AA48" s="67" t="n">
        <f aca="false">IFE_cost_high!B36*3</f>
        <v>2410445.96837211</v>
      </c>
      <c r="AB48" s="67" t="n">
        <f aca="false">AA48*$AC$13</f>
        <v>21807215.6183979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high_v2_m!D37+temporary_pension_bonus_high!B37</f>
        <v>26204796.0767134</v>
      </c>
      <c r="G49" s="164" t="n">
        <f aca="false">high_v2_m!E37+temporary_pension_bonus_high!B37</f>
        <v>25140564.8631015</v>
      </c>
      <c r="H49" s="67" t="n">
        <f aca="false">F49-J49</f>
        <v>25460377.2432355</v>
      </c>
      <c r="I49" s="67" t="n">
        <f aca="false">G49-K49</f>
        <v>24418478.594628</v>
      </c>
      <c r="J49" s="164" t="n">
        <f aca="false">high_v2_m!J37</f>
        <v>744418.83347783</v>
      </c>
      <c r="K49" s="164" t="n">
        <f aca="false">high_v2_m!K37</f>
        <v>722086.268473495</v>
      </c>
      <c r="L49" s="67" t="n">
        <f aca="false">H49-I49</f>
        <v>1041898.64860756</v>
      </c>
      <c r="M49" s="67" t="n">
        <f aca="false">J49-K49</f>
        <v>22332.5650043349</v>
      </c>
      <c r="N49" s="164" t="n">
        <f aca="false">SUM(high_v5_m!C37:J37)</f>
        <v>4201350.66927873</v>
      </c>
      <c r="O49" s="7"/>
      <c r="P49" s="7"/>
      <c r="Q49" s="67" t="n">
        <f aca="false">I49*5.5017049523</f>
        <v>134343264.611696</v>
      </c>
      <c r="R49" s="67"/>
      <c r="S49" s="67"/>
      <c r="T49" s="7"/>
      <c r="U49" s="7"/>
      <c r="V49" s="67" t="n">
        <f aca="false">K49*5.5017049523</f>
        <v>3972705.59924846</v>
      </c>
      <c r="W49" s="67" t="n">
        <f aca="false">M49*5.5017049523</f>
        <v>122867.183481911</v>
      </c>
      <c r="X49" s="67" t="n">
        <f aca="false">N49*5.1890047538+L49*5.5017049523</f>
        <v>27533047.550107</v>
      </c>
      <c r="Y49" s="67" t="n">
        <f aca="false">N49*5.1890047538</f>
        <v>21800828.5952681</v>
      </c>
      <c r="Z49" s="67" t="n">
        <f aca="false">L49*5.5017049523</f>
        <v>5732218.95483887</v>
      </c>
      <c r="AA49" s="67" t="n">
        <f aca="false">IFE_cost_high!B37*3</f>
        <v>2567631.76014412</v>
      </c>
      <c r="AB49" s="67" t="n">
        <f aca="false">AA49*$AC$13</f>
        <v>23229269.6690995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high_v2_m!D38+temporary_pension_bonus_high!B38</f>
        <v>25342051.3226609</v>
      </c>
      <c r="G50" s="162" t="n">
        <f aca="false">high_v2_m!E38+temporary_pension_bonus_high!B38</f>
        <v>24309918.5225018</v>
      </c>
      <c r="H50" s="8" t="n">
        <f aca="false">F50-J50</f>
        <v>24600507.1406603</v>
      </c>
      <c r="I50" s="8" t="n">
        <f aca="false">G50-K50</f>
        <v>23590620.6659612</v>
      </c>
      <c r="J50" s="162" t="n">
        <f aca="false">high_v2_m!J38</f>
        <v>741544.182000607</v>
      </c>
      <c r="K50" s="162" t="n">
        <f aca="false">high_v2_m!K38</f>
        <v>719297.856540588</v>
      </c>
      <c r="L50" s="8" t="n">
        <f aca="false">H50-I50</f>
        <v>1009886.47469915</v>
      </c>
      <c r="M50" s="8" t="n">
        <f aca="false">J50-K50</f>
        <v>22246.3254600181</v>
      </c>
      <c r="N50" s="162" t="n">
        <f aca="false">SUM(high_v5_m!C38:J38)</f>
        <v>4855047.34246899</v>
      </c>
      <c r="O50" s="5"/>
      <c r="P50" s="5"/>
      <c r="Q50" s="8" t="n">
        <f aca="false">I50*5.5017049523</f>
        <v>129788634.545749</v>
      </c>
      <c r="R50" s="8"/>
      <c r="S50" s="8"/>
      <c r="T50" s="5"/>
      <c r="U50" s="5"/>
      <c r="V50" s="8" t="n">
        <f aca="false">K50*5.5017049523</f>
        <v>3957364.57950813</v>
      </c>
      <c r="W50" s="8" t="n">
        <f aca="false">M50*5.5017049523</f>
        <v>122392.718953859</v>
      </c>
      <c r="X50" s="8" t="n">
        <f aca="false">N50*5.1890047538+L50*5.5017049523</f>
        <v>30748961.1591087</v>
      </c>
      <c r="Y50" s="8" t="n">
        <f aca="false">N50*5.1890047538</f>
        <v>25192863.7399956</v>
      </c>
      <c r="Z50" s="8" t="n">
        <f aca="false">L50*5.5017049523</f>
        <v>5556097.41911311</v>
      </c>
      <c r="AA50" s="8" t="n">
        <f aca="false">IFE_cost_high!B38*3</f>
        <v>2464379.67888397</v>
      </c>
      <c r="AB50" s="8" t="n">
        <f aca="false">AA50*$AC$13</f>
        <v>22295151.9047387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high_v2_m!D39+temporary_pension_bonus_high!B39</f>
        <v>27026836.9131685</v>
      </c>
      <c r="G51" s="164" t="n">
        <f aca="false">high_v2_m!E39+temporary_pension_bonus_high!B39</f>
        <v>25924667.036556</v>
      </c>
      <c r="H51" s="67" t="n">
        <f aca="false">F51-J51</f>
        <v>26226029.6480223</v>
      </c>
      <c r="I51" s="67" t="n">
        <f aca="false">G51-K51</f>
        <v>25147883.9893642</v>
      </c>
      <c r="J51" s="164" t="n">
        <f aca="false">high_v2_m!J39</f>
        <v>800807.265146168</v>
      </c>
      <c r="K51" s="164" t="n">
        <f aca="false">high_v2_m!K39</f>
        <v>776783.047191783</v>
      </c>
      <c r="L51" s="67" t="n">
        <f aca="false">H51-I51</f>
        <v>1078145.65865811</v>
      </c>
      <c r="M51" s="67" t="n">
        <f aca="false">J51-K51</f>
        <v>24024.2179543851</v>
      </c>
      <c r="N51" s="164" t="n">
        <f aca="false">SUM(high_v5_m!C39:J39)</f>
        <v>4358154.57055376</v>
      </c>
      <c r="O51" s="7"/>
      <c r="P51" s="7"/>
      <c r="Q51" s="67" t="n">
        <f aca="false">I51*5.5017049523</f>
        <v>138356237.884151</v>
      </c>
      <c r="R51" s="67"/>
      <c r="S51" s="67"/>
      <c r="T51" s="7"/>
      <c r="U51" s="7"/>
      <c r="V51" s="67" t="n">
        <f aca="false">K51*5.5017049523</f>
        <v>4273631.13759772</v>
      </c>
      <c r="W51" s="67" t="n">
        <f aca="false">M51*5.5017049523</f>
        <v>132174.158894775</v>
      </c>
      <c r="X51" s="67" t="n">
        <f aca="false">N51*5.1890047538+L51*5.5017049523</f>
        <v>28546124.0939387</v>
      </c>
      <c r="Y51" s="67" t="n">
        <f aca="false">N51*5.1890047538</f>
        <v>22614484.7843987</v>
      </c>
      <c r="Z51" s="67" t="n">
        <f aca="false">L51*5.5017049523</f>
        <v>5931639.30954009</v>
      </c>
      <c r="AA51" s="67" t="n">
        <f aca="false">IFE_cost_high!B39*3</f>
        <v>2589718.29812217</v>
      </c>
      <c r="AB51" s="67" t="n">
        <f aca="false">AA51*$AC$13</f>
        <v>23429085.7621673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high_v2_m!D40+temporary_pension_bonus_high!B40</f>
        <v>26169198.2840792</v>
      </c>
      <c r="G52" s="164" t="n">
        <f aca="false">high_v2_m!E40+temporary_pension_bonus_high!B40</f>
        <v>25100199.1512843</v>
      </c>
      <c r="H52" s="67" t="n">
        <f aca="false">F52-J52</f>
        <v>25378914.3622074</v>
      </c>
      <c r="I52" s="67" t="n">
        <f aca="false">G52-K52</f>
        <v>24333623.7470686</v>
      </c>
      <c r="J52" s="164" t="n">
        <f aca="false">high_v2_m!J40</f>
        <v>790283.921871834</v>
      </c>
      <c r="K52" s="164" t="n">
        <f aca="false">high_v2_m!K40</f>
        <v>766575.404215679</v>
      </c>
      <c r="L52" s="67" t="n">
        <f aca="false">H52-I52</f>
        <v>1045290.61513875</v>
      </c>
      <c r="M52" s="67" t="n">
        <f aca="false">J52-K52</f>
        <v>23708.5176561549</v>
      </c>
      <c r="N52" s="164" t="n">
        <f aca="false">SUM(high_v5_m!C40:J40)</f>
        <v>4075557.98805132</v>
      </c>
      <c r="O52" s="7"/>
      <c r="P52" s="7"/>
      <c r="Q52" s="67" t="n">
        <f aca="false">I52*5.5017049523</f>
        <v>133876418.276652</v>
      </c>
      <c r="R52" s="67"/>
      <c r="S52" s="67"/>
      <c r="T52" s="7"/>
      <c r="U52" s="7"/>
      <c r="V52" s="67" t="n">
        <f aca="false">K52*5.5017049523</f>
        <v>4217471.69768478</v>
      </c>
      <c r="W52" s="67" t="n">
        <f aca="false">M52*5.5017049523</f>
        <v>130437.26900056</v>
      </c>
      <c r="X52" s="67" t="n">
        <f aca="false">N52*5.1890047538+L52*5.5017049523</f>
        <v>26898970.3282875</v>
      </c>
      <c r="Y52" s="67" t="n">
        <f aca="false">N52*5.1890047538</f>
        <v>21148089.7743859</v>
      </c>
      <c r="Z52" s="67" t="n">
        <f aca="false">L52*5.5017049523</f>
        <v>5750880.5539016</v>
      </c>
      <c r="AA52" s="67" t="n">
        <f aca="false">IFE_cost_high!B40*3</f>
        <v>2374250.50027686</v>
      </c>
      <c r="AB52" s="67" t="n">
        <f aca="false">AA52*$AC$13</f>
        <v>21479756.5558349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high_v2_m!D41+temporary_pension_bonus_high!B41</f>
        <v>27725832.2048298</v>
      </c>
      <c r="G53" s="164" t="n">
        <f aca="false">high_v2_m!E41+temporary_pension_bonus_high!B41</f>
        <v>26592276.2904637</v>
      </c>
      <c r="H53" s="67" t="n">
        <f aca="false">F53-J53</f>
        <v>26822553.1421596</v>
      </c>
      <c r="I53" s="67" t="n">
        <f aca="false">G53-K53</f>
        <v>25716095.5996736</v>
      </c>
      <c r="J53" s="164" t="n">
        <f aca="false">high_v2_m!J41</f>
        <v>903279.062670228</v>
      </c>
      <c r="K53" s="164" t="n">
        <f aca="false">high_v2_m!K41</f>
        <v>876180.690790121</v>
      </c>
      <c r="L53" s="67" t="n">
        <f aca="false">H53-I53</f>
        <v>1106457.54248599</v>
      </c>
      <c r="M53" s="67" t="n">
        <f aca="false">J53-K53</f>
        <v>27098.3718801069</v>
      </c>
      <c r="N53" s="164" t="n">
        <f aca="false">SUM(high_v5_m!C41:J41)</f>
        <v>4465723.3424895</v>
      </c>
      <c r="O53" s="7"/>
      <c r="P53" s="7"/>
      <c r="Q53" s="67" t="n">
        <f aca="false">I53*5.5017049523</f>
        <v>141482370.514544</v>
      </c>
      <c r="R53" s="67"/>
      <c r="S53" s="67"/>
      <c r="T53" s="7"/>
      <c r="U53" s="7"/>
      <c r="V53" s="67" t="n">
        <f aca="false">K53*5.5017049523</f>
        <v>4820487.64562965</v>
      </c>
      <c r="W53" s="67" t="n">
        <f aca="false">M53*5.5017049523</f>
        <v>149087.246772051</v>
      </c>
      <c r="X53" s="67" t="n">
        <f aca="false">N53*5.1890047538+L53*5.5017049523</f>
        <v>29260062.5943385</v>
      </c>
      <c r="Y53" s="67" t="n">
        <f aca="false">N53*5.1890047538</f>
        <v>23172659.6533336</v>
      </c>
      <c r="Z53" s="67" t="n">
        <f aca="false">L53*5.5017049523</f>
        <v>6087402.94100484</v>
      </c>
      <c r="AA53" s="67" t="n">
        <f aca="false">IFE_cost_high!B41*3</f>
        <v>2503899.29857022</v>
      </c>
      <c r="AB53" s="67" t="n">
        <f aca="false">AA53*$AC$13</f>
        <v>22652684.4439297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high_v2_m!D42+temporary_pension_bonus_high!B42</f>
        <v>26851000.2883371</v>
      </c>
      <c r="G54" s="162" t="n">
        <f aca="false">high_v2_m!E42+temporary_pension_bonus_high!B42</f>
        <v>25751958.0515903</v>
      </c>
      <c r="H54" s="8" t="n">
        <f aca="false">F54-J54</f>
        <v>25891128.4690373</v>
      </c>
      <c r="I54" s="8" t="n">
        <f aca="false">G54-K54</f>
        <v>24820882.3868694</v>
      </c>
      <c r="J54" s="162" t="n">
        <f aca="false">high_v2_m!J42</f>
        <v>959871.819299848</v>
      </c>
      <c r="K54" s="162" t="n">
        <f aca="false">high_v2_m!K42</f>
        <v>931075.664720853</v>
      </c>
      <c r="L54" s="8" t="n">
        <f aca="false">H54-I54</f>
        <v>1070246.08216784</v>
      </c>
      <c r="M54" s="8" t="n">
        <f aca="false">J54-K54</f>
        <v>28796.1545789953</v>
      </c>
      <c r="N54" s="162" t="n">
        <f aca="false">SUM(high_v5_m!C42:J42)</f>
        <v>5110589.00934684</v>
      </c>
      <c r="O54" s="5"/>
      <c r="P54" s="5"/>
      <c r="Q54" s="8" t="n">
        <f aca="false">I54*5.5017049523</f>
        <v>136557171.548295</v>
      </c>
      <c r="R54" s="8"/>
      <c r="S54" s="8"/>
      <c r="T54" s="5"/>
      <c r="U54" s="5"/>
      <c r="V54" s="8" t="n">
        <f aca="false">K54*5.5017049523</f>
        <v>5122503.59556073</v>
      </c>
      <c r="W54" s="8" t="n">
        <f aca="false">M54*5.5017049523</f>
        <v>158427.946254455</v>
      </c>
      <c r="X54" s="8" t="n">
        <f aca="false">N54*5.1890047538+L54*5.5017049523</f>
        <v>32407048.8346613</v>
      </c>
      <c r="Y54" s="8" t="n">
        <f aca="false">N54*5.1890047538</f>
        <v>26518870.6642188</v>
      </c>
      <c r="Z54" s="8" t="n">
        <f aca="false">L54*5.5017049523</f>
        <v>5888178.17044247</v>
      </c>
      <c r="AA54" s="8" t="n">
        <f aca="false">IFE_cost_high!B42*3</f>
        <v>2356588.7243936</v>
      </c>
      <c r="AB54" s="8" t="n">
        <f aca="false">AA54*$AC$13</f>
        <v>21319971.1219593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high_v2_m!D43+temporary_pension_bonus_high!B43</f>
        <v>28328493.5139775</v>
      </c>
      <c r="G55" s="164" t="n">
        <f aca="false">high_v2_m!E43+temporary_pension_bonus_high!B43</f>
        <v>27166975.0177417</v>
      </c>
      <c r="H55" s="67" t="n">
        <f aca="false">F55-J55</f>
        <v>27195526.7367722</v>
      </c>
      <c r="I55" s="67" t="n">
        <f aca="false">G55-K55</f>
        <v>26067997.2438526</v>
      </c>
      <c r="J55" s="164" t="n">
        <f aca="false">high_v2_m!J43</f>
        <v>1132966.77720524</v>
      </c>
      <c r="K55" s="164" t="n">
        <f aca="false">high_v2_m!K43</f>
        <v>1098977.77388909</v>
      </c>
      <c r="L55" s="67" t="n">
        <f aca="false">H55-I55</f>
        <v>1127529.49291966</v>
      </c>
      <c r="M55" s="67" t="n">
        <f aca="false">J55-K55</f>
        <v>33989.0033161573</v>
      </c>
      <c r="N55" s="164" t="n">
        <f aca="false">SUM(high_v5_m!C43:J43)</f>
        <v>4533900.02777294</v>
      </c>
      <c r="O55" s="7"/>
      <c r="P55" s="7"/>
      <c r="Q55" s="67" t="n">
        <f aca="false">I55*5.5017049523</f>
        <v>143418429.533046</v>
      </c>
      <c r="R55" s="67"/>
      <c r="S55" s="67"/>
      <c r="T55" s="7"/>
      <c r="U55" s="7"/>
      <c r="V55" s="67" t="n">
        <f aca="false">K55*5.5017049523</f>
        <v>6046251.46107321</v>
      </c>
      <c r="W55" s="67" t="n">
        <f aca="false">M55*5.5017049523</f>
        <v>186997.467868244</v>
      </c>
      <c r="X55" s="67" t="n">
        <f aca="false">N55*5.1890047538+L55*5.5017049523</f>
        <v>29729763.3924281</v>
      </c>
      <c r="Y55" s="67" t="n">
        <f aca="false">N55*5.1890047538</f>
        <v>23526428.7973677</v>
      </c>
      <c r="Z55" s="67" t="n">
        <f aca="false">L55*5.5017049523</f>
        <v>6203334.59506039</v>
      </c>
      <c r="AA55" s="67" t="n">
        <f aca="false">IFE_cost_high!B43*3</f>
        <v>2507928.62113943</v>
      </c>
      <c r="AB55" s="67" t="n">
        <f aca="false">AA55*$AC$13</f>
        <v>22689137.5763442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high_v2_m!D44+temporary_pension_bonus_high!B44</f>
        <v>27473030.4519703</v>
      </c>
      <c r="G56" s="164" t="n">
        <f aca="false">high_v2_m!E44+temporary_pension_bonus_high!B44</f>
        <v>26345466.6285318</v>
      </c>
      <c r="H56" s="67" t="n">
        <f aca="false">F56-J56</f>
        <v>26305889.7719357</v>
      </c>
      <c r="I56" s="67" t="n">
        <f aca="false">G56-K56</f>
        <v>25213340.1688982</v>
      </c>
      <c r="J56" s="164" t="n">
        <f aca="false">high_v2_m!J44</f>
        <v>1167140.68003462</v>
      </c>
      <c r="K56" s="164" t="n">
        <f aca="false">high_v2_m!K44</f>
        <v>1132126.45963358</v>
      </c>
      <c r="L56" s="67" t="n">
        <f aca="false">H56-I56</f>
        <v>1092549.60303751</v>
      </c>
      <c r="M56" s="67" t="n">
        <f aca="false">J56-K56</f>
        <v>35014.2204010386</v>
      </c>
      <c r="N56" s="164" t="n">
        <f aca="false">SUM(high_v5_m!C44:J44)</f>
        <v>4263358.63596038</v>
      </c>
      <c r="O56" s="7"/>
      <c r="P56" s="7"/>
      <c r="Q56" s="67" t="n">
        <f aca="false">I56*5.5017049523</f>
        <v>138716358.471252</v>
      </c>
      <c r="R56" s="67"/>
      <c r="S56" s="67"/>
      <c r="T56" s="7"/>
      <c r="U56" s="7"/>
      <c r="V56" s="67" t="n">
        <f aca="false">K56*5.5017049523</f>
        <v>6228625.74959592</v>
      </c>
      <c r="W56" s="67" t="n">
        <f aca="false">M56*5.5017049523</f>
        <v>192637.909781318</v>
      </c>
      <c r="X56" s="67" t="n">
        <f aca="false">N56*5.1890047538+L56*5.5017049523</f>
        <v>28133473.7908176</v>
      </c>
      <c r="Y56" s="67" t="n">
        <f aca="false">N56*5.1890047538</f>
        <v>22122588.2291527</v>
      </c>
      <c r="Z56" s="67" t="n">
        <f aca="false">L56*5.5017049523</f>
        <v>6010885.56166489</v>
      </c>
      <c r="AA56" s="67" t="n">
        <f aca="false">IFE_cost_high!B44*3</f>
        <v>2333023.71759992</v>
      </c>
      <c r="AB56" s="67" t="n">
        <f aca="false">AA56*$AC$13</f>
        <v>21106779.3761406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high_v2_m!D45+temporary_pension_bonus_high!B45</f>
        <v>29087888.482137</v>
      </c>
      <c r="G57" s="164" t="n">
        <f aca="false">high_v2_m!E45+temporary_pension_bonus_high!B45</f>
        <v>27892798.8637092</v>
      </c>
      <c r="H57" s="67" t="n">
        <f aca="false">F57-J57</f>
        <v>27736550.7787098</v>
      </c>
      <c r="I57" s="67" t="n">
        <f aca="false">G57-K57</f>
        <v>26582001.2913848</v>
      </c>
      <c r="J57" s="164" t="n">
        <f aca="false">high_v2_m!J45</f>
        <v>1351337.70342728</v>
      </c>
      <c r="K57" s="164" t="n">
        <f aca="false">high_v2_m!K45</f>
        <v>1310797.57232446</v>
      </c>
      <c r="L57" s="67" t="n">
        <f aca="false">H57-I57</f>
        <v>1154549.48732499</v>
      </c>
      <c r="M57" s="67" t="n">
        <f aca="false">J57-K57</f>
        <v>40540.1311028183</v>
      </c>
      <c r="N57" s="164" t="n">
        <f aca="false">SUM(high_v5_m!C45:J45)</f>
        <v>4505701.64009699</v>
      </c>
      <c r="O57" s="7"/>
      <c r="P57" s="7"/>
      <c r="Q57" s="67" t="n">
        <f aca="false">I57*5.5017049523</f>
        <v>146246328.146857</v>
      </c>
      <c r="R57" s="67"/>
      <c r="S57" s="67"/>
      <c r="T57" s="7"/>
      <c r="U57" s="7"/>
      <c r="V57" s="67" t="n">
        <f aca="false">K57*5.5017049523</f>
        <v>7211621.49512029</v>
      </c>
      <c r="W57" s="67" t="n">
        <f aca="false">M57*5.5017049523</f>
        <v>223039.840055267</v>
      </c>
      <c r="X57" s="67" t="n">
        <f aca="false">N57*5.1890047538+L57*5.5017049523</f>
        <v>29732097.8617591</v>
      </c>
      <c r="Y57" s="67" t="n">
        <f aca="false">N57*5.1890047538</f>
        <v>23380107.2296677</v>
      </c>
      <c r="Z57" s="67" t="n">
        <f aca="false">L57*5.5017049523</f>
        <v>6351990.63209133</v>
      </c>
      <c r="AA57" s="67" t="n">
        <f aca="false">IFE_cost_high!B45*3</f>
        <v>2420129.20553958</v>
      </c>
      <c r="AB57" s="67" t="n">
        <f aca="false">AA57*$AC$13</f>
        <v>21894819.5072907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high_v2_m!D46+temporary_pension_bonus_high!B46</f>
        <v>28726128.4629569</v>
      </c>
      <c r="G58" s="162" t="n">
        <f aca="false">high_v2_m!E46+temporary_pension_bonus_high!B46</f>
        <v>27545118.5722918</v>
      </c>
      <c r="H58" s="8" t="n">
        <f aca="false">F58-J58</f>
        <v>27260737.263262</v>
      </c>
      <c r="I58" s="8" t="n">
        <f aca="false">G58-K58</f>
        <v>26123689.1085877</v>
      </c>
      <c r="J58" s="162" t="n">
        <f aca="false">high_v2_m!J46</f>
        <v>1465391.19969487</v>
      </c>
      <c r="K58" s="162" t="n">
        <f aca="false">high_v2_m!K46</f>
        <v>1421429.46370402</v>
      </c>
      <c r="L58" s="8" t="n">
        <f aca="false">H58-I58</f>
        <v>1137048.1546743</v>
      </c>
      <c r="M58" s="8" t="n">
        <f aca="false">J58-K58</f>
        <v>43961.7359908463</v>
      </c>
      <c r="N58" s="162" t="n">
        <f aca="false">SUM(high_v5_m!C46:J46)</f>
        <v>5302616.11953343</v>
      </c>
      <c r="O58" s="5"/>
      <c r="P58" s="5"/>
      <c r="Q58" s="8" t="n">
        <f aca="false">I58*5.5017049523</f>
        <v>143724829.741063</v>
      </c>
      <c r="R58" s="8"/>
      <c r="S58" s="8"/>
      <c r="T58" s="5"/>
      <c r="U58" s="5"/>
      <c r="V58" s="8" t="n">
        <f aca="false">K58*5.5017049523</f>
        <v>7820285.51980556</v>
      </c>
      <c r="W58" s="8" t="n">
        <f aca="false">M58*5.5017049523</f>
        <v>241864.500612544</v>
      </c>
      <c r="X58" s="8" t="n">
        <f aca="false">N58*5.1890047538+L58*5.5017049523</f>
        <v>33771003.7154106</v>
      </c>
      <c r="Y58" s="8" t="n">
        <f aca="false">N58*5.1890047538</f>
        <v>27515300.2518355</v>
      </c>
      <c r="Z58" s="8" t="n">
        <f aca="false">L58*5.5017049523</f>
        <v>6255703.46357517</v>
      </c>
      <c r="AA58" s="8" t="n">
        <f aca="false">IFE_cost_high!B46*3</f>
        <v>2355022.8567072</v>
      </c>
      <c r="AB58" s="8" t="n">
        <f aca="false">AA58*$AC$13</f>
        <v>21305804.7748537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high_v2_m!D47+temporary_pension_bonus_high!B47</f>
        <v>30908151.60638</v>
      </c>
      <c r="G59" s="164" t="n">
        <f aca="false">high_v2_m!E47+temporary_pension_bonus_high!B47</f>
        <v>29636483.7759253</v>
      </c>
      <c r="H59" s="67" t="n">
        <f aca="false">F59-J59</f>
        <v>29213103.3567757</v>
      </c>
      <c r="I59" s="67" t="n">
        <f aca="false">G59-K59</f>
        <v>27992286.9738091</v>
      </c>
      <c r="J59" s="164" t="n">
        <f aca="false">high_v2_m!J47</f>
        <v>1695048.24960431</v>
      </c>
      <c r="K59" s="164" t="n">
        <f aca="false">high_v2_m!K47</f>
        <v>1644196.80211618</v>
      </c>
      <c r="L59" s="67" t="n">
        <f aca="false">H59-I59</f>
        <v>1220816.3829666</v>
      </c>
      <c r="M59" s="67" t="n">
        <f aca="false">J59-K59</f>
        <v>50851.4474881296</v>
      </c>
      <c r="N59" s="164" t="n">
        <f aca="false">SUM(high_v5_m!C47:J47)</f>
        <v>4835260.00640957</v>
      </c>
      <c r="O59" s="7"/>
      <c r="P59" s="7"/>
      <c r="Q59" s="67" t="n">
        <f aca="false">I59*5.5017049523</f>
        <v>154005303.870008</v>
      </c>
      <c r="R59" s="67"/>
      <c r="S59" s="67"/>
      <c r="T59" s="7"/>
      <c r="U59" s="7"/>
      <c r="V59" s="67" t="n">
        <f aca="false">K59*5.5017049523</f>
        <v>9045885.68875842</v>
      </c>
      <c r="W59" s="67" t="n">
        <f aca="false">M59*5.5017049523</f>
        <v>279769.660477066</v>
      </c>
      <c r="X59" s="67" t="n">
        <f aca="false">N59*5.1890047538+L59*5.5017049523</f>
        <v>31806758.6991346</v>
      </c>
      <c r="Y59" s="67" t="n">
        <f aca="false">N59*5.1890047538</f>
        <v>25090187.1591183</v>
      </c>
      <c r="Z59" s="67" t="n">
        <f aca="false">L59*5.5017049523</f>
        <v>6716571.5400163</v>
      </c>
      <c r="AA59" s="67" t="n">
        <f aca="false">IFE_cost_high!B47*3</f>
        <v>2515417.53216888</v>
      </c>
      <c r="AB59" s="67" t="n">
        <f aca="false">AA59*$AC$13</f>
        <v>22756889.4777388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high_v2_m!D48+temporary_pension_bonus_high!B48</f>
        <v>30715520.597435</v>
      </c>
      <c r="G60" s="164" t="n">
        <f aca="false">high_v2_m!E48+temporary_pension_bonus_high!B48</f>
        <v>29450952.9974686</v>
      </c>
      <c r="H60" s="67" t="n">
        <f aca="false">F60-J60</f>
        <v>28983434.9887085</v>
      </c>
      <c r="I60" s="67" t="n">
        <f aca="false">G60-K60</f>
        <v>27770829.957004</v>
      </c>
      <c r="J60" s="164" t="n">
        <f aca="false">high_v2_m!J48</f>
        <v>1732085.60872647</v>
      </c>
      <c r="K60" s="164" t="n">
        <f aca="false">high_v2_m!K48</f>
        <v>1680123.04046468</v>
      </c>
      <c r="L60" s="67" t="n">
        <f aca="false">H60-I60</f>
        <v>1212605.03170456</v>
      </c>
      <c r="M60" s="67" t="n">
        <f aca="false">J60-K60</f>
        <v>51962.5682617941</v>
      </c>
      <c r="N60" s="164" t="n">
        <f aca="false">SUM(high_v5_m!C48:J48)</f>
        <v>4748251.46191726</v>
      </c>
      <c r="O60" s="7"/>
      <c r="P60" s="7"/>
      <c r="Q60" s="67" t="n">
        <f aca="false">I60*5.5017049523</f>
        <v>152786912.70393</v>
      </c>
      <c r="R60" s="67"/>
      <c r="S60" s="67"/>
      <c r="T60" s="7"/>
      <c r="U60" s="7"/>
      <c r="V60" s="67" t="n">
        <f aca="false">K60*5.5017049523</f>
        <v>9243541.25219786</v>
      </c>
      <c r="W60" s="67" t="n">
        <f aca="false">M60*5.5017049523</f>
        <v>285882.719140139</v>
      </c>
      <c r="X60" s="67" t="n">
        <f aca="false">N60*5.1890047538+L60*5.5017049523</f>
        <v>31310094.5162393</v>
      </c>
      <c r="Y60" s="67" t="n">
        <f aca="false">N60*5.1890047538</f>
        <v>24638699.4081264</v>
      </c>
      <c r="Z60" s="67" t="n">
        <f aca="false">L60*5.5017049523</f>
        <v>6671395.1081129</v>
      </c>
      <c r="AA60" s="67" t="n">
        <f aca="false">IFE_cost_high!B48*3</f>
        <v>2359258.0709837</v>
      </c>
      <c r="AB60" s="67" t="n">
        <f aca="false">AA60*$AC$13</f>
        <v>21344120.601937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high_v2_m!D49+temporary_pension_bonus_high!B49</f>
        <v>31930837.728981</v>
      </c>
      <c r="G61" s="164" t="n">
        <f aca="false">high_v2_m!E49+temporary_pension_bonus_high!B49</f>
        <v>30615560.9860477</v>
      </c>
      <c r="H61" s="67" t="n">
        <f aca="false">F61-J61</f>
        <v>30064008.4871159</v>
      </c>
      <c r="I61" s="67" t="n">
        <f aca="false">G61-K61</f>
        <v>28804736.6214386</v>
      </c>
      <c r="J61" s="164" t="n">
        <f aca="false">high_v2_m!J49</f>
        <v>1866829.24186507</v>
      </c>
      <c r="K61" s="164" t="n">
        <f aca="false">high_v2_m!K49</f>
        <v>1810824.36460911</v>
      </c>
      <c r="L61" s="67" t="n">
        <f aca="false">H61-I61</f>
        <v>1259271.86567734</v>
      </c>
      <c r="M61" s="67" t="n">
        <f aca="false">J61-K61</f>
        <v>56004.877255952</v>
      </c>
      <c r="N61" s="164" t="n">
        <f aca="false">SUM(high_v5_m!C49:J49)</f>
        <v>4821667.97610397</v>
      </c>
      <c r="O61" s="7"/>
      <c r="P61" s="7"/>
      <c r="Q61" s="67" t="n">
        <f aca="false">I61*5.5017049523</f>
        <v>158475162.119866</v>
      </c>
      <c r="R61" s="67"/>
      <c r="S61" s="67"/>
      <c r="T61" s="7"/>
      <c r="U61" s="7"/>
      <c r="V61" s="67" t="n">
        <f aca="false">K61*5.5017049523</f>
        <v>9962621.37451546</v>
      </c>
      <c r="W61" s="67" t="n">
        <f aca="false">M61*5.5017049523</f>
        <v>308122.310552025</v>
      </c>
      <c r="X61" s="67" t="n">
        <f aca="false">N61*5.1890047538+L61*5.5017049523</f>
        <v>31947800.3089378</v>
      </c>
      <c r="Y61" s="67" t="n">
        <f aca="false">N61*5.1890047538</f>
        <v>25019658.0492487</v>
      </c>
      <c r="Z61" s="67" t="n">
        <f aca="false">L61*5.5017049523</f>
        <v>6928142.25968909</v>
      </c>
      <c r="AA61" s="67" t="n">
        <f aca="false">IFE_cost_high!B49*3</f>
        <v>2340135.69723748</v>
      </c>
      <c r="AB61" s="67" t="n">
        <f aca="false">AA61*$AC$13</f>
        <v>21171121.1931591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high_v2_m!D50+temporary_pension_bonus_high!B50</f>
        <v>31830919.6729332</v>
      </c>
      <c r="G62" s="162" t="n">
        <f aca="false">high_v2_m!E50+temporary_pension_bonus_high!B50</f>
        <v>30517817.6494598</v>
      </c>
      <c r="H62" s="8" t="n">
        <f aca="false">F62-J62</f>
        <v>29885646.8754801</v>
      </c>
      <c r="I62" s="8" t="n">
        <f aca="false">G62-K62</f>
        <v>28630903.0359303</v>
      </c>
      <c r="J62" s="162" t="n">
        <f aca="false">high_v2_m!J50</f>
        <v>1945272.79745305</v>
      </c>
      <c r="K62" s="162" t="n">
        <f aca="false">high_v2_m!K50</f>
        <v>1886914.61352946</v>
      </c>
      <c r="L62" s="8" t="n">
        <f aca="false">H62-I62</f>
        <v>1254743.83954979</v>
      </c>
      <c r="M62" s="8" t="n">
        <f aca="false">J62-K62</f>
        <v>58358.1839235916</v>
      </c>
      <c r="N62" s="162" t="n">
        <f aca="false">SUM(high_v5_m!C50:J50)</f>
        <v>5850941.73260238</v>
      </c>
      <c r="O62" s="5"/>
      <c r="P62" s="5"/>
      <c r="Q62" s="8" t="n">
        <f aca="false">I62*5.5017049523</f>
        <v>157518781.021599</v>
      </c>
      <c r="R62" s="8"/>
      <c r="S62" s="8"/>
      <c r="T62" s="5"/>
      <c r="U62" s="5"/>
      <c r="V62" s="8" t="n">
        <f aca="false">K62*5.5017049523</f>
        <v>10381247.4738223</v>
      </c>
      <c r="W62" s="8" t="n">
        <f aca="false">M62*5.5017049523</f>
        <v>321069.509499658</v>
      </c>
      <c r="X62" s="8" t="n">
        <f aca="false">N62*5.1890047538+L62*5.5017049523</f>
        <v>37263794.8605996</v>
      </c>
      <c r="Y62" s="8" t="n">
        <f aca="false">N62*5.1890047538</f>
        <v>30360564.4646806</v>
      </c>
      <c r="Z62" s="8" t="n">
        <f aca="false">L62*5.5017049523</f>
        <v>6903230.395919</v>
      </c>
      <c r="AA62" s="8" t="n">
        <f aca="false">IFE_cost_high!B50*3</f>
        <v>2362767.75193491</v>
      </c>
      <c r="AB62" s="8" t="n">
        <f aca="false">AA62*$AC$13</f>
        <v>21375872.5558323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high_v2_m!D51+temporary_pension_bonus_high!B51</f>
        <v>32703738.3409136</v>
      </c>
      <c r="G63" s="164" t="n">
        <f aca="false">high_v2_m!E51+temporary_pension_bonus_high!B51</f>
        <v>31354833.6653181</v>
      </c>
      <c r="H63" s="67" t="n">
        <f aca="false">F63-J63</f>
        <v>30700393.9015453</v>
      </c>
      <c r="I63" s="67" t="n">
        <f aca="false">G63-K63</f>
        <v>29411589.5591309</v>
      </c>
      <c r="J63" s="164" t="n">
        <f aca="false">high_v2_m!J51</f>
        <v>2003344.43936826</v>
      </c>
      <c r="K63" s="164" t="n">
        <f aca="false">high_v2_m!K51</f>
        <v>1943244.10618721</v>
      </c>
      <c r="L63" s="67" t="n">
        <f aca="false">H63-I63</f>
        <v>1288804.34241437</v>
      </c>
      <c r="M63" s="67" t="n">
        <f aca="false">J63-K63</f>
        <v>60100.3331810476</v>
      </c>
      <c r="N63" s="164" t="n">
        <f aca="false">SUM(high_v5_m!C51:J51)</f>
        <v>4988311.5867881</v>
      </c>
      <c r="O63" s="7"/>
      <c r="P63" s="7"/>
      <c r="Q63" s="67" t="n">
        <f aca="false">I63*5.5017049523</f>
        <v>161813887.932486</v>
      </c>
      <c r="R63" s="67"/>
      <c r="S63" s="67"/>
      <c r="T63" s="7"/>
      <c r="U63" s="7"/>
      <c r="V63" s="67" t="n">
        <f aca="false">K63*5.5017049523</f>
        <v>10691155.722538</v>
      </c>
      <c r="W63" s="67" t="n">
        <f aca="false">M63*5.5017049523</f>
        <v>330654.300697049</v>
      </c>
      <c r="X63" s="67" t="n">
        <f aca="false">N63*5.1890047538+L63*5.5017049523</f>
        <v>32974993.770486</v>
      </c>
      <c r="Y63" s="67" t="n">
        <f aca="false">N63*5.1890047538</f>
        <v>25884372.5372791</v>
      </c>
      <c r="Z63" s="67" t="n">
        <f aca="false">L63*5.5017049523</f>
        <v>7090621.23320689</v>
      </c>
      <c r="AA63" s="67" t="n">
        <f aca="false">IFE_cost_high!B51*3</f>
        <v>2382547.26278489</v>
      </c>
      <c r="AB63" s="67" t="n">
        <f aca="false">AA63*$AC$13</f>
        <v>21554817.059709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high_v2_m!D52+temporary_pension_bonus_high!B52</f>
        <v>32386432.2288042</v>
      </c>
      <c r="G64" s="164" t="n">
        <f aca="false">high_v2_m!E52+temporary_pension_bonus_high!B52</f>
        <v>31050973.3493987</v>
      </c>
      <c r="H64" s="67" t="n">
        <f aca="false">F64-J64</f>
        <v>30290581.0520754</v>
      </c>
      <c r="I64" s="67" t="n">
        <f aca="false">G64-K64</f>
        <v>29017997.7079717</v>
      </c>
      <c r="J64" s="164" t="n">
        <f aca="false">high_v2_m!J52</f>
        <v>2095851.17672886</v>
      </c>
      <c r="K64" s="164" t="n">
        <f aca="false">high_v2_m!K52</f>
        <v>2032975.64142699</v>
      </c>
      <c r="L64" s="67" t="n">
        <f aca="false">H64-I64</f>
        <v>1272583.34410361</v>
      </c>
      <c r="M64" s="67" t="n">
        <f aca="false">J64-K64</f>
        <v>62875.5353018662</v>
      </c>
      <c r="N64" s="164" t="n">
        <f aca="false">SUM(high_v5_m!C52:J52)</f>
        <v>4893739.81167949</v>
      </c>
      <c r="O64" s="7"/>
      <c r="P64" s="7"/>
      <c r="Q64" s="67" t="n">
        <f aca="false">I64*5.5017049523</f>
        <v>159648461.695778</v>
      </c>
      <c r="R64" s="67"/>
      <c r="S64" s="67"/>
      <c r="T64" s="7"/>
      <c r="U64" s="7"/>
      <c r="V64" s="67" t="n">
        <f aca="false">K64*5.5017049523</f>
        <v>11184832.1543442</v>
      </c>
      <c r="W64" s="67" t="n">
        <f aca="false">M64*5.5017049523</f>
        <v>345922.643948791</v>
      </c>
      <c r="X64" s="67" t="n">
        <f aca="false">N64*5.1890047538+L64*5.5017049523</f>
        <v>32395017.2331345</v>
      </c>
      <c r="Y64" s="67" t="n">
        <f aca="false">N64*5.1890047538</f>
        <v>25393639.1466652</v>
      </c>
      <c r="Z64" s="67" t="n">
        <f aca="false">L64*5.5017049523</f>
        <v>7001378.08646934</v>
      </c>
      <c r="AA64" s="67" t="n">
        <f aca="false">IFE_cost_high!B52*3</f>
        <v>2241041.69645041</v>
      </c>
      <c r="AB64" s="67" t="n">
        <f aca="false">AA64*$AC$13</f>
        <v>20274621.4292118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high_v2_m!D53+temporary_pension_bonus_high!B53</f>
        <v>33125377.5465052</v>
      </c>
      <c r="G65" s="164" t="n">
        <f aca="false">high_v2_m!E53+temporary_pension_bonus_high!B53</f>
        <v>31758817.373</v>
      </c>
      <c r="H65" s="67" t="n">
        <f aca="false">F65-J65</f>
        <v>30868433.8996395</v>
      </c>
      <c r="I65" s="67" t="n">
        <f aca="false">G65-K65</f>
        <v>29569582.0355403</v>
      </c>
      <c r="J65" s="164" t="n">
        <f aca="false">high_v2_m!J53</f>
        <v>2256943.64686567</v>
      </c>
      <c r="K65" s="164" t="n">
        <f aca="false">high_v2_m!K53</f>
        <v>2189235.3374597</v>
      </c>
      <c r="L65" s="67" t="n">
        <f aca="false">H65-I65</f>
        <v>1298851.86409921</v>
      </c>
      <c r="M65" s="67" t="n">
        <f aca="false">J65-K65</f>
        <v>67708.3094059699</v>
      </c>
      <c r="N65" s="164" t="n">
        <f aca="false">SUM(high_v5_m!C53:J53)</f>
        <v>5043098.52537761</v>
      </c>
      <c r="O65" s="7"/>
      <c r="P65" s="7"/>
      <c r="Q65" s="67" t="n">
        <f aca="false">I65*5.5017049523</f>
        <v>162683115.922373</v>
      </c>
      <c r="R65" s="67"/>
      <c r="S65" s="67"/>
      <c r="T65" s="7"/>
      <c r="U65" s="7"/>
      <c r="V65" s="67" t="n">
        <f aca="false">K65*5.5017049523</f>
        <v>12044526.8978522</v>
      </c>
      <c r="W65" s="67" t="n">
        <f aca="false">M65*5.5017049523</f>
        <v>372511.141170685</v>
      </c>
      <c r="X65" s="67" t="n">
        <f aca="false">N65*5.1890047538+L65*5.5017049523</f>
        <v>33314561.9550849</v>
      </c>
      <c r="Y65" s="67" t="n">
        <f aca="false">N65*5.1890047538</f>
        <v>26168662.2220662</v>
      </c>
      <c r="Z65" s="67" t="n">
        <f aca="false">L65*5.5017049523</f>
        <v>7145899.73301872</v>
      </c>
      <c r="AA65" s="67" t="n">
        <f aca="false">IFE_cost_high!B53*3</f>
        <v>2229571.95979422</v>
      </c>
      <c r="AB65" s="67" t="n">
        <f aca="false">AA65*$AC$13</f>
        <v>20170855.1454495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high_v2_m!D54+temporary_pension_bonus_high!B54</f>
        <v>33089482.8834504</v>
      </c>
      <c r="G66" s="162" t="n">
        <f aca="false">high_v2_m!E54+temporary_pension_bonus_high!B54</f>
        <v>31723334.9637069</v>
      </c>
      <c r="H66" s="8" t="n">
        <f aca="false">F66-J66</f>
        <v>30780095.4424635</v>
      </c>
      <c r="I66" s="8" t="n">
        <f aca="false">G66-K66</f>
        <v>29483229.1459496</v>
      </c>
      <c r="J66" s="162" t="n">
        <f aca="false">high_v2_m!J54</f>
        <v>2309387.44098689</v>
      </c>
      <c r="K66" s="162" t="n">
        <f aca="false">high_v2_m!K54</f>
        <v>2240105.81775728</v>
      </c>
      <c r="L66" s="8" t="n">
        <f aca="false">H66-I66</f>
        <v>1296866.29651389</v>
      </c>
      <c r="M66" s="8" t="n">
        <f aca="false">J66-K66</f>
        <v>69281.623229607</v>
      </c>
      <c r="N66" s="162" t="n">
        <f aca="false">SUM(high_v5_m!C54:J54)</f>
        <v>6042934.78301315</v>
      </c>
      <c r="O66" s="5"/>
      <c r="P66" s="5"/>
      <c r="Q66" s="8" t="n">
        <f aca="false">I66*5.5017049523</f>
        <v>162208027.802067</v>
      </c>
      <c r="R66" s="8"/>
      <c r="S66" s="8"/>
      <c r="T66" s="5"/>
      <c r="U66" s="5"/>
      <c r="V66" s="8" t="n">
        <f aca="false">K66*5.5017049523</f>
        <v>12324401.2712313</v>
      </c>
      <c r="W66" s="8" t="n">
        <f aca="false">M66*5.5017049523</f>
        <v>381167.049625712</v>
      </c>
      <c r="X66" s="8" t="n">
        <f aca="false">N66*5.1890047538+L66*5.5017049523</f>
        <v>38491793.0419601</v>
      </c>
      <c r="Y66" s="8" t="n">
        <f aca="false">N66*5.1890047538</f>
        <v>31356817.3159586</v>
      </c>
      <c r="Z66" s="8" t="n">
        <f aca="false">L66*5.5017049523</f>
        <v>7134975.72600142</v>
      </c>
      <c r="AA66" s="8" t="n">
        <f aca="false">IFE_cost_high!B54*3</f>
        <v>2199106.24344755</v>
      </c>
      <c r="AB66" s="8" t="n">
        <f aca="false">AA66*$AC$13</f>
        <v>19895232.9352618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high_v2_m!D55+temporary_pension_bonus_high!B55</f>
        <v>33786792.7043097</v>
      </c>
      <c r="G67" s="164" t="n">
        <f aca="false">high_v2_m!E55+temporary_pension_bonus_high!B55</f>
        <v>32391040.7935357</v>
      </c>
      <c r="H67" s="67" t="n">
        <f aca="false">F67-J67</f>
        <v>31334827.3918088</v>
      </c>
      <c r="I67" s="67" t="n">
        <f aca="false">G67-K67</f>
        <v>30012634.4404097</v>
      </c>
      <c r="J67" s="164" t="n">
        <f aca="false">high_v2_m!J55</f>
        <v>2451965.31250098</v>
      </c>
      <c r="K67" s="164" t="n">
        <f aca="false">high_v2_m!K55</f>
        <v>2378406.35312595</v>
      </c>
      <c r="L67" s="67" t="n">
        <f aca="false">H67-I67</f>
        <v>1322192.95139903</v>
      </c>
      <c r="M67" s="67" t="n">
        <f aca="false">J67-K67</f>
        <v>73558.9593750294</v>
      </c>
      <c r="N67" s="164" t="n">
        <f aca="false">SUM(high_v5_m!C55:J55)</f>
        <v>5119132.32697567</v>
      </c>
      <c r="O67" s="7"/>
      <c r="P67" s="7"/>
      <c r="Q67" s="67" t="n">
        <f aca="false">I67*5.5017049523</f>
        <v>165120659.532372</v>
      </c>
      <c r="R67" s="67"/>
      <c r="S67" s="67"/>
      <c r="T67" s="7"/>
      <c r="U67" s="7"/>
      <c r="V67" s="67" t="n">
        <f aca="false">K67*5.5017049523</f>
        <v>13085290.0115748</v>
      </c>
      <c r="W67" s="67" t="n">
        <f aca="false">M67*5.5017049523</f>
        <v>404699.691079634</v>
      </c>
      <c r="X67" s="67" t="n">
        <f aca="false">N67*5.1890047538+L67*5.5017049523</f>
        <v>33837517.4886162</v>
      </c>
      <c r="Y67" s="67" t="n">
        <f aca="false">N67*5.1890047538</f>
        <v>26563201.980008</v>
      </c>
      <c r="Z67" s="67" t="n">
        <f aca="false">L67*5.5017049523</f>
        <v>7274315.50860821</v>
      </c>
      <c r="AA67" s="67" t="n">
        <f aca="false">IFE_cost_high!B55*3</f>
        <v>2226562.91617154</v>
      </c>
      <c r="AB67" s="67" t="n">
        <f aca="false">AA67*$AC$13</f>
        <v>20143632.4389687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high_v2_m!D56+temporary_pension_bonus_high!B56</f>
        <v>33500730.744181</v>
      </c>
      <c r="G68" s="164" t="n">
        <f aca="false">high_v2_m!E56+temporary_pension_bonus_high!B56</f>
        <v>32116376.7509368</v>
      </c>
      <c r="H68" s="67" t="n">
        <f aca="false">F68-J68</f>
        <v>31020324.6197831</v>
      </c>
      <c r="I68" s="67" t="n">
        <f aca="false">G68-K68</f>
        <v>29710382.8102708</v>
      </c>
      <c r="J68" s="164" t="n">
        <f aca="false">high_v2_m!J56</f>
        <v>2480406.12439799</v>
      </c>
      <c r="K68" s="164" t="n">
        <f aca="false">high_v2_m!K56</f>
        <v>2405993.94066605</v>
      </c>
      <c r="L68" s="67" t="n">
        <f aca="false">H68-I68</f>
        <v>1309941.80951227</v>
      </c>
      <c r="M68" s="67" t="n">
        <f aca="false">J68-K68</f>
        <v>74412.1837319392</v>
      </c>
      <c r="N68" s="164" t="n">
        <f aca="false">SUM(high_v5_m!C56:J56)</f>
        <v>4922648.45560193</v>
      </c>
      <c r="O68" s="7"/>
      <c r="P68" s="7"/>
      <c r="Q68" s="67" t="n">
        <f aca="false">I68*5.5017049523</f>
        <v>163457760.241996</v>
      </c>
      <c r="R68" s="67"/>
      <c r="S68" s="67"/>
      <c r="T68" s="7"/>
      <c r="U68" s="7"/>
      <c r="V68" s="67" t="n">
        <f aca="false">K68*5.5017049523</f>
        <v>13237068.7785662</v>
      </c>
      <c r="W68" s="67" t="n">
        <f aca="false">M68*5.5017049523</f>
        <v>409393.879749467</v>
      </c>
      <c r="X68" s="67" t="n">
        <f aca="false">N68*5.1890047538+L68*5.5017049523</f>
        <v>32750559.5780231</v>
      </c>
      <c r="Y68" s="67" t="n">
        <f aca="false">N68*5.1890047538</f>
        <v>25543646.2374046</v>
      </c>
      <c r="Z68" s="67" t="n">
        <f aca="false">L68*5.5017049523</f>
        <v>7206913.34061847</v>
      </c>
      <c r="AA68" s="67" t="n">
        <f aca="false">IFE_cost_high!B56*3</f>
        <v>2179159.27629195</v>
      </c>
      <c r="AB68" s="67" t="n">
        <f aca="false">AA68*$AC$13</f>
        <v>19714773.4603751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high_v2_m!D57+temporary_pension_bonus_high!B57</f>
        <v>34194698.0683912</v>
      </c>
      <c r="G69" s="164" t="n">
        <f aca="false">high_v2_m!E57+temporary_pension_bonus_high!B57</f>
        <v>32782230.9349265</v>
      </c>
      <c r="H69" s="67" t="n">
        <f aca="false">F69-J69</f>
        <v>31566233.3650716</v>
      </c>
      <c r="I69" s="67" t="n">
        <f aca="false">G69-K69</f>
        <v>30232620.1727065</v>
      </c>
      <c r="J69" s="164" t="n">
        <f aca="false">high_v2_m!J57</f>
        <v>2628464.70331961</v>
      </c>
      <c r="K69" s="164" t="n">
        <f aca="false">high_v2_m!K57</f>
        <v>2549610.76222002</v>
      </c>
      <c r="L69" s="67" t="n">
        <f aca="false">H69-I69</f>
        <v>1333613.19236513</v>
      </c>
      <c r="M69" s="67" t="n">
        <f aca="false">J69-K69</f>
        <v>78853.9410995883</v>
      </c>
      <c r="N69" s="164" t="n">
        <f aca="false">SUM(high_v5_m!C57:J57)</f>
        <v>4970338.67404789</v>
      </c>
      <c r="O69" s="7"/>
      <c r="P69" s="7"/>
      <c r="Q69" s="67" t="n">
        <f aca="false">I69*5.5017049523</f>
        <v>166330956.125184</v>
      </c>
      <c r="R69" s="67"/>
      <c r="S69" s="67"/>
      <c r="T69" s="7"/>
      <c r="U69" s="7"/>
      <c r="V69" s="67" t="n">
        <f aca="false">K69*5.5017049523</f>
        <v>14027206.1569433</v>
      </c>
      <c r="W69" s="67" t="n">
        <f aca="false">M69*5.5017049523</f>
        <v>433831.118255977</v>
      </c>
      <c r="X69" s="67" t="n">
        <f aca="false">N69*5.1890047538+L69*5.5017049523</f>
        <v>33128257.3125183</v>
      </c>
      <c r="Y69" s="67" t="n">
        <f aca="false">N69*5.1890047538</f>
        <v>25791111.0076305</v>
      </c>
      <c r="Z69" s="67" t="n">
        <f aca="false">L69*5.5017049523</f>
        <v>7337146.30488784</v>
      </c>
      <c r="AA69" s="67" t="n">
        <f aca="false">IFE_cost_high!B57*3</f>
        <v>2187145.61998297</v>
      </c>
      <c r="AB69" s="67" t="n">
        <f aca="false">AA69*$AC$13</f>
        <v>19787025.6166806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high_v2_m!D58+temporary_pension_bonus_high!B58</f>
        <v>34130867.4998591</v>
      </c>
      <c r="G70" s="162" t="n">
        <f aca="false">high_v2_m!E58+temporary_pension_bonus_high!B58</f>
        <v>32719312.004448</v>
      </c>
      <c r="H70" s="8" t="n">
        <f aca="false">F70-J70</f>
        <v>31384565.0924827</v>
      </c>
      <c r="I70" s="8" t="n">
        <f aca="false">G70-K70</f>
        <v>30055398.6692929</v>
      </c>
      <c r="J70" s="162" t="n">
        <f aca="false">high_v2_m!J58</f>
        <v>2746302.40737641</v>
      </c>
      <c r="K70" s="162" t="n">
        <f aca="false">high_v2_m!K58</f>
        <v>2663913.33515511</v>
      </c>
      <c r="L70" s="8" t="n">
        <f aca="false">H70-I70</f>
        <v>1329166.42318982</v>
      </c>
      <c r="M70" s="8" t="n">
        <f aca="false">J70-K70</f>
        <v>82389.0722212922</v>
      </c>
      <c r="N70" s="162" t="n">
        <f aca="false">SUM(high_v5_m!C58:J58)</f>
        <v>6016572.61042976</v>
      </c>
      <c r="O70" s="5"/>
      <c r="P70" s="5"/>
      <c r="Q70" s="8" t="n">
        <f aca="false">I70*5.5017049523</f>
        <v>165355935.702199</v>
      </c>
      <c r="R70" s="8"/>
      <c r="S70" s="8"/>
      <c r="T70" s="5"/>
      <c r="U70" s="5"/>
      <c r="V70" s="8" t="n">
        <f aca="false">K70*5.5017049523</f>
        <v>14656065.1885209</v>
      </c>
      <c r="W70" s="8" t="n">
        <f aca="false">M70*5.5017049523</f>
        <v>453280.366655286</v>
      </c>
      <c r="X70" s="8" t="n">
        <f aca="false">N70*5.1890047538+L70*5.5017049523</f>
        <v>38532705.3699972</v>
      </c>
      <c r="Y70" s="8" t="n">
        <f aca="false">N70*5.1890047538</f>
        <v>31220023.8771029</v>
      </c>
      <c r="Z70" s="8" t="n">
        <f aca="false">L70*5.5017049523</f>
        <v>7312681.49289428</v>
      </c>
      <c r="AA70" s="8" t="n">
        <f aca="false">IFE_cost_high!B58*3</f>
        <v>2076409.39625902</v>
      </c>
      <c r="AB70" s="8" t="n">
        <f aca="false">AA70*$AC$13</f>
        <v>18785199.0919623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high_v2_m!D59+temporary_pension_bonus_high!B59</f>
        <v>34797961.317155</v>
      </c>
      <c r="G71" s="164" t="n">
        <f aca="false">high_v2_m!E59+temporary_pension_bonus_high!B59</f>
        <v>33359104.2302108</v>
      </c>
      <c r="H71" s="67" t="n">
        <f aca="false">F71-J71</f>
        <v>31912180.6396344</v>
      </c>
      <c r="I71" s="67" t="n">
        <f aca="false">G71-K71</f>
        <v>30559896.9730157</v>
      </c>
      <c r="J71" s="164" t="n">
        <f aca="false">high_v2_m!J59</f>
        <v>2885780.67752064</v>
      </c>
      <c r="K71" s="164" t="n">
        <f aca="false">high_v2_m!K59</f>
        <v>2799207.25719502</v>
      </c>
      <c r="L71" s="67" t="n">
        <f aca="false">H71-I71</f>
        <v>1352283.66661861</v>
      </c>
      <c r="M71" s="67" t="n">
        <f aca="false">J71-K71</f>
        <v>86573.4203256201</v>
      </c>
      <c r="N71" s="164" t="n">
        <f aca="false">SUM(high_v5_m!C59:J59)</f>
        <v>5114644.85960575</v>
      </c>
      <c r="O71" s="7"/>
      <c r="P71" s="7"/>
      <c r="Q71" s="67" t="n">
        <f aca="false">I71*5.5017049523</f>
        <v>168131536.518219</v>
      </c>
      <c r="R71" s="67"/>
      <c r="S71" s="67"/>
      <c r="T71" s="7"/>
      <c r="U71" s="7"/>
      <c r="V71" s="67" t="n">
        <f aca="false">K71*5.5017049523</f>
        <v>15400412.429424</v>
      </c>
      <c r="W71" s="67" t="n">
        <f aca="false">M71*5.5017049523</f>
        <v>476301.415343014</v>
      </c>
      <c r="X71" s="67" t="n">
        <f aca="false">N71*5.1890047538+L71*5.5017049523</f>
        <v>33979782.236043</v>
      </c>
      <c r="Y71" s="67" t="n">
        <f aca="false">N71*5.1890047538</f>
        <v>26539916.490493</v>
      </c>
      <c r="Z71" s="67" t="n">
        <f aca="false">L71*5.5017049523</f>
        <v>7439865.74555002</v>
      </c>
      <c r="AA71" s="67" t="n">
        <f aca="false">IFE_cost_high!B59*3</f>
        <v>2128959.0758923</v>
      </c>
      <c r="AB71" s="67" t="n">
        <f aca="false">AA71*$AC$13</f>
        <v>19260614.1020796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high_v2_m!D60+temporary_pension_bonus_high!B60</f>
        <v>34672790.4617108</v>
      </c>
      <c r="G72" s="164" t="n">
        <f aca="false">high_v2_m!E60+temporary_pension_bonus_high!B60</f>
        <v>33239505.0000974</v>
      </c>
      <c r="H72" s="67" t="n">
        <f aca="false">F72-J72</f>
        <v>31746788.1366087</v>
      </c>
      <c r="I72" s="67" t="n">
        <f aca="false">G72-K72</f>
        <v>30401282.7447484</v>
      </c>
      <c r="J72" s="164" t="n">
        <f aca="false">high_v2_m!J60</f>
        <v>2926002.32510206</v>
      </c>
      <c r="K72" s="164" t="n">
        <f aca="false">high_v2_m!K60</f>
        <v>2838222.255349</v>
      </c>
      <c r="L72" s="67" t="n">
        <f aca="false">H72-I72</f>
        <v>1345505.39186033</v>
      </c>
      <c r="M72" s="67" t="n">
        <f aca="false">J72-K72</f>
        <v>87780.0697530615</v>
      </c>
      <c r="N72" s="164" t="n">
        <f aca="false">SUM(high_v5_m!C60:J60)</f>
        <v>4942622.09289473</v>
      </c>
      <c r="O72" s="7"/>
      <c r="P72" s="7"/>
      <c r="Q72" s="67" t="n">
        <f aca="false">I72*5.5017049523</f>
        <v>167258887.833055</v>
      </c>
      <c r="R72" s="67"/>
      <c r="S72" s="67"/>
      <c r="T72" s="7"/>
      <c r="U72" s="7"/>
      <c r="V72" s="67" t="n">
        <f aca="false">K72*5.5017049523</f>
        <v>15615061.4379817</v>
      </c>
      <c r="W72" s="67" t="n">
        <f aca="false">M72*5.5017049523</f>
        <v>482940.044473658</v>
      </c>
      <c r="X72" s="67" t="n">
        <f aca="false">N72*5.1890047538+L72*5.5017049523</f>
        <v>33049863.214012</v>
      </c>
      <c r="Y72" s="67" t="n">
        <f aca="false">N72*5.1890047538</f>
        <v>25647289.5362676</v>
      </c>
      <c r="Z72" s="67" t="n">
        <f aca="false">L72*5.5017049523</f>
        <v>7402573.67774434</v>
      </c>
      <c r="AA72" s="67" t="n">
        <f aca="false">IFE_cost_high!B60*3</f>
        <v>2047314.58335187</v>
      </c>
      <c r="AB72" s="67" t="n">
        <f aca="false">AA72*$AC$13</f>
        <v>18521979.3945418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high_v2_m!D61+temporary_pension_bonus_high!B61</f>
        <v>35288070.9521575</v>
      </c>
      <c r="G73" s="164" t="n">
        <f aca="false">high_v2_m!E61+temporary_pension_bonus_high!B61</f>
        <v>33829770.1802433</v>
      </c>
      <c r="H73" s="67" t="n">
        <f aca="false">F73-J73</f>
        <v>32199125.3465702</v>
      </c>
      <c r="I73" s="67" t="n">
        <f aca="false">G73-K73</f>
        <v>30833492.9428236</v>
      </c>
      <c r="J73" s="164" t="n">
        <f aca="false">high_v2_m!J61</f>
        <v>3088945.60558734</v>
      </c>
      <c r="K73" s="164" t="n">
        <f aca="false">high_v2_m!K61</f>
        <v>2996277.23741972</v>
      </c>
      <c r="L73" s="67" t="n">
        <f aca="false">H73-I73</f>
        <v>1365632.40374663</v>
      </c>
      <c r="M73" s="67" t="n">
        <f aca="false">J73-K73</f>
        <v>92668.3681676206</v>
      </c>
      <c r="N73" s="164" t="n">
        <f aca="false">SUM(high_v5_m!C61:J61)</f>
        <v>5001617.63664273</v>
      </c>
      <c r="O73" s="7"/>
      <c r="P73" s="7"/>
      <c r="Q73" s="67" t="n">
        <f aca="false">I73*5.5017049523</f>
        <v>169636780.82024</v>
      </c>
      <c r="R73" s="67"/>
      <c r="S73" s="67"/>
      <c r="T73" s="7"/>
      <c r="U73" s="7"/>
      <c r="V73" s="67" t="n">
        <f aca="false">K73*5.5017049523</f>
        <v>16484633.3155758</v>
      </c>
      <c r="W73" s="67" t="n">
        <f aca="false">M73*5.5017049523</f>
        <v>509834.020069358</v>
      </c>
      <c r="X73" s="67" t="n">
        <f aca="false">N73*5.1890047538+L73*5.5017049523</f>
        <v>33466724.2519433</v>
      </c>
      <c r="Y73" s="67" t="n">
        <f aca="false">N73*5.1890047538</f>
        <v>25953417.6932291</v>
      </c>
      <c r="Z73" s="67" t="n">
        <f aca="false">L73*5.5017049523</f>
        <v>7513306.55871419</v>
      </c>
      <c r="AA73" s="67" t="n">
        <f aca="false">IFE_cost_high!B61*3</f>
        <v>2013013.46788377</v>
      </c>
      <c r="AB73" s="67" t="n">
        <f aca="false">AA73*$AC$13</f>
        <v>18211658.470207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high_v2_m!D62+temporary_pension_bonus_high!B62</f>
        <v>35136360.0848293</v>
      </c>
      <c r="G74" s="162" t="n">
        <f aca="false">high_v2_m!E62+temporary_pension_bonus_high!B62</f>
        <v>33684751.3017763</v>
      </c>
      <c r="H74" s="8" t="n">
        <f aca="false">F74-J74</f>
        <v>31975333.164897</v>
      </c>
      <c r="I74" s="8" t="n">
        <f aca="false">G74-K74</f>
        <v>30618555.1894419</v>
      </c>
      <c r="J74" s="162" t="n">
        <f aca="false">high_v2_m!J62</f>
        <v>3161026.91993231</v>
      </c>
      <c r="K74" s="162" t="n">
        <f aca="false">high_v2_m!K62</f>
        <v>3066196.11233434</v>
      </c>
      <c r="L74" s="8" t="n">
        <f aca="false">H74-I74</f>
        <v>1356777.97545505</v>
      </c>
      <c r="M74" s="8" t="n">
        <f aca="false">J74-K74</f>
        <v>94830.8075979697</v>
      </c>
      <c r="N74" s="162" t="n">
        <f aca="false">SUM(high_v5_m!C62:J62)</f>
        <v>5999217.58451828</v>
      </c>
      <c r="O74" s="5"/>
      <c r="P74" s="5"/>
      <c r="Q74" s="8" t="n">
        <f aca="false">I74*5.5017049523</f>
        <v>168454256.718023</v>
      </c>
      <c r="R74" s="8"/>
      <c r="S74" s="8"/>
      <c r="T74" s="5"/>
      <c r="U74" s="5"/>
      <c r="V74" s="8" t="n">
        <f aca="false">K74*5.5017049523</f>
        <v>16869306.3359529</v>
      </c>
      <c r="W74" s="8" t="n">
        <f aca="false">M74*5.5017049523</f>
        <v>521731.123792358</v>
      </c>
      <c r="X74" s="8" t="n">
        <f aca="false">N74*5.1890047538+L74*5.5017049523</f>
        <v>38594560.6718785</v>
      </c>
      <c r="Y74" s="8" t="n">
        <f aca="false">N74*5.1890047538</f>
        <v>31129968.5651459</v>
      </c>
      <c r="Z74" s="8" t="n">
        <f aca="false">L74*5.5017049523</f>
        <v>7464592.10673261</v>
      </c>
      <c r="AA74" s="8" t="n">
        <f aca="false">IFE_cost_high!B62*3</f>
        <v>1990099.69010012</v>
      </c>
      <c r="AB74" s="8" t="n">
        <f aca="false">AA74*$AC$13</f>
        <v>18004358.3691815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high_v2_m!D63+temporary_pension_bonus_high!B63</f>
        <v>35821805.3508617</v>
      </c>
      <c r="G75" s="164" t="n">
        <f aca="false">high_v2_m!E63+temporary_pension_bonus_high!B63</f>
        <v>34341722.6762577</v>
      </c>
      <c r="H75" s="67" t="n">
        <f aca="false">F75-J75</f>
        <v>32543295.8708316</v>
      </c>
      <c r="I75" s="67" t="n">
        <f aca="false">G75-K75</f>
        <v>31161568.4806284</v>
      </c>
      <c r="J75" s="164" t="n">
        <f aca="false">high_v2_m!J63</f>
        <v>3278509.48003014</v>
      </c>
      <c r="K75" s="164" t="n">
        <f aca="false">high_v2_m!K63</f>
        <v>3180154.19562924</v>
      </c>
      <c r="L75" s="67" t="n">
        <f aca="false">H75-I75</f>
        <v>1381727.39020315</v>
      </c>
      <c r="M75" s="67" t="n">
        <f aca="false">J75-K75</f>
        <v>98355.2844009046</v>
      </c>
      <c r="N75" s="164" t="n">
        <f aca="false">SUM(high_v5_m!C63:J63)</f>
        <v>5118984.54279857</v>
      </c>
      <c r="O75" s="7"/>
      <c r="P75" s="7"/>
      <c r="Q75" s="67" t="n">
        <f aca="false">I75*5.5017049523</f>
        <v>171441755.631309</v>
      </c>
      <c r="R75" s="67"/>
      <c r="S75" s="67"/>
      <c r="T75" s="7"/>
      <c r="U75" s="7"/>
      <c r="V75" s="67" t="n">
        <f aca="false">K75*5.5017049523</f>
        <v>17496270.087171</v>
      </c>
      <c r="W75" s="67" t="n">
        <f aca="false">M75*5.5017049523</f>
        <v>541121.755273332</v>
      </c>
      <c r="X75" s="67" t="n">
        <f aca="false">N75*5.1890047538+L75*5.5017049523</f>
        <v>34164291.5526197</v>
      </c>
      <c r="Y75" s="67" t="n">
        <f aca="false">N75*5.1890047538</f>
        <v>26562435.1272105</v>
      </c>
      <c r="Z75" s="67" t="n">
        <f aca="false">L75*5.5017049523</f>
        <v>7601856.42540924</v>
      </c>
      <c r="AA75" s="67" t="n">
        <f aca="false">IFE_cost_high!B63*3</f>
        <v>1995597.31804295</v>
      </c>
      <c r="AB75" s="67" t="n">
        <f aca="false">AA75*$AC$13</f>
        <v>18054095.2060623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high_v2_m!D64+temporary_pension_bonus_high!B64</f>
        <v>35717250.0781712</v>
      </c>
      <c r="G76" s="164" t="n">
        <f aca="false">high_v2_m!E64+temporary_pension_bonus_high!B64</f>
        <v>34240632.1881579</v>
      </c>
      <c r="H76" s="67" t="n">
        <f aca="false">F76-J76</f>
        <v>32417585.3206697</v>
      </c>
      <c r="I76" s="67" t="n">
        <f aca="false">G76-K76</f>
        <v>31039957.3733814</v>
      </c>
      <c r="J76" s="164" t="n">
        <f aca="false">high_v2_m!J64</f>
        <v>3299664.75750157</v>
      </c>
      <c r="K76" s="164" t="n">
        <f aca="false">high_v2_m!K64</f>
        <v>3200674.81477652</v>
      </c>
      <c r="L76" s="67" t="n">
        <f aca="false">H76-I76</f>
        <v>1377627.94728832</v>
      </c>
      <c r="M76" s="67" t="n">
        <f aca="false">J76-K76</f>
        <v>98989.942725047</v>
      </c>
      <c r="N76" s="164" t="n">
        <f aca="false">SUM(high_v5_m!C64:J64)</f>
        <v>4965735.59750627</v>
      </c>
      <c r="O76" s="7"/>
      <c r="P76" s="7"/>
      <c r="Q76" s="67" t="n">
        <f aca="false">I76*5.5017049523</f>
        <v>170772687.200313</v>
      </c>
      <c r="R76" s="67"/>
      <c r="S76" s="67"/>
      <c r="T76" s="7"/>
      <c r="U76" s="7"/>
      <c r="V76" s="67" t="n">
        <f aca="false">K76*5.5017049523</f>
        <v>17609168.4791579</v>
      </c>
      <c r="W76" s="67" t="n">
        <f aca="false">M76*5.5017049523</f>
        <v>544613.458118285</v>
      </c>
      <c r="X76" s="67" t="n">
        <f aca="false">N76*5.1890047538+L76*5.5017049523</f>
        <v>33346528.1215969</v>
      </c>
      <c r="Y76" s="67" t="n">
        <f aca="false">N76*5.1890047538</f>
        <v>25767225.6215739</v>
      </c>
      <c r="Z76" s="67" t="n">
        <f aca="false">L76*5.5017049523</f>
        <v>7579302.50002301</v>
      </c>
      <c r="AA76" s="67" t="n">
        <f aca="false">IFE_cost_high!B64*3</f>
        <v>1911710.52104965</v>
      </c>
      <c r="AB76" s="67" t="n">
        <f aca="false">AA76*$AC$13</f>
        <v>17295174.4529848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high_v2_m!D65+temporary_pension_bonus_high!B65</f>
        <v>36262499.5800401</v>
      </c>
      <c r="G77" s="164" t="n">
        <f aca="false">high_v2_m!E65+temporary_pension_bonus_high!B65</f>
        <v>34764497.0494193</v>
      </c>
      <c r="H77" s="67" t="n">
        <f aca="false">F77-J77</f>
        <v>32891926.734733</v>
      </c>
      <c r="I77" s="67" t="n">
        <f aca="false">G77-K77</f>
        <v>31495041.3894713</v>
      </c>
      <c r="J77" s="164" t="n">
        <f aca="false">high_v2_m!J65</f>
        <v>3370572.84530718</v>
      </c>
      <c r="K77" s="164" t="n">
        <f aca="false">high_v2_m!K65</f>
        <v>3269455.65994797</v>
      </c>
      <c r="L77" s="67" t="n">
        <f aca="false">H77-I77</f>
        <v>1396885.34526165</v>
      </c>
      <c r="M77" s="67" t="n">
        <f aca="false">J77-K77</f>
        <v>101117.185359215</v>
      </c>
      <c r="N77" s="164" t="n">
        <f aca="false">SUM(high_v5_m!C65:J65)</f>
        <v>5061936.82986765</v>
      </c>
      <c r="O77" s="7"/>
      <c r="P77" s="7"/>
      <c r="Q77" s="67" t="n">
        <f aca="false">I77*5.5017049523</f>
        <v>173276425.185348</v>
      </c>
      <c r="R77" s="67"/>
      <c r="S77" s="67"/>
      <c r="T77" s="7"/>
      <c r="U77" s="7"/>
      <c r="V77" s="67" t="n">
        <f aca="false">K77*5.5017049523</f>
        <v>17987580.395661</v>
      </c>
      <c r="W77" s="67" t="n">
        <f aca="false">M77*5.5017049523</f>
        <v>556316.919453432</v>
      </c>
      <c r="X77" s="67" t="n">
        <f aca="false">N77*5.1890047538+L77*5.5017049523</f>
        <v>33951665.2954398</v>
      </c>
      <c r="Y77" s="67" t="n">
        <f aca="false">N77*5.1890047538</f>
        <v>26266414.2736185</v>
      </c>
      <c r="Z77" s="67" t="n">
        <f aca="false">L77*5.5017049523</f>
        <v>7685251.02182133</v>
      </c>
      <c r="AA77" s="67" t="n">
        <f aca="false">IFE_cost_high!B65*3</f>
        <v>1852162.07542852</v>
      </c>
      <c r="AB77" s="67" t="n">
        <f aca="false">AA77*$AC$13</f>
        <v>16756441.8655552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high_v2_m!D66+temporary_pension_bonus_high!B66</f>
        <v>36094046.5423238</v>
      </c>
      <c r="G78" s="162" t="n">
        <f aca="false">high_v2_m!E66+temporary_pension_bonus_high!B66</f>
        <v>34603050.0727518</v>
      </c>
      <c r="H78" s="8" t="n">
        <f aca="false">F78-J78</f>
        <v>32654641.1944496</v>
      </c>
      <c r="I78" s="8" t="n">
        <f aca="false">G78-K78</f>
        <v>31266826.8853138</v>
      </c>
      <c r="J78" s="162" t="n">
        <f aca="false">high_v2_m!J66</f>
        <v>3439405.3478742</v>
      </c>
      <c r="K78" s="162" t="n">
        <f aca="false">high_v2_m!K66</f>
        <v>3336223.18743797</v>
      </c>
      <c r="L78" s="8" t="n">
        <f aca="false">H78-I78</f>
        <v>1387814.30913584</v>
      </c>
      <c r="M78" s="8" t="n">
        <f aca="false">J78-K78</f>
        <v>103182.160436226</v>
      </c>
      <c r="N78" s="162" t="n">
        <f aca="false">SUM(high_v5_m!C66:J66)</f>
        <v>6036818.39277613</v>
      </c>
      <c r="O78" s="5"/>
      <c r="P78" s="5"/>
      <c r="Q78" s="8" t="n">
        <f aca="false">I78*5.5017049523</f>
        <v>172020856.317638</v>
      </c>
      <c r="R78" s="8"/>
      <c r="S78" s="8"/>
      <c r="T78" s="5"/>
      <c r="U78" s="5"/>
      <c r="V78" s="8" t="n">
        <f aca="false">K78*5.5017049523</f>
        <v>18354915.6323056</v>
      </c>
      <c r="W78" s="8" t="n">
        <f aca="false">M78*5.5017049523</f>
        <v>567677.803060998</v>
      </c>
      <c r="X78" s="8" t="n">
        <f aca="false">N78*5.1890047538+L78*5.5017049523</f>
        <v>38960424.1953881</v>
      </c>
      <c r="Y78" s="8" t="n">
        <f aca="false">N78*5.1890047538</f>
        <v>31325079.3379426</v>
      </c>
      <c r="Z78" s="8" t="n">
        <f aca="false">L78*5.5017049523</f>
        <v>7635344.85744543</v>
      </c>
      <c r="AA78" s="8" t="n">
        <f aca="false">IFE_cost_high!B66*3</f>
        <v>1815149.83220506</v>
      </c>
      <c r="AB78" s="8" t="n">
        <f aca="false">AA78*$AC$13</f>
        <v>16421593.4685842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high_v2_m!D67+temporary_pension_bonus_high!B67</f>
        <v>36735842.5025433</v>
      </c>
      <c r="G79" s="164" t="n">
        <f aca="false">high_v2_m!E67+temporary_pension_bonus_high!B67</f>
        <v>35218315.4010317</v>
      </c>
      <c r="H79" s="67" t="n">
        <f aca="false">F79-J79</f>
        <v>33192349.873481</v>
      </c>
      <c r="I79" s="67" t="n">
        <f aca="false">G79-K79</f>
        <v>31781127.5508413</v>
      </c>
      <c r="J79" s="164" t="n">
        <f aca="false">high_v2_m!J67</f>
        <v>3543492.62906229</v>
      </c>
      <c r="K79" s="164" t="n">
        <f aca="false">high_v2_m!K67</f>
        <v>3437187.85019042</v>
      </c>
      <c r="L79" s="67" t="n">
        <f aca="false">H79-I79</f>
        <v>1411222.3226397</v>
      </c>
      <c r="M79" s="67" t="n">
        <f aca="false">J79-K79</f>
        <v>106304.778871869</v>
      </c>
      <c r="N79" s="164" t="n">
        <f aca="false">SUM(high_v5_m!C67:J67)</f>
        <v>5065729.43856368</v>
      </c>
      <c r="O79" s="7"/>
      <c r="P79" s="7"/>
      <c r="Q79" s="67" t="n">
        <f aca="false">I79*5.5017049523</f>
        <v>174850386.836141</v>
      </c>
      <c r="R79" s="67"/>
      <c r="S79" s="67"/>
      <c r="T79" s="7"/>
      <c r="U79" s="7"/>
      <c r="V79" s="67" t="n">
        <f aca="false">K79*5.5017049523</f>
        <v>18910393.417378</v>
      </c>
      <c r="W79" s="67" t="n">
        <f aca="false">M79*5.5017049523</f>
        <v>584857.528372519</v>
      </c>
      <c r="X79" s="67" t="n">
        <f aca="false">N79*5.1890047538+L79*5.5017049523</f>
        <v>34050222.9794347</v>
      </c>
      <c r="Y79" s="67" t="n">
        <f aca="false">N79*5.1890047538</f>
        <v>26286094.1381716</v>
      </c>
      <c r="Z79" s="67" t="n">
        <f aca="false">L79*5.5017049523</f>
        <v>7764128.84126315</v>
      </c>
      <c r="AA79" s="67" t="n">
        <f aca="false">IFE_cost_high!B67*3</f>
        <v>1744135.72793664</v>
      </c>
      <c r="AB79" s="67" t="n">
        <f aca="false">AA79*$AC$13</f>
        <v>15779131.4909881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high_v2_m!D68+temporary_pension_bonus_high!B68</f>
        <v>36534580.3687713</v>
      </c>
      <c r="G80" s="164" t="n">
        <f aca="false">high_v2_m!E68+temporary_pension_bonus_high!B68</f>
        <v>35024499.5715091</v>
      </c>
      <c r="H80" s="67" t="n">
        <f aca="false">F80-J80</f>
        <v>32958135.3060505</v>
      </c>
      <c r="I80" s="67" t="n">
        <f aca="false">G80-K80</f>
        <v>31555347.86067</v>
      </c>
      <c r="J80" s="164" t="n">
        <f aca="false">high_v2_m!J68</f>
        <v>3576445.06272079</v>
      </c>
      <c r="K80" s="164" t="n">
        <f aca="false">high_v2_m!K68</f>
        <v>3469151.71083917</v>
      </c>
      <c r="L80" s="67" t="n">
        <f aca="false">H80-I80</f>
        <v>1402787.44538054</v>
      </c>
      <c r="M80" s="67" t="n">
        <f aca="false">J80-K80</f>
        <v>107293.351881624</v>
      </c>
      <c r="N80" s="164" t="n">
        <f aca="false">SUM(high_v5_m!C68:J68)</f>
        <v>4957358.31486459</v>
      </c>
      <c r="O80" s="7"/>
      <c r="P80" s="7"/>
      <c r="Q80" s="67" t="n">
        <f aca="false">I80*5.5017049523</f>
        <v>173608213.596597</v>
      </c>
      <c r="R80" s="67"/>
      <c r="S80" s="67"/>
      <c r="T80" s="7"/>
      <c r="U80" s="7"/>
      <c r="V80" s="67" t="n">
        <f aca="false">K80*5.5017049523</f>
        <v>19086249.1478039</v>
      </c>
      <c r="W80" s="67" t="n">
        <f aca="false">M80*5.5017049523</f>
        <v>590296.365395998</v>
      </c>
      <c r="X80" s="67" t="n">
        <f aca="false">N80*5.1890047538+L80*5.5017049523</f>
        <v>33441478.4973967</v>
      </c>
      <c r="Y80" s="67" t="n">
        <f aca="false">N80*5.1890047538</f>
        <v>25723755.8621223</v>
      </c>
      <c r="Z80" s="67" t="n">
        <f aca="false">L80*5.5017049523</f>
        <v>7717722.63527438</v>
      </c>
      <c r="AA80" s="67" t="n">
        <f aca="false">IFE_cost_high!B68*3</f>
        <v>1706418.79698503</v>
      </c>
      <c r="AB80" s="67" t="n">
        <f aca="false">AA80*$AC$13</f>
        <v>15437907.8101763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high_v2_m!D69+temporary_pension_bonus_high!B69</f>
        <v>37226721.3013392</v>
      </c>
      <c r="G81" s="164" t="n">
        <f aca="false">high_v2_m!E69+temporary_pension_bonus_high!B69</f>
        <v>35688422.5310794</v>
      </c>
      <c r="H81" s="67" t="n">
        <f aca="false">F81-J81</f>
        <v>33451620.9594837</v>
      </c>
      <c r="I81" s="67" t="n">
        <f aca="false">G81-K81</f>
        <v>32026575.1994795</v>
      </c>
      <c r="J81" s="164" t="n">
        <f aca="false">high_v2_m!J69</f>
        <v>3775100.34185553</v>
      </c>
      <c r="K81" s="164" t="n">
        <f aca="false">high_v2_m!K69</f>
        <v>3661847.33159986</v>
      </c>
      <c r="L81" s="67" t="n">
        <f aca="false">H81-I81</f>
        <v>1425045.76000418</v>
      </c>
      <c r="M81" s="67" t="n">
        <f aca="false">J81-K81</f>
        <v>113253.010255666</v>
      </c>
      <c r="N81" s="164" t="n">
        <f aca="false">SUM(high_v5_m!C69:J69)</f>
        <v>4957844.90816464</v>
      </c>
      <c r="O81" s="7"/>
      <c r="P81" s="7"/>
      <c r="Q81" s="67" t="n">
        <f aca="false">I81*5.5017049523</f>
        <v>176200767.380185</v>
      </c>
      <c r="R81" s="67"/>
      <c r="S81" s="67"/>
      <c r="T81" s="7"/>
      <c r="U81" s="7"/>
      <c r="V81" s="67" t="n">
        <f aca="false">K81*5.5017049523</f>
        <v>20146403.5988295</v>
      </c>
      <c r="W81" s="67" t="n">
        <f aca="false">M81*5.5017049523</f>
        <v>623084.64738648</v>
      </c>
      <c r="X81" s="67" t="n">
        <f aca="false">N81*5.1890047538+L81*5.5017049523</f>
        <v>33566462.1121385</v>
      </c>
      <c r="Y81" s="67" t="n">
        <f aca="false">N81*5.1890047538</f>
        <v>25726280.7970694</v>
      </c>
      <c r="Z81" s="67" t="n">
        <f aca="false">L81*5.5017049523</f>
        <v>7840181.3150691</v>
      </c>
      <c r="AA81" s="67" t="n">
        <f aca="false">IFE_cost_high!B69*3</f>
        <v>1620462.54487673</v>
      </c>
      <c r="AB81" s="67" t="n">
        <f aca="false">AA81*$AC$13</f>
        <v>14660264.7731324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high_v2_m!D70+temporary_pension_bonus_high!B70</f>
        <v>37008053.6536399</v>
      </c>
      <c r="G82" s="162" t="n">
        <f aca="false">high_v2_m!E70+temporary_pension_bonus_high!B70</f>
        <v>35479021.5189982</v>
      </c>
      <c r="H82" s="8" t="n">
        <f aca="false">F82-J82</f>
        <v>33187764.4129392</v>
      </c>
      <c r="I82" s="8" t="n">
        <f aca="false">G82-K82</f>
        <v>31773340.9555186</v>
      </c>
      <c r="J82" s="162" t="n">
        <f aca="false">high_v2_m!J70</f>
        <v>3820289.24070062</v>
      </c>
      <c r="K82" s="162" t="n">
        <f aca="false">high_v2_m!K70</f>
        <v>3705680.5634796</v>
      </c>
      <c r="L82" s="8" t="n">
        <f aca="false">H82-I82</f>
        <v>1414423.45742064</v>
      </c>
      <c r="M82" s="8" t="n">
        <f aca="false">J82-K82</f>
        <v>114608.677221019</v>
      </c>
      <c r="N82" s="162" t="n">
        <f aca="false">SUM(high_v5_m!C70:J70)</f>
        <v>6049348.51266467</v>
      </c>
      <c r="O82" s="5"/>
      <c r="P82" s="5"/>
      <c r="Q82" s="8" t="n">
        <f aca="false">I82*5.5017049523</f>
        <v>174807547.286093</v>
      </c>
      <c r="R82" s="8"/>
      <c r="S82" s="8"/>
      <c r="T82" s="5"/>
      <c r="U82" s="5"/>
      <c r="V82" s="8" t="n">
        <f aca="false">K82*5.5017049523</f>
        <v>20387561.1077376</v>
      </c>
      <c r="W82" s="8" t="n">
        <f aca="false">M82*5.5017049523</f>
        <v>630543.127043431</v>
      </c>
      <c r="X82" s="8" t="n">
        <f aca="false">N82*5.1890047538+L82*5.5017049523</f>
        <v>39171838.7299503</v>
      </c>
      <c r="Y82" s="8" t="n">
        <f aca="false">N82*5.1890047538</f>
        <v>31390098.1896099</v>
      </c>
      <c r="Z82" s="8" t="n">
        <f aca="false">L82*5.5017049523</f>
        <v>7781740.5403404</v>
      </c>
      <c r="AA82" s="8" t="n">
        <f aca="false">IFE_cost_high!B70*3</f>
        <v>1598268.07174081</v>
      </c>
      <c r="AB82" s="8" t="n">
        <f aca="false">AA82*$AC$13</f>
        <v>14459472.1946791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high_v2_m!D71+temporary_pension_bonus_high!B71</f>
        <v>37591949.9199229</v>
      </c>
      <c r="G83" s="164" t="n">
        <f aca="false">high_v2_m!E71+temporary_pension_bonus_high!B71</f>
        <v>36038290.6700413</v>
      </c>
      <c r="H83" s="67" t="n">
        <f aca="false">F83-J83</f>
        <v>33614617.9031928</v>
      </c>
      <c r="I83" s="67" t="n">
        <f aca="false">G83-K83</f>
        <v>32180278.6138131</v>
      </c>
      <c r="J83" s="164" t="n">
        <f aca="false">high_v2_m!J71</f>
        <v>3977332.01673011</v>
      </c>
      <c r="K83" s="164" t="n">
        <f aca="false">high_v2_m!K71</f>
        <v>3858012.0562282</v>
      </c>
      <c r="L83" s="67" t="n">
        <f aca="false">H83-I83</f>
        <v>1434339.28937967</v>
      </c>
      <c r="M83" s="67" t="n">
        <f aca="false">J83-K83</f>
        <v>119319.960501904</v>
      </c>
      <c r="N83" s="164" t="n">
        <f aca="false">SUM(high_v5_m!C71:J71)</f>
        <v>5057148.78173536</v>
      </c>
      <c r="O83" s="7"/>
      <c r="P83" s="7"/>
      <c r="Q83" s="67" t="n">
        <f aca="false">I83*5.5017049523</f>
        <v>177046398.216009</v>
      </c>
      <c r="R83" s="67"/>
      <c r="S83" s="67"/>
      <c r="T83" s="7"/>
      <c r="U83" s="7"/>
      <c r="V83" s="67" t="n">
        <f aca="false">K83*5.5017049523</f>
        <v>21225644.0357838</v>
      </c>
      <c r="W83" s="67" t="n">
        <f aca="false">M83*5.5017049523</f>
        <v>656463.217601564</v>
      </c>
      <c r="X83" s="67" t="n">
        <f aca="false">N83*5.1890047538+L83*5.5017049523</f>
        <v>34132880.6407573</v>
      </c>
      <c r="Y83" s="67" t="n">
        <f aca="false">N83*5.1890047538</f>
        <v>26241569.0690987</v>
      </c>
      <c r="Z83" s="67" t="n">
        <f aca="false">L83*5.5017049523</f>
        <v>7891311.57165858</v>
      </c>
      <c r="AA83" s="67" t="n">
        <f aca="false">IFE_cost_high!B71*3</f>
        <v>1620922.76516861</v>
      </c>
      <c r="AB83" s="67" t="n">
        <f aca="false">AA83*$AC$13</f>
        <v>14664428.3691096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high_v2_m!D72+temporary_pension_bonus_high!B72</f>
        <v>37530470.2511763</v>
      </c>
      <c r="G84" s="164" t="n">
        <f aca="false">high_v2_m!E72+temporary_pension_bonus_high!B72</f>
        <v>35977941.5967472</v>
      </c>
      <c r="H84" s="67" t="n">
        <f aca="false">F84-J84</f>
        <v>33457935.1659487</v>
      </c>
      <c r="I84" s="67" t="n">
        <f aca="false">G84-K84</f>
        <v>32027582.5640765</v>
      </c>
      <c r="J84" s="164" t="n">
        <f aca="false">high_v2_m!J72</f>
        <v>4072535.0852276</v>
      </c>
      <c r="K84" s="164" t="n">
        <f aca="false">high_v2_m!K72</f>
        <v>3950359.03267078</v>
      </c>
      <c r="L84" s="67" t="n">
        <f aca="false">H84-I84</f>
        <v>1430352.60187219</v>
      </c>
      <c r="M84" s="67" t="n">
        <f aca="false">J84-K84</f>
        <v>122176.052556828</v>
      </c>
      <c r="N84" s="164" t="n">
        <f aca="false">SUM(high_v5_m!C72:J72)</f>
        <v>4989341.00154444</v>
      </c>
      <c r="O84" s="7"/>
      <c r="P84" s="7"/>
      <c r="Q84" s="67" t="n">
        <f aca="false">I84*5.5017049523</f>
        <v>176206309.602977</v>
      </c>
      <c r="R84" s="67"/>
      <c r="S84" s="67"/>
      <c r="T84" s="7"/>
      <c r="U84" s="7"/>
      <c r="V84" s="67" t="n">
        <f aca="false">K84*5.5017049523</f>
        <v>21733709.8534078</v>
      </c>
      <c r="W84" s="67" t="n">
        <f aca="false">M84*5.5017049523</f>
        <v>672176.593404364</v>
      </c>
      <c r="X84" s="67" t="n">
        <f aca="false">N84*5.1890047538+L84*5.5017049523</f>
        <v>33759092.1685988</v>
      </c>
      <c r="Y84" s="67" t="n">
        <f aca="false">N84*5.1890047538</f>
        <v>25889714.1753433</v>
      </c>
      <c r="Z84" s="67" t="n">
        <f aca="false">L84*5.5017049523</f>
        <v>7869377.99325542</v>
      </c>
      <c r="AA84" s="67" t="n">
        <f aca="false">IFE_cost_high!B72*3</f>
        <v>1503872.02537134</v>
      </c>
      <c r="AB84" s="67" t="n">
        <f aca="false">AA84*$AC$13</f>
        <v>13605474.6507751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high_v2_m!D73+temporary_pension_bonus_high!B73</f>
        <v>38031266.7451432</v>
      </c>
      <c r="G85" s="164" t="n">
        <f aca="false">high_v2_m!E73+temporary_pension_bonus_high!B73</f>
        <v>36458578.4551593</v>
      </c>
      <c r="H85" s="67" t="n">
        <f aca="false">F85-J85</f>
        <v>33821342.6884644</v>
      </c>
      <c r="I85" s="67" t="n">
        <f aca="false">G85-K85</f>
        <v>32374952.1201809</v>
      </c>
      <c r="J85" s="164" t="n">
        <f aca="false">high_v2_m!J73</f>
        <v>4209924.05667878</v>
      </c>
      <c r="K85" s="164" t="n">
        <f aca="false">high_v2_m!K73</f>
        <v>4083626.33497842</v>
      </c>
      <c r="L85" s="67" t="n">
        <f aca="false">H85-I85</f>
        <v>1446390.56828356</v>
      </c>
      <c r="M85" s="67" t="n">
        <f aca="false">J85-K85</f>
        <v>126297.721700363</v>
      </c>
      <c r="N85" s="164" t="n">
        <f aca="false">SUM(high_v5_m!C73:J73)</f>
        <v>5008430.19825639</v>
      </c>
      <c r="O85" s="7"/>
      <c r="P85" s="7"/>
      <c r="Q85" s="67" t="n">
        <f aca="false">I85*5.5017049523</f>
        <v>178117434.410075</v>
      </c>
      <c r="R85" s="67"/>
      <c r="S85" s="67"/>
      <c r="T85" s="7"/>
      <c r="U85" s="7"/>
      <c r="V85" s="67" t="n">
        <f aca="false">K85*5.5017049523</f>
        <v>22466907.2304934</v>
      </c>
      <c r="W85" s="67" t="n">
        <f aca="false">M85*5.5017049523</f>
        <v>694852.800943094</v>
      </c>
      <c r="X85" s="67" t="n">
        <f aca="false">N85*5.1890047538+L85*5.5017049523</f>
        <v>33946382.2603136</v>
      </c>
      <c r="Y85" s="67" t="n">
        <f aca="false">N85*5.1890047538</f>
        <v>25988768.1078279</v>
      </c>
      <c r="Z85" s="67" t="n">
        <f aca="false">L85*5.5017049523</f>
        <v>7957614.15248566</v>
      </c>
      <c r="AA85" s="67" t="n">
        <f aca="false">IFE_cost_high!B73*3</f>
        <v>1522551.61730853</v>
      </c>
      <c r="AB85" s="67" t="n">
        <f aca="false">AA85*$AC$13</f>
        <v>13774468.2288859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high_v2_m!D74+temporary_pension_bonus_high!B74</f>
        <v>37817652.9700497</v>
      </c>
      <c r="G86" s="162" t="n">
        <f aca="false">high_v2_m!E74+temporary_pension_bonus_high!B74</f>
        <v>36255489.7124508</v>
      </c>
      <c r="H86" s="8" t="n">
        <f aca="false">F86-J86</f>
        <v>33529913.1041957</v>
      </c>
      <c r="I86" s="8" t="n">
        <f aca="false">G86-K86</f>
        <v>32096382.0425724</v>
      </c>
      <c r="J86" s="162" t="n">
        <f aca="false">high_v2_m!J74</f>
        <v>4287739.86585402</v>
      </c>
      <c r="K86" s="162" t="n">
        <f aca="false">high_v2_m!K74</f>
        <v>4159107.6698784</v>
      </c>
      <c r="L86" s="8" t="n">
        <f aca="false">H86-I86</f>
        <v>1433531.06162331</v>
      </c>
      <c r="M86" s="8" t="n">
        <f aca="false">J86-K86</f>
        <v>128632.19597562</v>
      </c>
      <c r="N86" s="162" t="n">
        <f aca="false">SUM(high_v5_m!C74:J74)</f>
        <v>6025417.49403596</v>
      </c>
      <c r="O86" s="5"/>
      <c r="P86" s="5"/>
      <c r="Q86" s="8" t="n">
        <f aca="false">I86*5.5017049523</f>
        <v>176584824.034533</v>
      </c>
      <c r="R86" s="8"/>
      <c r="S86" s="8"/>
      <c r="T86" s="5"/>
      <c r="U86" s="5"/>
      <c r="V86" s="8" t="n">
        <f aca="false">K86*5.5017049523</f>
        <v>22882183.2645189</v>
      </c>
      <c r="W86" s="8" t="n">
        <f aca="false">M86*5.5017049523</f>
        <v>707696.389624294</v>
      </c>
      <c r="X86" s="8" t="n">
        <f aca="false">N86*5.1890047538+L86*5.5017049523</f>
        <v>39152784.9611911</v>
      </c>
      <c r="Y86" s="8" t="n">
        <f aca="false">N86*5.1890047538</f>
        <v>31265920.0201823</v>
      </c>
      <c r="Z86" s="8" t="n">
        <f aca="false">L86*5.5017049523</f>
        <v>7886864.94100881</v>
      </c>
      <c r="AA86" s="8" t="n">
        <f aca="false">IFE_cost_high!B74*3</f>
        <v>1453398.57199735</v>
      </c>
      <c r="AB86" s="8" t="n">
        <f aca="false">AA86*$AC$13</f>
        <v>13148843.1829164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high_v2_m!D75+temporary_pension_bonus_high!B75</f>
        <v>38429087.4525459</v>
      </c>
      <c r="G87" s="164" t="n">
        <f aca="false">high_v2_m!E75+temporary_pension_bonus_high!B75</f>
        <v>36842904.5280089</v>
      </c>
      <c r="H87" s="67" t="n">
        <f aca="false">F87-J87</f>
        <v>34000737.0611519</v>
      </c>
      <c r="I87" s="67" t="n">
        <f aca="false">G87-K87</f>
        <v>32547404.6483567</v>
      </c>
      <c r="J87" s="164" t="n">
        <f aca="false">high_v2_m!J75</f>
        <v>4428350.39139404</v>
      </c>
      <c r="K87" s="164" t="n">
        <f aca="false">high_v2_m!K75</f>
        <v>4295499.87965222</v>
      </c>
      <c r="L87" s="67" t="n">
        <f aca="false">H87-I87</f>
        <v>1453332.41279519</v>
      </c>
      <c r="M87" s="67" t="n">
        <f aca="false">J87-K87</f>
        <v>132850.511741822</v>
      </c>
      <c r="N87" s="164" t="n">
        <f aca="false">SUM(high_v5_m!C75:J75)</f>
        <v>5035656.9284568</v>
      </c>
      <c r="O87" s="7"/>
      <c r="P87" s="7"/>
      <c r="Q87" s="67" t="n">
        <f aca="false">I87*5.5017049523</f>
        <v>179066217.338376</v>
      </c>
      <c r="R87" s="67"/>
      <c r="S87" s="67"/>
      <c r="T87" s="7"/>
      <c r="U87" s="7"/>
      <c r="V87" s="67" t="n">
        <f aca="false">K87*5.5017049523</f>
        <v>23632572.9604867</v>
      </c>
      <c r="W87" s="67" t="n">
        <f aca="false">M87*5.5017049523</f>
        <v>730904.318365569</v>
      </c>
      <c r="X87" s="67" t="n">
        <f aca="false">N87*5.1890047538+L87*5.5017049523</f>
        <v>34125853.8730816</v>
      </c>
      <c r="Y87" s="67" t="n">
        <f aca="false">N87*5.1890047538</f>
        <v>26130047.7402682</v>
      </c>
      <c r="Z87" s="67" t="n">
        <f aca="false">L87*5.5017049523</f>
        <v>7995806.1328134</v>
      </c>
      <c r="AA87" s="67" t="n">
        <f aca="false">IFE_cost_high!B75*3</f>
        <v>1393650.35207533</v>
      </c>
      <c r="AB87" s="67" t="n">
        <f aca="false">AA87*$AC$13</f>
        <v>12608303.2447676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high_v2_m!D76+temporary_pension_bonus_high!B76</f>
        <v>38164444.2050648</v>
      </c>
      <c r="G88" s="164" t="n">
        <f aca="false">high_v2_m!E76+temporary_pension_bonus_high!B76</f>
        <v>36590153.8325261</v>
      </c>
      <c r="H88" s="67" t="n">
        <f aca="false">F88-J88</f>
        <v>33681540.1057655</v>
      </c>
      <c r="I88" s="67" t="n">
        <f aca="false">G88-K88</f>
        <v>32241736.8562059</v>
      </c>
      <c r="J88" s="164" t="n">
        <f aca="false">high_v2_m!J76</f>
        <v>4482904.09929924</v>
      </c>
      <c r="K88" s="164" t="n">
        <f aca="false">high_v2_m!K76</f>
        <v>4348416.97632026</v>
      </c>
      <c r="L88" s="67" t="n">
        <f aca="false">H88-I88</f>
        <v>1439803.24955967</v>
      </c>
      <c r="M88" s="67" t="n">
        <f aca="false">J88-K88</f>
        <v>134487.122978977</v>
      </c>
      <c r="N88" s="164" t="n">
        <f aca="false">SUM(high_v5_m!C76:J76)</f>
        <v>4922501.15146283</v>
      </c>
      <c r="O88" s="7"/>
      <c r="P88" s="7"/>
      <c r="Q88" s="67" t="n">
        <f aca="false">I88*5.5017049523</f>
        <v>177384523.332541</v>
      </c>
      <c r="R88" s="67"/>
      <c r="S88" s="67"/>
      <c r="T88" s="7"/>
      <c r="U88" s="7"/>
      <c r="V88" s="67" t="n">
        <f aca="false">K88*5.5017049523</f>
        <v>23923707.2132866</v>
      </c>
      <c r="W88" s="67" t="n">
        <f aca="false">M88*5.5017049523</f>
        <v>739908.470514016</v>
      </c>
      <c r="X88" s="67" t="n">
        <f aca="false">N88*5.1890047538+L88*5.5017049523</f>
        <v>33464254.5439666</v>
      </c>
      <c r="Y88" s="67" t="n">
        <f aca="false">N88*5.1890047538</f>
        <v>25542881.8755266</v>
      </c>
      <c r="Z88" s="67" t="n">
        <f aca="false">L88*5.5017049523</f>
        <v>7921372.66844005</v>
      </c>
      <c r="AA88" s="67" t="n">
        <f aca="false">IFE_cost_high!B76*3</f>
        <v>1395254.60755633</v>
      </c>
      <c r="AB88" s="67" t="n">
        <f aca="false">AA88*$AC$13</f>
        <v>12622816.8848326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high_v2_m!D77+temporary_pension_bonus_high!B77</f>
        <v>38656381.6523697</v>
      </c>
      <c r="G89" s="164" t="n">
        <f aca="false">high_v2_m!E77+temporary_pension_bonus_high!B77</f>
        <v>37062092.9472304</v>
      </c>
      <c r="H89" s="67" t="n">
        <f aca="false">F89-J89</f>
        <v>34053784.9842404</v>
      </c>
      <c r="I89" s="67" t="n">
        <f aca="false">G89-K89</f>
        <v>32597574.179145</v>
      </c>
      <c r="J89" s="164" t="n">
        <f aca="false">high_v2_m!J77</f>
        <v>4602596.66812932</v>
      </c>
      <c r="K89" s="164" t="n">
        <f aca="false">high_v2_m!K77</f>
        <v>4464518.76808544</v>
      </c>
      <c r="L89" s="67" t="n">
        <f aca="false">H89-I89</f>
        <v>1456210.80509534</v>
      </c>
      <c r="M89" s="67" t="n">
        <f aca="false">J89-K89</f>
        <v>138077.90004388</v>
      </c>
      <c r="N89" s="164" t="n">
        <f aca="false">SUM(high_v5_m!C77:J77)</f>
        <v>5025762.9786114</v>
      </c>
      <c r="O89" s="7"/>
      <c r="P89" s="7"/>
      <c r="Q89" s="67" t="n">
        <f aca="false">I89*5.5017049523</f>
        <v>179342235.294369</v>
      </c>
      <c r="R89" s="67"/>
      <c r="S89" s="67"/>
      <c r="T89" s="7"/>
      <c r="U89" s="7"/>
      <c r="V89" s="67" t="n">
        <f aca="false">K89*5.5017049523</f>
        <v>24562465.016012</v>
      </c>
      <c r="W89" s="67" t="n">
        <f aca="false">M89*5.5017049523</f>
        <v>759663.866474597</v>
      </c>
      <c r="X89" s="67" t="n">
        <f aca="false">N89*5.1890047538+L89*5.5017049523</f>
        <v>34090350.1854724</v>
      </c>
      <c r="Y89" s="67" t="n">
        <f aca="false">N89*5.1890047538</f>
        <v>26078707.9874866</v>
      </c>
      <c r="Z89" s="67" t="n">
        <f aca="false">L89*5.5017049523</f>
        <v>8011642.19798583</v>
      </c>
      <c r="AA89" s="67" t="n">
        <f aca="false">IFE_cost_high!B77*3</f>
        <v>1397113.17441985</v>
      </c>
      <c r="AB89" s="67" t="n">
        <f aca="false">AA89*$AC$13</f>
        <v>12639631.2705793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high_v2_m!D78+temporary_pension_bonus_high!B78</f>
        <v>38511369.5082842</v>
      </c>
      <c r="G90" s="162" t="n">
        <f aca="false">high_v2_m!E78+temporary_pension_bonus_high!B78</f>
        <v>36924396.550436</v>
      </c>
      <c r="H90" s="8" t="n">
        <f aca="false">F90-J90</f>
        <v>33819334.4256</v>
      </c>
      <c r="I90" s="8" t="n">
        <f aca="false">G90-K90</f>
        <v>32373122.5202323</v>
      </c>
      <c r="J90" s="162" t="n">
        <f aca="false">high_v2_m!J78</f>
        <v>4692035.08268421</v>
      </c>
      <c r="K90" s="162" t="n">
        <f aca="false">high_v2_m!K78</f>
        <v>4551274.03020369</v>
      </c>
      <c r="L90" s="8" t="n">
        <f aca="false">H90-I90</f>
        <v>1446211.90536772</v>
      </c>
      <c r="M90" s="8" t="n">
        <f aca="false">J90-K90</f>
        <v>140761.052480526</v>
      </c>
      <c r="N90" s="162" t="n">
        <f aca="false">SUM(high_v5_m!C78:J78)</f>
        <v>5969057.38563363</v>
      </c>
      <c r="O90" s="5"/>
      <c r="P90" s="5"/>
      <c r="Q90" s="8" t="n">
        <f aca="false">I90*5.5017049523</f>
        <v>178107368.490977</v>
      </c>
      <c r="R90" s="8"/>
      <c r="S90" s="8"/>
      <c r="T90" s="5"/>
      <c r="U90" s="5"/>
      <c r="V90" s="8" t="n">
        <f aca="false">K90*5.5017049523</f>
        <v>25039766.871246</v>
      </c>
      <c r="W90" s="8" t="n">
        <f aca="false">M90*5.5017049523</f>
        <v>774425.779523072</v>
      </c>
      <c r="X90" s="8" t="n">
        <f aca="false">N90*5.1890047538+L90*5.5017049523</f>
        <v>38930098.3515947</v>
      </c>
      <c r="Y90" s="8" t="n">
        <f aca="false">N90*5.1890047538</f>
        <v>30973467.1497579</v>
      </c>
      <c r="Z90" s="8" t="n">
        <f aca="false">L90*5.5017049523</f>
        <v>7956631.20183683</v>
      </c>
      <c r="AA90" s="8" t="n">
        <f aca="false">IFE_cost_high!B78*3</f>
        <v>1350567.71168819</v>
      </c>
      <c r="AB90" s="8" t="n">
        <f aca="false">AA90*$AC$13</f>
        <v>12218536.1889365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high_v2_m!D79+temporary_pension_bonus_high!B79</f>
        <v>39257775.2500488</v>
      </c>
      <c r="G91" s="164" t="n">
        <f aca="false">high_v2_m!E79+temporary_pension_bonus_high!B79</f>
        <v>37640075.6225037</v>
      </c>
      <c r="H91" s="67" t="n">
        <f aca="false">F91-J91</f>
        <v>34397455.8773698</v>
      </c>
      <c r="I91" s="67" t="n">
        <f aca="false">G91-K91</f>
        <v>32925565.831005</v>
      </c>
      <c r="J91" s="164" t="n">
        <f aca="false">high_v2_m!J79</f>
        <v>4860319.37267901</v>
      </c>
      <c r="K91" s="164" t="n">
        <f aca="false">high_v2_m!K79</f>
        <v>4714509.79149864</v>
      </c>
      <c r="L91" s="67" t="n">
        <f aca="false">H91-I91</f>
        <v>1471890.04636473</v>
      </c>
      <c r="M91" s="67" t="n">
        <f aca="false">J91-K91</f>
        <v>145809.581180371</v>
      </c>
      <c r="N91" s="164" t="n">
        <f aca="false">SUM(high_v5_m!C79:J79)</f>
        <v>5027480.10886433</v>
      </c>
      <c r="O91" s="7"/>
      <c r="P91" s="7"/>
      <c r="Q91" s="67" t="n">
        <f aca="false">I91*5.5017049523</f>
        <v>181146748.58972</v>
      </c>
      <c r="R91" s="67"/>
      <c r="S91" s="67"/>
      <c r="T91" s="7"/>
      <c r="U91" s="7"/>
      <c r="V91" s="67" t="n">
        <f aca="false">K91*5.5017049523</f>
        <v>25937841.8675549</v>
      </c>
      <c r="W91" s="67" t="n">
        <f aca="false">M91*5.5017049523</f>
        <v>802201.294872838</v>
      </c>
      <c r="X91" s="67" t="n">
        <f aca="false">N91*5.1890047538+L91*5.5017049523</f>
        <v>34185522.9418579</v>
      </c>
      <c r="Y91" s="67" t="n">
        <f aca="false">N91*5.1890047538</f>
        <v>26087618.1845319</v>
      </c>
      <c r="Z91" s="67" t="n">
        <f aca="false">L91*5.5017049523</f>
        <v>8097904.75732592</v>
      </c>
      <c r="AA91" s="67" t="n">
        <f aca="false">IFE_cost_high!B79*3</f>
        <v>1314774.61299837</v>
      </c>
      <c r="AB91" s="67" t="n">
        <f aca="false">AA91*$AC$13</f>
        <v>11894717.3475182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high_v2_m!D80+temporary_pension_bonus_high!B80</f>
        <v>39059791.1578971</v>
      </c>
      <c r="G92" s="164" t="n">
        <f aca="false">high_v2_m!E80+temporary_pension_bonus_high!B80</f>
        <v>37450178.6694703</v>
      </c>
      <c r="H92" s="67" t="n">
        <f aca="false">F92-J92</f>
        <v>34150996.0381225</v>
      </c>
      <c r="I92" s="67" t="n">
        <f aca="false">G92-K92</f>
        <v>32688647.403289</v>
      </c>
      <c r="J92" s="164" t="n">
        <f aca="false">high_v2_m!J80</f>
        <v>4908795.11977459</v>
      </c>
      <c r="K92" s="164" t="n">
        <f aca="false">high_v2_m!K80</f>
        <v>4761531.26618135</v>
      </c>
      <c r="L92" s="67" t="n">
        <f aca="false">H92-I92</f>
        <v>1462348.63483353</v>
      </c>
      <c r="M92" s="67" t="n">
        <f aca="false">J92-K92</f>
        <v>147263.853593239</v>
      </c>
      <c r="N92" s="164" t="n">
        <f aca="false">SUM(high_v5_m!C80:J80)</f>
        <v>4981292.49860351</v>
      </c>
      <c r="O92" s="7"/>
      <c r="P92" s="7"/>
      <c r="Q92" s="67" t="n">
        <f aca="false">I92*5.5017049523</f>
        <v>179843293.302664</v>
      </c>
      <c r="R92" s="67"/>
      <c r="S92" s="67"/>
      <c r="T92" s="7"/>
      <c r="U92" s="7"/>
      <c r="V92" s="67" t="n">
        <f aca="false">K92*5.5017049523</f>
        <v>26196540.1476812</v>
      </c>
      <c r="W92" s="67" t="n">
        <f aca="false">M92*5.5017049523</f>
        <v>810202.272608703</v>
      </c>
      <c r="X92" s="67" t="n">
        <f aca="false">N92*5.1890047538+L92*5.5017049523</f>
        <v>33893361.1815747</v>
      </c>
      <c r="Y92" s="67" t="n">
        <f aca="false">N92*5.1890047538</f>
        <v>25847950.4553219</v>
      </c>
      <c r="Z92" s="67" t="n">
        <f aca="false">L92*5.5017049523</f>
        <v>8045410.72625277</v>
      </c>
      <c r="AA92" s="67" t="n">
        <f aca="false">IFE_cost_high!B80*3</f>
        <v>1105240.80841647</v>
      </c>
      <c r="AB92" s="67" t="n">
        <f aca="false">AA92*$AC$13</f>
        <v>9999072.75899976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high_v2_m!D81+temporary_pension_bonus_high!B81</f>
        <v>39636029.1556593</v>
      </c>
      <c r="G93" s="164" t="n">
        <f aca="false">high_v2_m!E81+temporary_pension_bonus_high!B81</f>
        <v>38003173.7099361</v>
      </c>
      <c r="H93" s="67" t="n">
        <f aca="false">F93-J93</f>
        <v>34587725.6097412</v>
      </c>
      <c r="I93" s="67" t="n">
        <f aca="false">G93-K93</f>
        <v>33106319.2703954</v>
      </c>
      <c r="J93" s="164" t="n">
        <f aca="false">high_v2_m!J81</f>
        <v>5048303.54591819</v>
      </c>
      <c r="K93" s="164" t="n">
        <f aca="false">high_v2_m!K81</f>
        <v>4896854.43954065</v>
      </c>
      <c r="L93" s="67" t="n">
        <f aca="false">H93-I93</f>
        <v>1481406.33934572</v>
      </c>
      <c r="M93" s="67" t="n">
        <f aca="false">J93-K93</f>
        <v>151449.106377546</v>
      </c>
      <c r="N93" s="164" t="n">
        <f aca="false">SUM(high_v5_m!C81:J81)</f>
        <v>5019300.62123715</v>
      </c>
      <c r="O93" s="7"/>
      <c r="P93" s="7"/>
      <c r="Q93" s="67" t="n">
        <f aca="false">I93*5.5017049523</f>
        <v>182141200.682359</v>
      </c>
      <c r="R93" s="67"/>
      <c r="S93" s="67"/>
      <c r="T93" s="7"/>
      <c r="U93" s="7"/>
      <c r="V93" s="67" t="n">
        <f aca="false">K93*5.5017049523</f>
        <v>26941048.320713</v>
      </c>
      <c r="W93" s="67" t="n">
        <f aca="false">M93*5.5017049523</f>
        <v>833228.298578753</v>
      </c>
      <c r="X93" s="67" t="n">
        <f aca="false">N93*5.1890047538+L93*5.5017049523</f>
        <v>34195435.3778978</v>
      </c>
      <c r="Y93" s="67" t="n">
        <f aca="false">N93*5.1890047538</f>
        <v>26045174.7843509</v>
      </c>
      <c r="Z93" s="67" t="n">
        <f aca="false">L93*5.5017049523</f>
        <v>8150260.59354698</v>
      </c>
      <c r="AA93" s="67" t="n">
        <f aca="false">IFE_cost_high!B81*3</f>
        <v>1147505.28450308</v>
      </c>
      <c r="AB93" s="67" t="n">
        <f aca="false">AA93*$AC$13</f>
        <v>10381437.9126322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high_v2_m!D82+temporary_pension_bonus_high!B82</f>
        <v>39466094.0958886</v>
      </c>
      <c r="G94" s="162" t="n">
        <f aca="false">high_v2_m!E82+temporary_pension_bonus_high!B82</f>
        <v>37840991.5777472</v>
      </c>
      <c r="H94" s="8" t="n">
        <f aca="false">F94-J94</f>
        <v>34338466.0261502</v>
      </c>
      <c r="I94" s="8" t="n">
        <f aca="false">G94-K94</f>
        <v>32867192.3501009</v>
      </c>
      <c r="J94" s="162" t="n">
        <f aca="false">high_v2_m!J82</f>
        <v>5127628.06973842</v>
      </c>
      <c r="K94" s="162" t="n">
        <f aca="false">high_v2_m!K82</f>
        <v>4973799.22764627</v>
      </c>
      <c r="L94" s="8" t="n">
        <f aca="false">H94-I94</f>
        <v>1471273.67604929</v>
      </c>
      <c r="M94" s="8" t="n">
        <f aca="false">J94-K94</f>
        <v>153828.842092153</v>
      </c>
      <c r="N94" s="162" t="n">
        <f aca="false">SUM(high_v5_m!C82:J82)</f>
        <v>5957840.78495103</v>
      </c>
      <c r="O94" s="5"/>
      <c r="P94" s="5"/>
      <c r="Q94" s="8" t="n">
        <f aca="false">I94*5.5017049523</f>
        <v>180825594.920747</v>
      </c>
      <c r="R94" s="8"/>
      <c r="S94" s="8"/>
      <c r="T94" s="5"/>
      <c r="U94" s="5"/>
      <c r="V94" s="8" t="n">
        <f aca="false">K94*5.5017049523</f>
        <v>27364375.8424874</v>
      </c>
      <c r="W94" s="8" t="n">
        <f aca="false">M94*5.5017049523</f>
        <v>846320.902344971</v>
      </c>
      <c r="X94" s="8" t="n">
        <f aca="false">N94*5.1890047538+L94*5.5017049523</f>
        <v>39009777.8252034</v>
      </c>
      <c r="Y94" s="8" t="n">
        <f aca="false">N94*5.1890047538</f>
        <v>30915264.1554944</v>
      </c>
      <c r="Z94" s="8" t="n">
        <f aca="false">L94*5.5017049523</f>
        <v>8094513.669709</v>
      </c>
      <c r="AA94" s="8" t="n">
        <f aca="false">IFE_cost_high!B82*3</f>
        <v>1080788.55144644</v>
      </c>
      <c r="AB94" s="8" t="n">
        <f aca="false">AA94*$AC$13</f>
        <v>9777854.09361648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high_v2_m!D83+temporary_pension_bonus_high!B83</f>
        <v>39935607.070909</v>
      </c>
      <c r="G95" s="164" t="n">
        <f aca="false">high_v2_m!E83+temporary_pension_bonus_high!B83</f>
        <v>38293459.2193468</v>
      </c>
      <c r="H95" s="67" t="n">
        <f aca="false">F95-J95</f>
        <v>34629884.9877419</v>
      </c>
      <c r="I95" s="67" t="n">
        <f aca="false">G95-K95</f>
        <v>33146908.7986746</v>
      </c>
      <c r="J95" s="164" t="n">
        <f aca="false">high_v2_m!J83</f>
        <v>5305722.08316716</v>
      </c>
      <c r="K95" s="164" t="n">
        <f aca="false">high_v2_m!K83</f>
        <v>5146550.42067214</v>
      </c>
      <c r="L95" s="67" t="n">
        <f aca="false">H95-I95</f>
        <v>1482976.18906724</v>
      </c>
      <c r="M95" s="67" t="n">
        <f aca="false">J95-K95</f>
        <v>159171.662495015</v>
      </c>
      <c r="N95" s="164" t="n">
        <f aca="false">SUM(high_v5_m!C83:J83)</f>
        <v>4996821.66582303</v>
      </c>
      <c r="O95" s="7"/>
      <c r="P95" s="7"/>
      <c r="Q95" s="67" t="n">
        <f aca="false">I95*5.5017049523</f>
        <v>182364512.291105</v>
      </c>
      <c r="R95" s="67"/>
      <c r="S95" s="67"/>
      <c r="T95" s="7"/>
      <c r="U95" s="7"/>
      <c r="V95" s="67" t="n">
        <f aca="false">K95*5.5017049523</f>
        <v>28314801.9366736</v>
      </c>
      <c r="W95" s="67" t="n">
        <f aca="false">M95*5.5017049523</f>
        <v>875715.523814649</v>
      </c>
      <c r="X95" s="67" t="n">
        <f aca="false">N95*5.1890047538+L95*5.5017049523</f>
        <v>34087428.8213808</v>
      </c>
      <c r="Y95" s="67" t="n">
        <f aca="false">N95*5.1890047538</f>
        <v>25928531.3778466</v>
      </c>
      <c r="Z95" s="67" t="n">
        <f aca="false">L95*5.5017049523</f>
        <v>8158897.44353424</v>
      </c>
      <c r="AA95" s="67" t="n">
        <f aca="false">IFE_cost_high!B83*3</f>
        <v>1041571.89920601</v>
      </c>
      <c r="AB95" s="67" t="n">
        <f aca="false">AA95*$AC$13</f>
        <v>9423062.48971405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high_v2_m!D84+temporary_pension_bonus_high!B84</f>
        <v>39669712.6889949</v>
      </c>
      <c r="G96" s="164" t="n">
        <f aca="false">high_v2_m!E84+temporary_pension_bonus_high!B84</f>
        <v>38040259.2604582</v>
      </c>
      <c r="H96" s="67" t="n">
        <f aca="false">F96-J96</f>
        <v>34330795.170685</v>
      </c>
      <c r="I96" s="67" t="n">
        <f aca="false">G96-K96</f>
        <v>32861509.2676977</v>
      </c>
      <c r="J96" s="164" t="n">
        <f aca="false">high_v2_m!J84</f>
        <v>5338917.51830985</v>
      </c>
      <c r="K96" s="164" t="n">
        <f aca="false">high_v2_m!K84</f>
        <v>5178749.99276056</v>
      </c>
      <c r="L96" s="67" t="n">
        <f aca="false">H96-I96</f>
        <v>1469285.90298732</v>
      </c>
      <c r="M96" s="67" t="n">
        <f aca="false">J96-K96</f>
        <v>160167.525549296</v>
      </c>
      <c r="N96" s="164" t="n">
        <f aca="false">SUM(high_v5_m!C84:J84)</f>
        <v>4937076.18008066</v>
      </c>
      <c r="O96" s="7"/>
      <c r="P96" s="7"/>
      <c r="Q96" s="67" t="n">
        <f aca="false">I96*5.5017049523</f>
        <v>180794328.278145</v>
      </c>
      <c r="R96" s="67"/>
      <c r="S96" s="67"/>
      <c r="T96" s="7"/>
      <c r="U96" s="7"/>
      <c r="V96" s="67" t="n">
        <f aca="false">K96*5.5017049523</f>
        <v>28491954.4818943</v>
      </c>
      <c r="W96" s="67" t="n">
        <f aca="false">M96*5.5017049523</f>
        <v>881194.4685122</v>
      </c>
      <c r="X96" s="67" t="n">
        <f aca="false">N96*5.1890047538+L96*5.5017049523</f>
        <v>33702089.2971212</v>
      </c>
      <c r="Y96" s="67" t="n">
        <f aca="false">N96*5.1890047538</f>
        <v>25618511.7683113</v>
      </c>
      <c r="Z96" s="67" t="n">
        <f aca="false">L96*5.5017049523</f>
        <v>8083577.5288099</v>
      </c>
      <c r="AA96" s="67" t="n">
        <f aca="false">IFE_cost_high!B84*3</f>
        <v>989527.369092501</v>
      </c>
      <c r="AB96" s="67" t="n">
        <f aca="false">AA96*$AC$13</f>
        <v>8952217.54863869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high_v2_m!D85+temporary_pension_bonus_high!B85</f>
        <v>40244183.0048791</v>
      </c>
      <c r="G97" s="164" t="n">
        <f aca="false">high_v2_m!E85+temporary_pension_bonus_high!B85</f>
        <v>38590910.5672818</v>
      </c>
      <c r="H97" s="67" t="n">
        <f aca="false">F97-J97</f>
        <v>34802414.160097</v>
      </c>
      <c r="I97" s="67" t="n">
        <f aca="false">G97-K97</f>
        <v>33312394.7878431</v>
      </c>
      <c r="J97" s="164" t="n">
        <f aca="false">high_v2_m!J85</f>
        <v>5441768.84478216</v>
      </c>
      <c r="K97" s="164" t="n">
        <f aca="false">high_v2_m!K85</f>
        <v>5278515.77943869</v>
      </c>
      <c r="L97" s="67" t="n">
        <f aca="false">H97-I97</f>
        <v>1490019.37225384</v>
      </c>
      <c r="M97" s="67" t="n">
        <f aca="false">J97-K97</f>
        <v>163253.065343464</v>
      </c>
      <c r="N97" s="164" t="n">
        <f aca="false">SUM(high_v5_m!C85:J85)</f>
        <v>4965316.48014381</v>
      </c>
      <c r="O97" s="7"/>
      <c r="P97" s="7"/>
      <c r="Q97" s="67" t="n">
        <f aca="false">I97*5.5017049523</f>
        <v>183274967.377249</v>
      </c>
      <c r="R97" s="67"/>
      <c r="S97" s="67"/>
      <c r="T97" s="7"/>
      <c r="U97" s="7"/>
      <c r="V97" s="67" t="n">
        <f aca="false">K97*5.5017049523</f>
        <v>29040836.4045316</v>
      </c>
      <c r="W97" s="67" t="n">
        <f aca="false">M97*5.5017049523</f>
        <v>898170.19807829</v>
      </c>
      <c r="X97" s="67" t="n">
        <f aca="false">N97*5.1890047538+L97*5.5017049523</f>
        <v>33962697.7789396</v>
      </c>
      <c r="Y97" s="67" t="n">
        <f aca="false">N97*5.1890047538</f>
        <v>25765050.8195877</v>
      </c>
      <c r="Z97" s="67" t="n">
        <f aca="false">L97*5.5017049523</f>
        <v>8197646.95935188</v>
      </c>
      <c r="AA97" s="67" t="n">
        <f aca="false">IFE_cost_high!B85*3</f>
        <v>928761.427847205</v>
      </c>
      <c r="AB97" s="67" t="n">
        <f aca="false">AA97*$AC$13</f>
        <v>8402470.3232794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high_v2_m!D86+temporary_pension_bonus_high!B86</f>
        <v>40207266.3060963</v>
      </c>
      <c r="G98" s="162" t="n">
        <f aca="false">high_v2_m!E86+temporary_pension_bonus_high!B86</f>
        <v>38557268.7736441</v>
      </c>
      <c r="H98" s="8" t="n">
        <f aca="false">F98-J98</f>
        <v>34718010.4803382</v>
      </c>
      <c r="I98" s="8" t="n">
        <f aca="false">G98-K98</f>
        <v>33232690.6226588</v>
      </c>
      <c r="J98" s="162" t="n">
        <f aca="false">high_v2_m!J86</f>
        <v>5489255.82575811</v>
      </c>
      <c r="K98" s="162" t="n">
        <f aca="false">high_v2_m!K86</f>
        <v>5324578.15098537</v>
      </c>
      <c r="L98" s="8" t="n">
        <f aca="false">H98-I98</f>
        <v>1485319.85767945</v>
      </c>
      <c r="M98" s="8" t="n">
        <f aca="false">J98-K98</f>
        <v>164677.674772742</v>
      </c>
      <c r="N98" s="162" t="n">
        <f aca="false">SUM(high_v5_m!C86:J86)</f>
        <v>6078997.53419086</v>
      </c>
      <c r="O98" s="5"/>
      <c r="P98" s="5"/>
      <c r="Q98" s="8" t="n">
        <f aca="false">I98*5.5017049523</f>
        <v>182836458.576935</v>
      </c>
      <c r="R98" s="8"/>
      <c r="S98" s="8"/>
      <c r="T98" s="5"/>
      <c r="U98" s="5"/>
      <c r="V98" s="8" t="n">
        <f aca="false">K98*5.5017049523</f>
        <v>29294257.9821846</v>
      </c>
      <c r="W98" s="8" t="n">
        <f aca="false">M98*5.5017049523</f>
        <v>906007.978830445</v>
      </c>
      <c r="X98" s="8" t="n">
        <f aca="false">N98*5.1890047538+L98*5.5017049523</f>
        <v>39715738.7199994</v>
      </c>
      <c r="Y98" s="8" t="n">
        <f aca="false">N98*5.1890047538</f>
        <v>31543947.1032548</v>
      </c>
      <c r="Z98" s="8" t="n">
        <f aca="false">L98*5.5017049523</f>
        <v>8171791.61674458</v>
      </c>
      <c r="AA98" s="8" t="n">
        <f aca="false">IFE_cost_high!B86*3</f>
        <v>858980.620078212</v>
      </c>
      <c r="AB98" s="8" t="n">
        <f aca="false">AA98*$AC$13</f>
        <v>7771165.9335477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high_v2_m!D87+temporary_pension_bonus_high!B87</f>
        <v>40672773.9482526</v>
      </c>
      <c r="G99" s="164" t="n">
        <f aca="false">high_v2_m!E87+temporary_pension_bonus_high!B87</f>
        <v>39005573.4585649</v>
      </c>
      <c r="H99" s="67" t="n">
        <f aca="false">F99-J99</f>
        <v>35022409.8196822</v>
      </c>
      <c r="I99" s="67" t="n">
        <f aca="false">G99-K99</f>
        <v>33524720.2538516</v>
      </c>
      <c r="J99" s="164" t="n">
        <f aca="false">high_v2_m!J87</f>
        <v>5650364.12857039</v>
      </c>
      <c r="K99" s="164" t="n">
        <f aca="false">high_v2_m!K87</f>
        <v>5480853.20471327</v>
      </c>
      <c r="L99" s="67" t="n">
        <f aca="false">H99-I99</f>
        <v>1497689.56583058</v>
      </c>
      <c r="M99" s="67" t="n">
        <f aca="false">J99-K99</f>
        <v>169510.923857112</v>
      </c>
      <c r="N99" s="164" t="n">
        <f aca="false">SUM(high_v5_m!C87:J87)</f>
        <v>5013423.06016721</v>
      </c>
      <c r="O99" s="7"/>
      <c r="P99" s="7"/>
      <c r="Q99" s="67" t="n">
        <f aca="false">I99*5.5017049523</f>
        <v>184443119.445088</v>
      </c>
      <c r="R99" s="67"/>
      <c r="S99" s="67"/>
      <c r="T99" s="7"/>
      <c r="U99" s="7"/>
      <c r="V99" s="67" t="n">
        <f aca="false">K99*5.5017049523</f>
        <v>30154037.2192003</v>
      </c>
      <c r="W99" s="67" t="n">
        <f aca="false">M99*5.5017049523</f>
        <v>932599.089253624</v>
      </c>
      <c r="X99" s="67" t="n">
        <f aca="false">N99*5.1890047538+L99*5.5017049523</f>
        <v>34254522.1933564</v>
      </c>
      <c r="Y99" s="67" t="n">
        <f aca="false">N99*5.1890047538</f>
        <v>26014676.0920182</v>
      </c>
      <c r="Z99" s="67" t="n">
        <f aca="false">L99*5.5017049523</f>
        <v>8239846.10133816</v>
      </c>
      <c r="AA99" s="67" t="n">
        <f aca="false">IFE_cost_high!B87*3</f>
        <v>848242.334743326</v>
      </c>
      <c r="AB99" s="67" t="n">
        <f aca="false">AA99*$AC$13</f>
        <v>7674017.06286469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high_v2_m!D88+temporary_pension_bonus_high!B88</f>
        <v>40594907.0407145</v>
      </c>
      <c r="G100" s="164" t="n">
        <f aca="false">high_v2_m!E88+temporary_pension_bonus_high!B88</f>
        <v>38931661.3586329</v>
      </c>
      <c r="H100" s="67" t="n">
        <f aca="false">F100-J100</f>
        <v>34861076.1287843</v>
      </c>
      <c r="I100" s="67" t="n">
        <f aca="false">G100-K100</f>
        <v>33369845.3740606</v>
      </c>
      <c r="J100" s="164" t="n">
        <f aca="false">high_v2_m!J88</f>
        <v>5733830.91193024</v>
      </c>
      <c r="K100" s="164" t="n">
        <f aca="false">high_v2_m!K88</f>
        <v>5561815.98457233</v>
      </c>
      <c r="L100" s="67" t="n">
        <f aca="false">H100-I100</f>
        <v>1491230.75472372</v>
      </c>
      <c r="M100" s="67" t="n">
        <f aca="false">J100-K100</f>
        <v>172014.927357907</v>
      </c>
      <c r="N100" s="164" t="n">
        <f aca="false">SUM(high_v5_m!C88:J88)</f>
        <v>4906217.42685285</v>
      </c>
      <c r="O100" s="7"/>
      <c r="P100" s="7"/>
      <c r="Q100" s="67" t="n">
        <f aca="false">I100*5.5017049523</f>
        <v>183591043.551954</v>
      </c>
      <c r="R100" s="67"/>
      <c r="S100" s="67"/>
      <c r="T100" s="7"/>
      <c r="U100" s="7"/>
      <c r="V100" s="67" t="n">
        <f aca="false">K100*5.5017049523</f>
        <v>30599470.5461029</v>
      </c>
      <c r="W100" s="67" t="n">
        <f aca="false">M100*5.5017049523</f>
        <v>946375.377714524</v>
      </c>
      <c r="X100" s="67" t="n">
        <f aca="false">N100*5.1890047538+L100*5.5017049523</f>
        <v>33662697.1794014</v>
      </c>
      <c r="Y100" s="67" t="n">
        <f aca="false">N100*5.1890047538</f>
        <v>25458385.5511158</v>
      </c>
      <c r="Z100" s="67" t="n">
        <f aca="false">L100*5.5017049523</f>
        <v>8204311.62828558</v>
      </c>
      <c r="AA100" s="67" t="n">
        <f aca="false">IFE_cost_high!B88*3</f>
        <v>857700.057622698</v>
      </c>
      <c r="AB100" s="67" t="n">
        <f aca="false">AA100*$AC$13</f>
        <v>7759580.73232492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high_v2_m!D89+temporary_pension_bonus_high!B89</f>
        <v>41248663.8537004</v>
      </c>
      <c r="G101" s="164" t="n">
        <f aca="false">high_v2_m!E89+temporary_pension_bonus_high!B89</f>
        <v>39560316.5346275</v>
      </c>
      <c r="H101" s="67" t="n">
        <f aca="false">F101-J101</f>
        <v>35276659.1585844</v>
      </c>
      <c r="I101" s="67" t="n">
        <f aca="false">G101-K101</f>
        <v>33767471.980365</v>
      </c>
      <c r="J101" s="164" t="n">
        <f aca="false">high_v2_m!J89</f>
        <v>5972004.69511599</v>
      </c>
      <c r="K101" s="164" t="n">
        <f aca="false">high_v2_m!K89</f>
        <v>5792844.55426251</v>
      </c>
      <c r="L101" s="67" t="n">
        <f aca="false">H101-I101</f>
        <v>1509187.17821945</v>
      </c>
      <c r="M101" s="67" t="n">
        <f aca="false">J101-K101</f>
        <v>179160.14085348</v>
      </c>
      <c r="N101" s="164" t="n">
        <f aca="false">SUM(high_v5_m!C89:J89)</f>
        <v>5036232.90790532</v>
      </c>
      <c r="O101" s="7"/>
      <c r="P101" s="7"/>
      <c r="Q101" s="67" t="n">
        <f aca="false">I101*5.5017049523</f>
        <v>185778667.821025</v>
      </c>
      <c r="R101" s="67"/>
      <c r="S101" s="67"/>
      <c r="T101" s="7"/>
      <c r="U101" s="7"/>
      <c r="V101" s="67" t="n">
        <f aca="false">K101*5.5017049523</f>
        <v>31870521.5720901</v>
      </c>
      <c r="W101" s="67" t="n">
        <f aca="false">M101*5.5017049523</f>
        <v>985686.234188354</v>
      </c>
      <c r="X101" s="67" t="n">
        <f aca="false">N101*5.1890047538+L101*5.5017049523</f>
        <v>34436139.0727223</v>
      </c>
      <c r="Y101" s="67" t="n">
        <f aca="false">N101*5.1890047538</f>
        <v>26133036.5003647</v>
      </c>
      <c r="Z101" s="67" t="n">
        <f aca="false">L101*5.5017049523</f>
        <v>8303102.57235758</v>
      </c>
      <c r="AA101" s="67" t="n">
        <f aca="false">IFE_cost_high!B89*3</f>
        <v>840525.673933145</v>
      </c>
      <c r="AB101" s="67" t="n">
        <f aca="false">AA101*$AC$13</f>
        <v>7604204.71761835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high_v2_m!D90+temporary_pension_bonus_high!B90</f>
        <v>41020780.1276895</v>
      </c>
      <c r="G102" s="162" t="n">
        <f aca="false">high_v2_m!E90+temporary_pension_bonus_high!B90</f>
        <v>39343160.3506109</v>
      </c>
      <c r="H102" s="8" t="n">
        <f aca="false">F102-J102</f>
        <v>35045175.1862395</v>
      </c>
      <c r="I102" s="8" t="n">
        <f aca="false">G102-K102</f>
        <v>33546823.5574044</v>
      </c>
      <c r="J102" s="162" t="n">
        <f aca="false">high_v2_m!J90</f>
        <v>5975604.94145001</v>
      </c>
      <c r="K102" s="162" t="n">
        <f aca="false">high_v2_m!K90</f>
        <v>5796336.79320651</v>
      </c>
      <c r="L102" s="8" t="n">
        <f aca="false">H102-I102</f>
        <v>1498351.62883507</v>
      </c>
      <c r="M102" s="8" t="n">
        <f aca="false">J102-K102</f>
        <v>179268.148243501</v>
      </c>
      <c r="N102" s="162" t="n">
        <f aca="false">SUM(high_v5_m!C90:J90)</f>
        <v>6044467.94786682</v>
      </c>
      <c r="O102" s="5"/>
      <c r="P102" s="5"/>
      <c r="Q102" s="8" t="n">
        <f aca="false">I102*5.5017049523</f>
        <v>184564725.299706</v>
      </c>
      <c r="R102" s="8"/>
      <c r="S102" s="8"/>
      <c r="T102" s="5"/>
      <c r="U102" s="5"/>
      <c r="V102" s="8" t="n">
        <f aca="false">K102*5.5017049523</f>
        <v>31889734.8403829</v>
      </c>
      <c r="W102" s="8" t="n">
        <f aca="false">M102*5.5017049523</f>
        <v>986280.458980919</v>
      </c>
      <c r="X102" s="8" t="n">
        <f aca="false">N102*5.1890047538+L102*5.5017049523</f>
        <v>39608261.4923213</v>
      </c>
      <c r="Y102" s="8" t="n">
        <f aca="false">N102*5.1890047538</f>
        <v>31364772.9156726</v>
      </c>
      <c r="Z102" s="8" t="n">
        <f aca="false">L102*5.5017049523</f>
        <v>8243488.57664868</v>
      </c>
      <c r="AA102" s="8" t="n">
        <f aca="false">IFE_cost_high!B90*3</f>
        <v>780214.959042388</v>
      </c>
      <c r="AB102" s="8" t="n">
        <f aca="false">AA102*$AC$13</f>
        <v>7058575.90826956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high_v2_m!D91+temporary_pension_bonus_high!B91</f>
        <v>41672170.8575909</v>
      </c>
      <c r="G103" s="164" t="n">
        <f aca="false">high_v2_m!E91+temporary_pension_bonus_high!B91</f>
        <v>39968204.6374573</v>
      </c>
      <c r="H103" s="67" t="n">
        <f aca="false">F103-J103</f>
        <v>35539591.0235092</v>
      </c>
      <c r="I103" s="67" t="n">
        <f aca="false">G103-K103</f>
        <v>34019602.1983981</v>
      </c>
      <c r="J103" s="164" t="n">
        <f aca="false">high_v2_m!J91</f>
        <v>6132579.83408166</v>
      </c>
      <c r="K103" s="164" t="n">
        <f aca="false">high_v2_m!K91</f>
        <v>5948602.43905921</v>
      </c>
      <c r="L103" s="67" t="n">
        <f aca="false">H103-I103</f>
        <v>1519988.8251111</v>
      </c>
      <c r="M103" s="67" t="n">
        <f aca="false">J103-K103</f>
        <v>183977.39502245</v>
      </c>
      <c r="N103" s="164" t="n">
        <f aca="false">SUM(high_v5_m!C91:J91)</f>
        <v>5062419.25699672</v>
      </c>
      <c r="O103" s="7"/>
      <c r="P103" s="7"/>
      <c r="Q103" s="67" t="n">
        <f aca="false">I103*5.5017049523</f>
        <v>187165813.890203</v>
      </c>
      <c r="R103" s="67"/>
      <c r="S103" s="67"/>
      <c r="T103" s="7"/>
      <c r="U103" s="7"/>
      <c r="V103" s="67" t="n">
        <f aca="false">K103*5.5017049523</f>
        <v>32727455.4982359</v>
      </c>
      <c r="W103" s="67" t="n">
        <f aca="false">M103*5.5017049523</f>
        <v>1012189.34530627</v>
      </c>
      <c r="X103" s="67" t="n">
        <f aca="false">N103*5.1890047538+L103*5.5017049523</f>
        <v>34631447.636839</v>
      </c>
      <c r="Y103" s="67" t="n">
        <f aca="false">N103*5.1890047538</f>
        <v>26268917.5902846</v>
      </c>
      <c r="Z103" s="67" t="n">
        <f aca="false">L103*5.5017049523</f>
        <v>8362530.04655439</v>
      </c>
      <c r="AA103" s="67" t="n">
        <f aca="false">IFE_cost_high!B91*3</f>
        <v>699940.195299944</v>
      </c>
      <c r="AB103" s="67" t="n">
        <f aca="false">AA103*$AC$13</f>
        <v>6332333.08656065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high_v2_m!D92+temporary_pension_bonus_high!B92</f>
        <v>41447872.9214941</v>
      </c>
      <c r="G104" s="164" t="n">
        <f aca="false">high_v2_m!E92+temporary_pension_bonus_high!B92</f>
        <v>39753996.1292928</v>
      </c>
      <c r="H104" s="67" t="n">
        <f aca="false">F104-J104</f>
        <v>35256290.7086838</v>
      </c>
      <c r="I104" s="67" t="n">
        <f aca="false">G104-K104</f>
        <v>33748161.3828668</v>
      </c>
      <c r="J104" s="164" t="n">
        <f aca="false">high_v2_m!J92</f>
        <v>6191582.21281024</v>
      </c>
      <c r="K104" s="164" t="n">
        <f aca="false">high_v2_m!K92</f>
        <v>6005834.74642593</v>
      </c>
      <c r="L104" s="67" t="n">
        <f aca="false">H104-I104</f>
        <v>1508129.325817</v>
      </c>
      <c r="M104" s="67" t="n">
        <f aca="false">J104-K104</f>
        <v>185747.466384307</v>
      </c>
      <c r="N104" s="164" t="n">
        <f aca="false">SUM(high_v5_m!C92:J92)</f>
        <v>4892418.50883601</v>
      </c>
      <c r="O104" s="7"/>
      <c r="P104" s="7"/>
      <c r="Q104" s="67" t="n">
        <f aca="false">I104*5.5017049523</f>
        <v>185672426.611138</v>
      </c>
      <c r="R104" s="67"/>
      <c r="S104" s="67"/>
      <c r="T104" s="7"/>
      <c r="U104" s="7"/>
      <c r="V104" s="67" t="n">
        <f aca="false">K104*5.5017049523</f>
        <v>33042330.767107</v>
      </c>
      <c r="W104" s="67" t="n">
        <f aca="false">M104*5.5017049523</f>
        <v>1021927.75568372</v>
      </c>
      <c r="X104" s="67" t="n">
        <f aca="false">N104*5.1890047538+L104*5.5017049523</f>
        <v>33684065.4804854</v>
      </c>
      <c r="Y104" s="67" t="n">
        <f aca="false">N104*5.1890047538</f>
        <v>25386782.8999292</v>
      </c>
      <c r="Z104" s="67" t="n">
        <f aca="false">L104*5.5017049523</f>
        <v>8297282.58055627</v>
      </c>
      <c r="AA104" s="67" t="n">
        <f aca="false">IFE_cost_high!B92*3</f>
        <v>685155.767163235</v>
      </c>
      <c r="AB104" s="67" t="n">
        <f aca="false">AA104*$AC$13</f>
        <v>6198578.91144024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high_v2_m!D93+temporary_pension_bonus_high!B93</f>
        <v>42182133.2728496</v>
      </c>
      <c r="G105" s="164" t="n">
        <f aca="false">high_v2_m!E93+temporary_pension_bonus_high!B93</f>
        <v>40459858.3100454</v>
      </c>
      <c r="H105" s="67" t="n">
        <f aca="false">F105-J105</f>
        <v>35757255.4740288</v>
      </c>
      <c r="I105" s="67" t="n">
        <f aca="false">G105-K105</f>
        <v>34227726.8451893</v>
      </c>
      <c r="J105" s="164" t="n">
        <f aca="false">high_v2_m!J93</f>
        <v>6424877.79882078</v>
      </c>
      <c r="K105" s="164" t="n">
        <f aca="false">high_v2_m!K93</f>
        <v>6232131.46485616</v>
      </c>
      <c r="L105" s="67" t="n">
        <f aca="false">H105-I105</f>
        <v>1529528.62883953</v>
      </c>
      <c r="M105" s="67" t="n">
        <f aca="false">J105-K105</f>
        <v>192746.333964623</v>
      </c>
      <c r="N105" s="164" t="n">
        <f aca="false">SUM(high_v5_m!C93:J93)</f>
        <v>4947598.18437288</v>
      </c>
      <c r="O105" s="7"/>
      <c r="P105" s="7"/>
      <c r="Q105" s="67" t="n">
        <f aca="false">I105*5.5017049523</f>
        <v>188310854.290149</v>
      </c>
      <c r="R105" s="67"/>
      <c r="S105" s="67"/>
      <c r="T105" s="7"/>
      <c r="U105" s="7"/>
      <c r="V105" s="67" t="n">
        <f aca="false">K105*5.5017049523</f>
        <v>34287348.5435838</v>
      </c>
      <c r="W105" s="67" t="n">
        <f aca="false">M105*5.5017049523</f>
        <v>1060433.46011083</v>
      </c>
      <c r="X105" s="67" t="n">
        <f aca="false">N105*5.1890047538+L105*5.5017049523</f>
        <v>34088125.7305742</v>
      </c>
      <c r="Y105" s="67" t="n">
        <f aca="false">N105*5.1890047538</f>
        <v>25673110.4986031</v>
      </c>
      <c r="Z105" s="67" t="n">
        <f aca="false">L105*5.5017049523</f>
        <v>8415015.23197107</v>
      </c>
      <c r="AA105" s="67" t="n">
        <f aca="false">IFE_cost_high!B93*3</f>
        <v>735461.667542782</v>
      </c>
      <c r="AB105" s="67" t="n">
        <f aca="false">AA105*$AC$13</f>
        <v>6653694.53354867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high_v2_m!D94+temporary_pension_bonus_high!B94</f>
        <v>41982396.5709055</v>
      </c>
      <c r="G106" s="162" t="n">
        <f aca="false">high_v2_m!E94+temporary_pension_bonus_high!B94</f>
        <v>40269077.325578</v>
      </c>
      <c r="H106" s="8" t="n">
        <f aca="false">F106-J106</f>
        <v>35590660.1834211</v>
      </c>
      <c r="I106" s="8" t="n">
        <f aca="false">G106-K106</f>
        <v>34069093.0297181</v>
      </c>
      <c r="J106" s="162" t="n">
        <f aca="false">high_v2_m!J94</f>
        <v>6391736.38748448</v>
      </c>
      <c r="K106" s="162" t="n">
        <f aca="false">high_v2_m!K94</f>
        <v>6199984.29585994</v>
      </c>
      <c r="L106" s="8" t="n">
        <f aca="false">H106-I106</f>
        <v>1521567.15370296</v>
      </c>
      <c r="M106" s="8" t="n">
        <f aca="false">J106-K106</f>
        <v>191752.091624536</v>
      </c>
      <c r="N106" s="162" t="n">
        <f aca="false">SUM(high_v5_m!C94:J94)</f>
        <v>6050230.58286966</v>
      </c>
      <c r="O106" s="5"/>
      <c r="P106" s="5"/>
      <c r="Q106" s="8" t="n">
        <f aca="false">I106*5.5017049523</f>
        <v>187438097.84197</v>
      </c>
      <c r="R106" s="8"/>
      <c r="S106" s="8"/>
      <c r="T106" s="5"/>
      <c r="U106" s="5"/>
      <c r="V106" s="8" t="n">
        <f aca="false">K106*5.5017049523</f>
        <v>34110484.3047149</v>
      </c>
      <c r="W106" s="8" t="n">
        <f aca="false">M106*5.5017049523</f>
        <v>1054963.43210459</v>
      </c>
      <c r="X106" s="8" t="n">
        <f aca="false">N106*5.1890047538+L106*5.5017049523</f>
        <v>39765888.8008814</v>
      </c>
      <c r="Y106" s="8" t="n">
        <f aca="false">N106*5.1890047538</f>
        <v>31394675.2560968</v>
      </c>
      <c r="Z106" s="8" t="n">
        <f aca="false">L106*5.5017049523</f>
        <v>8371213.54478459</v>
      </c>
      <c r="AA106" s="8" t="n">
        <f aca="false">IFE_cost_high!B94*3</f>
        <v>693646.211799782</v>
      </c>
      <c r="AB106" s="8" t="n">
        <f aca="false">AA106*$AC$13</f>
        <v>6275391.65037515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high_v2_m!D95+temporary_pension_bonus_high!B95</f>
        <v>42480822.0495123</v>
      </c>
      <c r="G107" s="164" t="n">
        <f aca="false">high_v2_m!E95+temporary_pension_bonus_high!B95</f>
        <v>40749270.3788989</v>
      </c>
      <c r="H107" s="67" t="n">
        <f aca="false">F107-J107</f>
        <v>35940221.6244805</v>
      </c>
      <c r="I107" s="67" t="n">
        <f aca="false">G107-K107</f>
        <v>34404887.966618</v>
      </c>
      <c r="J107" s="164" t="n">
        <f aca="false">high_v2_m!J95</f>
        <v>6540600.42503179</v>
      </c>
      <c r="K107" s="164" t="n">
        <f aca="false">high_v2_m!K95</f>
        <v>6344382.41228084</v>
      </c>
      <c r="L107" s="67" t="n">
        <f aca="false">H107-I107</f>
        <v>1535333.65786242</v>
      </c>
      <c r="M107" s="67" t="n">
        <f aca="false">J107-K107</f>
        <v>196218.012750954</v>
      </c>
      <c r="N107" s="164" t="n">
        <f aca="false">SUM(high_v5_m!C95:J95)</f>
        <v>4967865.6219124</v>
      </c>
      <c r="O107" s="7"/>
      <c r="P107" s="7"/>
      <c r="Q107" s="67" t="n">
        <f aca="false">I107*5.5017049523</f>
        <v>189285542.509269</v>
      </c>
      <c r="R107" s="67"/>
      <c r="S107" s="67"/>
      <c r="T107" s="7"/>
      <c r="U107" s="7"/>
      <c r="V107" s="67" t="n">
        <f aca="false">K107*5.5017049523</f>
        <v>34904920.1369305</v>
      </c>
      <c r="W107" s="67" t="n">
        <f aca="false">M107*5.5017049523</f>
        <v>1079533.61248239</v>
      </c>
      <c r="X107" s="67" t="n">
        <f aca="false">N107*5.1890047538+L107*5.5017049523</f>
        <v>34225231.1172376</v>
      </c>
      <c r="Y107" s="67" t="n">
        <f aca="false">N107*5.1890047538</f>
        <v>25778278.328343</v>
      </c>
      <c r="Z107" s="67" t="n">
        <f aca="false">L107*5.5017049523</f>
        <v>8446952.78889458</v>
      </c>
      <c r="AA107" s="67" t="n">
        <f aca="false">IFE_cost_high!B95*3</f>
        <v>626686.172875985</v>
      </c>
      <c r="AB107" s="67" t="n">
        <f aca="false">AA107*$AC$13</f>
        <v>5669606.65216848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high_v2_m!D96+temporary_pension_bonus_high!B96</f>
        <v>42259513.9173649</v>
      </c>
      <c r="G108" s="164" t="n">
        <f aca="false">high_v2_m!E96+temporary_pension_bonus_high!B96</f>
        <v>40538463.543455</v>
      </c>
      <c r="H108" s="67" t="n">
        <f aca="false">F108-J108</f>
        <v>35650688.4953276</v>
      </c>
      <c r="I108" s="67" t="n">
        <f aca="false">G108-K108</f>
        <v>34127902.8840789</v>
      </c>
      <c r="J108" s="164" t="n">
        <f aca="false">high_v2_m!J96</f>
        <v>6608825.42203723</v>
      </c>
      <c r="K108" s="164" t="n">
        <f aca="false">high_v2_m!K96</f>
        <v>6410560.65937611</v>
      </c>
      <c r="L108" s="67" t="n">
        <f aca="false">H108-I108</f>
        <v>1522785.61124873</v>
      </c>
      <c r="M108" s="67" t="n">
        <f aca="false">J108-K108</f>
        <v>198264.762661117</v>
      </c>
      <c r="N108" s="164" t="n">
        <f aca="false">SUM(high_v5_m!C96:J96)</f>
        <v>4827495.72742231</v>
      </c>
      <c r="O108" s="7"/>
      <c r="P108" s="7"/>
      <c r="Q108" s="67" t="n">
        <f aca="false">I108*5.5017049523</f>
        <v>187761652.30895</v>
      </c>
      <c r="R108" s="67"/>
      <c r="S108" s="67"/>
      <c r="T108" s="7"/>
      <c r="U108" s="7"/>
      <c r="V108" s="67" t="n">
        <f aca="false">K108*5.5017049523</f>
        <v>35269013.3267091</v>
      </c>
      <c r="W108" s="67" t="n">
        <f aca="false">M108*5.5017049523</f>
        <v>1090794.22659925</v>
      </c>
      <c r="X108" s="67" t="n">
        <f aca="false">N108*5.1890047538+L108*5.5017049523</f>
        <v>33427815.4172419</v>
      </c>
      <c r="Y108" s="67" t="n">
        <f aca="false">N108*5.1890047538</f>
        <v>25049898.2785435</v>
      </c>
      <c r="Z108" s="67" t="n">
        <f aca="false">L108*5.5017049523</f>
        <v>8377917.13869833</v>
      </c>
      <c r="AA108" s="67" t="n">
        <f aca="false">IFE_cost_high!B96*3</f>
        <v>564607.655562847</v>
      </c>
      <c r="AB108" s="67" t="n">
        <f aca="false">AA108*$AC$13</f>
        <v>5107984.59961847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high_v2_m!D97+temporary_pension_bonus_high!B97</f>
        <v>42904902.1306096</v>
      </c>
      <c r="G109" s="164" t="n">
        <f aca="false">high_v2_m!E97+temporary_pension_bonus_high!B97</f>
        <v>41157235.1101052</v>
      </c>
      <c r="H109" s="67" t="n">
        <f aca="false">F109-J109</f>
        <v>36176246.7015678</v>
      </c>
      <c r="I109" s="67" t="n">
        <f aca="false">G109-K109</f>
        <v>34630439.3439346</v>
      </c>
      <c r="J109" s="164" t="n">
        <f aca="false">high_v2_m!J97</f>
        <v>6728655.42904179</v>
      </c>
      <c r="K109" s="164" t="n">
        <f aca="false">high_v2_m!K97</f>
        <v>6526795.76617054</v>
      </c>
      <c r="L109" s="67" t="n">
        <f aca="false">H109-I109</f>
        <v>1545807.35763319</v>
      </c>
      <c r="M109" s="67" t="n">
        <f aca="false">J109-K109</f>
        <v>201859.662871254</v>
      </c>
      <c r="N109" s="164" t="n">
        <f aca="false">SUM(high_v5_m!C97:J97)</f>
        <v>4988362.09091748</v>
      </c>
      <c r="O109" s="7"/>
      <c r="P109" s="7"/>
      <c r="Q109" s="67" t="n">
        <f aca="false">I109*5.5017049523</f>
        <v>190526459.63885</v>
      </c>
      <c r="R109" s="67"/>
      <c r="S109" s="67"/>
      <c r="T109" s="7"/>
      <c r="U109" s="7"/>
      <c r="V109" s="67" t="n">
        <f aca="false">K109*5.5017049523</f>
        <v>35908504.5893911</v>
      </c>
      <c r="W109" s="67" t="n">
        <f aca="false">M109*5.5017049523</f>
        <v>1110572.30688838</v>
      </c>
      <c r="X109" s="67" t="n">
        <f aca="false">N109*5.1890047538+L109*5.5017049523</f>
        <v>34389210.5982388</v>
      </c>
      <c r="Y109" s="67" t="n">
        <f aca="false">N109*5.1890047538</f>
        <v>25884634.6034465</v>
      </c>
      <c r="Z109" s="67" t="n">
        <f aca="false">L109*5.5017049523</f>
        <v>8504575.99479229</v>
      </c>
      <c r="AA109" s="67" t="n">
        <f aca="false">IFE_cost_high!B97*3</f>
        <v>523115.348206482</v>
      </c>
      <c r="AB109" s="67" t="n">
        <f aca="false">AA109*$AC$13</f>
        <v>4732605.22795963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high_v2_m!D98+temporary_pension_bonus_high!B98</f>
        <v>42601368.9858682</v>
      </c>
      <c r="G110" s="162" t="n">
        <f aca="false">high_v2_m!E98+temporary_pension_bonus_high!B98</f>
        <v>40867112.5247384</v>
      </c>
      <c r="H110" s="8" t="n">
        <f aca="false">F110-J110</f>
        <v>35808997.7421309</v>
      </c>
      <c r="I110" s="8" t="n">
        <f aca="false">G110-K110</f>
        <v>34278512.4183132</v>
      </c>
      <c r="J110" s="162" t="n">
        <f aca="false">high_v2_m!J98</f>
        <v>6792371.24373725</v>
      </c>
      <c r="K110" s="162" t="n">
        <f aca="false">high_v2_m!K98</f>
        <v>6588600.10642514</v>
      </c>
      <c r="L110" s="8" t="n">
        <f aca="false">H110-I110</f>
        <v>1530485.32381769</v>
      </c>
      <c r="M110" s="8" t="n">
        <f aca="false">J110-K110</f>
        <v>203771.137312117</v>
      </c>
      <c r="N110" s="162" t="n">
        <f aca="false">SUM(high_v5_m!C98:J98)</f>
        <v>6095116.29899644</v>
      </c>
      <c r="O110" s="5"/>
      <c r="P110" s="5"/>
      <c r="Q110" s="8" t="n">
        <f aca="false">I110*5.5017049523</f>
        <v>188590261.529311</v>
      </c>
      <c r="R110" s="8"/>
      <c r="S110" s="8"/>
      <c r="T110" s="5"/>
      <c r="U110" s="5"/>
      <c r="V110" s="8" t="n">
        <f aca="false">K110*5.5017049523</f>
        <v>36248533.8342435</v>
      </c>
      <c r="W110" s="8" t="n">
        <f aca="false">M110*5.5017049523</f>
        <v>1121088.67528588</v>
      </c>
      <c r="X110" s="8" t="n">
        <f aca="false">N110*5.1890047538+L110*5.5017049523</f>
        <v>40047866.1359266</v>
      </c>
      <c r="Y110" s="8" t="n">
        <f aca="false">N110*5.1890047538</f>
        <v>31627587.4504564</v>
      </c>
      <c r="Z110" s="8" t="n">
        <f aca="false">L110*5.5017049523</f>
        <v>8420278.68547023</v>
      </c>
      <c r="AA110" s="8" t="n">
        <f aca="false">IFE_cost_high!B98*3</f>
        <v>510007.262480882</v>
      </c>
      <c r="AB110" s="8" t="n">
        <f aca="false">AA110*$AC$13</f>
        <v>4614016.8606976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high_v2_m!D99+temporary_pension_bonus_high!B99</f>
        <v>43318468.992571</v>
      </c>
      <c r="G111" s="164" t="n">
        <f aca="false">high_v2_m!E99+temporary_pension_bonus_high!B99</f>
        <v>41556041.4415794</v>
      </c>
      <c r="H111" s="67" t="n">
        <f aca="false">F111-J111</f>
        <v>36297642.8357152</v>
      </c>
      <c r="I111" s="67" t="n">
        <f aca="false">G111-K111</f>
        <v>34745840.0694292</v>
      </c>
      <c r="J111" s="164" t="n">
        <f aca="false">high_v2_m!J99</f>
        <v>7020826.15685581</v>
      </c>
      <c r="K111" s="164" t="n">
        <f aca="false">high_v2_m!K99</f>
        <v>6810201.37215013</v>
      </c>
      <c r="L111" s="67" t="n">
        <f aca="false">H111-I111</f>
        <v>1551802.76628598</v>
      </c>
      <c r="M111" s="67" t="n">
        <f aca="false">J111-K111</f>
        <v>210624.784705674</v>
      </c>
      <c r="N111" s="164" t="n">
        <f aca="false">SUM(high_v5_m!C99:J99)</f>
        <v>5067546.86855791</v>
      </c>
      <c r="O111" s="7"/>
      <c r="P111" s="7"/>
      <c r="Q111" s="67" t="n">
        <f aca="false">I111*5.5017049523</f>
        <v>191161360.381803</v>
      </c>
      <c r="R111" s="67"/>
      <c r="S111" s="67"/>
      <c r="T111" s="7"/>
      <c r="U111" s="7"/>
      <c r="V111" s="67" t="n">
        <f aca="false">K111*5.5017049523</f>
        <v>37467718.6153186</v>
      </c>
      <c r="W111" s="67" t="n">
        <f aca="false">M111*5.5017049523</f>
        <v>1158795.42109233</v>
      </c>
      <c r="X111" s="67" t="n">
        <f aca="false">N111*5.1890047538+L111*5.5017049523</f>
        <v>34833085.7553197</v>
      </c>
      <c r="Y111" s="67" t="n">
        <f aca="false">N111*5.1890047538</f>
        <v>26295524.7910513</v>
      </c>
      <c r="Z111" s="67" t="n">
        <f aca="false">L111*5.5017049523</f>
        <v>8537560.96426841</v>
      </c>
      <c r="AA111" s="67" t="n">
        <f aca="false">IFE_cost_high!B99*3</f>
        <v>519106.347822072</v>
      </c>
      <c r="AB111" s="67" t="n">
        <f aca="false">AA111*$AC$13</f>
        <v>4696335.94960028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high_v2_m!D100+temporary_pension_bonus_high!B100</f>
        <v>43065640.5329766</v>
      </c>
      <c r="G112" s="164" t="n">
        <f aca="false">high_v2_m!E100+temporary_pension_bonus_high!B100</f>
        <v>41312703.4403368</v>
      </c>
      <c r="H112" s="67" t="n">
        <f aca="false">F112-J112</f>
        <v>35991393.8357467</v>
      </c>
      <c r="I112" s="67" t="n">
        <f aca="false">G112-K112</f>
        <v>34450684.1440237</v>
      </c>
      <c r="J112" s="164" t="n">
        <f aca="false">high_v2_m!J100</f>
        <v>7074246.69722994</v>
      </c>
      <c r="K112" s="164" t="n">
        <f aca="false">high_v2_m!K100</f>
        <v>6862019.29631304</v>
      </c>
      <c r="L112" s="67" t="n">
        <f aca="false">H112-I112</f>
        <v>1540709.69172295</v>
      </c>
      <c r="M112" s="67" t="n">
        <f aca="false">J112-K112</f>
        <v>212227.400916899</v>
      </c>
      <c r="N112" s="164" t="n">
        <f aca="false">SUM(high_v5_m!C100:J100)</f>
        <v>4945346.53961214</v>
      </c>
      <c r="O112" s="7"/>
      <c r="P112" s="7"/>
      <c r="Q112" s="67" t="n">
        <f aca="false">I112*5.5017049523</f>
        <v>189537499.565298</v>
      </c>
      <c r="R112" s="67"/>
      <c r="S112" s="67"/>
      <c r="T112" s="7"/>
      <c r="U112" s="7"/>
      <c r="V112" s="67" t="n">
        <f aca="false">K112*5.5017049523</f>
        <v>37752805.5453036</v>
      </c>
      <c r="W112" s="67" t="n">
        <f aca="false">M112*5.5017049523</f>
        <v>1167612.54263826</v>
      </c>
      <c r="X112" s="67" t="n">
        <f aca="false">N112*5.1890047538+L112*5.5017049523</f>
        <v>34137956.8442446</v>
      </c>
      <c r="Y112" s="67" t="n">
        <f aca="false">N112*5.1890047538</f>
        <v>25661426.7032358</v>
      </c>
      <c r="Z112" s="67" t="n">
        <f aca="false">L112*5.5017049523</f>
        <v>8476530.14100877</v>
      </c>
      <c r="AA112" s="67" t="n">
        <f aca="false">IFE_cost_high!B100*3</f>
        <v>478024.983387006</v>
      </c>
      <c r="AB112" s="67" t="n">
        <f aca="false">AA112*$AC$13</f>
        <v>4324674.36336755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high_v2_m!D101+temporary_pension_bonus_high!B101</f>
        <v>43721856.5993246</v>
      </c>
      <c r="G113" s="164" t="n">
        <f aca="false">high_v2_m!E101+temporary_pension_bonus_high!B101</f>
        <v>41943125.9814441</v>
      </c>
      <c r="H113" s="67" t="n">
        <f aca="false">F113-J113</f>
        <v>36433689.4492656</v>
      </c>
      <c r="I113" s="67" t="n">
        <f aca="false">G113-K113</f>
        <v>34873603.8458869</v>
      </c>
      <c r="J113" s="164" t="n">
        <f aca="false">high_v2_m!J101</f>
        <v>7288167.15005898</v>
      </c>
      <c r="K113" s="164" t="n">
        <f aca="false">high_v2_m!K101</f>
        <v>7069522.13555721</v>
      </c>
      <c r="L113" s="67" t="n">
        <f aca="false">H113-I113</f>
        <v>1560085.60337875</v>
      </c>
      <c r="M113" s="67" t="n">
        <f aca="false">J113-K113</f>
        <v>218645.01450177</v>
      </c>
      <c r="N113" s="164" t="n">
        <f aca="false">SUM(high_v5_m!C101:J101)</f>
        <v>5165058.20258789</v>
      </c>
      <c r="O113" s="7"/>
      <c r="P113" s="7"/>
      <c r="Q113" s="67" t="n">
        <f aca="false">I113*5.5017049523</f>
        <v>191864278.983464</v>
      </c>
      <c r="R113" s="67"/>
      <c r="S113" s="67"/>
      <c r="T113" s="7"/>
      <c r="U113" s="7"/>
      <c r="V113" s="67" t="n">
        <f aca="false">K113*5.5017049523</f>
        <v>38894424.9435896</v>
      </c>
      <c r="W113" s="67" t="n">
        <f aca="false">M113*5.5017049523</f>
        <v>1202920.35908009</v>
      </c>
      <c r="X113" s="67" t="n">
        <f aca="false">N113*5.1890047538+L113*5.5017049523</f>
        <v>35384642.2570031</v>
      </c>
      <c r="Y113" s="67" t="n">
        <f aca="false">N113*5.1890047538</f>
        <v>26801511.5668823</v>
      </c>
      <c r="Z113" s="67" t="n">
        <f aca="false">L113*5.5017049523</f>
        <v>8583130.69012081</v>
      </c>
      <c r="AA113" s="67" t="n">
        <f aca="false">IFE_cost_high!B101*3</f>
        <v>428560.748485673</v>
      </c>
      <c r="AB113" s="67" t="n">
        <f aca="false">AA113*$AC$13</f>
        <v>3877173.25774395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high_v2_m!D102+temporary_pension_bonus_high!B102</f>
        <v>43499127.0640848</v>
      </c>
      <c r="G114" s="162" t="n">
        <f aca="false">high_v2_m!E102+temporary_pension_bonus_high!B102</f>
        <v>41730622.1897429</v>
      </c>
      <c r="H114" s="8" t="n">
        <f aca="false">F114-J114</f>
        <v>36142842.374883</v>
      </c>
      <c r="I114" s="8" t="n">
        <f aca="false">G114-K114</f>
        <v>34595026.0412171</v>
      </c>
      <c r="J114" s="162" t="n">
        <f aca="false">high_v2_m!J102</f>
        <v>7356284.68920178</v>
      </c>
      <c r="K114" s="162" t="n">
        <f aca="false">high_v2_m!K102</f>
        <v>7135596.14852572</v>
      </c>
      <c r="L114" s="8" t="n">
        <f aca="false">H114-I114</f>
        <v>1547816.33366586</v>
      </c>
      <c r="M114" s="8" t="n">
        <f aca="false">J114-K114</f>
        <v>220688.540676054</v>
      </c>
      <c r="N114" s="162" t="n">
        <f aca="false">SUM(high_v5_m!C102:J102)</f>
        <v>6123726.55758601</v>
      </c>
      <c r="O114" s="5"/>
      <c r="P114" s="5"/>
      <c r="Q114" s="8" t="n">
        <f aca="false">I114*5.5017049523</f>
        <v>190331626.095912</v>
      </c>
      <c r="R114" s="8"/>
      <c r="S114" s="8"/>
      <c r="T114" s="5"/>
      <c r="U114" s="5"/>
      <c r="V114" s="8" t="n">
        <f aca="false">K114*5.5017049523</f>
        <v>39257944.6679568</v>
      </c>
      <c r="W114" s="8" t="n">
        <f aca="false">M114*5.5017049523</f>
        <v>1214163.2371533</v>
      </c>
      <c r="X114" s="8" t="n">
        <f aca="false">N114*5.1890047538+L114*5.5017049523</f>
        <v>40291675.0064654</v>
      </c>
      <c r="Y114" s="8" t="n">
        <f aca="false">N114*5.1890047538</f>
        <v>31776046.2182851</v>
      </c>
      <c r="Z114" s="8" t="n">
        <f aca="false">L114*5.5017049523</f>
        <v>8515628.78818027</v>
      </c>
      <c r="AA114" s="8" t="n">
        <f aca="false">IFE_cost_high!B102*3</f>
        <v>443900.145637701</v>
      </c>
      <c r="AB114" s="8" t="n">
        <f aca="false">AA114*$AC$13</f>
        <v>4015948.21704181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high_v2_m!D103+temporary_pension_bonus_high!B103</f>
        <v>44089602.404157</v>
      </c>
      <c r="G115" s="164" t="n">
        <f aca="false">high_v2_m!E103+temporary_pension_bonus_high!B103</f>
        <v>42297084.5233889</v>
      </c>
      <c r="H115" s="67" t="n">
        <f aca="false">F115-J115</f>
        <v>36575634.1006855</v>
      </c>
      <c r="I115" s="67" t="n">
        <f aca="false">G115-K115</f>
        <v>35008535.2690215</v>
      </c>
      <c r="J115" s="164" t="n">
        <f aca="false">high_v2_m!J103</f>
        <v>7513968.30347152</v>
      </c>
      <c r="K115" s="164" t="n">
        <f aca="false">high_v2_m!K103</f>
        <v>7288549.25436738</v>
      </c>
      <c r="L115" s="67" t="n">
        <f aca="false">H115-I115</f>
        <v>1567098.83166394</v>
      </c>
      <c r="M115" s="67" t="n">
        <f aca="false">J115-K115</f>
        <v>225419.049104146</v>
      </c>
      <c r="N115" s="164" t="n">
        <f aca="false">SUM(high_v5_m!C103:J103)</f>
        <v>5052376.33198874</v>
      </c>
      <c r="O115" s="7"/>
      <c r="P115" s="7"/>
      <c r="Q115" s="67" t="n">
        <f aca="false">I115*5.5017049523</f>
        <v>192606631.862345</v>
      </c>
      <c r="R115" s="67"/>
      <c r="S115" s="67"/>
      <c r="T115" s="7"/>
      <c r="U115" s="7"/>
      <c r="V115" s="67" t="n">
        <f aca="false">K115*5.5017049523</f>
        <v>40099447.5278355</v>
      </c>
      <c r="W115" s="67" t="n">
        <f aca="false">M115*5.5017049523</f>
        <v>1240189.09879904</v>
      </c>
      <c r="X115" s="67" t="n">
        <f aca="false">N115*5.1890047538+L115*5.5017049523</f>
        <v>34838520.2075852</v>
      </c>
      <c r="Y115" s="67" t="n">
        <f aca="false">N115*5.1890047538</f>
        <v>26216804.8046762</v>
      </c>
      <c r="Z115" s="67" t="n">
        <f aca="false">L115*5.5017049523</f>
        <v>8621715.40290906</v>
      </c>
      <c r="AA115" s="67" t="n">
        <f aca="false">IFE_cost_high!B103*3</f>
        <v>418758.297585686</v>
      </c>
      <c r="AB115" s="67" t="n">
        <f aca="false">AA115*$AC$13</f>
        <v>3788490.84661771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high_v2_m!D104+temporary_pension_bonus_high!B104</f>
        <v>43981427.6601782</v>
      </c>
      <c r="G116" s="164" t="n">
        <f aca="false">high_v2_m!E104+temporary_pension_bonus_high!B104</f>
        <v>42194049.1961444</v>
      </c>
      <c r="H116" s="67" t="n">
        <f aca="false">F116-J116</f>
        <v>36428776.5536127</v>
      </c>
      <c r="I116" s="67" t="n">
        <f aca="false">G116-K116</f>
        <v>34867977.6227758</v>
      </c>
      <c r="J116" s="164" t="n">
        <f aca="false">high_v2_m!J104</f>
        <v>7552651.10656554</v>
      </c>
      <c r="K116" s="164" t="n">
        <f aca="false">high_v2_m!K104</f>
        <v>7326071.57336857</v>
      </c>
      <c r="L116" s="67" t="n">
        <f aca="false">H116-I116</f>
        <v>1560798.93083689</v>
      </c>
      <c r="M116" s="67" t="n">
        <f aca="false">J116-K116</f>
        <v>226579.533196966</v>
      </c>
      <c r="N116" s="164" t="n">
        <f aca="false">SUM(high_v5_m!C104:J104)</f>
        <v>4957806.47504061</v>
      </c>
      <c r="O116" s="7"/>
      <c r="P116" s="7"/>
      <c r="Q116" s="67" t="n">
        <f aca="false">I116*5.5017049523</f>
        <v>191833325.163911</v>
      </c>
      <c r="R116" s="67"/>
      <c r="S116" s="67"/>
      <c r="T116" s="7"/>
      <c r="U116" s="7"/>
      <c r="V116" s="67" t="n">
        <f aca="false">K116*5.5017049523</f>
        <v>40305884.2561061</v>
      </c>
      <c r="W116" s="67" t="n">
        <f aca="false">M116*5.5017049523</f>
        <v>1246573.73987957</v>
      </c>
      <c r="X116" s="67" t="n">
        <f aca="false">N116*5.1890047538+L116*5.5017049523</f>
        <v>34313136.574736</v>
      </c>
      <c r="Y116" s="67" t="n">
        <f aca="false">N116*5.1890047538</f>
        <v>25726081.3674061</v>
      </c>
      <c r="Z116" s="67" t="n">
        <f aca="false">L116*5.5017049523</f>
        <v>8587055.20732984</v>
      </c>
      <c r="AA116" s="67" t="n">
        <f aca="false">IFE_cost_high!B104*3</f>
        <v>365770.053892398</v>
      </c>
      <c r="AB116" s="67" t="n">
        <f aca="false">AA116*$AC$13</f>
        <v>3309108.16365298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high_v2_m!D105+temporary_pension_bonus_high!B105</f>
        <v>44844155.1955205</v>
      </c>
      <c r="G117" s="164" t="n">
        <f aca="false">high_v2_m!E105+temporary_pension_bonus_high!B105</f>
        <v>43021619.5513141</v>
      </c>
      <c r="H117" s="67" t="n">
        <f aca="false">F117-J117</f>
        <v>37028133.3193776</v>
      </c>
      <c r="I117" s="67" t="n">
        <f aca="false">G117-K117</f>
        <v>35440078.3314555</v>
      </c>
      <c r="J117" s="164" t="n">
        <f aca="false">high_v2_m!J105</f>
        <v>7816021.87614285</v>
      </c>
      <c r="K117" s="164" t="n">
        <f aca="false">high_v2_m!K105</f>
        <v>7581541.21985856</v>
      </c>
      <c r="L117" s="67" t="n">
        <f aca="false">H117-I117</f>
        <v>1588054.98792212</v>
      </c>
      <c r="M117" s="67" t="n">
        <f aca="false">J117-K117</f>
        <v>234480.656284286</v>
      </c>
      <c r="N117" s="164" t="n">
        <f aca="false">SUM(high_v5_m!C105:J105)</f>
        <v>5014219.63527778</v>
      </c>
      <c r="O117" s="7"/>
      <c r="P117" s="7"/>
      <c r="Q117" s="67" t="n">
        <f aca="false">I117*5.5017049523</f>
        <v>194980854.466069</v>
      </c>
      <c r="R117" s="67"/>
      <c r="S117" s="67"/>
      <c r="T117" s="7"/>
      <c r="U117" s="7"/>
      <c r="V117" s="67" t="n">
        <f aca="false">K117*5.5017049523</f>
        <v>41711402.8753624</v>
      </c>
      <c r="W117" s="67" t="n">
        <f aca="false">M117*5.5017049523</f>
        <v>1290043.38789781</v>
      </c>
      <c r="X117" s="67" t="n">
        <f aca="false">N117*5.1890047538+L117*5.5017049523</f>
        <v>34755819.5156295</v>
      </c>
      <c r="Y117" s="67" t="n">
        <f aca="false">N117*5.1890047538</f>
        <v>26018809.5240537</v>
      </c>
      <c r="Z117" s="67" t="n">
        <f aca="false">L117*5.5017049523</f>
        <v>8737009.99157583</v>
      </c>
      <c r="AA117" s="67" t="n">
        <f aca="false">IFE_cost_high!B105*3</f>
        <v>348024.918705347</v>
      </c>
      <c r="AB117" s="67" t="n">
        <f aca="false">AA117*$AC$13</f>
        <v>3148568.5812358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X1" colorId="64" zoomScale="85" zoomScaleNormal="85" zoomScalePageLayoutView="100" workbookViewId="0">
      <selection pane="topLeft" activeCell="AC10" activeCellId="0" sqref="AC10"/>
    </sheetView>
  </sheetViews>
  <sheetFormatPr defaultColWidth="9.2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71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f aca="false">'Central pensions'!AB10</f>
        <v>17079733.2296869</v>
      </c>
      <c r="AC10" s="158" t="n">
        <f aca="false">'Central pensions'!AC10</f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f aca="false">'Central pensions'!AB11</f>
        <v>24337291.3360368</v>
      </c>
      <c r="AC11" s="158" t="n">
        <f aca="false">'Central pensions'!AC11</f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f aca="false">'Central pensions'!AB12</f>
        <v>7699173.32650563</v>
      </c>
      <c r="AC12" s="158" t="n">
        <f aca="false">'Central pensions'!AC12</f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f aca="false">'Central pensions'!AC13</f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low_v2_m!B2+temporary_pension_bonus_low!B2</f>
        <v>17715091.2971215</v>
      </c>
      <c r="G14" s="161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low_v2_m!J2</f>
        <v>0</v>
      </c>
      <c r="K14" s="162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low_v2_m!B3+temporary_pension_bonus_low!B3</f>
        <v>20422747.1350974</v>
      </c>
      <c r="G15" s="163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low_v2_m!J3</f>
        <v>0</v>
      </c>
      <c r="K15" s="164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3" t="n">
        <f aca="false">low_v2_m!B4+temporary_pension_bonus_low!B4</f>
        <v>19803746.8364793</v>
      </c>
      <c r="G16" s="163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low_v2_m!J4</f>
        <v>0</v>
      </c>
      <c r="K16" s="164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SUM(low_v5_m!C4:J4)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3" t="n">
        <f aca="false">low_v2_m!B5+temporary_pension_bonus_low!B5</f>
        <v>21428421.3166265</v>
      </c>
      <c r="G17" s="163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low_v2_m!J5</f>
        <v>0</v>
      </c>
      <c r="K17" s="164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SUM(low_v5_m!C5:J5)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low_v2_m!B6+temporary_pension_bonus_low!B6</f>
        <v>18797781.9121755</v>
      </c>
      <c r="G18" s="161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low_v2_m!J6</f>
        <v>0</v>
      </c>
      <c r="K18" s="162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SUM(low_v5_m!C6:J6)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low_v2_m!B7+temporary_pension_bonus_low!B7</f>
        <v>19382726.6633888</v>
      </c>
      <c r="G19" s="163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low_v2_m!J7</f>
        <v>0</v>
      </c>
      <c r="K19" s="164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SUM(low_v5_m!C7:J7)</f>
        <v>2828183.68633319</v>
      </c>
      <c r="O19" s="165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low_v2_m!D8+temporary_pension_bonus_low!B8</f>
        <v>18504303.1925063</v>
      </c>
      <c r="G20" s="164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low_v2_m!J8</f>
        <v>0</v>
      </c>
      <c r="K20" s="164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SUM(low_v5_m!C8:J8)</f>
        <v>2477813.00409058</v>
      </c>
      <c r="O20" s="165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low_v2_m!D9+temporary_pension_bonus_low!B9</f>
        <v>20255770.5244998</v>
      </c>
      <c r="G21" s="164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low_v2_m!J9</f>
        <v>37448.2927964077</v>
      </c>
      <c r="K21" s="164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SUM(low_v5_m!C9:J9)</f>
        <v>3910348.4398605</v>
      </c>
      <c r="O21" s="165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low_v2_m!D10+temporary_pension_bonus_low!B10</f>
        <v>19378703.2560285</v>
      </c>
      <c r="G22" s="162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low_v2_m!J10</f>
        <v>68744.4841315014</v>
      </c>
      <c r="K22" s="162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SUM(low_v5_m!C10:J10)</f>
        <v>4299591.36744104</v>
      </c>
      <c r="O22" s="166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low_v2_m!D11+temporary_pension_bonus_low!B11</f>
        <v>20711369.2321363</v>
      </c>
      <c r="G23" s="164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low_v2_m!J11</f>
        <v>105406.410376622</v>
      </c>
      <c r="K23" s="164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SUM(low_v5_m!C11:J11)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low_v2_m!D12+temporary_pension_bonus_low!B12</f>
        <v>19898364.4949312</v>
      </c>
      <c r="G24" s="164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low_v2_m!J12</f>
        <v>153068.271140567</v>
      </c>
      <c r="K24" s="164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SUM(low_v5_m!C12:J12)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low_v2_m!D13+temporary_pension_bonus_low!B13</f>
        <v>21659293.0983671</v>
      </c>
      <c r="G25" s="164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low_v2_m!J13</f>
        <v>195716.984291222</v>
      </c>
      <c r="K25" s="164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SUM(low_v5_m!C13:J13)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low_v2_m!D14+temporary_pension_bonus_low!B14</f>
        <v>20174391.2627902</v>
      </c>
      <c r="G26" s="162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low_v2_m!J14</f>
        <v>199621.10106806</v>
      </c>
      <c r="K26" s="162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low_v2_m!D15+temporary_pension_bonus_low!B15</f>
        <v>20313980.7774135</v>
      </c>
      <c r="G27" s="164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low_v2_m!J15</f>
        <v>217761.898580891</v>
      </c>
      <c r="K27" s="164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low_v2_m!D16+temporary_pension_bonus_low!B16</f>
        <v>19050994.9160723</v>
      </c>
      <c r="G28" s="164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low_v2_m!J16</f>
        <v>235047.123224172</v>
      </c>
      <c r="K28" s="164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low_v2_m!D17+temporary_pension_bonus_low!B17</f>
        <v>17490439.3900688</v>
      </c>
      <c r="G29" s="164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low_v2_m!J17</f>
        <v>240391.322037069</v>
      </c>
      <c r="K29" s="164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low_v2_m!D18+temporary_pension_bonus_low!B18</f>
        <v>17349305.2240575</v>
      </c>
      <c r="G30" s="162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low_v2_m!J18</f>
        <v>195752.530770185</v>
      </c>
      <c r="K30" s="162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low_v2_m!D19+temporary_pension_bonus_low!B19</f>
        <v>17520986.5839201</v>
      </c>
      <c r="G31" s="164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low_v2_m!J19</f>
        <v>200857.994505559</v>
      </c>
      <c r="K31" s="164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low_v2_m!D20+temporary_pension_bonus_low!B20</f>
        <v>17915077.6973654</v>
      </c>
      <c r="G32" s="164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4" t="n">
        <f aca="false">low_v2_m!J20</f>
        <v>191856.994735014</v>
      </c>
      <c r="K32" s="164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64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low_v2_m!D21+temporary_pension_bonus_low!B21</f>
        <v>17719542.0514624</v>
      </c>
      <c r="G33" s="164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64" t="n">
        <f aca="false">low_v2_m!J21</f>
        <v>206664.82215155</v>
      </c>
      <c r="K33" s="164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4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low_v2_m!D22+temporary_pension_bonus_low!B22</f>
        <v>20209877.4569129</v>
      </c>
      <c r="G34" s="162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62" t="n">
        <f aca="false">low_v2_m!J22</f>
        <v>240344.303765718</v>
      </c>
      <c r="K34" s="162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62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low_v2_m!D23+temporary_pension_bonus_low!B23</f>
        <v>18760145.2517665</v>
      </c>
      <c r="G35" s="164" t="n">
        <f aca="false">low_v2_m!E23+temporary_pension_bonus_low!B23</f>
        <v>18019765.0967554</v>
      </c>
      <c r="H35" s="67" t="n">
        <f aca="false">F35-J35</f>
        <v>18480213.535037</v>
      </c>
      <c r="I35" s="67" t="n">
        <f aca="false">G35-K35</f>
        <v>17748231.3315278</v>
      </c>
      <c r="J35" s="164" t="n">
        <f aca="false">low_v2_m!J23</f>
        <v>279931.71672946</v>
      </c>
      <c r="K35" s="164" t="n">
        <f aca="false">low_v2_m!K23</f>
        <v>271533.765227576</v>
      </c>
      <c r="L35" s="67" t="n">
        <f aca="false">H35-I35</f>
        <v>731982.203509186</v>
      </c>
      <c r="M35" s="67" t="n">
        <f aca="false">J35-K35</f>
        <v>8397.95150188386</v>
      </c>
      <c r="N35" s="164" t="n">
        <f aca="false">SUM(low_v5_m!C23:J23)</f>
        <v>2951242.10424262</v>
      </c>
      <c r="O35" s="7"/>
      <c r="P35" s="7"/>
      <c r="Q35" s="67" t="n">
        <f aca="false">I35*5.5017049523</f>
        <v>97645532.2112326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19341159.4225716</v>
      </c>
      <c r="Y35" s="67" t="n">
        <f aca="false">N35*5.1890047538</f>
        <v>15314009.3085297</v>
      </c>
      <c r="Z35" s="67" t="n">
        <f aca="false">L35*5.5017049523</f>
        <v>4027150.11404195</v>
      </c>
      <c r="AA35" s="67" t="n">
        <f aca="false">IFE_cost_low!B23*3</f>
        <v>1988932.38822</v>
      </c>
      <c r="AB35" s="67" t="n">
        <f aca="false">AA35*$AC$13</f>
        <v>17993797.8321997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low_v2_m!D24+temporary_pension_bonus_low!B24</f>
        <v>18690945.9973731</v>
      </c>
      <c r="G36" s="164" t="n">
        <f aca="false">low_v2_m!E24+temporary_pension_bonus_low!B24</f>
        <v>17951015.9168541</v>
      </c>
      <c r="H36" s="67" t="n">
        <f aca="false">F36-J36</f>
        <v>18399995.2247839</v>
      </c>
      <c r="I36" s="67" t="n">
        <f aca="false">G36-K36</f>
        <v>17668793.6674426</v>
      </c>
      <c r="J36" s="164" t="n">
        <f aca="false">low_v2_m!J24</f>
        <v>290950.772589176</v>
      </c>
      <c r="K36" s="164" t="n">
        <f aca="false">low_v2_m!K24</f>
        <v>282222.249411501</v>
      </c>
      <c r="L36" s="67" t="n">
        <f aca="false">H36-I36</f>
        <v>731201.557341304</v>
      </c>
      <c r="M36" s="67" t="n">
        <f aca="false">J36-K36</f>
        <v>8728.52317767526</v>
      </c>
      <c r="N36" s="164" t="n">
        <f aca="false">SUM(low_v5_m!C24:J24)</f>
        <v>2970467.3047956</v>
      </c>
      <c r="O36" s="7"/>
      <c r="P36" s="7"/>
      <c r="Q36" s="67" t="n">
        <f aca="false">I36*5.5017049523</f>
        <v>97208489.6213359</v>
      </c>
      <c r="R36" s="67"/>
      <c r="S36" s="67"/>
      <c r="T36" s="7"/>
      <c r="U36" s="7"/>
      <c r="V36" s="67" t="n">
        <f aca="false">K36*5.5017049523</f>
        <v>1552703.5472365</v>
      </c>
      <c r="W36" s="67" t="n">
        <f aca="false">M36*5.5017049523</f>
        <v>48021.7591928813</v>
      </c>
      <c r="X36" s="67" t="n">
        <f aca="false">N36*5.1890047538+L36*5.5017049523</f>
        <v>19436624.194746</v>
      </c>
      <c r="Y36" s="67" t="n">
        <f aca="false">N36*5.1890047538</f>
        <v>15413768.9655919</v>
      </c>
      <c r="Z36" s="67" t="n">
        <f aca="false">L36*5.5017049523</f>
        <v>4022855.22915412</v>
      </c>
      <c r="AA36" s="67" t="n">
        <f aca="false">IFE_cost_low!B24*3</f>
        <v>2675389.7359</v>
      </c>
      <c r="AB36" s="67" t="n">
        <f aca="false">AA36*$AC$13</f>
        <v>24204152.0944864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low_v2_m!D25+temporary_pension_bonus_low!B25</f>
        <v>18392265.2289691</v>
      </c>
      <c r="G37" s="164" t="n">
        <f aca="false">low_v2_m!E25+temporary_pension_bonus_low!B25</f>
        <v>17662009.8852405</v>
      </c>
      <c r="H37" s="67" t="n">
        <f aca="false">F37-J37</f>
        <v>18087042.2384189</v>
      </c>
      <c r="I37" s="67" t="n">
        <f aca="false">G37-K37</f>
        <v>17365943.5844067</v>
      </c>
      <c r="J37" s="164" t="n">
        <f aca="false">low_v2_m!J25</f>
        <v>305222.990550255</v>
      </c>
      <c r="K37" s="164" t="n">
        <f aca="false">low_v2_m!K25</f>
        <v>296066.300833747</v>
      </c>
      <c r="L37" s="67" t="n">
        <f aca="false">H37-I37</f>
        <v>721098.654012129</v>
      </c>
      <c r="M37" s="67" t="n">
        <f aca="false">J37-K37</f>
        <v>9156.68971650768</v>
      </c>
      <c r="N37" s="164" t="n">
        <f aca="false">SUM(low_v5_m!C25:J25)</f>
        <v>2995485.36313182</v>
      </c>
      <c r="O37" s="7"/>
      <c r="P37" s="7"/>
      <c r="Q37" s="67" t="n">
        <f aca="false">I37*5.5017049523</f>
        <v>95542297.8196929</v>
      </c>
      <c r="R37" s="67"/>
      <c r="S37" s="67"/>
      <c r="T37" s="7"/>
      <c r="U37" s="7"/>
      <c r="V37" s="67" t="n">
        <f aca="false">K37*5.5017049523</f>
        <v>1628869.43350617</v>
      </c>
      <c r="W37" s="67" t="n">
        <f aca="false">M37*5.5017049523</f>
        <v>50377.4051599848</v>
      </c>
      <c r="X37" s="67" t="n">
        <f aca="false">N37*5.1890047538+L37*5.5017049523</f>
        <v>19510859.8251047</v>
      </c>
      <c r="Y37" s="67" t="n">
        <f aca="false">N37*5.1890047538</f>
        <v>15543587.7892293</v>
      </c>
      <c r="Z37" s="67" t="n">
        <f aca="false">L37*5.5017049523</f>
        <v>3967272.03587539</v>
      </c>
      <c r="AA37" s="67" t="n">
        <f aca="false">IFE_cost_low!B25*3</f>
        <v>2371716.07134</v>
      </c>
      <c r="AB37" s="67" t="n">
        <f aca="false">AA37*$AC$13</f>
        <v>21456827.6708813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low_v2_m!D26+temporary_pension_bonus_low!B26</f>
        <v>18060415.5731968</v>
      </c>
      <c r="G38" s="162" t="n">
        <f aca="false">low_v2_m!E26+temporary_pension_bonus_low!B26</f>
        <v>17340698.7428177</v>
      </c>
      <c r="H38" s="8" t="n">
        <f aca="false">F38-J38</f>
        <v>17738597.1459747</v>
      </c>
      <c r="I38" s="8" t="n">
        <f aca="false">G38-K38</f>
        <v>17028534.8684123</v>
      </c>
      <c r="J38" s="162" t="n">
        <f aca="false">low_v2_m!J26</f>
        <v>321818.427222078</v>
      </c>
      <c r="K38" s="162" t="n">
        <f aca="false">low_v2_m!K26</f>
        <v>312163.874405416</v>
      </c>
      <c r="L38" s="8" t="n">
        <f aca="false">H38-I38</f>
        <v>710062.277562387</v>
      </c>
      <c r="M38" s="8" t="n">
        <f aca="false">J38-K38</f>
        <v>9654.55281666236</v>
      </c>
      <c r="N38" s="162" t="n">
        <f aca="false">SUM(low_v5_m!C26:J26)</f>
        <v>3515260.6081566</v>
      </c>
      <c r="O38" s="5"/>
      <c r="P38" s="5"/>
      <c r="Q38" s="8" t="n">
        <f aca="false">I38*5.5017049523</f>
        <v>93685974.6159574</v>
      </c>
      <c r="R38" s="8"/>
      <c r="S38" s="8"/>
      <c r="T38" s="5"/>
      <c r="U38" s="5"/>
      <c r="V38" s="8" t="n">
        <f aca="false">K38*5.5017049523</f>
        <v>1717433.53374543</v>
      </c>
      <c r="W38" s="8" t="n">
        <f aca="false">M38*5.5017049523</f>
        <v>53116.5010436732</v>
      </c>
      <c r="X38" s="8" t="n">
        <f aca="false">N38*5.1890047538+L38*5.5017049523</f>
        <v>22147257.1554769</v>
      </c>
      <c r="Y38" s="8" t="n">
        <f aca="false">N38*5.1890047538</f>
        <v>18240704.0065705</v>
      </c>
      <c r="Z38" s="8" t="n">
        <f aca="false">L38*5.5017049523</f>
        <v>3906553.1489064</v>
      </c>
      <c r="AA38" s="8" t="n">
        <f aca="false">IFE_cost_low!B26*3</f>
        <v>2200357.11993984</v>
      </c>
      <c r="AB38" s="8" t="n">
        <f aca="false">AA38*$AC$13</f>
        <v>19906549.5686721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low_v2_m!D27+temporary_pension_bonus_low!B27</f>
        <v>18056756.4430937</v>
      </c>
      <c r="G39" s="164" t="n">
        <f aca="false">low_v2_m!E27+temporary_pension_bonus_low!B27</f>
        <v>17335518.1376136</v>
      </c>
      <c r="H39" s="67" t="n">
        <f aca="false">F39-J39</f>
        <v>17718393.6545121</v>
      </c>
      <c r="I39" s="67" t="n">
        <f aca="false">G39-K39</f>
        <v>17007306.2326895</v>
      </c>
      <c r="J39" s="164" t="n">
        <f aca="false">low_v2_m!J27</f>
        <v>338362.788581566</v>
      </c>
      <c r="K39" s="164" t="n">
        <f aca="false">low_v2_m!K27</f>
        <v>328211.904924119</v>
      </c>
      <c r="L39" s="67" t="n">
        <f aca="false">H39-I39</f>
        <v>711087.421822671</v>
      </c>
      <c r="M39" s="67" t="n">
        <f aca="false">J39-K39</f>
        <v>10150.8836574469</v>
      </c>
      <c r="N39" s="164" t="n">
        <f aca="false">SUM(low_v5_m!C27:J27)</f>
        <v>2906694.68562707</v>
      </c>
      <c r="O39" s="7"/>
      <c r="P39" s="7"/>
      <c r="Q39" s="67" t="n">
        <f aca="false">I39*5.5017049523</f>
        <v>93569180.9256702</v>
      </c>
      <c r="R39" s="67"/>
      <c r="S39" s="67"/>
      <c r="T39" s="7"/>
      <c r="U39" s="7"/>
      <c r="V39" s="67" t="n">
        <f aca="false">K39*5.5017049523</f>
        <v>1805725.06272484</v>
      </c>
      <c r="W39" s="67" t="n">
        <f aca="false">M39*5.5017049523</f>
        <v>55847.166888397</v>
      </c>
      <c r="X39" s="67" t="n">
        <f aca="false">N39*5.1890047538+L39*5.5017049523</f>
        <v>18995045.7317241</v>
      </c>
      <c r="Y39" s="67" t="n">
        <f aca="false">N39*5.1890047538</f>
        <v>15082852.5415641</v>
      </c>
      <c r="Z39" s="67" t="n">
        <f aca="false">L39*5.5017049523</f>
        <v>3912193.19016003</v>
      </c>
      <c r="AA39" s="67" t="n">
        <f aca="false">IFE_cost_low!B27*3</f>
        <v>2120936.37909399</v>
      </c>
      <c r="AB39" s="67" t="n">
        <f aca="false">AA39*$AC$13</f>
        <v>19188033.0605556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low_v2_m!D28+temporary_pension_bonus_low!B28</f>
        <v>16999761.2360895</v>
      </c>
      <c r="G40" s="164" t="n">
        <f aca="false">low_v2_m!E28+temporary_pension_bonus_low!B28</f>
        <v>16318529.4621528</v>
      </c>
      <c r="H40" s="67" t="n">
        <f aca="false">F40-J40</f>
        <v>16651150.5200264</v>
      </c>
      <c r="I40" s="67" t="n">
        <f aca="false">G40-K40</f>
        <v>15980377.0675716</v>
      </c>
      <c r="J40" s="164" t="n">
        <f aca="false">low_v2_m!J28</f>
        <v>348610.716063051</v>
      </c>
      <c r="K40" s="164" t="n">
        <f aca="false">low_v2_m!K28</f>
        <v>338152.394581159</v>
      </c>
      <c r="L40" s="67" t="n">
        <f aca="false">H40-I40</f>
        <v>670773.4524548</v>
      </c>
      <c r="M40" s="67" t="n">
        <f aca="false">J40-K40</f>
        <v>10458.3214818914</v>
      </c>
      <c r="N40" s="164" t="n">
        <f aca="false">SUM(low_v5_m!C28:J28)</f>
        <v>2597116.21274301</v>
      </c>
      <c r="O40" s="7"/>
      <c r="P40" s="7"/>
      <c r="Q40" s="67" t="n">
        <f aca="false">I40*5.5017049523</f>
        <v>87919319.6522802</v>
      </c>
      <c r="R40" s="67"/>
      <c r="S40" s="67"/>
      <c r="T40" s="7"/>
      <c r="U40" s="7"/>
      <c r="V40" s="67" t="n">
        <f aca="false">K40*5.5017049523</f>
        <v>1860414.70389927</v>
      </c>
      <c r="W40" s="67" t="n">
        <f aca="false">M40*5.5017049523</f>
        <v>57538.5990896676</v>
      </c>
      <c r="X40" s="67" t="n">
        <f aca="false">N40*5.1890047538+L40*5.5017049523</f>
        <v>17166845.9993365</v>
      </c>
      <c r="Y40" s="67" t="n">
        <f aca="false">N40*5.1890047538</f>
        <v>13476448.3740945</v>
      </c>
      <c r="Z40" s="67" t="n">
        <f aca="false">L40*5.5017049523</f>
        <v>3690397.62524194</v>
      </c>
      <c r="AA40" s="67" t="n">
        <f aca="false">IFE_cost_low!B28*3</f>
        <v>1991704.65004701</v>
      </c>
      <c r="AB40" s="67" t="n">
        <f aca="false">AA40*$AC$13</f>
        <v>18018878.3825234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low_v2_m!D29+temporary_pension_bonus_low!B29</f>
        <v>19235668.4521864</v>
      </c>
      <c r="G41" s="164" t="n">
        <f aca="false">low_v2_m!E29+temporary_pension_bonus_low!B29</f>
        <v>18464860.9247302</v>
      </c>
      <c r="H41" s="67" t="n">
        <f aca="false">F41-J41</f>
        <v>18823670.7840532</v>
      </c>
      <c r="I41" s="67" t="n">
        <f aca="false">G41-K41</f>
        <v>18065223.1866411</v>
      </c>
      <c r="J41" s="164" t="n">
        <f aca="false">low_v2_m!J29</f>
        <v>411997.66813313</v>
      </c>
      <c r="K41" s="164" t="n">
        <f aca="false">low_v2_m!K29</f>
        <v>399637.738089136</v>
      </c>
      <c r="L41" s="67" t="n">
        <f aca="false">H41-I41</f>
        <v>758447.597412139</v>
      </c>
      <c r="M41" s="67" t="n">
        <f aca="false">J41-K41</f>
        <v>12359.9300439938</v>
      </c>
      <c r="N41" s="164" t="n">
        <f aca="false">SUM(low_v5_m!C29:J29)</f>
        <v>3128293.36995075</v>
      </c>
      <c r="O41" s="7"/>
      <c r="P41" s="7"/>
      <c r="Q41" s="67" t="n">
        <f aca="false">I41*5.5017049523</f>
        <v>99389527.8703481</v>
      </c>
      <c r="R41" s="67"/>
      <c r="S41" s="67"/>
      <c r="T41" s="7"/>
      <c r="U41" s="7"/>
      <c r="V41" s="67" t="n">
        <f aca="false">K41*5.5017049523</f>
        <v>2198688.92277097</v>
      </c>
      <c r="W41" s="67" t="n">
        <f aca="false">M41*5.5017049523</f>
        <v>68000.6883331223</v>
      </c>
      <c r="X41" s="67" t="n">
        <f aca="false">N41*5.1890047538+L41*5.5017049523</f>
        <v>20405484.0706978</v>
      </c>
      <c r="Y41" s="67" t="n">
        <f aca="false">N41*5.1890047538</f>
        <v>16232729.1679554</v>
      </c>
      <c r="Z41" s="67" t="n">
        <f aca="false">L41*5.5017049523</f>
        <v>4172754.9027424</v>
      </c>
      <c r="AA41" s="67" t="n">
        <f aca="false">IFE_cost_low!B29*3</f>
        <v>2259694.29647507</v>
      </c>
      <c r="AB41" s="67" t="n">
        <f aca="false">AA41*$AC$13</f>
        <v>20443370.8124872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low_v2_m!D30+temporary_pension_bonus_low!B30</f>
        <v>18167486.8353603</v>
      </c>
      <c r="G42" s="162" t="n">
        <f aca="false">low_v2_m!E30+temporary_pension_bonus_low!B30</f>
        <v>17437314.9464259</v>
      </c>
      <c r="H42" s="8" t="n">
        <f aca="false">F42-J42</f>
        <v>17773064.6089955</v>
      </c>
      <c r="I42" s="8" t="n">
        <f aca="false">G42-K42</f>
        <v>17054725.3868521</v>
      </c>
      <c r="J42" s="162" t="n">
        <f aca="false">low_v2_m!J30</f>
        <v>394422.226364833</v>
      </c>
      <c r="K42" s="162" t="n">
        <f aca="false">low_v2_m!K30</f>
        <v>382589.559573888</v>
      </c>
      <c r="L42" s="8" t="n">
        <f aca="false">H42-I42</f>
        <v>718339.222143464</v>
      </c>
      <c r="M42" s="8" t="n">
        <f aca="false">J42-K42</f>
        <v>11832.666790945</v>
      </c>
      <c r="N42" s="162" t="n">
        <f aca="false">SUM(low_v5_m!C30:J30)</f>
        <v>3458934.68640145</v>
      </c>
      <c r="O42" s="5"/>
      <c r="P42" s="5"/>
      <c r="Q42" s="8" t="n">
        <f aca="false">I42*5.5017049523</f>
        <v>93830067.1209605</v>
      </c>
      <c r="R42" s="8"/>
      <c r="S42" s="8"/>
      <c r="T42" s="5"/>
      <c r="U42" s="5"/>
      <c r="V42" s="8" t="n">
        <f aca="false">K42*5.5017049523</f>
        <v>2104894.87460594</v>
      </c>
      <c r="W42" s="8" t="n">
        <f aca="false">M42*5.5017049523</f>
        <v>65099.8414826581</v>
      </c>
      <c r="X42" s="8" t="n">
        <f aca="false">N42*5.1890047538+L42*5.5017049523</f>
        <v>21900518.9867189</v>
      </c>
      <c r="Y42" s="8" t="n">
        <f aca="false">N42*5.1890047538</f>
        <v>17948428.5308208</v>
      </c>
      <c r="Z42" s="8" t="n">
        <f aca="false">L42*5.5017049523</f>
        <v>3952090.45589802</v>
      </c>
      <c r="AA42" s="8" t="n">
        <f aca="false">IFE_cost_low!B30*3</f>
        <v>2031702.51766543</v>
      </c>
      <c r="AB42" s="8" t="n">
        <f aca="false">AA42*$AC$13</f>
        <v>18380737.6130873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low_v2_m!D31+temporary_pension_bonus_low!B31</f>
        <v>20418702.0457947</v>
      </c>
      <c r="G43" s="164" t="n">
        <f aca="false">low_v2_m!E31+temporary_pension_bonus_low!B31</f>
        <v>19597648.7202167</v>
      </c>
      <c r="H43" s="67" t="n">
        <f aca="false">F43-J43</f>
        <v>19953225.7148116</v>
      </c>
      <c r="I43" s="67" t="n">
        <f aca="false">G43-K43</f>
        <v>19146136.679163</v>
      </c>
      <c r="J43" s="164" t="n">
        <f aca="false">low_v2_m!J31</f>
        <v>465476.330983163</v>
      </c>
      <c r="K43" s="164" t="n">
        <f aca="false">low_v2_m!K31</f>
        <v>451512.041053668</v>
      </c>
      <c r="L43" s="67" t="n">
        <f aca="false">H43-I43</f>
        <v>807089.035648573</v>
      </c>
      <c r="M43" s="67" t="n">
        <f aca="false">J43-K43</f>
        <v>13964.289929495</v>
      </c>
      <c r="N43" s="164" t="n">
        <f aca="false">SUM(low_v5_m!C31:J31)</f>
        <v>3368566.09543815</v>
      </c>
      <c r="O43" s="7"/>
      <c r="P43" s="7"/>
      <c r="Q43" s="67" t="n">
        <f aca="false">I43*5.5017049523</f>
        <v>105336394.985164</v>
      </c>
      <c r="R43" s="67"/>
      <c r="S43" s="67"/>
      <c r="T43" s="7"/>
      <c r="U43" s="7"/>
      <c r="V43" s="67" t="n">
        <f aca="false">K43*5.5017049523</f>
        <v>2484086.03228805</v>
      </c>
      <c r="W43" s="67" t="n">
        <f aca="false">M43*5.5017049523</f>
        <v>76827.4030604554</v>
      </c>
      <c r="X43" s="67" t="n">
        <f aca="false">N43*5.1890047538+L43*5.5017049523</f>
        <v>21919871.2270928</v>
      </c>
      <c r="Y43" s="67" t="n">
        <f aca="false">N43*5.1890047538</f>
        <v>17479505.4827181</v>
      </c>
      <c r="Z43" s="67" t="n">
        <f aca="false">L43*5.5017049523</f>
        <v>4440365.74437479</v>
      </c>
      <c r="AA43" s="67" t="n">
        <f aca="false">IFE_cost_low!B31*3</f>
        <v>2293876.31293033</v>
      </c>
      <c r="AB43" s="67" t="n">
        <f aca="false">AA43*$AC$13</f>
        <v>20752614.2524532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low_v2_m!D32+temporary_pension_bonus_low!B32</f>
        <v>19392499.2682919</v>
      </c>
      <c r="G44" s="164" t="n">
        <f aca="false">low_v2_m!E32+temporary_pension_bonus_low!B32</f>
        <v>18610923.9455884</v>
      </c>
      <c r="H44" s="67" t="n">
        <f aca="false">F44-J44</f>
        <v>18934439.7914054</v>
      </c>
      <c r="I44" s="67" t="n">
        <f aca="false">G44-K44</f>
        <v>18166606.2530086</v>
      </c>
      <c r="J44" s="164" t="n">
        <f aca="false">low_v2_m!J32</f>
        <v>458059.476886477</v>
      </c>
      <c r="K44" s="164" t="n">
        <f aca="false">low_v2_m!K32</f>
        <v>444317.692579882</v>
      </c>
      <c r="L44" s="67" t="n">
        <f aca="false">H44-I44</f>
        <v>767833.538396843</v>
      </c>
      <c r="M44" s="67" t="n">
        <f aca="false">J44-K44</f>
        <v>13741.7843065943</v>
      </c>
      <c r="N44" s="164" t="n">
        <f aca="false">SUM(low_v5_m!C32:J32)</f>
        <v>3051485.22901895</v>
      </c>
      <c r="O44" s="7"/>
      <c r="P44" s="7"/>
      <c r="Q44" s="67" t="n">
        <f aca="false">I44*5.5017049523</f>
        <v>99947307.5886613</v>
      </c>
      <c r="R44" s="67"/>
      <c r="S44" s="67"/>
      <c r="T44" s="7"/>
      <c r="U44" s="7"/>
      <c r="V44" s="67" t="n">
        <f aca="false">K44*5.5017049523</f>
        <v>2444504.84966125</v>
      </c>
      <c r="W44" s="67" t="n">
        <f aca="false">M44*5.5017049523</f>
        <v>75603.2427730285</v>
      </c>
      <c r="X44" s="67" t="n">
        <f aca="false">N44*5.1890047538+L44*5.5017049523</f>
        <v>20058564.9402698</v>
      </c>
      <c r="Y44" s="67" t="n">
        <f aca="false">N44*5.1890047538</f>
        <v>15834171.3595298</v>
      </c>
      <c r="Z44" s="67" t="n">
        <f aca="false">L44*5.5017049523</f>
        <v>4224393.58073994</v>
      </c>
      <c r="AA44" s="67" t="n">
        <f aca="false">IFE_cost_low!B32*3</f>
        <v>2070125.71599476</v>
      </c>
      <c r="AB44" s="67" t="n">
        <f aca="false">AA44*$AC$13</f>
        <v>18728350.8687714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low_v2_m!D33+temporary_pension_bonus_low!B33</f>
        <v>21133063.6535304</v>
      </c>
      <c r="G45" s="164" t="n">
        <f aca="false">low_v2_m!E33+temporary_pension_bonus_low!B33</f>
        <v>20280439.9088622</v>
      </c>
      <c r="H45" s="67" t="n">
        <f aca="false">F45-J45</f>
        <v>20629047.6094182</v>
      </c>
      <c r="I45" s="67" t="n">
        <f aca="false">G45-K45</f>
        <v>19791544.3460734</v>
      </c>
      <c r="J45" s="164" t="n">
        <f aca="false">low_v2_m!J33</f>
        <v>504016.044112153</v>
      </c>
      <c r="K45" s="164" t="n">
        <f aca="false">low_v2_m!K33</f>
        <v>488895.562788789</v>
      </c>
      <c r="L45" s="67" t="n">
        <f aca="false">H45-I45</f>
        <v>837503.263344802</v>
      </c>
      <c r="M45" s="67" t="n">
        <f aca="false">J45-K45</f>
        <v>15120.4813233646</v>
      </c>
      <c r="N45" s="164" t="n">
        <f aca="false">SUM(low_v5_m!C33:J33)</f>
        <v>3442095.77656313</v>
      </c>
      <c r="O45" s="7"/>
      <c r="P45" s="7"/>
      <c r="Q45" s="67" t="n">
        <f aca="false">I45*5.5017049523</f>
        <v>108887237.542457</v>
      </c>
      <c r="R45" s="67"/>
      <c r="S45" s="67"/>
      <c r="T45" s="7"/>
      <c r="U45" s="7"/>
      <c r="V45" s="67" t="n">
        <f aca="false">K45*5.5017049523</f>
        <v>2689759.13895258</v>
      </c>
      <c r="W45" s="67" t="n">
        <f aca="false">M45*5.5017049523</f>
        <v>83188.4269779147</v>
      </c>
      <c r="X45" s="67" t="n">
        <f aca="false">N45*5.1890047538+L45*5.5017049523</f>
        <v>22468747.1991325</v>
      </c>
      <c r="Y45" s="67" t="n">
        <f aca="false">N45*5.1890047538</f>
        <v>17861051.347621</v>
      </c>
      <c r="Z45" s="67" t="n">
        <f aca="false">L45*5.5017049523</f>
        <v>4607695.85151151</v>
      </c>
      <c r="AA45" s="67" t="n">
        <f aca="false">IFE_cost_low!B33*3</f>
        <v>2262839.25245304</v>
      </c>
      <c r="AB45" s="67" t="n">
        <f aca="false">AA45*$AC$13</f>
        <v>20471823.1130249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low_v2_m!D34+temporary_pension_bonus_low!B34</f>
        <v>20140405.531537</v>
      </c>
      <c r="G46" s="162" t="n">
        <f aca="false">low_v2_m!E34+temporary_pension_bonus_low!B34</f>
        <v>19326215.6829987</v>
      </c>
      <c r="H46" s="8" t="n">
        <f aca="false">F46-J46</f>
        <v>19658841.0953513</v>
      </c>
      <c r="I46" s="8" t="n">
        <f aca="false">G46-K46</f>
        <v>18859098.1798985</v>
      </c>
      <c r="J46" s="162" t="n">
        <f aca="false">low_v2_m!J34</f>
        <v>481564.436185748</v>
      </c>
      <c r="K46" s="162" t="n">
        <f aca="false">low_v2_m!K34</f>
        <v>467117.503100176</v>
      </c>
      <c r="L46" s="8" t="n">
        <f aca="false">H46-I46</f>
        <v>799742.915452775</v>
      </c>
      <c r="M46" s="8" t="n">
        <f aca="false">J46-K46</f>
        <v>14446.9330855724</v>
      </c>
      <c r="N46" s="162" t="n">
        <f aca="false">SUM(low_v5_m!C34:J34)</f>
        <v>3880848.1944893</v>
      </c>
      <c r="O46" s="5"/>
      <c r="P46" s="5"/>
      <c r="Q46" s="8" t="n">
        <f aca="false">I46*5.5017049523</f>
        <v>103757193.85226</v>
      </c>
      <c r="R46" s="8"/>
      <c r="S46" s="8"/>
      <c r="T46" s="5"/>
      <c r="U46" s="5"/>
      <c r="V46" s="8" t="n">
        <f aca="false">K46*5.5017049523</f>
        <v>2569942.68011225</v>
      </c>
      <c r="W46" s="8" t="n">
        <f aca="false">M46*5.5017049523</f>
        <v>79482.7633024406</v>
      </c>
      <c r="X46" s="8" t="n">
        <f aca="false">N46*5.1890047538+L46*5.5017049523</f>
        <v>24537689.2884945</v>
      </c>
      <c r="Y46" s="8" t="n">
        <f aca="false">N46*5.1890047538</f>
        <v>20137739.7299811</v>
      </c>
      <c r="Z46" s="8" t="n">
        <f aca="false">L46*5.5017049523</f>
        <v>4399949.55851337</v>
      </c>
      <c r="AA46" s="8" t="n">
        <f aca="false">IFE_cost_low!B34*3</f>
        <v>2105367.89814753</v>
      </c>
      <c r="AB46" s="8" t="n">
        <f aca="false">AA46*$AC$13</f>
        <v>19047185.5886332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low_v2_m!D35+temporary_pension_bonus_low!B35</f>
        <v>21795346.7463046</v>
      </c>
      <c r="G47" s="164" t="n">
        <f aca="false">low_v2_m!E35+temporary_pension_bonus_low!B35</f>
        <v>20912546.80076</v>
      </c>
      <c r="H47" s="67" t="n">
        <f aca="false">F47-J47</f>
        <v>21260952.5472965</v>
      </c>
      <c r="I47" s="67" t="n">
        <f aca="false">G47-K47</f>
        <v>20394184.4277221</v>
      </c>
      <c r="J47" s="164" t="n">
        <f aca="false">low_v2_m!J35</f>
        <v>534394.199008078</v>
      </c>
      <c r="K47" s="164" t="n">
        <f aca="false">low_v2_m!K35</f>
        <v>518362.373037836</v>
      </c>
      <c r="L47" s="67" t="n">
        <f aca="false">H47-I47</f>
        <v>866768.119574402</v>
      </c>
      <c r="M47" s="67" t="n">
        <f aca="false">J47-K47</f>
        <v>16031.8259702425</v>
      </c>
      <c r="N47" s="164" t="n">
        <f aca="false">SUM(low_v5_m!C35:J35)</f>
        <v>3560865.67429836</v>
      </c>
      <c r="O47" s="7"/>
      <c r="P47" s="7"/>
      <c r="Q47" s="67" t="n">
        <f aca="false">I47*5.5017049523</f>
        <v>112202785.464118</v>
      </c>
      <c r="R47" s="67"/>
      <c r="S47" s="67"/>
      <c r="T47" s="7"/>
      <c r="U47" s="7"/>
      <c r="V47" s="67" t="n">
        <f aca="false">K47*5.5017049523</f>
        <v>2851876.83482824</v>
      </c>
      <c r="W47" s="67" t="n">
        <f aca="false">M47*5.5017049523</f>
        <v>88202.3763348949</v>
      </c>
      <c r="X47" s="67" t="n">
        <f aca="false">N47*5.1890047538+L47*5.5017049523</f>
        <v>23246051.3675357</v>
      </c>
      <c r="Y47" s="67" t="n">
        <f aca="false">N47*5.1890047538</f>
        <v>18477348.9115774</v>
      </c>
      <c r="Z47" s="67" t="n">
        <f aca="false">L47*5.5017049523</f>
        <v>4768702.45595824</v>
      </c>
      <c r="AA47" s="67" t="n">
        <f aca="false">IFE_cost_low!B35*3</f>
        <v>2246228.5363961</v>
      </c>
      <c r="AB47" s="67" t="n">
        <f aca="false">AA47*$AC$13</f>
        <v>20321546.5785651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low_v2_m!D36+temporary_pension_bonus_low!B36</f>
        <v>20831874.5078787</v>
      </c>
      <c r="G48" s="164" t="n">
        <f aca="false">low_v2_m!E36+temporary_pension_bonus_low!B36</f>
        <v>19986688.3336681</v>
      </c>
      <c r="H48" s="67" t="n">
        <f aca="false">F48-J48</f>
        <v>20286262.3070391</v>
      </c>
      <c r="I48" s="67" t="n">
        <f aca="false">G48-K48</f>
        <v>19457444.4988536</v>
      </c>
      <c r="J48" s="164" t="n">
        <f aca="false">low_v2_m!J36</f>
        <v>545612.200839678</v>
      </c>
      <c r="K48" s="164" t="n">
        <f aca="false">low_v2_m!K36</f>
        <v>529243.834814488</v>
      </c>
      <c r="L48" s="67" t="n">
        <f aca="false">H48-I48</f>
        <v>828817.808185436</v>
      </c>
      <c r="M48" s="67" t="n">
        <f aca="false">J48-K48</f>
        <v>16368.3660251903</v>
      </c>
      <c r="N48" s="164" t="n">
        <f aca="false">SUM(low_v5_m!C36:J36)</f>
        <v>3280897.47117965</v>
      </c>
      <c r="O48" s="7"/>
      <c r="P48" s="7"/>
      <c r="Q48" s="67" t="n">
        <f aca="false">I48*5.5017049523</f>
        <v>107049118.758445</v>
      </c>
      <c r="R48" s="67"/>
      <c r="S48" s="67"/>
      <c r="T48" s="7"/>
      <c r="U48" s="7"/>
      <c r="V48" s="67" t="n">
        <f aca="false">K48*5.5017049523</f>
        <v>2911743.42697311</v>
      </c>
      <c r="W48" s="67" t="n">
        <f aca="false">M48*5.5017049523</f>
        <v>90053.9204218487</v>
      </c>
      <c r="X48" s="67" t="n">
        <f aca="false">N48*5.1890047538+L48*5.5017049523</f>
        <v>21584503.6145298</v>
      </c>
      <c r="Y48" s="67" t="n">
        <f aca="false">N48*5.1890047538</f>
        <v>17024592.5746816</v>
      </c>
      <c r="Z48" s="67" t="n">
        <f aca="false">L48*5.5017049523</f>
        <v>4559911.03984824</v>
      </c>
      <c r="AA48" s="67" t="n">
        <f aca="false">IFE_cost_low!B36*3</f>
        <v>2108416.54569341</v>
      </c>
      <c r="AB48" s="67" t="n">
        <f aca="false">AA48*$AC$13</f>
        <v>19074766.5903441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low_v2_m!D37+temporary_pension_bonus_low!B37</f>
        <v>22371195.5296777</v>
      </c>
      <c r="G49" s="164" t="n">
        <f aca="false">low_v2_m!E37+temporary_pension_bonus_low!B37</f>
        <v>21462445.3074072</v>
      </c>
      <c r="H49" s="67" t="n">
        <f aca="false">F49-J49</f>
        <v>21761716.0771514</v>
      </c>
      <c r="I49" s="67" t="n">
        <f aca="false">G49-K49</f>
        <v>20871250.2384568</v>
      </c>
      <c r="J49" s="164" t="n">
        <f aca="false">low_v2_m!J37</f>
        <v>609479.452526231</v>
      </c>
      <c r="K49" s="164" t="n">
        <f aca="false">low_v2_m!K37</f>
        <v>591195.068950444</v>
      </c>
      <c r="L49" s="67" t="n">
        <f aca="false">H49-I49</f>
        <v>890465.838694639</v>
      </c>
      <c r="M49" s="67" t="n">
        <f aca="false">J49-K49</f>
        <v>18284.3835757868</v>
      </c>
      <c r="N49" s="164" t="n">
        <f aca="false">SUM(low_v5_m!C37:J37)</f>
        <v>3583909.79051424</v>
      </c>
      <c r="O49" s="7"/>
      <c r="P49" s="7"/>
      <c r="Q49" s="67" t="n">
        <f aca="false">I49*5.5017049523</f>
        <v>114827460.79761</v>
      </c>
      <c r="R49" s="67"/>
      <c r="S49" s="67"/>
      <c r="T49" s="7"/>
      <c r="U49" s="7"/>
      <c r="V49" s="67" t="n">
        <f aca="false">K49*5.5017049523</f>
        <v>3252580.83862</v>
      </c>
      <c r="W49" s="67" t="n">
        <f aca="false">M49*5.5017049523</f>
        <v>100595.283668659</v>
      </c>
      <c r="X49" s="67" t="n">
        <f aca="false">N49*5.1890047538+L49*5.5017049523</f>
        <v>23496005.254769</v>
      </c>
      <c r="Y49" s="67" t="n">
        <f aca="false">N49*5.1890047538</f>
        <v>18596924.9401688</v>
      </c>
      <c r="Z49" s="67" t="n">
        <f aca="false">L49*5.5017049523</f>
        <v>4899080.31460027</v>
      </c>
      <c r="AA49" s="67" t="n">
        <f aca="false">IFE_cost_low!B37*3</f>
        <v>2309700.80465826</v>
      </c>
      <c r="AB49" s="67" t="n">
        <f aca="false">AA49*$AC$13</f>
        <v>20895777.8444567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low_v2_m!D38+temporary_pension_bonus_low!B38</f>
        <v>21541072.1046741</v>
      </c>
      <c r="G50" s="162" t="n">
        <f aca="false">low_v2_m!E38+temporary_pension_bonus_low!B38</f>
        <v>20664306.7504986</v>
      </c>
      <c r="H50" s="8" t="n">
        <f aca="false">F50-J50</f>
        <v>20937904.9624563</v>
      </c>
      <c r="I50" s="8" t="n">
        <f aca="false">G50-K50</f>
        <v>20079234.6225474</v>
      </c>
      <c r="J50" s="162" t="n">
        <f aca="false">low_v2_m!J38</f>
        <v>603167.14221781</v>
      </c>
      <c r="K50" s="162" t="n">
        <f aca="false">low_v2_m!K38</f>
        <v>585072.127951275</v>
      </c>
      <c r="L50" s="8" t="n">
        <f aca="false">H50-I50</f>
        <v>858670.33990898</v>
      </c>
      <c r="M50" s="8" t="n">
        <f aca="false">J50-K50</f>
        <v>18095.0142665344</v>
      </c>
      <c r="N50" s="162" t="n">
        <f aca="false">SUM(low_v5_m!C38:J38)</f>
        <v>4095581.0456075</v>
      </c>
      <c r="O50" s="5"/>
      <c r="P50" s="5"/>
      <c r="Q50" s="8" t="n">
        <f aca="false">I50*5.5017049523</f>
        <v>110470024.561262</v>
      </c>
      <c r="R50" s="8"/>
      <c r="S50" s="8"/>
      <c r="T50" s="5"/>
      <c r="U50" s="5"/>
      <c r="V50" s="8" t="n">
        <f aca="false">K50*5.5017049523</f>
        <v>3218894.22380223</v>
      </c>
      <c r="W50" s="8" t="n">
        <f aca="false">M50*5.5017049523</f>
        <v>99553.4296021312</v>
      </c>
      <c r="X50" s="8" t="n">
        <f aca="false">N50*5.1890047538+L50*5.5017049523</f>
        <v>25976140.3767009</v>
      </c>
      <c r="Y50" s="8" t="n">
        <f aca="false">N50*5.1890047538</f>
        <v>21251989.5152305</v>
      </c>
      <c r="Z50" s="8" t="n">
        <f aca="false">L50*5.5017049523</f>
        <v>4724150.86147036</v>
      </c>
      <c r="AA50" s="8" t="n">
        <f aca="false">IFE_cost_low!B38*3</f>
        <v>2132222.6359284</v>
      </c>
      <c r="AB50" s="8" t="n">
        <f aca="false">AA50*$AC$13</f>
        <v>19290139.4091491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low_v2_m!D39+temporary_pension_bonus_low!B39</f>
        <v>23086387.9976309</v>
      </c>
      <c r="G51" s="164" t="n">
        <f aca="false">low_v2_m!E39+temporary_pension_bonus_low!B39</f>
        <v>22145674.4122146</v>
      </c>
      <c r="H51" s="67" t="n">
        <f aca="false">F51-J51</f>
        <v>22425195.5489038</v>
      </c>
      <c r="I51" s="67" t="n">
        <f aca="false">G51-K51</f>
        <v>21504317.7369493</v>
      </c>
      <c r="J51" s="164" t="n">
        <f aca="false">low_v2_m!J39</f>
        <v>661192.448727126</v>
      </c>
      <c r="K51" s="164" t="n">
        <f aca="false">low_v2_m!K39</f>
        <v>641356.675265312</v>
      </c>
      <c r="L51" s="67" t="n">
        <f aca="false">H51-I51</f>
        <v>920877.811954491</v>
      </c>
      <c r="M51" s="67" t="n">
        <f aca="false">J51-K51</f>
        <v>19835.7734618138</v>
      </c>
      <c r="N51" s="164" t="n">
        <f aca="false">SUM(low_v5_m!C39:J39)</f>
        <v>3726812.36723415</v>
      </c>
      <c r="O51" s="7"/>
      <c r="P51" s="7"/>
      <c r="Q51" s="67" t="n">
        <f aca="false">I51*5.5017049523</f>
        <v>118310411.389207</v>
      </c>
      <c r="R51" s="67"/>
      <c r="S51" s="67"/>
      <c r="T51" s="7"/>
      <c r="U51" s="7"/>
      <c r="V51" s="67" t="n">
        <f aca="false">K51*5.5017049523</f>
        <v>3528555.19649783</v>
      </c>
      <c r="W51" s="67" t="n">
        <f aca="false">M51*5.5017049523</f>
        <v>109130.573087562</v>
      </c>
      <c r="X51" s="67" t="n">
        <f aca="false">N51*5.1890047538+L51*5.5017049523</f>
        <v>24404845.1085919</v>
      </c>
      <c r="Y51" s="67" t="n">
        <f aca="false">N51*5.1890047538</f>
        <v>19338447.0900987</v>
      </c>
      <c r="Z51" s="67" t="n">
        <f aca="false">L51*5.5017049523</f>
        <v>5066398.01849321</v>
      </c>
      <c r="AA51" s="67" t="n">
        <f aca="false">IFE_cost_low!B39*3</f>
        <v>2205985.23490094</v>
      </c>
      <c r="AB51" s="67" t="n">
        <f aca="false">AA51*$AC$13</f>
        <v>19957466.9167862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low_v2_m!D40+temporary_pension_bonus_low!B40</f>
        <v>22209037.2132531</v>
      </c>
      <c r="G52" s="164" t="n">
        <f aca="false">low_v2_m!E40+temporary_pension_bonus_low!B40</f>
        <v>21302920.3695962</v>
      </c>
      <c r="H52" s="67" t="n">
        <f aca="false">F52-J52</f>
        <v>21552248.5963949</v>
      </c>
      <c r="I52" s="67" t="n">
        <f aca="false">G52-K52</f>
        <v>20665835.4112438</v>
      </c>
      <c r="J52" s="164" t="n">
        <f aca="false">low_v2_m!J40</f>
        <v>656788.616858167</v>
      </c>
      <c r="K52" s="164" t="n">
        <f aca="false">low_v2_m!K40</f>
        <v>637084.958352422</v>
      </c>
      <c r="L52" s="67" t="n">
        <f aca="false">H52-I52</f>
        <v>886413.18515116</v>
      </c>
      <c r="M52" s="67" t="n">
        <f aca="false">J52-K52</f>
        <v>19703.6585057449</v>
      </c>
      <c r="N52" s="164" t="n">
        <f aca="false">SUM(low_v5_m!C40:J40)</f>
        <v>3459958.39021146</v>
      </c>
      <c r="O52" s="7"/>
      <c r="P52" s="7"/>
      <c r="Q52" s="67" t="n">
        <f aca="false">I52*5.5017049523</f>
        <v>113697329.025456</v>
      </c>
      <c r="R52" s="67"/>
      <c r="S52" s="67"/>
      <c r="T52" s="7"/>
      <c r="U52" s="7"/>
      <c r="V52" s="67" t="n">
        <f aca="false">K52*5.5017049523</f>
        <v>3505053.47040336</v>
      </c>
      <c r="W52" s="67" t="n">
        <f aca="false">M52*5.5017049523</f>
        <v>108403.715579485</v>
      </c>
      <c r="X52" s="67" t="n">
        <f aca="false">N52*5.1890047538+L52*5.5017049523</f>
        <v>22830524.3452876</v>
      </c>
      <c r="Y52" s="67" t="n">
        <f aca="false">N52*5.1890047538</f>
        <v>17953740.5347574</v>
      </c>
      <c r="Z52" s="67" t="n">
        <f aca="false">L52*5.5017049523</f>
        <v>4876783.81053015</v>
      </c>
      <c r="AA52" s="67" t="n">
        <f aca="false">IFE_cost_low!B40*3</f>
        <v>2092680.88492456</v>
      </c>
      <c r="AB52" s="67" t="n">
        <f aca="false">AA52*$AC$13</f>
        <v>18932406.6487454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low_v2_m!D41+temporary_pension_bonus_low!B41</f>
        <v>23539810.7394033</v>
      </c>
      <c r="G53" s="164" t="n">
        <f aca="false">low_v2_m!E41+temporary_pension_bonus_low!B41</f>
        <v>22578121.8949379</v>
      </c>
      <c r="H53" s="67" t="n">
        <f aca="false">F53-J53</f>
        <v>22803182.8552178</v>
      </c>
      <c r="I53" s="67" t="n">
        <f aca="false">G53-K53</f>
        <v>21863592.8472779</v>
      </c>
      <c r="J53" s="164" t="n">
        <f aca="false">low_v2_m!J41</f>
        <v>736627.884185527</v>
      </c>
      <c r="K53" s="164" t="n">
        <f aca="false">low_v2_m!K41</f>
        <v>714529.047659961</v>
      </c>
      <c r="L53" s="67" t="n">
        <f aca="false">H53-I53</f>
        <v>939590.007939879</v>
      </c>
      <c r="M53" s="67" t="n">
        <f aca="false">J53-K53</f>
        <v>22098.8365255661</v>
      </c>
      <c r="N53" s="164" t="n">
        <f aca="false">SUM(low_v5_m!C41:J41)</f>
        <v>3774226.37898013</v>
      </c>
      <c r="O53" s="7"/>
      <c r="P53" s="7"/>
      <c r="Q53" s="67" t="n">
        <f aca="false">I53*5.5017049523</f>
        <v>120287037.04294</v>
      </c>
      <c r="R53" s="67"/>
      <c r="S53" s="67"/>
      <c r="T53" s="7"/>
      <c r="U53" s="7"/>
      <c r="V53" s="67" t="n">
        <f aca="false">K53*5.5017049523</f>
        <v>3931128.00007301</v>
      </c>
      <c r="W53" s="67" t="n">
        <f aca="false">M53*5.5017049523</f>
        <v>121581.278352775</v>
      </c>
      <c r="X53" s="67" t="n">
        <f aca="false">N53*5.1890047538+L53*5.5017049523</f>
        <v>24753825.6222597</v>
      </c>
      <c r="Y53" s="67" t="n">
        <f aca="false">N53*5.1890047538</f>
        <v>19584478.6224452</v>
      </c>
      <c r="Z53" s="67" t="n">
        <f aca="false">L53*5.5017049523</f>
        <v>5169346.99981443</v>
      </c>
      <c r="AA53" s="67" t="n">
        <f aca="false">IFE_cost_low!B41*3</f>
        <v>2202005.50946359</v>
      </c>
      <c r="AB53" s="67" t="n">
        <f aca="false">AA53*$AC$13</f>
        <v>19921462.4877913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low_v2_m!D42+temporary_pension_bonus_low!B42</f>
        <v>22701496.5668342</v>
      </c>
      <c r="G54" s="162" t="n">
        <f aca="false">low_v2_m!E42+temporary_pension_bonus_low!B42</f>
        <v>21772567.3116542</v>
      </c>
      <c r="H54" s="8" t="n">
        <f aca="false">F54-J54</f>
        <v>21936321.2676783</v>
      </c>
      <c r="I54" s="8" t="n">
        <f aca="false">G54-K54</f>
        <v>21030347.2714729</v>
      </c>
      <c r="J54" s="162" t="n">
        <f aca="false">low_v2_m!J42</f>
        <v>765175.299155929</v>
      </c>
      <c r="K54" s="162" t="n">
        <f aca="false">low_v2_m!K42</f>
        <v>742220.040181251</v>
      </c>
      <c r="L54" s="8" t="n">
        <f aca="false">H54-I54</f>
        <v>905973.996205352</v>
      </c>
      <c r="M54" s="8" t="n">
        <f aca="false">J54-K54</f>
        <v>22955.258974678</v>
      </c>
      <c r="N54" s="162" t="n">
        <f aca="false">SUM(low_v5_m!C42:J42)</f>
        <v>4335729.91804742</v>
      </c>
      <c r="O54" s="5"/>
      <c r="P54" s="5"/>
      <c r="Q54" s="8" t="n">
        <f aca="false">I54*5.5017049523</f>
        <v>115702765.732051</v>
      </c>
      <c r="R54" s="8"/>
      <c r="S54" s="8"/>
      <c r="T54" s="5"/>
      <c r="U54" s="5"/>
      <c r="V54" s="8" t="n">
        <f aca="false">K54*5.5017049523</f>
        <v>4083475.6707615</v>
      </c>
      <c r="W54" s="8" t="n">
        <f aca="false">M54*5.5017049523</f>
        <v>126293.061982315</v>
      </c>
      <c r="X54" s="8" t="n">
        <f aca="false">N54*5.1890047538+L54*5.5017049523</f>
        <v>27482524.7775189</v>
      </c>
      <c r="Y54" s="8" t="n">
        <f aca="false">N54*5.1890047538</f>
        <v>22498123.1559409</v>
      </c>
      <c r="Z54" s="8" t="n">
        <f aca="false">L54*5.5017049523</f>
        <v>4984401.62157801</v>
      </c>
      <c r="AA54" s="8" t="n">
        <f aca="false">IFE_cost_low!B42*3</f>
        <v>2080955.53430208</v>
      </c>
      <c r="AB54" s="8" t="n">
        <f aca="false">AA54*$AC$13</f>
        <v>18826327.8348741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low_v2_m!D43+temporary_pension_bonus_low!B43</f>
        <v>24069074.0058919</v>
      </c>
      <c r="G55" s="164" t="n">
        <f aca="false">low_v2_m!E43+temporary_pension_bonus_low!B43</f>
        <v>23083349.1616053</v>
      </c>
      <c r="H55" s="67" t="n">
        <f aca="false">F55-J55</f>
        <v>23152672.7374468</v>
      </c>
      <c r="I55" s="67" t="n">
        <f aca="false">G55-K55</f>
        <v>22194439.9312135</v>
      </c>
      <c r="J55" s="164" t="n">
        <f aca="false">low_v2_m!J43</f>
        <v>916401.268445136</v>
      </c>
      <c r="K55" s="164" t="n">
        <f aca="false">low_v2_m!K43</f>
        <v>888909.230391782</v>
      </c>
      <c r="L55" s="67" t="n">
        <f aca="false">H55-I55</f>
        <v>958232.806233287</v>
      </c>
      <c r="M55" s="67" t="n">
        <f aca="false">J55-K55</f>
        <v>27492.0380533541</v>
      </c>
      <c r="N55" s="164" t="n">
        <f aca="false">SUM(low_v5_m!C43:J43)</f>
        <v>3876922.50825371</v>
      </c>
      <c r="O55" s="7"/>
      <c r="P55" s="7"/>
      <c r="Q55" s="67" t="n">
        <f aca="false">I55*5.5017049523</f>
        <v>122107260.083082</v>
      </c>
      <c r="R55" s="67"/>
      <c r="S55" s="67"/>
      <c r="T55" s="7"/>
      <c r="U55" s="7"/>
      <c r="V55" s="67" t="n">
        <f aca="false">K55*5.5017049523</f>
        <v>4890516.31499165</v>
      </c>
      <c r="W55" s="67" t="n">
        <f aca="false">M55*5.5017049523</f>
        <v>151253.081906958</v>
      </c>
      <c r="X55" s="67" t="n">
        <f aca="false">N55*5.1890047538+L55*5.5017049523</f>
        <v>25389283.5009527</v>
      </c>
      <c r="Y55" s="67" t="n">
        <f aca="false">N55*5.1890047538</f>
        <v>20117369.3254427</v>
      </c>
      <c r="Z55" s="67" t="n">
        <f aca="false">L55*5.5017049523</f>
        <v>5271914.17551</v>
      </c>
      <c r="AA55" s="67" t="n">
        <f aca="false">IFE_cost_low!B43*3</f>
        <v>2187520.5835973</v>
      </c>
      <c r="AB55" s="67" t="n">
        <f aca="false">AA55*$AC$13</f>
        <v>19790417.8986458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low_v2_m!D44+temporary_pension_bonus_low!B44</f>
        <v>23266814.2116254</v>
      </c>
      <c r="G56" s="164" t="n">
        <f aca="false">low_v2_m!E44+temporary_pension_bonus_low!B44</f>
        <v>22312275.9514334</v>
      </c>
      <c r="H56" s="67" t="n">
        <f aca="false">F56-J56</f>
        <v>22355976.1468874</v>
      </c>
      <c r="I56" s="67" t="n">
        <f aca="false">G56-K56</f>
        <v>21428763.0286375</v>
      </c>
      <c r="J56" s="164" t="n">
        <f aca="false">low_v2_m!J44</f>
        <v>910838.064738038</v>
      </c>
      <c r="K56" s="164" t="n">
        <f aca="false">low_v2_m!K44</f>
        <v>883512.922795897</v>
      </c>
      <c r="L56" s="67" t="n">
        <f aca="false">H56-I56</f>
        <v>927213.11824993</v>
      </c>
      <c r="M56" s="67" t="n">
        <f aca="false">J56-K56</f>
        <v>27325.1419421413</v>
      </c>
      <c r="N56" s="164" t="n">
        <f aca="false">SUM(low_v5_m!C44:J44)</f>
        <v>3648068.70700579</v>
      </c>
      <c r="O56" s="7"/>
      <c r="P56" s="7"/>
      <c r="Q56" s="67" t="n">
        <f aca="false">I56*5.5017049523</f>
        <v>117894731.676318</v>
      </c>
      <c r="R56" s="67"/>
      <c r="S56" s="67"/>
      <c r="T56" s="7"/>
      <c r="U56" s="7"/>
      <c r="V56" s="67" t="n">
        <f aca="false">K56*5.5017049523</f>
        <v>4860827.42276723</v>
      </c>
      <c r="W56" s="67" t="n">
        <f aca="false">M56*5.5017049523</f>
        <v>150334.868745379</v>
      </c>
      <c r="X56" s="67" t="n">
        <f aca="false">N56*5.1890047538+L56*5.5017049523</f>
        <v>24031098.8673552</v>
      </c>
      <c r="Y56" s="67" t="n">
        <f aca="false">N56*5.1890047538</f>
        <v>18929845.8628421</v>
      </c>
      <c r="Z56" s="67" t="n">
        <f aca="false">L56*5.5017049523</f>
        <v>5101253.00451317</v>
      </c>
      <c r="AA56" s="67" t="n">
        <f aca="false">IFE_cost_low!B44*3</f>
        <v>2048137.59057833</v>
      </c>
      <c r="AB56" s="67" t="n">
        <f aca="false">AA56*$AC$13</f>
        <v>18529425.1105124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low_v2_m!D45+temporary_pension_bonus_low!B45</f>
        <v>24613337.8358316</v>
      </c>
      <c r="G57" s="164" t="n">
        <f aca="false">low_v2_m!E45+temporary_pension_bonus_low!B45</f>
        <v>23603052.6583203</v>
      </c>
      <c r="H57" s="67" t="n">
        <f aca="false">F57-J57</f>
        <v>23544418.2879219</v>
      </c>
      <c r="I57" s="67" t="n">
        <f aca="false">G57-K57</f>
        <v>22566200.6968478</v>
      </c>
      <c r="J57" s="164" t="n">
        <f aca="false">low_v2_m!J45</f>
        <v>1068919.54790973</v>
      </c>
      <c r="K57" s="164" t="n">
        <f aca="false">low_v2_m!K45</f>
        <v>1036851.96147244</v>
      </c>
      <c r="L57" s="67" t="n">
        <f aca="false">H57-I57</f>
        <v>978217.591074027</v>
      </c>
      <c r="M57" s="67" t="n">
        <f aca="false">J57-K57</f>
        <v>32067.586437292</v>
      </c>
      <c r="N57" s="164" t="n">
        <f aca="false">SUM(low_v5_m!C45:J45)</f>
        <v>3886365.95941425</v>
      </c>
      <c r="O57" s="7"/>
      <c r="P57" s="7"/>
      <c r="Q57" s="67" t="n">
        <f aca="false">I57*5.5017049523</f>
        <v>124152578.128443</v>
      </c>
      <c r="R57" s="67"/>
      <c r="S57" s="67"/>
      <c r="T57" s="7"/>
      <c r="U57" s="7"/>
      <c r="V57" s="67" t="n">
        <f aca="false">K57*5.5017049523</f>
        <v>5704453.5712349</v>
      </c>
      <c r="W57" s="67" t="n">
        <f aca="false">M57*5.5017049523</f>
        <v>176426.399110358</v>
      </c>
      <c r="X57" s="67" t="n">
        <f aca="false">N57*5.1890047538+L57*5.5017049523</f>
        <v>25548236.003646</v>
      </c>
      <c r="Y57" s="67" t="n">
        <f aca="false">N57*5.1890047538</f>
        <v>20166371.4384071</v>
      </c>
      <c r="Z57" s="67" t="n">
        <f aca="false">L57*5.5017049523</f>
        <v>5381864.56523895</v>
      </c>
      <c r="AA57" s="67" t="n">
        <f aca="false">IFE_cost_low!B45*3</f>
        <v>2133885.13292803</v>
      </c>
      <c r="AB57" s="67" t="n">
        <f aca="false">AA57*$AC$13</f>
        <v>19305179.9580814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low_v2_m!D46+temporary_pension_bonus_low!B46</f>
        <v>23965900.8199635</v>
      </c>
      <c r="G58" s="162" t="n">
        <f aca="false">low_v2_m!E46+temporary_pension_bonus_low!B46</f>
        <v>22981353.5406699</v>
      </c>
      <c r="H58" s="8" t="n">
        <f aca="false">F58-J58</f>
        <v>22810329.7906896</v>
      </c>
      <c r="I58" s="8" t="n">
        <f aca="false">G58-K58</f>
        <v>21860449.6422742</v>
      </c>
      <c r="J58" s="162" t="n">
        <f aca="false">low_v2_m!J46</f>
        <v>1155571.02927394</v>
      </c>
      <c r="K58" s="162" t="n">
        <f aca="false">low_v2_m!K46</f>
        <v>1120903.89839572</v>
      </c>
      <c r="L58" s="8" t="n">
        <f aca="false">H58-I58</f>
        <v>949880.148415398</v>
      </c>
      <c r="M58" s="8" t="n">
        <f aca="false">J58-K58</f>
        <v>34667.1308782182</v>
      </c>
      <c r="N58" s="162" t="n">
        <f aca="false">SUM(low_v5_m!C46:J46)</f>
        <v>4455990.4592257</v>
      </c>
      <c r="O58" s="5"/>
      <c r="P58" s="5"/>
      <c r="Q58" s="8" t="n">
        <f aca="false">I58*5.5017049523</f>
        <v>120269744.056405</v>
      </c>
      <c r="R58" s="8"/>
      <c r="S58" s="8"/>
      <c r="T58" s="5"/>
      <c r="U58" s="5"/>
      <c r="V58" s="8" t="n">
        <f aca="false">K58*5.5017049523</f>
        <v>6166882.52885609</v>
      </c>
      <c r="W58" s="8" t="n">
        <f aca="false">M58*5.5017049523</f>
        <v>190728.325634725</v>
      </c>
      <c r="X58" s="8" t="n">
        <f aca="false">N58*5.1890047538+L58*5.5017049523</f>
        <v>28348115.9924381</v>
      </c>
      <c r="Y58" s="8" t="n">
        <f aca="false">N58*5.1890047538</f>
        <v>23122155.6758096</v>
      </c>
      <c r="Z58" s="8" t="n">
        <f aca="false">L58*5.5017049523</f>
        <v>5225960.31662845</v>
      </c>
      <c r="AA58" s="8" t="n">
        <f aca="false">IFE_cost_low!B46*3</f>
        <v>2067812.6471155</v>
      </c>
      <c r="AB58" s="8" t="n">
        <f aca="false">AA58*$AC$13</f>
        <v>18707424.6200804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low_v2_m!D47+temporary_pension_bonus_low!B47</f>
        <v>25462168.2215589</v>
      </c>
      <c r="G59" s="164" t="n">
        <f aca="false">low_v2_m!E47+temporary_pension_bonus_low!B47</f>
        <v>24415130.4492706</v>
      </c>
      <c r="H59" s="67" t="n">
        <f aca="false">F59-J59</f>
        <v>24147891.5205731</v>
      </c>
      <c r="I59" s="67" t="n">
        <f aca="false">G59-K59</f>
        <v>23140282.0493144</v>
      </c>
      <c r="J59" s="164" t="n">
        <f aca="false">low_v2_m!J47</f>
        <v>1314276.70098578</v>
      </c>
      <c r="K59" s="164" t="n">
        <f aca="false">low_v2_m!K47</f>
        <v>1274848.39995621</v>
      </c>
      <c r="L59" s="67" t="n">
        <f aca="false">H59-I59</f>
        <v>1007609.47125873</v>
      </c>
      <c r="M59" s="67" t="n">
        <f aca="false">J59-K59</f>
        <v>39428.3010295734</v>
      </c>
      <c r="N59" s="164" t="n">
        <f aca="false">SUM(low_v5_m!C47:J47)</f>
        <v>3933473.27309474</v>
      </c>
      <c r="O59" s="7"/>
      <c r="P59" s="7"/>
      <c r="Q59" s="67" t="n">
        <f aca="false">I59*5.5017049523</f>
        <v>127311004.348332</v>
      </c>
      <c r="R59" s="67"/>
      <c r="S59" s="67"/>
      <c r="T59" s="7"/>
      <c r="U59" s="7"/>
      <c r="V59" s="67" t="n">
        <f aca="false">K59*5.5017049523</f>
        <v>7013839.75547079</v>
      </c>
      <c r="W59" s="67" t="n">
        <f aca="false">M59*5.5017049523</f>
        <v>216922.879035179</v>
      </c>
      <c r="X59" s="67" t="n">
        <f aca="false">N59*5.1890047538+L59*5.5017049523</f>
        <v>25954381.5310424</v>
      </c>
      <c r="Y59" s="67" t="n">
        <f aca="false">N59*5.1890047538</f>
        <v>20410811.5130338</v>
      </c>
      <c r="Z59" s="67" t="n">
        <f aca="false">L59*5.5017049523</f>
        <v>5543570.01800854</v>
      </c>
      <c r="AA59" s="67" t="n">
        <f aca="false">IFE_cost_low!B47*3</f>
        <v>2122017.36360335</v>
      </c>
      <c r="AB59" s="67" t="n">
        <f aca="false">AA59*$AC$13</f>
        <v>19197812.6874732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low_v2_m!D48+temporary_pension_bonus_low!B48</f>
        <v>24836824.8273958</v>
      </c>
      <c r="G60" s="164" t="n">
        <f aca="false">low_v2_m!E48+temporary_pension_bonus_low!B48</f>
        <v>23814126.9074427</v>
      </c>
      <c r="H60" s="67" t="n">
        <f aca="false">F60-J60</f>
        <v>23494316.1825003</v>
      </c>
      <c r="I60" s="67" t="n">
        <f aca="false">G60-K60</f>
        <v>22511893.5218941</v>
      </c>
      <c r="J60" s="164" t="n">
        <f aca="false">low_v2_m!J48</f>
        <v>1342508.64489546</v>
      </c>
      <c r="K60" s="164" t="n">
        <f aca="false">low_v2_m!K48</f>
        <v>1302233.38554859</v>
      </c>
      <c r="L60" s="67" t="n">
        <f aca="false">H60-I60</f>
        <v>982422.660606206</v>
      </c>
      <c r="M60" s="67" t="n">
        <f aca="false">J60-K60</f>
        <v>40275.2593468637</v>
      </c>
      <c r="N60" s="164" t="n">
        <f aca="false">SUM(low_v5_m!C48:J48)</f>
        <v>3717065.15307422</v>
      </c>
      <c r="O60" s="7"/>
      <c r="P60" s="7"/>
      <c r="Q60" s="67" t="n">
        <f aca="false">I60*5.5017049523</f>
        <v>123853796.075055</v>
      </c>
      <c r="R60" s="67"/>
      <c r="S60" s="67"/>
      <c r="T60" s="7"/>
      <c r="U60" s="7"/>
      <c r="V60" s="67" t="n">
        <f aca="false">K60*5.5017049523</f>
        <v>7164503.86632309</v>
      </c>
      <c r="W60" s="67" t="n">
        <f aca="false">M60*5.5017049523</f>
        <v>221582.593803807</v>
      </c>
      <c r="X60" s="67" t="n">
        <f aca="false">N60*5.1890047538+L60*5.5017049523</f>
        <v>24692868.3665954</v>
      </c>
      <c r="Y60" s="67" t="n">
        <f aca="false">N60*5.1890047538</f>
        <v>19287868.7494865</v>
      </c>
      <c r="Z60" s="67" t="n">
        <f aca="false">L60*5.5017049523</f>
        <v>5404999.6171089</v>
      </c>
      <c r="AA60" s="67" t="n">
        <f aca="false">IFE_cost_low!B48*3</f>
        <v>2046230.430588</v>
      </c>
      <c r="AB60" s="67" t="n">
        <f aca="false">AA60*$AC$13</f>
        <v>18512171.1045427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low_v2_m!D49+temporary_pension_bonus_low!B49</f>
        <v>26078185.0780342</v>
      </c>
      <c r="G61" s="164" t="n">
        <f aca="false">low_v2_m!E49+temporary_pension_bonus_low!B49</f>
        <v>25003844.6565427</v>
      </c>
      <c r="H61" s="67" t="n">
        <f aca="false">F61-J61</f>
        <v>24618280.8785984</v>
      </c>
      <c r="I61" s="67" t="n">
        <f aca="false">G61-K61</f>
        <v>23587737.58309</v>
      </c>
      <c r="J61" s="164" t="n">
        <f aca="false">low_v2_m!J49</f>
        <v>1459904.19943575</v>
      </c>
      <c r="K61" s="164" t="n">
        <f aca="false">low_v2_m!K49</f>
        <v>1416107.07345268</v>
      </c>
      <c r="L61" s="67" t="n">
        <f aca="false">H61-I61</f>
        <v>1030543.29550837</v>
      </c>
      <c r="M61" s="67" t="n">
        <f aca="false">J61-K61</f>
        <v>43797.1259830729</v>
      </c>
      <c r="N61" s="164" t="n">
        <f aca="false">SUM(low_v5_m!C49:J49)</f>
        <v>3958825.96961062</v>
      </c>
      <c r="O61" s="7"/>
      <c r="P61" s="7"/>
      <c r="Q61" s="67" t="n">
        <f aca="false">I61*5.5017049523</f>
        <v>129772772.674439</v>
      </c>
      <c r="R61" s="67"/>
      <c r="S61" s="67"/>
      <c r="T61" s="7"/>
      <c r="U61" s="7"/>
      <c r="V61" s="67" t="n">
        <f aca="false">K61*5.5017049523</f>
        <v>7791003.29900168</v>
      </c>
      <c r="W61" s="67" t="n">
        <f aca="false">M61*5.5017049523</f>
        <v>240958.864917579</v>
      </c>
      <c r="X61" s="67" t="n">
        <f aca="false">N61*5.1890047538+L61*5.5017049523</f>
        <v>26212111.9282343</v>
      </c>
      <c r="Y61" s="67" t="n">
        <f aca="false">N61*5.1890047538</f>
        <v>20542366.7757764</v>
      </c>
      <c r="Z61" s="67" t="n">
        <f aca="false">L61*5.5017049523</f>
        <v>5669745.15245794</v>
      </c>
      <c r="AA61" s="67" t="n">
        <f aca="false">IFE_cost_low!B49*3</f>
        <v>2136691.11879368</v>
      </c>
      <c r="AB61" s="67" t="n">
        <f aca="false">AA61*$AC$13</f>
        <v>19330565.6085366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low_v2_m!D50+temporary_pension_bonus_low!B50</f>
        <v>25623849.0473598</v>
      </c>
      <c r="G62" s="162" t="n">
        <f aca="false">low_v2_m!E50+temporary_pension_bonus_low!B50</f>
        <v>24567417.0849343</v>
      </c>
      <c r="H62" s="8" t="n">
        <f aca="false">F62-J62</f>
        <v>24113956.290931</v>
      </c>
      <c r="I62" s="8" t="n">
        <f aca="false">G62-K62</f>
        <v>23102821.1111984</v>
      </c>
      <c r="J62" s="162" t="n">
        <f aca="false">low_v2_m!J50</f>
        <v>1509892.7564288</v>
      </c>
      <c r="K62" s="162" t="n">
        <f aca="false">low_v2_m!K50</f>
        <v>1464595.97373594</v>
      </c>
      <c r="L62" s="8" t="n">
        <f aca="false">H62-I62</f>
        <v>1011135.17973263</v>
      </c>
      <c r="M62" s="8" t="n">
        <f aca="false">J62-K62</f>
        <v>45296.7826928645</v>
      </c>
      <c r="N62" s="162" t="n">
        <f aca="false">SUM(low_v5_m!C50:J50)</f>
        <v>4686976.08317314</v>
      </c>
      <c r="O62" s="5"/>
      <c r="P62" s="5"/>
      <c r="Q62" s="8" t="n">
        <f aca="false">I62*5.5017049523</f>
        <v>127104905.319581</v>
      </c>
      <c r="R62" s="8"/>
      <c r="S62" s="8"/>
      <c r="T62" s="5"/>
      <c r="U62" s="5"/>
      <c r="V62" s="8" t="n">
        <f aca="false">K62*5.5017049523</f>
        <v>8057774.92182166</v>
      </c>
      <c r="W62" s="8" t="n">
        <f aca="false">M62*5.5017049523</f>
        <v>249209.53366459</v>
      </c>
      <c r="X62" s="8" t="n">
        <f aca="false">N62*5.1890047538+L62*5.5017049523</f>
        <v>29883708.6023121</v>
      </c>
      <c r="Y62" s="8" t="n">
        <f aca="false">N62*5.1890047538</f>
        <v>24320741.1765323</v>
      </c>
      <c r="Z62" s="8" t="n">
        <f aca="false">L62*5.5017049523</f>
        <v>5562967.42577975</v>
      </c>
      <c r="AA62" s="8" t="n">
        <f aca="false">IFE_cost_low!B50*3</f>
        <v>2046326.31674223</v>
      </c>
      <c r="AB62" s="8" t="n">
        <f aca="false">AA62*$AC$13</f>
        <v>18513038.5830375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low_v2_m!D51+temporary_pension_bonus_low!B51</f>
        <v>26660966.874916</v>
      </c>
      <c r="G63" s="164" t="n">
        <f aca="false">low_v2_m!E51+temporary_pension_bonus_low!B51</f>
        <v>25562051.4400912</v>
      </c>
      <c r="H63" s="67" t="n">
        <f aca="false">F63-J63</f>
        <v>25017492.9370952</v>
      </c>
      <c r="I63" s="67" t="n">
        <f aca="false">G63-K63</f>
        <v>23967881.720405</v>
      </c>
      <c r="J63" s="164" t="n">
        <f aca="false">low_v2_m!J51</f>
        <v>1643473.93782073</v>
      </c>
      <c r="K63" s="164" t="n">
        <f aca="false">low_v2_m!K51</f>
        <v>1594169.71968611</v>
      </c>
      <c r="L63" s="67" t="n">
        <f aca="false">H63-I63</f>
        <v>1049611.21669018</v>
      </c>
      <c r="M63" s="67" t="n">
        <f aca="false">J63-K63</f>
        <v>49304.2181346219</v>
      </c>
      <c r="N63" s="164" t="n">
        <f aca="false">SUM(low_v5_m!C51:J51)</f>
        <v>4149753.41086476</v>
      </c>
      <c r="O63" s="7"/>
      <c r="P63" s="7"/>
      <c r="Q63" s="67" t="n">
        <f aca="false">I63*5.5017049523</f>
        <v>131864213.557293</v>
      </c>
      <c r="R63" s="67"/>
      <c r="S63" s="67"/>
      <c r="T63" s="7"/>
      <c r="U63" s="7"/>
      <c r="V63" s="67" t="n">
        <f aca="false">K63*5.5017049523</f>
        <v>8770651.44160376</v>
      </c>
      <c r="W63" s="67" t="n">
        <f aca="false">M63*5.5017049523</f>
        <v>271257.261080529</v>
      </c>
      <c r="X63" s="67" t="n">
        <f aca="false">N63*5.1890047538+L63*5.5017049523</f>
        <v>27307741.404929</v>
      </c>
      <c r="Y63" s="67" t="n">
        <f aca="false">N63*5.1890047538</f>
        <v>21533090.176075</v>
      </c>
      <c r="Z63" s="67" t="n">
        <f aca="false">L63*5.5017049523</f>
        <v>5774651.22885397</v>
      </c>
      <c r="AA63" s="67" t="n">
        <f aca="false">IFE_cost_low!B51*3</f>
        <v>2033924.91941652</v>
      </c>
      <c r="AB63" s="67" t="n">
        <f aca="false">AA63*$AC$13</f>
        <v>18400843.5996195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low_v2_m!D52+temporary_pension_bonus_low!B52</f>
        <v>26207005.9270268</v>
      </c>
      <c r="G64" s="164" t="n">
        <f aca="false">low_v2_m!E52+temporary_pension_bonus_low!B52</f>
        <v>25126403.5553377</v>
      </c>
      <c r="H64" s="67" t="n">
        <f aca="false">F64-J64</f>
        <v>24516703.8294891</v>
      </c>
      <c r="I64" s="67" t="n">
        <f aca="false">G64-K64</f>
        <v>23486810.5207261</v>
      </c>
      <c r="J64" s="164" t="n">
        <f aca="false">low_v2_m!J52</f>
        <v>1690302.09753774</v>
      </c>
      <c r="K64" s="164" t="n">
        <f aca="false">low_v2_m!K52</f>
        <v>1639593.03461161</v>
      </c>
      <c r="L64" s="67" t="n">
        <f aca="false">H64-I64</f>
        <v>1029893.30876296</v>
      </c>
      <c r="M64" s="67" t="n">
        <f aca="false">J64-K64</f>
        <v>50709.0629261322</v>
      </c>
      <c r="N64" s="164" t="n">
        <f aca="false">SUM(low_v5_m!C52:J52)</f>
        <v>3912912.22430951</v>
      </c>
      <c r="O64" s="7"/>
      <c r="P64" s="7"/>
      <c r="Q64" s="67" t="n">
        <f aca="false">I64*5.5017049523</f>
        <v>129217501.755611</v>
      </c>
      <c r="R64" s="67"/>
      <c r="S64" s="67"/>
      <c r="T64" s="7"/>
      <c r="U64" s="7"/>
      <c r="V64" s="67" t="n">
        <f aca="false">K64*5.5017049523</f>
        <v>9020557.11827926</v>
      </c>
      <c r="W64" s="67" t="n">
        <f aca="false">M64*5.5017049523</f>
        <v>278986.302627194</v>
      </c>
      <c r="X64" s="67" t="n">
        <f aca="false">N64*5.1890047538+L64*5.5017049523</f>
        <v>25970289.250306</v>
      </c>
      <c r="Y64" s="67" t="n">
        <f aca="false">N64*5.1890047538</f>
        <v>20304120.1331442</v>
      </c>
      <c r="Z64" s="67" t="n">
        <f aca="false">L64*5.5017049523</f>
        <v>5666169.11716179</v>
      </c>
      <c r="AA64" s="67" t="n">
        <f aca="false">IFE_cost_low!B52*3</f>
        <v>1995924.57645262</v>
      </c>
      <c r="AB64" s="67" t="n">
        <f aca="false">AA64*$AC$13</f>
        <v>18057055.9008036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low_v2_m!D53+temporary_pension_bonus_low!B53</f>
        <v>27144310.9891128</v>
      </c>
      <c r="G65" s="164" t="n">
        <f aca="false">low_v2_m!E53+temporary_pension_bonus_low!B53</f>
        <v>26024535.5985888</v>
      </c>
      <c r="H65" s="67" t="n">
        <f aca="false">F65-J65</f>
        <v>25322078.6909977</v>
      </c>
      <c r="I65" s="67" t="n">
        <f aca="false">G65-K65</f>
        <v>24256970.2694172</v>
      </c>
      <c r="J65" s="164" t="n">
        <f aca="false">low_v2_m!J53</f>
        <v>1822232.29811505</v>
      </c>
      <c r="K65" s="164" t="n">
        <f aca="false">low_v2_m!K53</f>
        <v>1767565.32917159</v>
      </c>
      <c r="L65" s="67" t="n">
        <f aca="false">H65-I65</f>
        <v>1065108.42158049</v>
      </c>
      <c r="M65" s="67" t="n">
        <f aca="false">J65-K65</f>
        <v>54666.9689434515</v>
      </c>
      <c r="N65" s="164" t="n">
        <f aca="false">SUM(low_v5_m!C53:J53)</f>
        <v>4009364.43558543</v>
      </c>
      <c r="O65" s="7"/>
      <c r="P65" s="7"/>
      <c r="Q65" s="67" t="n">
        <f aca="false">I65*5.5017049523</f>
        <v>133454693.459047</v>
      </c>
      <c r="R65" s="67"/>
      <c r="S65" s="67"/>
      <c r="T65" s="7"/>
      <c r="U65" s="7"/>
      <c r="V65" s="67" t="n">
        <f aca="false">K65*5.5017049523</f>
        <v>9724622.92501714</v>
      </c>
      <c r="W65" s="67" t="n">
        <f aca="false">M65*5.5017049523</f>
        <v>300761.533763418</v>
      </c>
      <c r="X65" s="67" t="n">
        <f aca="false">N65*5.1890047538+L65*5.5017049523</f>
        <v>26664523.3937153</v>
      </c>
      <c r="Y65" s="67" t="n">
        <f aca="false">N65*5.1890047538</f>
        <v>20804611.1159695</v>
      </c>
      <c r="Z65" s="67" t="n">
        <f aca="false">L65*5.5017049523</f>
        <v>5859912.27774582</v>
      </c>
      <c r="AA65" s="67" t="n">
        <f aca="false">IFE_cost_low!B53*3</f>
        <v>2038110.27994871</v>
      </c>
      <c r="AB65" s="67" t="n">
        <f aca="false">AA65*$AC$13</f>
        <v>18438708.40172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low_v2_m!D54+temporary_pension_bonus_low!B54</f>
        <v>26978346.9163204</v>
      </c>
      <c r="G66" s="162" t="n">
        <f aca="false">low_v2_m!E54+temporary_pension_bonus_low!B54</f>
        <v>25863597.7483571</v>
      </c>
      <c r="H66" s="8" t="n">
        <f aca="false">F66-J66</f>
        <v>25104467.8225841</v>
      </c>
      <c r="I66" s="8" t="n">
        <f aca="false">G66-K66</f>
        <v>24045935.0274329</v>
      </c>
      <c r="J66" s="162" t="n">
        <f aca="false">low_v2_m!J54</f>
        <v>1873879.09373634</v>
      </c>
      <c r="K66" s="162" t="n">
        <f aca="false">low_v2_m!K54</f>
        <v>1817662.72092425</v>
      </c>
      <c r="L66" s="8" t="n">
        <f aca="false">H66-I66</f>
        <v>1058532.79515117</v>
      </c>
      <c r="M66" s="8" t="n">
        <f aca="false">J66-K66</f>
        <v>56216.37281209</v>
      </c>
      <c r="N66" s="162" t="n">
        <f aca="false">SUM(low_v5_m!C54:J54)</f>
        <v>4778964.95248892</v>
      </c>
      <c r="O66" s="5"/>
      <c r="P66" s="5"/>
      <c r="Q66" s="8" t="n">
        <f aca="false">I66*5.5017049523</f>
        <v>132293639.823112</v>
      </c>
      <c r="R66" s="8"/>
      <c r="S66" s="8"/>
      <c r="T66" s="5"/>
      <c r="U66" s="5"/>
      <c r="V66" s="8" t="n">
        <f aca="false">K66*5.5017049523</f>
        <v>10000243.99332</v>
      </c>
      <c r="W66" s="8" t="n">
        <f aca="false">M66*5.5017049523</f>
        <v>309285.896700618</v>
      </c>
      <c r="X66" s="8" t="n">
        <f aca="false">N66*5.1890047538+L66*5.5017049523</f>
        <v>30621806.9779637</v>
      </c>
      <c r="Y66" s="8" t="n">
        <f aca="false">N66*5.1890047538</f>
        <v>24798071.8567086</v>
      </c>
      <c r="Z66" s="8" t="n">
        <f aca="false">L66*5.5017049523</f>
        <v>5823735.12125514</v>
      </c>
      <c r="AA66" s="8" t="n">
        <f aca="false">IFE_cost_low!B54*3</f>
        <v>2007203.87385153</v>
      </c>
      <c r="AB66" s="8" t="n">
        <f aca="false">AA66*$AC$13</f>
        <v>18159099.2876413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low_v2_m!D55+temporary_pension_bonus_low!B55</f>
        <v>27959795.3953065</v>
      </c>
      <c r="G67" s="164" t="n">
        <f aca="false">low_v2_m!E55+temporary_pension_bonus_low!B55</f>
        <v>26803891.6866001</v>
      </c>
      <c r="H67" s="67" t="n">
        <f aca="false">F67-J67</f>
        <v>25955996.0607496</v>
      </c>
      <c r="I67" s="67" t="n">
        <f aca="false">G67-K67</f>
        <v>24860206.33208</v>
      </c>
      <c r="J67" s="164" t="n">
        <f aca="false">low_v2_m!J55</f>
        <v>2003799.33455686</v>
      </c>
      <c r="K67" s="164" t="n">
        <f aca="false">low_v2_m!K55</f>
        <v>1943685.35452015</v>
      </c>
      <c r="L67" s="67" t="n">
        <f aca="false">H67-I67</f>
        <v>1095789.72866964</v>
      </c>
      <c r="M67" s="67" t="n">
        <f aca="false">J67-K67</f>
        <v>60113.9800367055</v>
      </c>
      <c r="N67" s="164" t="n">
        <f aca="false">SUM(low_v5_m!C55:J55)</f>
        <v>4144131.6367715</v>
      </c>
      <c r="O67" s="7"/>
      <c r="P67" s="7"/>
      <c r="Q67" s="67" t="n">
        <f aca="false">I67*5.5017049523</f>
        <v>136773520.292404</v>
      </c>
      <c r="R67" s="67"/>
      <c r="S67" s="67"/>
      <c r="T67" s="7"/>
      <c r="U67" s="7"/>
      <c r="V67" s="67" t="n">
        <f aca="false">K67*5.5017049523</f>
        <v>10693583.3406765</v>
      </c>
      <c r="W67" s="67" t="n">
        <f aca="false">M67*5.5017049523</f>
        <v>330729.381670406</v>
      </c>
      <c r="X67" s="67" t="n">
        <f aca="false">N67*5.1890047538+L67*5.5017049523</f>
        <v>27532630.5404815</v>
      </c>
      <c r="Y67" s="67" t="n">
        <f aca="false">N67*5.1890047538</f>
        <v>21503918.7635803</v>
      </c>
      <c r="Z67" s="67" t="n">
        <f aca="false">L67*5.5017049523</f>
        <v>6028711.77690123</v>
      </c>
      <c r="AA67" s="67" t="n">
        <f aca="false">IFE_cost_low!B55*3</f>
        <v>2061078.04324754</v>
      </c>
      <c r="AB67" s="67" t="n">
        <f aca="false">AA67*$AC$13</f>
        <v>18646496.9077068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low_v2_m!D56+temporary_pension_bonus_low!B56</f>
        <v>27692138.0497824</v>
      </c>
      <c r="G68" s="164" t="n">
        <f aca="false">low_v2_m!E56+temporary_pension_bonus_low!B56</f>
        <v>26546593.1474228</v>
      </c>
      <c r="H68" s="67" t="n">
        <f aca="false">F68-J68</f>
        <v>25660192.9387852</v>
      </c>
      <c r="I68" s="67" t="n">
        <f aca="false">G68-K68</f>
        <v>24575606.3897556</v>
      </c>
      <c r="J68" s="164" t="n">
        <f aca="false">low_v2_m!J56</f>
        <v>2031945.11099714</v>
      </c>
      <c r="K68" s="164" t="n">
        <f aca="false">low_v2_m!K56</f>
        <v>1970986.75766723</v>
      </c>
      <c r="L68" s="67" t="n">
        <f aca="false">H68-I68</f>
        <v>1084586.54902965</v>
      </c>
      <c r="M68" s="67" t="n">
        <f aca="false">J68-K68</f>
        <v>60958.3533299149</v>
      </c>
      <c r="N68" s="164" t="n">
        <f aca="false">SUM(low_v5_m!C56:J56)</f>
        <v>3975431.13241199</v>
      </c>
      <c r="O68" s="7"/>
      <c r="P68" s="7"/>
      <c r="Q68" s="67" t="n">
        <f aca="false">I68*5.5017049523</f>
        <v>135207735.380294</v>
      </c>
      <c r="R68" s="67"/>
      <c r="S68" s="67"/>
      <c r="T68" s="7"/>
      <c r="U68" s="7"/>
      <c r="V68" s="67" t="n">
        <f aca="false">K68*5.5017049523</f>
        <v>10843787.6055755</v>
      </c>
      <c r="W68" s="67" t="n">
        <f aca="false">M68*5.5017049523</f>
        <v>335374.874399246</v>
      </c>
      <c r="X68" s="67" t="n">
        <f aca="false">N68*5.1890047538+L68*5.5017049523</f>
        <v>26595606.2324847</v>
      </c>
      <c r="Y68" s="67" t="n">
        <f aca="false">N68*5.1890047538</f>
        <v>20628531.0444903</v>
      </c>
      <c r="Z68" s="67" t="n">
        <f aca="false">L68*5.5017049523</f>
        <v>5967075.18799438</v>
      </c>
      <c r="AA68" s="67" t="n">
        <f aca="false">IFE_cost_low!B56*3</f>
        <v>1915683.96051184</v>
      </c>
      <c r="AB68" s="67" t="n">
        <f aca="false">AA68*$AC$13</f>
        <v>17331122.0129947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low_v2_m!D57+temporary_pension_bonus_low!B57</f>
        <v>28390809.0625783</v>
      </c>
      <c r="G69" s="164" t="n">
        <f aca="false">low_v2_m!E57+temporary_pension_bonus_low!B57</f>
        <v>27216368.4059663</v>
      </c>
      <c r="H69" s="67" t="n">
        <f aca="false">F69-J69</f>
        <v>26190432.5601144</v>
      </c>
      <c r="I69" s="67" t="n">
        <f aca="false">G69-K69</f>
        <v>25082003.1985763</v>
      </c>
      <c r="J69" s="164" t="n">
        <f aca="false">low_v2_m!J57</f>
        <v>2200376.50246389</v>
      </c>
      <c r="K69" s="164" t="n">
        <f aca="false">low_v2_m!K57</f>
        <v>2134365.20738997</v>
      </c>
      <c r="L69" s="67" t="n">
        <f aca="false">H69-I69</f>
        <v>1108429.36153811</v>
      </c>
      <c r="M69" s="67" t="n">
        <f aca="false">J69-K69</f>
        <v>66011.2950739171</v>
      </c>
      <c r="N69" s="164" t="n">
        <f aca="false">SUM(low_v5_m!C57:J57)</f>
        <v>4073117.23029453</v>
      </c>
      <c r="O69" s="7"/>
      <c r="P69" s="7"/>
      <c r="Q69" s="67" t="n">
        <f aca="false">I69*5.5017049523</f>
        <v>137993781.211212</v>
      </c>
      <c r="R69" s="67"/>
      <c r="S69" s="67"/>
      <c r="T69" s="7"/>
      <c r="U69" s="7"/>
      <c r="V69" s="67" t="n">
        <f aca="false">K69*5.5017049523</f>
        <v>11742647.6315142</v>
      </c>
      <c r="W69" s="67" t="n">
        <f aca="false">M69*5.5017049523</f>
        <v>363174.669015907</v>
      </c>
      <c r="X69" s="67" t="n">
        <f aca="false">N69*5.1890047538+L69*5.5017049523</f>
        <v>27233675.9784319</v>
      </c>
      <c r="Y69" s="67" t="n">
        <f aca="false">N69*5.1890047538</f>
        <v>21135424.670783</v>
      </c>
      <c r="Z69" s="67" t="n">
        <f aca="false">L69*5.5017049523</f>
        <v>6098251.30764894</v>
      </c>
      <c r="AA69" s="67" t="n">
        <f aca="false">IFE_cost_low!B57*3</f>
        <v>1899939.95343146</v>
      </c>
      <c r="AB69" s="67" t="n">
        <f aca="false">AA69*$AC$13</f>
        <v>17188686.562624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low_v2_m!D58+temporary_pension_bonus_low!B58</f>
        <v>28156905.3708931</v>
      </c>
      <c r="G70" s="162" t="n">
        <f aca="false">low_v2_m!E58+temporary_pension_bonus_low!B58</f>
        <v>26991935.4625087</v>
      </c>
      <c r="H70" s="8" t="n">
        <f aca="false">F70-J70</f>
        <v>25866567.6877936</v>
      </c>
      <c r="I70" s="8" t="n">
        <f aca="false">G70-K70</f>
        <v>24770307.9099022</v>
      </c>
      <c r="J70" s="162" t="n">
        <f aca="false">low_v2_m!J58</f>
        <v>2290337.68309955</v>
      </c>
      <c r="K70" s="162" t="n">
        <f aca="false">low_v2_m!K58</f>
        <v>2221627.55260656</v>
      </c>
      <c r="L70" s="8" t="n">
        <f aca="false">H70-I70</f>
        <v>1096259.7778914</v>
      </c>
      <c r="M70" s="8" t="n">
        <f aca="false">J70-K70</f>
        <v>68710.1304929866</v>
      </c>
      <c r="N70" s="162" t="n">
        <f aca="false">SUM(low_v5_m!C58:J58)</f>
        <v>4775321.99115655</v>
      </c>
      <c r="O70" s="5"/>
      <c r="P70" s="5"/>
      <c r="Q70" s="8" t="n">
        <f aca="false">I70*5.5017049523</f>
        <v>136278925.697905</v>
      </c>
      <c r="R70" s="8"/>
      <c r="S70" s="8"/>
      <c r="T70" s="5"/>
      <c r="U70" s="5"/>
      <c r="V70" s="8" t="n">
        <f aca="false">K70*5.5017049523</f>
        <v>12222739.3083417</v>
      </c>
      <c r="W70" s="8" t="n">
        <f aca="false">M70*5.5017049523</f>
        <v>378022.865206444</v>
      </c>
      <c r="X70" s="8" t="n">
        <f aca="false">N70*5.1890047538+L70*5.5017049523</f>
        <v>30810466.3620695</v>
      </c>
      <c r="Y70" s="8" t="n">
        <f aca="false">N70*5.1890047538</f>
        <v>24779168.513037</v>
      </c>
      <c r="Z70" s="8" t="n">
        <f aca="false">L70*5.5017049523</f>
        <v>6031297.84903242</v>
      </c>
      <c r="AA70" s="8" t="n">
        <f aca="false">IFE_cost_low!B58*3</f>
        <v>1839008.15533117</v>
      </c>
      <c r="AB70" s="8" t="n">
        <f aca="false">AA70*$AC$13</f>
        <v>16637438.8364253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low_v2_m!D59+temporary_pension_bonus_low!B59</f>
        <v>28793735.2847592</v>
      </c>
      <c r="G71" s="164" t="n">
        <f aca="false">low_v2_m!E59+temporary_pension_bonus_low!B59</f>
        <v>27602497.7640464</v>
      </c>
      <c r="H71" s="67" t="n">
        <f aca="false">F71-J71</f>
        <v>26383715.6068728</v>
      </c>
      <c r="I71" s="67" t="n">
        <f aca="false">G71-K71</f>
        <v>25264778.6764966</v>
      </c>
      <c r="J71" s="164" t="n">
        <f aca="false">low_v2_m!J59</f>
        <v>2410019.67788643</v>
      </c>
      <c r="K71" s="164" t="n">
        <f aca="false">low_v2_m!K59</f>
        <v>2337719.08754984</v>
      </c>
      <c r="L71" s="67" t="n">
        <f aca="false">H71-I71</f>
        <v>1118936.93037616</v>
      </c>
      <c r="M71" s="67" t="n">
        <f aca="false">J71-K71</f>
        <v>72300.5903365929</v>
      </c>
      <c r="N71" s="164" t="n">
        <f aca="false">SUM(low_v5_m!C59:J59)</f>
        <v>4133946.27041217</v>
      </c>
      <c r="O71" s="7"/>
      <c r="P71" s="7"/>
      <c r="Q71" s="67" t="n">
        <f aca="false">I71*5.5017049523</f>
        <v>138999357.963245</v>
      </c>
      <c r="R71" s="67"/>
      <c r="S71" s="67"/>
      <c r="T71" s="7"/>
      <c r="U71" s="7"/>
      <c r="V71" s="67" t="n">
        <f aca="false">K71*5.5017049523</f>
        <v>12861440.6810592</v>
      </c>
      <c r="W71" s="67" t="n">
        <f aca="false">M71*5.5017049523</f>
        <v>397776.515909046</v>
      </c>
      <c r="X71" s="67" t="n">
        <f aca="false">N71*5.1890047538+L71*5.5017049523</f>
        <v>27607127.7002844</v>
      </c>
      <c r="Y71" s="67" t="n">
        <f aca="false">N71*5.1890047538</f>
        <v>21451066.8491225</v>
      </c>
      <c r="Z71" s="67" t="n">
        <f aca="false">L71*5.5017049523</f>
        <v>6156060.85116188</v>
      </c>
      <c r="AA71" s="67" t="n">
        <f aca="false">IFE_cost_low!B59*3</f>
        <v>1907148.009543</v>
      </c>
      <c r="AB71" s="67" t="n">
        <f aca="false">AA71*$AC$13</f>
        <v>17253897.5799529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low_v2_m!D60+temporary_pension_bonus_low!B60</f>
        <v>28566334.3574538</v>
      </c>
      <c r="G72" s="164" t="n">
        <f aca="false">low_v2_m!E60+temporary_pension_bonus_low!B60</f>
        <v>27383304.1033954</v>
      </c>
      <c r="H72" s="67" t="n">
        <f aca="false">F72-J72</f>
        <v>26148272.4480843</v>
      </c>
      <c r="I72" s="67" t="n">
        <f aca="false">G72-K72</f>
        <v>25037784.0513071</v>
      </c>
      <c r="J72" s="164" t="n">
        <f aca="false">low_v2_m!J60</f>
        <v>2418061.90936941</v>
      </c>
      <c r="K72" s="164" t="n">
        <f aca="false">low_v2_m!K60</f>
        <v>2345520.05208832</v>
      </c>
      <c r="L72" s="67" t="n">
        <f aca="false">H72-I72</f>
        <v>1110488.39677724</v>
      </c>
      <c r="M72" s="67" t="n">
        <f aca="false">J72-K72</f>
        <v>72541.8572810823</v>
      </c>
      <c r="N72" s="164" t="n">
        <f aca="false">SUM(low_v5_m!C60:J60)</f>
        <v>3998687.95383767</v>
      </c>
      <c r="O72" s="7"/>
      <c r="P72" s="7"/>
      <c r="Q72" s="67" t="n">
        <f aca="false">I72*5.5017049523</f>
        <v>137750500.509694</v>
      </c>
      <c r="R72" s="67"/>
      <c r="S72" s="67"/>
      <c r="T72" s="7"/>
      <c r="U72" s="7"/>
      <c r="V72" s="67" t="n">
        <f aca="false">K72*5.5017049523</f>
        <v>12904359.2862933</v>
      </c>
      <c r="W72" s="67" t="n">
        <f aca="false">M72*5.5017049523</f>
        <v>399103.89545237</v>
      </c>
      <c r="X72" s="67" t="n">
        <f aca="false">N72*5.1890047538+L72*5.5017049523</f>
        <v>26858790.3134475</v>
      </c>
      <c r="Y72" s="67" t="n">
        <f aca="false">N72*5.1890047538</f>
        <v>20749210.8014265</v>
      </c>
      <c r="Z72" s="67" t="n">
        <f aca="false">L72*5.5017049523</f>
        <v>6109579.512021</v>
      </c>
      <c r="AA72" s="67" t="n">
        <f aca="false">IFE_cost_low!B60*3</f>
        <v>1855545.10293365</v>
      </c>
      <c r="AB72" s="67" t="n">
        <f aca="false">AA72*$AC$13</f>
        <v>16787047.9904032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low_v2_m!D61+temporary_pension_bonus_low!B61</f>
        <v>29026001.4624691</v>
      </c>
      <c r="G73" s="164" t="n">
        <f aca="false">low_v2_m!E61+temporary_pension_bonus_low!B61</f>
        <v>27824671.7527519</v>
      </c>
      <c r="H73" s="67" t="n">
        <f aca="false">F73-J73</f>
        <v>26474151.093693</v>
      </c>
      <c r="I73" s="67" t="n">
        <f aca="false">G73-K73</f>
        <v>25349376.8950391</v>
      </c>
      <c r="J73" s="164" t="n">
        <f aca="false">low_v2_m!J61</f>
        <v>2551850.36877609</v>
      </c>
      <c r="K73" s="164" t="n">
        <f aca="false">low_v2_m!K61</f>
        <v>2475294.8577128</v>
      </c>
      <c r="L73" s="67" t="n">
        <f aca="false">H73-I73</f>
        <v>1124774.19865393</v>
      </c>
      <c r="M73" s="67" t="n">
        <f aca="false">J73-K73</f>
        <v>76555.5110632819</v>
      </c>
      <c r="N73" s="164" t="n">
        <f aca="false">SUM(low_v5_m!C61:J61)</f>
        <v>4086630.73237704</v>
      </c>
      <c r="O73" s="7"/>
      <c r="P73" s="7"/>
      <c r="Q73" s="67" t="n">
        <f aca="false">I73*5.5017049523</f>
        <v>139464792.401156</v>
      </c>
      <c r="R73" s="67"/>
      <c r="S73" s="67"/>
      <c r="T73" s="7"/>
      <c r="U73" s="7"/>
      <c r="V73" s="67" t="n">
        <f aca="false">K73*5.5017049523</f>
        <v>13618341.9770813</v>
      </c>
      <c r="W73" s="67" t="n">
        <f aca="false">M73*5.5017049523</f>
        <v>421185.834342716</v>
      </c>
      <c r="X73" s="67" t="n">
        <f aca="false">N73*5.1890047538+L73*5.5017049523</f>
        <v>27393722.0762832</v>
      </c>
      <c r="Y73" s="67" t="n">
        <f aca="false">N73*5.1890047538</f>
        <v>21205546.2973296</v>
      </c>
      <c r="Z73" s="67" t="n">
        <f aca="false">L73*5.5017049523</f>
        <v>6188175.77895358</v>
      </c>
      <c r="AA73" s="67" t="n">
        <f aca="false">IFE_cost_low!B61*3</f>
        <v>1845807.71480843</v>
      </c>
      <c r="AB73" s="67" t="n">
        <f aca="false">AA73*$AC$13</f>
        <v>16698954.1997964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low_v2_m!D62+temporary_pension_bonus_low!B62</f>
        <v>28798134.597252</v>
      </c>
      <c r="G74" s="162" t="n">
        <f aca="false">low_v2_m!E62+temporary_pension_bonus_low!B62</f>
        <v>27606235.7795508</v>
      </c>
      <c r="H74" s="8" t="n">
        <f aca="false">F74-J74</f>
        <v>26178626.0164898</v>
      </c>
      <c r="I74" s="8" t="n">
        <f aca="false">G74-K74</f>
        <v>25065312.4562115</v>
      </c>
      <c r="J74" s="162" t="n">
        <f aca="false">low_v2_m!J62</f>
        <v>2619508.58076221</v>
      </c>
      <c r="K74" s="162" t="n">
        <f aca="false">low_v2_m!K62</f>
        <v>2540923.32333935</v>
      </c>
      <c r="L74" s="8" t="n">
        <f aca="false">H74-I74</f>
        <v>1113313.56027837</v>
      </c>
      <c r="M74" s="8" t="n">
        <f aca="false">J74-K74</f>
        <v>78585.2574228663</v>
      </c>
      <c r="N74" s="162" t="n">
        <f aca="false">SUM(low_v5_m!C62:J62)</f>
        <v>4829077.63385937</v>
      </c>
      <c r="O74" s="5"/>
      <c r="P74" s="5"/>
      <c r="Q74" s="8" t="n">
        <f aca="false">I74*5.5017049523</f>
        <v>137901953.671285</v>
      </c>
      <c r="R74" s="8"/>
      <c r="S74" s="8"/>
      <c r="T74" s="5"/>
      <c r="U74" s="5"/>
      <c r="V74" s="8" t="n">
        <f aca="false">K74*5.5017049523</f>
        <v>13979410.4314307</v>
      </c>
      <c r="W74" s="8" t="n">
        <f aca="false">M74*5.5017049523</f>
        <v>432352.899941154</v>
      </c>
      <c r="X74" s="8" t="n">
        <f aca="false">N74*5.1890047538+L74*5.5017049523</f>
        <v>31183229.5266118</v>
      </c>
      <c r="Y74" s="8" t="n">
        <f aca="false">N74*5.1890047538</f>
        <v>25058106.7985655</v>
      </c>
      <c r="Z74" s="8" t="n">
        <f aca="false">L74*5.5017049523</f>
        <v>6125122.72804628</v>
      </c>
      <c r="AA74" s="8" t="n">
        <f aca="false">IFE_cost_low!B62*3</f>
        <v>1782588.64861816</v>
      </c>
      <c r="AB74" s="8" t="n">
        <f aca="false">AA74*$AC$13</f>
        <v>16127013.6436943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low_v2_m!D63+temporary_pension_bonus_low!B63</f>
        <v>29294551.2455502</v>
      </c>
      <c r="G75" s="164" t="n">
        <f aca="false">low_v2_m!E63+temporary_pension_bonus_low!B63</f>
        <v>28082113.169958</v>
      </c>
      <c r="H75" s="67" t="n">
        <f aca="false">F75-J75</f>
        <v>26576624.8481567</v>
      </c>
      <c r="I75" s="67" t="n">
        <f aca="false">G75-K75</f>
        <v>25445724.5644863</v>
      </c>
      <c r="J75" s="164" t="n">
        <f aca="false">low_v2_m!J63</f>
        <v>2717926.39739348</v>
      </c>
      <c r="K75" s="164" t="n">
        <f aca="false">low_v2_m!K63</f>
        <v>2636388.60547167</v>
      </c>
      <c r="L75" s="67" t="n">
        <f aca="false">H75-I75</f>
        <v>1130900.28367036</v>
      </c>
      <c r="M75" s="67" t="n">
        <f aca="false">J75-K75</f>
        <v>81537.7919218047</v>
      </c>
      <c r="N75" s="164" t="n">
        <f aca="false">SUM(low_v5_m!C63:J63)</f>
        <v>4115405.66781742</v>
      </c>
      <c r="O75" s="7"/>
      <c r="P75" s="7"/>
      <c r="Q75" s="67" t="n">
        <f aca="false">I75*5.5017049523</f>
        <v>139994868.851296</v>
      </c>
      <c r="R75" s="67"/>
      <c r="S75" s="67"/>
      <c r="T75" s="7"/>
      <c r="U75" s="7"/>
      <c r="V75" s="67" t="n">
        <f aca="false">K75*5.5017049523</f>
        <v>14504632.2469108</v>
      </c>
      <c r="W75" s="67" t="n">
        <f aca="false">M75*5.5017049523</f>
        <v>448596.8736158</v>
      </c>
      <c r="X75" s="67" t="n">
        <f aca="false">N75*5.1890047538+L75*5.5017049523</f>
        <v>27576739.2653468</v>
      </c>
      <c r="Y75" s="67" t="n">
        <f aca="false">N75*5.1890047538</f>
        <v>21354859.5741201</v>
      </c>
      <c r="Z75" s="67" t="n">
        <f aca="false">L75*5.5017049523</f>
        <v>6221879.69122671</v>
      </c>
      <c r="AA75" s="67" t="n">
        <f aca="false">IFE_cost_low!B63*3</f>
        <v>1770663.76296748</v>
      </c>
      <c r="AB75" s="67" t="n">
        <f aca="false">AA75*$AC$13</f>
        <v>16019129.6437949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low_v2_m!D64+temporary_pension_bonus_low!B64</f>
        <v>28990741.992453</v>
      </c>
      <c r="G76" s="164" t="n">
        <f aca="false">low_v2_m!E64+temporary_pension_bonus_low!B64</f>
        <v>27791150.7780732</v>
      </c>
      <c r="H76" s="67" t="n">
        <f aca="false">F76-J76</f>
        <v>26294823.5247839</v>
      </c>
      <c r="I76" s="67" t="n">
        <f aca="false">G76-K76</f>
        <v>25176109.8644343</v>
      </c>
      <c r="J76" s="164" t="n">
        <f aca="false">low_v2_m!J64</f>
        <v>2695918.46766903</v>
      </c>
      <c r="K76" s="164" t="n">
        <f aca="false">low_v2_m!K64</f>
        <v>2615040.91363896</v>
      </c>
      <c r="L76" s="67" t="n">
        <f aca="false">H76-I76</f>
        <v>1118713.66034967</v>
      </c>
      <c r="M76" s="67" t="n">
        <f aca="false">J76-K76</f>
        <v>80877.5540300715</v>
      </c>
      <c r="N76" s="164" t="n">
        <f aca="false">SUM(low_v5_m!C64:J64)</f>
        <v>4054787.70699398</v>
      </c>
      <c r="O76" s="7"/>
      <c r="P76" s="7"/>
      <c r="Q76" s="67" t="n">
        <f aca="false">I76*5.5017049523</f>
        <v>138511528.320807</v>
      </c>
      <c r="R76" s="67"/>
      <c r="S76" s="67"/>
      <c r="T76" s="7"/>
      <c r="U76" s="7"/>
      <c r="V76" s="67" t="n">
        <f aca="false">K76*5.5017049523</f>
        <v>14387183.5450346</v>
      </c>
      <c r="W76" s="67" t="n">
        <f aca="false">M76*5.5017049523</f>
        <v>444964.439537155</v>
      </c>
      <c r="X76" s="67" t="n">
        <f aca="false">N76*5.1890047538+L76*5.5017049523</f>
        <v>27195145.172593</v>
      </c>
      <c r="Y76" s="67" t="n">
        <f aca="false">N76*5.1890047538</f>
        <v>21040312.6872415</v>
      </c>
      <c r="Z76" s="67" t="n">
        <f aca="false">L76*5.5017049523</f>
        <v>6154832.48535144</v>
      </c>
      <c r="AA76" s="67" t="n">
        <f aca="false">IFE_cost_low!B64*3</f>
        <v>1769192.57120532</v>
      </c>
      <c r="AB76" s="67" t="n">
        <f aca="false">AA76*$AC$13</f>
        <v>16005819.826278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low_v2_m!D65+temporary_pension_bonus_low!B65</f>
        <v>29560718.751345</v>
      </c>
      <c r="G77" s="164" t="n">
        <f aca="false">low_v2_m!E65+temporary_pension_bonus_low!B65</f>
        <v>28336947.1300024</v>
      </c>
      <c r="H77" s="67" t="n">
        <f aca="false">F77-J77</f>
        <v>26763892.387163</v>
      </c>
      <c r="I77" s="67" t="n">
        <f aca="false">G77-K77</f>
        <v>25624025.5567459</v>
      </c>
      <c r="J77" s="164" t="n">
        <f aca="false">low_v2_m!J65</f>
        <v>2796826.36418192</v>
      </c>
      <c r="K77" s="164" t="n">
        <f aca="false">low_v2_m!K65</f>
        <v>2712921.57325647</v>
      </c>
      <c r="L77" s="67" t="n">
        <f aca="false">H77-I77</f>
        <v>1139866.8304171</v>
      </c>
      <c r="M77" s="67" t="n">
        <f aca="false">J77-K77</f>
        <v>83904.7909254576</v>
      </c>
      <c r="N77" s="164" t="n">
        <f aca="false">SUM(low_v5_m!C65:J65)</f>
        <v>4151884.08927047</v>
      </c>
      <c r="O77" s="7"/>
      <c r="P77" s="7"/>
      <c r="Q77" s="67" t="n">
        <f aca="false">I77*5.5017049523</f>
        <v>140975828.303411</v>
      </c>
      <c r="R77" s="67"/>
      <c r="S77" s="67"/>
      <c r="T77" s="7"/>
      <c r="U77" s="7"/>
      <c r="V77" s="67" t="n">
        <f aca="false">K77*5.5017049523</f>
        <v>14925694.0547866</v>
      </c>
      <c r="W77" s="67" t="n">
        <f aca="false">M77*5.5017049523</f>
        <v>461619.403756286</v>
      </c>
      <c r="X77" s="67" t="n">
        <f aca="false">N77*5.1890047538+L77*5.5017049523</f>
        <v>27815357.2623193</v>
      </c>
      <c r="Y77" s="67" t="n">
        <f aca="false">N77*5.1890047538</f>
        <v>21544146.276451</v>
      </c>
      <c r="Z77" s="67" t="n">
        <f aca="false">L77*5.5017049523</f>
        <v>6271210.98586825</v>
      </c>
      <c r="AA77" s="67" t="n">
        <f aca="false">IFE_cost_low!B65*3</f>
        <v>1685226.1619312</v>
      </c>
      <c r="AB77" s="67" t="n">
        <f aca="false">AA77*$AC$13</f>
        <v>15246178.8238373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low_v2_m!D66+temporary_pension_bonus_low!B66</f>
        <v>29315162.5232689</v>
      </c>
      <c r="G78" s="162" t="n">
        <f aca="false">low_v2_m!E66+temporary_pension_bonus_low!B66</f>
        <v>28100872.3965162</v>
      </c>
      <c r="H78" s="8" t="n">
        <f aca="false">F78-J78</f>
        <v>26469884.4798739</v>
      </c>
      <c r="I78" s="8" t="n">
        <f aca="false">G78-K78</f>
        <v>25340952.6944231</v>
      </c>
      <c r="J78" s="162" t="n">
        <f aca="false">low_v2_m!J66</f>
        <v>2845278.04339495</v>
      </c>
      <c r="K78" s="162" t="n">
        <f aca="false">low_v2_m!K66</f>
        <v>2759919.70209311</v>
      </c>
      <c r="L78" s="8" t="n">
        <f aca="false">H78-I78</f>
        <v>1128931.78545087</v>
      </c>
      <c r="M78" s="8" t="n">
        <f aca="false">J78-K78</f>
        <v>85358.3413018482</v>
      </c>
      <c r="N78" s="162" t="n">
        <f aca="false">SUM(low_v5_m!C66:J66)</f>
        <v>4915802.40522728</v>
      </c>
      <c r="O78" s="5"/>
      <c r="P78" s="5"/>
      <c r="Q78" s="8" t="n">
        <f aca="false">I78*5.5017049523</f>
        <v>139418444.934908</v>
      </c>
      <c r="R78" s="8"/>
      <c r="S78" s="8"/>
      <c r="T78" s="5"/>
      <c r="U78" s="5"/>
      <c r="V78" s="8" t="n">
        <f aca="false">K78*5.5017049523</f>
        <v>15184263.892956</v>
      </c>
      <c r="W78" s="8" t="n">
        <f aca="false">M78*5.5017049523</f>
        <v>469616.409060492</v>
      </c>
      <c r="X78" s="8" t="n">
        <f aca="false">N78*5.1890047538+L78*5.5017049523</f>
        <v>31719171.6442897</v>
      </c>
      <c r="Y78" s="8" t="n">
        <f aca="false">N78*5.1890047538</f>
        <v>25508122.0494658</v>
      </c>
      <c r="Z78" s="8" t="n">
        <f aca="false">L78*5.5017049523</f>
        <v>6211049.59482392</v>
      </c>
      <c r="AA78" s="8" t="n">
        <f aca="false">IFE_cost_low!B66*3</f>
        <v>1651886.60524987</v>
      </c>
      <c r="AB78" s="8" t="n">
        <f aca="false">AA78*$AC$13</f>
        <v>14944557.0863202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low_v2_m!D67+temporary_pension_bonus_low!B67</f>
        <v>29906893.1175653</v>
      </c>
      <c r="G79" s="164" t="n">
        <f aca="false">low_v2_m!E67+temporary_pension_bonus_low!B67</f>
        <v>28667266.9691192</v>
      </c>
      <c r="H79" s="67" t="n">
        <f aca="false">F79-J79</f>
        <v>26945642.0180181</v>
      </c>
      <c r="I79" s="67" t="n">
        <f aca="false">G79-K79</f>
        <v>25794853.4025584</v>
      </c>
      <c r="J79" s="164" t="n">
        <f aca="false">low_v2_m!J67</f>
        <v>2961251.09954723</v>
      </c>
      <c r="K79" s="164" t="n">
        <f aca="false">low_v2_m!K67</f>
        <v>2872413.56656081</v>
      </c>
      <c r="L79" s="67" t="n">
        <f aca="false">H79-I79</f>
        <v>1150788.61545976</v>
      </c>
      <c r="M79" s="67" t="n">
        <f aca="false">J79-K79</f>
        <v>88837.532986417</v>
      </c>
      <c r="N79" s="164" t="n">
        <f aca="false">SUM(low_v5_m!C67:J67)</f>
        <v>4220095.8028832</v>
      </c>
      <c r="O79" s="7"/>
      <c r="P79" s="7"/>
      <c r="Q79" s="67" t="n">
        <f aca="false">I79*5.5017049523</f>
        <v>141915672.708708</v>
      </c>
      <c r="R79" s="67"/>
      <c r="S79" s="67"/>
      <c r="T79" s="7"/>
      <c r="U79" s="7"/>
      <c r="V79" s="67" t="n">
        <f aca="false">K79*5.5017049523</f>
        <v>15803171.9442013</v>
      </c>
      <c r="W79" s="67" t="n">
        <f aca="false">M79*5.5017049523</f>
        <v>488757.895181485</v>
      </c>
      <c r="X79" s="67" t="n">
        <f aca="false">N79*5.1890047538+L79*5.5017049523</f>
        <v>28229396.6073778</v>
      </c>
      <c r="Y79" s="67" t="n">
        <f aca="false">N79*5.1890047538</f>
        <v>21898097.1826524</v>
      </c>
      <c r="Z79" s="67" t="n">
        <f aca="false">L79*5.5017049523</f>
        <v>6331299.42472544</v>
      </c>
      <c r="AA79" s="67" t="n">
        <f aca="false">IFE_cost_low!B67*3</f>
        <v>1657921.43541517</v>
      </c>
      <c r="AB79" s="67" t="n">
        <f aca="false">AA79*$AC$13</f>
        <v>14999153.97186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low_v2_m!D68+temporary_pension_bonus_low!B68</f>
        <v>29622049.7984964</v>
      </c>
      <c r="G80" s="164" t="n">
        <f aca="false">low_v2_m!E68+temporary_pension_bonus_low!B68</f>
        <v>28393738.8866855</v>
      </c>
      <c r="H80" s="67" t="n">
        <f aca="false">F80-J80</f>
        <v>26632621.4975602</v>
      </c>
      <c r="I80" s="67" t="n">
        <f aca="false">G80-K80</f>
        <v>25493993.4347774</v>
      </c>
      <c r="J80" s="164" t="n">
        <f aca="false">low_v2_m!J68</f>
        <v>2989428.30093625</v>
      </c>
      <c r="K80" s="164" t="n">
        <f aca="false">low_v2_m!K68</f>
        <v>2899745.45190816</v>
      </c>
      <c r="L80" s="67" t="n">
        <f aca="false">H80-I80</f>
        <v>1138628.06278279</v>
      </c>
      <c r="M80" s="67" t="n">
        <f aca="false">J80-K80</f>
        <v>89682.8490280872</v>
      </c>
      <c r="N80" s="164" t="n">
        <f aca="false">SUM(low_v5_m!C68:J68)</f>
        <v>4079094.50128065</v>
      </c>
      <c r="O80" s="7"/>
      <c r="P80" s="7"/>
      <c r="Q80" s="67" t="n">
        <f aca="false">I80*5.5017049523</f>
        <v>140260429.934018</v>
      </c>
      <c r="R80" s="67"/>
      <c r="S80" s="67"/>
      <c r="T80" s="7"/>
      <c r="U80" s="7"/>
      <c r="V80" s="67" t="n">
        <f aca="false">K80*5.5017049523</f>
        <v>15953543.9131725</v>
      </c>
      <c r="W80" s="67" t="n">
        <f aca="false">M80*5.5017049523</f>
        <v>493408.574634201</v>
      </c>
      <c r="X80" s="67" t="n">
        <f aca="false">N80*5.1890047538+L80*5.5017049523</f>
        <v>27430836.4101846</v>
      </c>
      <c r="Y80" s="67" t="n">
        <f aca="false">N80*5.1890047538</f>
        <v>21166440.7583447</v>
      </c>
      <c r="Z80" s="67" t="n">
        <f aca="false">L80*5.5017049523</f>
        <v>6264395.65183985</v>
      </c>
      <c r="AA80" s="67" t="n">
        <f aca="false">IFE_cost_low!B68*3</f>
        <v>1570635.98091469</v>
      </c>
      <c r="AB80" s="67" t="n">
        <f aca="false">AA80*$AC$13</f>
        <v>14209485.6898834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low_v2_m!D69+temporary_pension_bonus_low!B69</f>
        <v>30016205.3468499</v>
      </c>
      <c r="G81" s="164" t="n">
        <f aca="false">low_v2_m!E69+temporary_pension_bonus_low!B69</f>
        <v>28773121.6615389</v>
      </c>
      <c r="H81" s="67" t="n">
        <f aca="false">F81-J81</f>
        <v>26889578.8174211</v>
      </c>
      <c r="I81" s="67" t="n">
        <f aca="false">G81-K81</f>
        <v>25740293.927993</v>
      </c>
      <c r="J81" s="164" t="n">
        <f aca="false">low_v2_m!J69</f>
        <v>3126626.52942879</v>
      </c>
      <c r="K81" s="164" t="n">
        <f aca="false">low_v2_m!K69</f>
        <v>3032827.73354593</v>
      </c>
      <c r="L81" s="67" t="n">
        <f aca="false">H81-I81</f>
        <v>1149284.88942813</v>
      </c>
      <c r="M81" s="67" t="n">
        <f aca="false">J81-K81</f>
        <v>93798.7958828644</v>
      </c>
      <c r="N81" s="164" t="n">
        <f aca="false">SUM(low_v5_m!C69:J69)</f>
        <v>4167618.82857015</v>
      </c>
      <c r="O81" s="7"/>
      <c r="P81" s="7"/>
      <c r="Q81" s="67" t="n">
        <f aca="false">I81*5.5017049523</f>
        <v>141615502.577297</v>
      </c>
      <c r="R81" s="67"/>
      <c r="S81" s="67"/>
      <c r="T81" s="7"/>
      <c r="U81" s="7"/>
      <c r="V81" s="67" t="n">
        <f aca="false">K81*5.5017049523</f>
        <v>16685723.3611224</v>
      </c>
      <c r="W81" s="67" t="n">
        <f aca="false">M81*5.5017049523</f>
        <v>516053.299828532</v>
      </c>
      <c r="X81" s="67" t="n">
        <f aca="false">N81*5.1890047538+L81*5.5017049523</f>
        <v>27948820.2812472</v>
      </c>
      <c r="Y81" s="67" t="n">
        <f aca="false">N81*5.1890047538</f>
        <v>21625793.9134769</v>
      </c>
      <c r="Z81" s="67" t="n">
        <f aca="false">L81*5.5017049523</f>
        <v>6323026.36777031</v>
      </c>
      <c r="AA81" s="67" t="n">
        <f aca="false">IFE_cost_low!B69*3</f>
        <v>1577128.49970646</v>
      </c>
      <c r="AB81" s="67" t="n">
        <f aca="false">AA81*$AC$13</f>
        <v>14268223.2675169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low_v2_m!D70+temporary_pension_bonus_low!B70</f>
        <v>29748598.8824065</v>
      </c>
      <c r="G82" s="162" t="n">
        <f aca="false">low_v2_m!E70+temporary_pension_bonus_low!B70</f>
        <v>28517505.8829509</v>
      </c>
      <c r="H82" s="8" t="n">
        <f aca="false">F82-J82</f>
        <v>26593019.9522652</v>
      </c>
      <c r="I82" s="8" t="n">
        <f aca="false">G82-K82</f>
        <v>25456594.3207138</v>
      </c>
      <c r="J82" s="162" t="n">
        <f aca="false">low_v2_m!J70</f>
        <v>3155578.93014128</v>
      </c>
      <c r="K82" s="162" t="n">
        <f aca="false">low_v2_m!K70</f>
        <v>3060911.56223704</v>
      </c>
      <c r="L82" s="8" t="n">
        <f aca="false">H82-I82</f>
        <v>1136425.6315514</v>
      </c>
      <c r="M82" s="8" t="n">
        <f aca="false">J82-K82</f>
        <v>94667.3679042379</v>
      </c>
      <c r="N82" s="162" t="n">
        <f aca="false">SUM(low_v5_m!C70:J70)</f>
        <v>4791177.94536238</v>
      </c>
      <c r="O82" s="5"/>
      <c r="P82" s="5"/>
      <c r="Q82" s="8" t="n">
        <f aca="false">I82*5.5017049523</f>
        <v>140054671.042963</v>
      </c>
      <c r="R82" s="8"/>
      <c r="S82" s="8"/>
      <c r="T82" s="5"/>
      <c r="U82" s="5"/>
      <c r="V82" s="8" t="n">
        <f aca="false">K82*5.5017049523</f>
        <v>16840232.3005118</v>
      </c>
      <c r="W82" s="8" t="n">
        <f aca="false">M82*5.5017049523</f>
        <v>520831.926819952</v>
      </c>
      <c r="X82" s="8" t="n">
        <f aca="false">N82*5.1890047538+L82*5.5017049523</f>
        <v>31113723.6598141</v>
      </c>
      <c r="Y82" s="8" t="n">
        <f aca="false">N82*5.1890047538</f>
        <v>24861445.1347871</v>
      </c>
      <c r="Z82" s="8" t="n">
        <f aca="false">L82*5.5017049523</f>
        <v>6252278.52502699</v>
      </c>
      <c r="AA82" s="8" t="n">
        <f aca="false">IFE_cost_low!B70*3</f>
        <v>1481420.98340101</v>
      </c>
      <c r="AB82" s="8" t="n">
        <f aca="false">AA82*$AC$13</f>
        <v>13402360.9035562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low_v2_m!D71+temporary_pension_bonus_low!B71</f>
        <v>30223633.3868303</v>
      </c>
      <c r="G83" s="164" t="n">
        <f aca="false">low_v2_m!E71+temporary_pension_bonus_low!B71</f>
        <v>28972024.6738453</v>
      </c>
      <c r="H83" s="67" t="n">
        <f aca="false">F83-J83</f>
        <v>26972412.0162401</v>
      </c>
      <c r="I83" s="67" t="n">
        <f aca="false">G83-K83</f>
        <v>25818339.9443729</v>
      </c>
      <c r="J83" s="164" t="n">
        <f aca="false">low_v2_m!J71</f>
        <v>3251221.37059012</v>
      </c>
      <c r="K83" s="164" t="n">
        <f aca="false">low_v2_m!K71</f>
        <v>3153684.72947242</v>
      </c>
      <c r="L83" s="67" t="n">
        <f aca="false">H83-I83</f>
        <v>1154072.07186728</v>
      </c>
      <c r="M83" s="67" t="n">
        <f aca="false">J83-K83</f>
        <v>97536.6411177041</v>
      </c>
      <c r="N83" s="164" t="n">
        <f aca="false">SUM(low_v5_m!C71:J71)</f>
        <v>4067322.34470813</v>
      </c>
      <c r="O83" s="7"/>
      <c r="P83" s="7"/>
      <c r="Q83" s="67" t="n">
        <f aca="false">I83*5.5017049523</f>
        <v>142044888.732121</v>
      </c>
      <c r="R83" s="67"/>
      <c r="S83" s="67"/>
      <c r="T83" s="7"/>
      <c r="U83" s="7"/>
      <c r="V83" s="67" t="n">
        <f aca="false">K83*5.5017049523</f>
        <v>17350642.8941313</v>
      </c>
      <c r="W83" s="67" t="n">
        <f aca="false">M83*5.5017049523</f>
        <v>536617.82146798</v>
      </c>
      <c r="X83" s="67" t="n">
        <f aca="false">N83*5.1890047538+L83*5.5017049523</f>
        <v>27454719.0150308</v>
      </c>
      <c r="Y83" s="67" t="n">
        <f aca="false">N83*5.1890047538</f>
        <v>21105354.9819274</v>
      </c>
      <c r="Z83" s="67" t="n">
        <f aca="false">L83*5.5017049523</f>
        <v>6349364.03310335</v>
      </c>
      <c r="AA83" s="67" t="n">
        <f aca="false">IFE_cost_low!B71*3</f>
        <v>1488731.03515649</v>
      </c>
      <c r="AB83" s="67" t="n">
        <f aca="false">AA83*$AC$13</f>
        <v>13468494.6717074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low_v2_m!D72+temporary_pension_bonus_low!B72</f>
        <v>30028742.9406488</v>
      </c>
      <c r="G84" s="164" t="n">
        <f aca="false">low_v2_m!E72+temporary_pension_bonus_low!B72</f>
        <v>28784253.4786663</v>
      </c>
      <c r="H84" s="67" t="n">
        <f aca="false">F84-J84</f>
        <v>26704215.9501918</v>
      </c>
      <c r="I84" s="67" t="n">
        <f aca="false">G84-K84</f>
        <v>25559462.297923</v>
      </c>
      <c r="J84" s="164" t="n">
        <f aca="false">low_v2_m!J72</f>
        <v>3324526.99045693</v>
      </c>
      <c r="K84" s="164" t="n">
        <f aca="false">low_v2_m!K72</f>
        <v>3224791.18074322</v>
      </c>
      <c r="L84" s="67" t="n">
        <f aca="false">H84-I84</f>
        <v>1144753.65226879</v>
      </c>
      <c r="M84" s="67" t="n">
        <f aca="false">J84-K84</f>
        <v>99735.8097137087</v>
      </c>
      <c r="N84" s="164" t="n">
        <f aca="false">SUM(low_v5_m!C72:J72)</f>
        <v>3967556.48592808</v>
      </c>
      <c r="O84" s="7"/>
      <c r="P84" s="7"/>
      <c r="Q84" s="67" t="n">
        <f aca="false">I84*5.5017049523</f>
        <v>140620620.302608</v>
      </c>
      <c r="R84" s="67"/>
      <c r="S84" s="67"/>
      <c r="T84" s="7"/>
      <c r="U84" s="7"/>
      <c r="V84" s="67" t="n">
        <f aca="false">K84*5.5017049523</f>
        <v>17741849.6092284</v>
      </c>
      <c r="W84" s="67" t="n">
        <f aca="false">M84*5.5017049523</f>
        <v>548716.998223562</v>
      </c>
      <c r="X84" s="67" t="n">
        <f aca="false">N84*5.1890047538+L84*5.5017049523</f>
        <v>26885766.3043016</v>
      </c>
      <c r="Y84" s="67" t="n">
        <f aca="false">N84*5.1890047538</f>
        <v>20587669.4664508</v>
      </c>
      <c r="Z84" s="67" t="n">
        <f aca="false">L84*5.5017049523</f>
        <v>6298096.83785071</v>
      </c>
      <c r="AA84" s="67" t="n">
        <f aca="false">IFE_cost_low!B72*3</f>
        <v>1425717.28213145</v>
      </c>
      <c r="AB84" s="67" t="n">
        <f aca="false">AA84*$AC$13</f>
        <v>12898411.5762255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low_v2_m!D73+temporary_pension_bonus_low!B73</f>
        <v>30436116.9213006</v>
      </c>
      <c r="G85" s="164" t="n">
        <f aca="false">low_v2_m!E73+temporary_pension_bonus_low!B73</f>
        <v>29174776.2666341</v>
      </c>
      <c r="H85" s="67" t="n">
        <f aca="false">F85-J85</f>
        <v>27018300.4793967</v>
      </c>
      <c r="I85" s="67" t="n">
        <f aca="false">G85-K85</f>
        <v>25859494.3179873</v>
      </c>
      <c r="J85" s="164" t="n">
        <f aca="false">low_v2_m!J73</f>
        <v>3417816.44190394</v>
      </c>
      <c r="K85" s="164" t="n">
        <f aca="false">low_v2_m!K73</f>
        <v>3315281.94864682</v>
      </c>
      <c r="L85" s="67" t="n">
        <f aca="false">H85-I85</f>
        <v>1158806.16140936</v>
      </c>
      <c r="M85" s="67" t="n">
        <f aca="false">J85-K85</f>
        <v>102534.493257118</v>
      </c>
      <c r="N85" s="164" t="n">
        <f aca="false">SUM(low_v5_m!C73:J73)</f>
        <v>4119388.9014403</v>
      </c>
      <c r="O85" s="7"/>
      <c r="P85" s="7"/>
      <c r="Q85" s="67" t="n">
        <f aca="false">I85*5.5017049523</f>
        <v>142271307.953245</v>
      </c>
      <c r="R85" s="67"/>
      <c r="S85" s="67"/>
      <c r="T85" s="7"/>
      <c r="U85" s="7"/>
      <c r="V85" s="67" t="n">
        <f aca="false">K85*5.5017049523</f>
        <v>18239703.115141</v>
      </c>
      <c r="W85" s="67" t="n">
        <f aca="false">M85*5.5017049523</f>
        <v>564114.529334257</v>
      </c>
      <c r="X85" s="67" t="n">
        <f aca="false">N85*5.1890047538+L85*5.5017049523</f>
        <v>27750938.1893063</v>
      </c>
      <c r="Y85" s="67" t="n">
        <f aca="false">N85*5.1890047538</f>
        <v>21375528.5923247</v>
      </c>
      <c r="Z85" s="67" t="n">
        <f aca="false">L85*5.5017049523</f>
        <v>6375409.59698161</v>
      </c>
      <c r="AA85" s="67" t="n">
        <f aca="false">IFE_cost_low!B73*3</f>
        <v>1399910.76007692</v>
      </c>
      <c r="AB85" s="67" t="n">
        <f aca="false">AA85*$AC$13</f>
        <v>12664940.9246579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low_v2_m!D74+temporary_pension_bonus_low!B74</f>
        <v>30184312.3432003</v>
      </c>
      <c r="G86" s="162" t="n">
        <f aca="false">low_v2_m!E74+temporary_pension_bonus_low!B74</f>
        <v>28932815.1107324</v>
      </c>
      <c r="H86" s="8" t="n">
        <f aca="false">F86-J86</f>
        <v>26736248.4553975</v>
      </c>
      <c r="I86" s="8" t="n">
        <f aca="false">G86-K86</f>
        <v>25588193.1395636</v>
      </c>
      <c r="J86" s="162" t="n">
        <f aca="false">low_v2_m!J74</f>
        <v>3448063.88780288</v>
      </c>
      <c r="K86" s="162" t="n">
        <f aca="false">low_v2_m!K74</f>
        <v>3344621.97116879</v>
      </c>
      <c r="L86" s="8" t="n">
        <f aca="false">H86-I86</f>
        <v>1148055.31583383</v>
      </c>
      <c r="M86" s="8" t="n">
        <f aca="false">J86-K86</f>
        <v>103441.916634086</v>
      </c>
      <c r="N86" s="162" t="n">
        <f aca="false">SUM(low_v5_m!C74:J74)</f>
        <v>4775649.12030754</v>
      </c>
      <c r="O86" s="5"/>
      <c r="P86" s="5"/>
      <c r="Q86" s="8" t="n">
        <f aca="false">I86*5.5017049523</f>
        <v>140778688.916346</v>
      </c>
      <c r="R86" s="8"/>
      <c r="S86" s="8"/>
      <c r="T86" s="5"/>
      <c r="U86" s="5"/>
      <c r="V86" s="8" t="n">
        <f aca="false">K86*5.5017049523</f>
        <v>18401123.2623507</v>
      </c>
      <c r="W86" s="8" t="n">
        <f aca="false">M86*5.5017049523</f>
        <v>569106.905021155</v>
      </c>
      <c r="X86" s="8" t="n">
        <f aca="false">N86*5.1890047538+L86*5.5017049523</f>
        <v>31097127.6043939</v>
      </c>
      <c r="Y86" s="8" t="n">
        <f aca="false">N86*5.1890047538</f>
        <v>24780865.9877566</v>
      </c>
      <c r="Z86" s="8" t="n">
        <f aca="false">L86*5.5017049523</f>
        <v>6316261.61663734</v>
      </c>
      <c r="AA86" s="8" t="n">
        <f aca="false">IFE_cost_low!B74*3</f>
        <v>1406745.4418528</v>
      </c>
      <c r="AB86" s="8" t="n">
        <f aca="false">AA86*$AC$13</f>
        <v>12726774.038167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low_v2_m!D75+temporary_pension_bonus_low!B75</f>
        <v>30517310.3464198</v>
      </c>
      <c r="G87" s="164" t="n">
        <f aca="false">low_v2_m!E75+temporary_pension_bonus_low!B75</f>
        <v>29252499.7039478</v>
      </c>
      <c r="H87" s="67" t="n">
        <f aca="false">F87-J87</f>
        <v>26939969.4244348</v>
      </c>
      <c r="I87" s="67" t="n">
        <f aca="false">G87-K87</f>
        <v>25782479.0096224</v>
      </c>
      <c r="J87" s="164" t="n">
        <f aca="false">low_v2_m!J75</f>
        <v>3577340.92198496</v>
      </c>
      <c r="K87" s="164" t="n">
        <f aca="false">low_v2_m!K75</f>
        <v>3470020.69432541</v>
      </c>
      <c r="L87" s="67" t="n">
        <f aca="false">H87-I87</f>
        <v>1157490.41481238</v>
      </c>
      <c r="M87" s="67" t="n">
        <f aca="false">J87-K87</f>
        <v>107320.227659549</v>
      </c>
      <c r="N87" s="164" t="n">
        <f aca="false">SUM(low_v5_m!C75:J75)</f>
        <v>4080266.63502881</v>
      </c>
      <c r="O87" s="7"/>
      <c r="P87" s="7"/>
      <c r="Q87" s="67" t="n">
        <f aca="false">I87*5.5017049523</f>
        <v>141847592.449811</v>
      </c>
      <c r="R87" s="67"/>
      <c r="S87" s="67"/>
      <c r="T87" s="7"/>
      <c r="U87" s="7"/>
      <c r="V87" s="67" t="n">
        <f aca="false">K87*5.5017049523</f>
        <v>19091030.0385536</v>
      </c>
      <c r="W87" s="67" t="n">
        <f aca="false">M87*5.5017049523</f>
        <v>590444.227996502</v>
      </c>
      <c r="X87" s="67" t="n">
        <f aca="false">N87*5.1890047538+L87*5.5017049523</f>
        <v>27540693.7133491</v>
      </c>
      <c r="Y87" s="67" t="n">
        <f aca="false">N87*5.1890047538</f>
        <v>21172522.965936</v>
      </c>
      <c r="Z87" s="67" t="n">
        <f aca="false">L87*5.5017049523</f>
        <v>6368170.74741307</v>
      </c>
      <c r="AA87" s="67" t="n">
        <f aca="false">IFE_cost_low!B75*3</f>
        <v>1357938.06991655</v>
      </c>
      <c r="AB87" s="67" t="n">
        <f aca="false">AA87*$AC$13</f>
        <v>12285215.5475198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low_v2_m!D76+temporary_pension_bonus_low!B76</f>
        <v>30200114.2179643</v>
      </c>
      <c r="G88" s="164" t="n">
        <f aca="false">low_v2_m!E76+temporary_pension_bonus_low!B76</f>
        <v>28949643.0918893</v>
      </c>
      <c r="H88" s="67" t="n">
        <f aca="false">F88-J88</f>
        <v>26568631.7473805</v>
      </c>
      <c r="I88" s="67" t="n">
        <f aca="false">G88-K88</f>
        <v>25427105.095423</v>
      </c>
      <c r="J88" s="164" t="n">
        <f aca="false">low_v2_m!J76</f>
        <v>3631482.47058378</v>
      </c>
      <c r="K88" s="164" t="n">
        <f aca="false">low_v2_m!K76</f>
        <v>3522537.99646626</v>
      </c>
      <c r="L88" s="67" t="n">
        <f aca="false">H88-I88</f>
        <v>1141526.65195747</v>
      </c>
      <c r="M88" s="67" t="n">
        <f aca="false">J88-K88</f>
        <v>108944.474117514</v>
      </c>
      <c r="N88" s="164" t="n">
        <f aca="false">SUM(low_v5_m!C76:J76)</f>
        <v>3900376.60651879</v>
      </c>
      <c r="O88" s="7"/>
      <c r="P88" s="7"/>
      <c r="Q88" s="67" t="n">
        <f aca="false">I88*5.5017049523</f>
        <v>139892430.026141</v>
      </c>
      <c r="R88" s="67"/>
      <c r="S88" s="67"/>
      <c r="T88" s="7"/>
      <c r="U88" s="7"/>
      <c r="V88" s="67" t="n">
        <f aca="false">K88*5.5017049523</f>
        <v>19379964.7398234</v>
      </c>
      <c r="W88" s="67" t="n">
        <f aca="false">M88*5.5017049523</f>
        <v>599380.352778045</v>
      </c>
      <c r="X88" s="67" t="n">
        <f aca="false">N88*5.1890047538+L88*5.5017049523</f>
        <v>26519415.5870932</v>
      </c>
      <c r="Y88" s="67" t="n">
        <f aca="false">N88*5.1890047538</f>
        <v>20239072.7528363</v>
      </c>
      <c r="Z88" s="67" t="n">
        <f aca="false">L88*5.5017049523</f>
        <v>6280342.83425688</v>
      </c>
      <c r="AA88" s="67" t="n">
        <f aca="false">IFE_cost_low!B76*3</f>
        <v>1282335.31546669</v>
      </c>
      <c r="AB88" s="67" t="n">
        <f aca="false">AA88*$AC$13</f>
        <v>11601240.2212666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low_v2_m!D77+temporary_pension_bonus_low!B77</f>
        <v>30647997.0392173</v>
      </c>
      <c r="G89" s="164" t="n">
        <f aca="false">low_v2_m!E77+temporary_pension_bonus_low!B77</f>
        <v>29378811.8029641</v>
      </c>
      <c r="H89" s="67" t="n">
        <f aca="false">F89-J89</f>
        <v>26884693.2693308</v>
      </c>
      <c r="I89" s="67" t="n">
        <f aca="false">G89-K89</f>
        <v>25728407.1461742</v>
      </c>
      <c r="J89" s="164" t="n">
        <f aca="false">low_v2_m!J77</f>
        <v>3763303.76988649</v>
      </c>
      <c r="K89" s="164" t="n">
        <f aca="false">low_v2_m!K77</f>
        <v>3650404.6567899</v>
      </c>
      <c r="L89" s="67" t="n">
        <f aca="false">H89-I89</f>
        <v>1156286.12315661</v>
      </c>
      <c r="M89" s="67" t="n">
        <f aca="false">J89-K89</f>
        <v>112899.113096595</v>
      </c>
      <c r="N89" s="164" t="n">
        <f aca="false">SUM(low_v5_m!C77:J77)</f>
        <v>4064454.65090912</v>
      </c>
      <c r="O89" s="7"/>
      <c r="P89" s="7"/>
      <c r="Q89" s="67" t="n">
        <f aca="false">I89*5.5017049523</f>
        <v>141550105.010897</v>
      </c>
      <c r="R89" s="67"/>
      <c r="S89" s="67"/>
      <c r="T89" s="7"/>
      <c r="U89" s="7"/>
      <c r="V89" s="67" t="n">
        <f aca="false">K89*5.5017049523</f>
        <v>20083449.37816</v>
      </c>
      <c r="W89" s="67" t="n">
        <f aca="false">M89*5.5017049523</f>
        <v>621137.609633816</v>
      </c>
      <c r="X89" s="67" t="n">
        <f aca="false">N89*5.1890047538+L89*5.5017049523</f>
        <v>27452019.5952184</v>
      </c>
      <c r="Y89" s="67" t="n">
        <f aca="false">N89*5.1890047538</f>
        <v>21090474.5051719</v>
      </c>
      <c r="Z89" s="67" t="n">
        <f aca="false">L89*5.5017049523</f>
        <v>6361545.09004649</v>
      </c>
      <c r="AA89" s="67" t="n">
        <f aca="false">IFE_cost_low!B77*3</f>
        <v>1265344.67347091</v>
      </c>
      <c r="AB89" s="67" t="n">
        <f aca="false">AA89*$AC$13</f>
        <v>11447526.510875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low_v2_m!D78+temporary_pension_bonus_low!B78</f>
        <v>30305066.3238282</v>
      </c>
      <c r="G90" s="162" t="n">
        <f aca="false">low_v2_m!E78+temporary_pension_bonus_low!B78</f>
        <v>29050806.2822593</v>
      </c>
      <c r="H90" s="8" t="n">
        <f aca="false">F90-J90</f>
        <v>26505667.4758621</v>
      </c>
      <c r="I90" s="8" t="n">
        <f aca="false">G90-K90</f>
        <v>25365389.3997323</v>
      </c>
      <c r="J90" s="162" t="n">
        <f aca="false">low_v2_m!J78</f>
        <v>3799398.84796604</v>
      </c>
      <c r="K90" s="162" t="n">
        <f aca="false">low_v2_m!K78</f>
        <v>3685416.88252706</v>
      </c>
      <c r="L90" s="8" t="n">
        <f aca="false">H90-I90</f>
        <v>1140278.07612986</v>
      </c>
      <c r="M90" s="8" t="n">
        <f aca="false">J90-K90</f>
        <v>113981.965438981</v>
      </c>
      <c r="N90" s="162" t="n">
        <f aca="false">SUM(low_v5_m!C78:J78)</f>
        <v>4726429.58370417</v>
      </c>
      <c r="O90" s="5"/>
      <c r="P90" s="5"/>
      <c r="Q90" s="8" t="n">
        <f aca="false">I90*5.5017049523</f>
        <v>139552888.477525</v>
      </c>
      <c r="R90" s="8"/>
      <c r="S90" s="8"/>
      <c r="T90" s="5"/>
      <c r="U90" s="5"/>
      <c r="V90" s="8" t="n">
        <f aca="false">K90*5.5017049523</f>
        <v>20276076.3138891</v>
      </c>
      <c r="W90" s="8" t="n">
        <f aca="false">M90*5.5017049523</f>
        <v>627095.14372853</v>
      </c>
      <c r="X90" s="8" t="n">
        <f aca="false">N90*5.1890047538+L90*5.5017049523</f>
        <v>30798939.1167847</v>
      </c>
      <c r="Y90" s="8" t="n">
        <f aca="false">N90*5.1890047538</f>
        <v>24525465.5783419</v>
      </c>
      <c r="Z90" s="8" t="n">
        <f aca="false">L90*5.5017049523</f>
        <v>6273473.53844277</v>
      </c>
      <c r="AA90" s="8" t="n">
        <f aca="false">IFE_cost_low!B78*3</f>
        <v>1153727.85267815</v>
      </c>
      <c r="AB90" s="8" t="n">
        <f aca="false">AA90*$AC$13</f>
        <v>10437733.2570102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low_v2_m!D79+temporary_pension_bonus_low!B79</f>
        <v>30951156.1025018</v>
      </c>
      <c r="G91" s="164" t="n">
        <f aca="false">low_v2_m!E79+temporary_pension_bonus_low!B79</f>
        <v>29671382.4145402</v>
      </c>
      <c r="H91" s="67" t="n">
        <f aca="false">F91-J91</f>
        <v>26981395.2470785</v>
      </c>
      <c r="I91" s="67" t="n">
        <f aca="false">G91-K91</f>
        <v>25820714.3847795</v>
      </c>
      <c r="J91" s="164" t="n">
        <f aca="false">low_v2_m!J79</f>
        <v>3969760.85542337</v>
      </c>
      <c r="K91" s="164" t="n">
        <f aca="false">low_v2_m!K79</f>
        <v>3850668.02976067</v>
      </c>
      <c r="L91" s="67" t="n">
        <f aca="false">H91-I91</f>
        <v>1160680.86229897</v>
      </c>
      <c r="M91" s="67" t="n">
        <f aca="false">J91-K91</f>
        <v>119092.825662701</v>
      </c>
      <c r="N91" s="164" t="n">
        <f aca="false">SUM(low_v5_m!C79:J79)</f>
        <v>3990572.75703774</v>
      </c>
      <c r="O91" s="7"/>
      <c r="P91" s="7"/>
      <c r="Q91" s="67" t="n">
        <f aca="false">I91*5.5017049523</f>
        <v>142057952.202665</v>
      </c>
      <c r="R91" s="67"/>
      <c r="S91" s="67"/>
      <c r="T91" s="7"/>
      <c r="U91" s="7"/>
      <c r="V91" s="67" t="n">
        <f aca="false">K91*5.5017049523</f>
        <v>21185239.3689976</v>
      </c>
      <c r="W91" s="67" t="n">
        <f aca="false">M91*5.5017049523</f>
        <v>655213.588731882</v>
      </c>
      <c r="X91" s="67" t="n">
        <f aca="false">N91*5.1890047538+L91*5.5017049523</f>
        <v>27092824.6548036</v>
      </c>
      <c r="Y91" s="67" t="n">
        <f aca="false">N91*5.1890047538</f>
        <v>20707101.0066536</v>
      </c>
      <c r="Z91" s="67" t="n">
        <f aca="false">L91*5.5017049523</f>
        <v>6385723.64815005</v>
      </c>
      <c r="AA91" s="67" t="n">
        <f aca="false">IFE_cost_low!B79*3</f>
        <v>1167921.71877351</v>
      </c>
      <c r="AB91" s="67" t="n">
        <f aca="false">AA91*$AC$13</f>
        <v>10566144.6391617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low_v2_m!D80+temporary_pension_bonus_low!B80</f>
        <v>30674738.8068204</v>
      </c>
      <c r="G92" s="164" t="n">
        <f aca="false">low_v2_m!E80+temporary_pension_bonus_low!B80</f>
        <v>29406409.8712434</v>
      </c>
      <c r="H92" s="67" t="n">
        <f aca="false">F92-J92</f>
        <v>26690578.0608707</v>
      </c>
      <c r="I92" s="67" t="n">
        <f aca="false">G92-K92</f>
        <v>25541773.9476721</v>
      </c>
      <c r="J92" s="164" t="n">
        <f aca="false">low_v2_m!J80</f>
        <v>3984160.74594972</v>
      </c>
      <c r="K92" s="164" t="n">
        <f aca="false">low_v2_m!K80</f>
        <v>3864635.92357122</v>
      </c>
      <c r="L92" s="67" t="n">
        <f aca="false">H92-I92</f>
        <v>1148804.11319857</v>
      </c>
      <c r="M92" s="67" t="n">
        <f aca="false">J92-K92</f>
        <v>119524.822378492</v>
      </c>
      <c r="N92" s="164" t="n">
        <f aca="false">SUM(low_v5_m!C80:J80)</f>
        <v>3883361.38122677</v>
      </c>
      <c r="O92" s="7"/>
      <c r="P92" s="7"/>
      <c r="Q92" s="67" t="n">
        <f aca="false">I92*5.5017049523</f>
        <v>140523304.218435</v>
      </c>
      <c r="R92" s="67"/>
      <c r="S92" s="67"/>
      <c r="T92" s="7"/>
      <c r="U92" s="7"/>
      <c r="V92" s="67" t="n">
        <f aca="false">K92*5.5017049523</f>
        <v>21262086.5995483</v>
      </c>
      <c r="W92" s="67" t="n">
        <f aca="false">M92*5.5017049523</f>
        <v>657590.307202527</v>
      </c>
      <c r="X92" s="67" t="n">
        <f aca="false">N92*5.1890047538+L92*5.5017049523</f>
        <v>26471161.9467162</v>
      </c>
      <c r="Y92" s="67" t="n">
        <f aca="false">N92*5.1890047538</f>
        <v>20150780.6679091</v>
      </c>
      <c r="Z92" s="67" t="n">
        <f aca="false">L92*5.5017049523</f>
        <v>6320381.27880719</v>
      </c>
      <c r="AA92" s="67" t="n">
        <f aca="false">IFE_cost_low!B80*3</f>
        <v>1143505.52297585</v>
      </c>
      <c r="AB92" s="67" t="n">
        <f aca="false">AA92*$AC$13</f>
        <v>10345252.2178725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low_v2_m!D81+temporary_pension_bonus_low!B81</f>
        <v>31091721.0859494</v>
      </c>
      <c r="G93" s="164" t="n">
        <f aca="false">low_v2_m!E81+temporary_pension_bonus_low!B81</f>
        <v>29806655.0723447</v>
      </c>
      <c r="H93" s="67" t="n">
        <f aca="false">F93-J93</f>
        <v>27026128.4498438</v>
      </c>
      <c r="I93" s="67" t="n">
        <f aca="false">G93-K93</f>
        <v>25863030.2153223</v>
      </c>
      <c r="J93" s="164" t="n">
        <f aca="false">low_v2_m!J81</f>
        <v>4065592.63610556</v>
      </c>
      <c r="K93" s="164" t="n">
        <f aca="false">low_v2_m!K81</f>
        <v>3943624.85702239</v>
      </c>
      <c r="L93" s="67" t="n">
        <f aca="false">H93-I93</f>
        <v>1163098.23452152</v>
      </c>
      <c r="M93" s="67" t="n">
        <f aca="false">J93-K93</f>
        <v>121967.779083168</v>
      </c>
      <c r="N93" s="164" t="n">
        <f aca="false">SUM(low_v5_m!C81:J81)</f>
        <v>3905242.46751031</v>
      </c>
      <c r="O93" s="7"/>
      <c r="P93" s="7"/>
      <c r="Q93" s="67" t="n">
        <f aca="false">I93*5.5017049523</f>
        <v>142290761.417123</v>
      </c>
      <c r="R93" s="67"/>
      <c r="S93" s="67"/>
      <c r="T93" s="7"/>
      <c r="U93" s="7"/>
      <c r="V93" s="67" t="n">
        <f aca="false">K93*5.5017049523</f>
        <v>21696660.4058935</v>
      </c>
      <c r="W93" s="67" t="n">
        <f aca="false">M93*5.5017049523</f>
        <v>671030.734202896</v>
      </c>
      <c r="X93" s="67" t="n">
        <f aca="false">N93*5.1890047538+L93*5.5017049523</f>
        <v>26663345.0455311</v>
      </c>
      <c r="Y93" s="67" t="n">
        <f aca="false">N93*5.1890047538</f>
        <v>20264321.7286527</v>
      </c>
      <c r="Z93" s="67" t="n">
        <f aca="false">L93*5.5017049523</f>
        <v>6399023.31687841</v>
      </c>
      <c r="AA93" s="67" t="n">
        <f aca="false">IFE_cost_low!B81*3</f>
        <v>1103227.08802516</v>
      </c>
      <c r="AB93" s="67" t="n">
        <f aca="false">AA93*$AC$13</f>
        <v>9980854.70501946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low_v2_m!D82+temporary_pension_bonus_low!B82</f>
        <v>30784000.5633608</v>
      </c>
      <c r="G94" s="162" t="n">
        <f aca="false">low_v2_m!E82+temporary_pension_bonus_low!B82</f>
        <v>29512702.7341241</v>
      </c>
      <c r="H94" s="8" t="n">
        <f aca="false">F94-J94</f>
        <v>26634106.3037787</v>
      </c>
      <c r="I94" s="8" t="n">
        <f aca="false">G94-K94</f>
        <v>25487305.3023294</v>
      </c>
      <c r="J94" s="162" t="n">
        <f aca="false">low_v2_m!J82</f>
        <v>4149894.2595821</v>
      </c>
      <c r="K94" s="162" t="n">
        <f aca="false">low_v2_m!K82</f>
        <v>4025397.43179463</v>
      </c>
      <c r="L94" s="8" t="n">
        <f aca="false">H94-I94</f>
        <v>1146801.00144929</v>
      </c>
      <c r="M94" s="8" t="n">
        <f aca="false">J94-K94</f>
        <v>124496.827787463</v>
      </c>
      <c r="N94" s="162" t="n">
        <f aca="false">SUM(low_v5_m!C82:J82)</f>
        <v>4561906.82824002</v>
      </c>
      <c r="O94" s="5"/>
      <c r="P94" s="5"/>
      <c r="Q94" s="8" t="n">
        <f aca="false">I94*5.5017049523</f>
        <v>140223633.802608</v>
      </c>
      <c r="R94" s="8"/>
      <c r="S94" s="8"/>
      <c r="T94" s="5"/>
      <c r="U94" s="5"/>
      <c r="V94" s="8" t="n">
        <f aca="false">K94*5.5017049523</f>
        <v>22146548.9854802</v>
      </c>
      <c r="W94" s="8" t="n">
        <f aca="false">M94*5.5017049523</f>
        <v>684944.813983926</v>
      </c>
      <c r="X94" s="8" t="n">
        <f aca="false">N94*5.1890047538+L94*5.5017049523</f>
        <v>29981116.9671063</v>
      </c>
      <c r="Y94" s="8" t="n">
        <f aca="false">N94*5.1890047538</f>
        <v>23671756.2181301</v>
      </c>
      <c r="Z94" s="8" t="n">
        <f aca="false">L94*5.5017049523</f>
        <v>6309360.74897618</v>
      </c>
      <c r="AA94" s="8" t="n">
        <f aca="false">IFE_cost_low!B82*3</f>
        <v>1011612.83365009</v>
      </c>
      <c r="AB94" s="8" t="n">
        <f aca="false">AA94*$AC$13</f>
        <v>9152023.93051126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low_v2_m!D83+temporary_pension_bonus_low!B83</f>
        <v>31314964.7844269</v>
      </c>
      <c r="G95" s="164" t="n">
        <f aca="false">low_v2_m!E83+temporary_pension_bonus_low!B83</f>
        <v>30021791.8171241</v>
      </c>
      <c r="H95" s="67" t="n">
        <f aca="false">F95-J95</f>
        <v>27016960.5630211</v>
      </c>
      <c r="I95" s="67" t="n">
        <f aca="false">G95-K95</f>
        <v>25852727.7223604</v>
      </c>
      <c r="J95" s="164" t="n">
        <f aca="false">low_v2_m!J83</f>
        <v>4298004.22140581</v>
      </c>
      <c r="K95" s="164" t="n">
        <f aca="false">low_v2_m!K83</f>
        <v>4169064.09476364</v>
      </c>
      <c r="L95" s="67" t="n">
        <f aca="false">H95-I95</f>
        <v>1164232.84066067</v>
      </c>
      <c r="M95" s="67" t="n">
        <f aca="false">J95-K95</f>
        <v>128940.126642175</v>
      </c>
      <c r="N95" s="164" t="n">
        <f aca="false">SUM(low_v5_m!C83:J83)</f>
        <v>3906107.44242474</v>
      </c>
      <c r="O95" s="7"/>
      <c r="P95" s="7"/>
      <c r="Q95" s="67" t="n">
        <f aca="false">I95*5.5017049523</f>
        <v>142234080.140574</v>
      </c>
      <c r="R95" s="67"/>
      <c r="S95" s="67"/>
      <c r="T95" s="7"/>
      <c r="U95" s="7"/>
      <c r="V95" s="67" t="n">
        <f aca="false">K95*5.5017049523</f>
        <v>22936960.5766172</v>
      </c>
      <c r="W95" s="67" t="n">
        <f aca="false">M95*5.5017049523</f>
        <v>709390.533297443</v>
      </c>
      <c r="X95" s="67" t="n">
        <f aca="false">N95*5.1890047538+L95*5.5017049523</f>
        <v>26674075.6726886</v>
      </c>
      <c r="Y95" s="67" t="n">
        <f aca="false">N95*5.1890047538</f>
        <v>20268810.0875955</v>
      </c>
      <c r="Z95" s="67" t="n">
        <f aca="false">L95*5.5017049523</f>
        <v>6405265.5850931</v>
      </c>
      <c r="AA95" s="67" t="n">
        <f aca="false">IFE_cost_low!B83*3</f>
        <v>972057.282366622</v>
      </c>
      <c r="AB95" s="67" t="n">
        <f aca="false">AA95*$AC$13</f>
        <v>8794166.31948767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low_v2_m!D84+temporary_pension_bonus_low!B84</f>
        <v>30985829.1327253</v>
      </c>
      <c r="G96" s="164" t="n">
        <f aca="false">low_v2_m!E84+temporary_pension_bonus_low!B84</f>
        <v>29707131.3131296</v>
      </c>
      <c r="H96" s="67" t="n">
        <f aca="false">F96-J96</f>
        <v>26689724.0825264</v>
      </c>
      <c r="I96" s="67" t="n">
        <f aca="false">G96-K96</f>
        <v>25539909.4144367</v>
      </c>
      <c r="J96" s="164" t="n">
        <f aca="false">low_v2_m!J84</f>
        <v>4296105.05019891</v>
      </c>
      <c r="K96" s="164" t="n">
        <f aca="false">low_v2_m!K84</f>
        <v>4167221.89869295</v>
      </c>
      <c r="L96" s="67" t="n">
        <f aca="false">H96-I96</f>
        <v>1149814.66808974</v>
      </c>
      <c r="M96" s="67" t="n">
        <f aca="false">J96-K96</f>
        <v>128883.151505966</v>
      </c>
      <c r="N96" s="164" t="n">
        <f aca="false">SUM(low_v5_m!C84:J84)</f>
        <v>3808233.31404959</v>
      </c>
      <c r="O96" s="7"/>
      <c r="P96" s="7"/>
      <c r="Q96" s="67" t="n">
        <f aca="false">I96*5.5017049523</f>
        <v>140513046.1067</v>
      </c>
      <c r="R96" s="67"/>
      <c r="S96" s="67"/>
      <c r="T96" s="7"/>
      <c r="U96" s="7"/>
      <c r="V96" s="67" t="n">
        <f aca="false">K96*5.5017049523</f>
        <v>22926825.357372</v>
      </c>
      <c r="W96" s="67" t="n">
        <f aca="false">M96*5.5017049523</f>
        <v>709077.072908405</v>
      </c>
      <c r="X96" s="67" t="n">
        <f aca="false">N96*5.1890047538+L96*5.5017049523</f>
        <v>26086881.8238393</v>
      </c>
      <c r="Y96" s="67" t="n">
        <f aca="false">N96*5.1890047538</f>
        <v>19760940.7701828</v>
      </c>
      <c r="Z96" s="67" t="n">
        <f aca="false">L96*5.5017049523</f>
        <v>6325941.05365648</v>
      </c>
      <c r="AA96" s="67" t="n">
        <f aca="false">IFE_cost_low!B84*3</f>
        <v>965877.922827116</v>
      </c>
      <c r="AB96" s="67" t="n">
        <f aca="false">AA96*$AC$13</f>
        <v>8738261.88203926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low_v2_m!D85+temporary_pension_bonus_low!B85</f>
        <v>31411383.0884102</v>
      </c>
      <c r="G97" s="164" t="n">
        <f aca="false">low_v2_m!E85+temporary_pension_bonus_low!B85</f>
        <v>30115434.0213645</v>
      </c>
      <c r="H97" s="67" t="n">
        <f aca="false">F97-J97</f>
        <v>27009165.317396</v>
      </c>
      <c r="I97" s="67" t="n">
        <f aca="false">G97-K97</f>
        <v>25845282.7834807</v>
      </c>
      <c r="J97" s="164" t="n">
        <f aca="false">low_v2_m!J85</f>
        <v>4402217.77101422</v>
      </c>
      <c r="K97" s="164" t="n">
        <f aca="false">low_v2_m!K85</f>
        <v>4270151.2378838</v>
      </c>
      <c r="L97" s="67" t="n">
        <f aca="false">H97-I97</f>
        <v>1163882.53391528</v>
      </c>
      <c r="M97" s="67" t="n">
        <f aca="false">J97-K97</f>
        <v>132066.533130425</v>
      </c>
      <c r="N97" s="164" t="n">
        <f aca="false">SUM(low_v5_m!C85:J85)</f>
        <v>3882912.99884017</v>
      </c>
      <c r="O97" s="7"/>
      <c r="P97" s="7"/>
      <c r="Q97" s="67" t="n">
        <f aca="false">I97*5.5017049523</f>
        <v>142193120.28347</v>
      </c>
      <c r="R97" s="67"/>
      <c r="S97" s="67"/>
      <c r="T97" s="7"/>
      <c r="U97" s="7"/>
      <c r="V97" s="67" t="n">
        <f aca="false">K97*5.5017049523</f>
        <v>23493112.2125353</v>
      </c>
      <c r="W97" s="67" t="n">
        <f aca="false">M97*5.5017049523</f>
        <v>726591.099356751</v>
      </c>
      <c r="X97" s="67" t="n">
        <f aca="false">N97*5.1890047538+L97*5.5017049523</f>
        <v>26551792.3103106</v>
      </c>
      <c r="Y97" s="67" t="n">
        <f aca="false">N97*5.1890047538</f>
        <v>20148454.0095735</v>
      </c>
      <c r="Z97" s="67" t="n">
        <f aca="false">L97*5.5017049523</f>
        <v>6403338.30073716</v>
      </c>
      <c r="AA97" s="67" t="n">
        <f aca="false">IFE_cost_low!B85*3</f>
        <v>915383.595693065</v>
      </c>
      <c r="AB97" s="67" t="n">
        <f aca="false">AA97*$AC$13</f>
        <v>8281441.57004454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low_v2_m!D86+temporary_pension_bonus_low!B86</f>
        <v>31166569.5601024</v>
      </c>
      <c r="G98" s="162" t="n">
        <f aca="false">low_v2_m!E86+temporary_pension_bonus_low!B86</f>
        <v>29879725.1418089</v>
      </c>
      <c r="H98" s="8" t="n">
        <f aca="false">F98-J98</f>
        <v>26741539.1105114</v>
      </c>
      <c r="I98" s="8" t="n">
        <f aca="false">G98-K98</f>
        <v>25587445.6057056</v>
      </c>
      <c r="J98" s="162" t="n">
        <f aca="false">low_v2_m!J86</f>
        <v>4425030.44959105</v>
      </c>
      <c r="K98" s="162" t="n">
        <f aca="false">low_v2_m!K86</f>
        <v>4292279.53610331</v>
      </c>
      <c r="L98" s="8" t="n">
        <f aca="false">H98-I98</f>
        <v>1154093.50480574</v>
      </c>
      <c r="M98" s="8" t="n">
        <f aca="false">J98-K98</f>
        <v>132750.913487731</v>
      </c>
      <c r="N98" s="162" t="n">
        <f aca="false">SUM(low_v5_m!C86:J86)</f>
        <v>4627220.16730312</v>
      </c>
      <c r="O98" s="5"/>
      <c r="P98" s="5"/>
      <c r="Q98" s="8" t="n">
        <f aca="false">I98*5.5017049523</f>
        <v>140774576.205618</v>
      </c>
      <c r="R98" s="8"/>
      <c r="S98" s="8"/>
      <c r="T98" s="5"/>
      <c r="U98" s="5"/>
      <c r="V98" s="8" t="n">
        <f aca="false">K98*5.5017049523</f>
        <v>23614855.5804355</v>
      </c>
      <c r="W98" s="8" t="n">
        <f aca="false">M98*5.5017049523</f>
        <v>730356.358157801</v>
      </c>
      <c r="X98" s="8" t="n">
        <f aca="false">N98*5.1890047538+L98*5.5017049523</f>
        <v>30360149.3958221</v>
      </c>
      <c r="Y98" s="8" t="n">
        <f aca="false">N98*5.1890047538</f>
        <v>24010667.4450151</v>
      </c>
      <c r="Z98" s="8" t="n">
        <f aca="false">L98*5.5017049523</f>
        <v>6349481.95080698</v>
      </c>
      <c r="AA98" s="8" t="n">
        <f aca="false">IFE_cost_low!B86*3</f>
        <v>885129.294567496</v>
      </c>
      <c r="AB98" s="8" t="n">
        <f aca="false">AA98*$AC$13</f>
        <v>8007732.02555109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low_v2_m!D87+temporary_pension_bonus_low!B87</f>
        <v>31581147.9651021</v>
      </c>
      <c r="G99" s="164" t="n">
        <f aca="false">low_v2_m!E87+temporary_pension_bonus_low!B87</f>
        <v>30278615.0218195</v>
      </c>
      <c r="H99" s="67" t="n">
        <f aca="false">F99-J99</f>
        <v>27020795.523</v>
      </c>
      <c r="I99" s="67" t="n">
        <f aca="false">G99-K99</f>
        <v>25855073.1529805</v>
      </c>
      <c r="J99" s="164" t="n">
        <f aca="false">low_v2_m!J87</f>
        <v>4560352.44210209</v>
      </c>
      <c r="K99" s="164" t="n">
        <f aca="false">low_v2_m!K87</f>
        <v>4423541.86883902</v>
      </c>
      <c r="L99" s="67" t="n">
        <f aca="false">H99-I99</f>
        <v>1165722.37001953</v>
      </c>
      <c r="M99" s="67" t="n">
        <f aca="false">J99-K99</f>
        <v>136810.573263061</v>
      </c>
      <c r="N99" s="164" t="n">
        <f aca="false">SUM(low_v5_m!C87:J87)</f>
        <v>3858027.90661675</v>
      </c>
      <c r="O99" s="7"/>
      <c r="P99" s="7"/>
      <c r="Q99" s="67" t="n">
        <f aca="false">I99*5.5017049523</f>
        <v>142246984.007832</v>
      </c>
      <c r="R99" s="67"/>
      <c r="S99" s="67"/>
      <c r="T99" s="7"/>
      <c r="U99" s="7"/>
      <c r="V99" s="67" t="n">
        <f aca="false">K99*5.5017049523</f>
        <v>24337022.2064981</v>
      </c>
      <c r="W99" s="67" t="n">
        <f aca="false">M99*5.5017049523</f>
        <v>752691.408448386</v>
      </c>
      <c r="X99" s="67" t="n">
        <f aca="false">N99*5.1890047538+L99*5.5017049523</f>
        <v>26432785.6838707</v>
      </c>
      <c r="Y99" s="67" t="n">
        <f aca="false">N99*5.1890047538</f>
        <v>20019325.1477274</v>
      </c>
      <c r="Z99" s="67" t="n">
        <f aca="false">L99*5.5017049523</f>
        <v>6413460.53614332</v>
      </c>
      <c r="AA99" s="67" t="n">
        <f aca="false">IFE_cost_low!B87*3</f>
        <v>886724.63206883</v>
      </c>
      <c r="AB99" s="67" t="n">
        <f aca="false">AA99*$AC$13</f>
        <v>8022164.98498357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low_v2_m!D88+temporary_pension_bonus_low!B88</f>
        <v>31215488.6269802</v>
      </c>
      <c r="G100" s="164" t="n">
        <f aca="false">low_v2_m!E88+temporary_pension_bonus_low!B88</f>
        <v>29928970.4522324</v>
      </c>
      <c r="H100" s="67" t="n">
        <f aca="false">F100-J100</f>
        <v>26597459.7382465</v>
      </c>
      <c r="I100" s="67" t="n">
        <f aca="false">G100-K100</f>
        <v>25449482.4301607</v>
      </c>
      <c r="J100" s="164" t="n">
        <f aca="false">low_v2_m!J88</f>
        <v>4618028.88873371</v>
      </c>
      <c r="K100" s="164" t="n">
        <f aca="false">low_v2_m!K88</f>
        <v>4479488.02207169</v>
      </c>
      <c r="L100" s="67" t="n">
        <f aca="false">H100-I100</f>
        <v>1147977.30808576</v>
      </c>
      <c r="M100" s="67" t="n">
        <f aca="false">J100-K100</f>
        <v>138540.866662011</v>
      </c>
      <c r="N100" s="164" t="n">
        <f aca="false">SUM(low_v5_m!C88:J88)</f>
        <v>3680691.1811069</v>
      </c>
      <c r="O100" s="7"/>
      <c r="P100" s="7"/>
      <c r="Q100" s="67" t="n">
        <f aca="false">I100*5.5017049523</f>
        <v>140015543.519487</v>
      </c>
      <c r="R100" s="67"/>
      <c r="S100" s="67"/>
      <c r="T100" s="7"/>
      <c r="U100" s="7"/>
      <c r="V100" s="67" t="n">
        <f aca="false">K100*5.5017049523</f>
        <v>24644821.4348004</v>
      </c>
      <c r="W100" s="67" t="n">
        <f aca="false">M100*5.5017049523</f>
        <v>762210.972210323</v>
      </c>
      <c r="X100" s="67" t="n">
        <f aca="false">N100*5.1890047538+L100*5.5017049523</f>
        <v>25414956.4770569</v>
      </c>
      <c r="Y100" s="67" t="n">
        <f aca="false">N100*5.1890047538</f>
        <v>19099124.0360334</v>
      </c>
      <c r="Z100" s="67" t="n">
        <f aca="false">L100*5.5017049523</f>
        <v>6315832.44102346</v>
      </c>
      <c r="AA100" s="67" t="n">
        <f aca="false">IFE_cost_low!B88*3</f>
        <v>898559.418988517</v>
      </c>
      <c r="AB100" s="67" t="n">
        <f aca="false">AA100*$AC$13</f>
        <v>8129233.8649924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low_v2_m!D89+temporary_pension_bonus_low!B89</f>
        <v>31558260.2131307</v>
      </c>
      <c r="G101" s="164" t="n">
        <f aca="false">low_v2_m!E89+temporary_pension_bonus_low!B89</f>
        <v>30258006.9015604</v>
      </c>
      <c r="H101" s="67" t="n">
        <f aca="false">F101-J101</f>
        <v>26826921.6775435</v>
      </c>
      <c r="I101" s="67" t="n">
        <f aca="false">G101-K101</f>
        <v>25668608.5220408</v>
      </c>
      <c r="J101" s="164" t="n">
        <f aca="false">low_v2_m!J89</f>
        <v>4731338.53558723</v>
      </c>
      <c r="K101" s="164" t="n">
        <f aca="false">low_v2_m!K89</f>
        <v>4589398.37951961</v>
      </c>
      <c r="L101" s="67" t="n">
        <f aca="false">H101-I101</f>
        <v>1158313.15550269</v>
      </c>
      <c r="M101" s="67" t="n">
        <f aca="false">J101-K101</f>
        <v>141940.156067618</v>
      </c>
      <c r="N101" s="164" t="n">
        <f aca="false">SUM(low_v5_m!C89:J89)</f>
        <v>3756682.68375736</v>
      </c>
      <c r="O101" s="7"/>
      <c r="P101" s="7"/>
      <c r="Q101" s="67" t="n">
        <f aca="false">I101*5.5017049523</f>
        <v>141221110.624362</v>
      </c>
      <c r="R101" s="67"/>
      <c r="S101" s="67"/>
      <c r="T101" s="7"/>
      <c r="U101" s="7"/>
      <c r="V101" s="67" t="n">
        <f aca="false">K101*5.5017049523</f>
        <v>25249515.7926807</v>
      </c>
      <c r="W101" s="67" t="n">
        <f aca="false">M101*5.5017049523</f>
        <v>780912.85956745</v>
      </c>
      <c r="X101" s="67" t="n">
        <f aca="false">N101*5.1890047538+L101*5.5017049523</f>
        <v>25866141.5284785</v>
      </c>
      <c r="Y101" s="67" t="n">
        <f aca="false">N101*5.1890047538</f>
        <v>19493444.3045351</v>
      </c>
      <c r="Z101" s="67" t="n">
        <f aca="false">L101*5.5017049523</f>
        <v>6372697.2239434</v>
      </c>
      <c r="AA101" s="67" t="n">
        <f aca="false">IFE_cost_low!B89*3</f>
        <v>874696.981809174</v>
      </c>
      <c r="AB101" s="67" t="n">
        <f aca="false">AA101*$AC$13</f>
        <v>7913351.27746365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low_v2_m!D90+temporary_pension_bonus_low!B90</f>
        <v>31190745.7056153</v>
      </c>
      <c r="G102" s="162" t="n">
        <f aca="false">low_v2_m!E90+temporary_pension_bonus_low!B90</f>
        <v>29907871.6300587</v>
      </c>
      <c r="H102" s="8" t="n">
        <f aca="false">F102-J102</f>
        <v>26411178.9020958</v>
      </c>
      <c r="I102" s="8" t="n">
        <f aca="false">G102-K102</f>
        <v>25271691.8306448</v>
      </c>
      <c r="J102" s="162" t="n">
        <f aca="false">low_v2_m!J90</f>
        <v>4779566.80351947</v>
      </c>
      <c r="K102" s="162" t="n">
        <f aca="false">low_v2_m!K90</f>
        <v>4636179.79941388</v>
      </c>
      <c r="L102" s="8" t="n">
        <f aca="false">H102-I102</f>
        <v>1139487.07145097</v>
      </c>
      <c r="M102" s="8" t="n">
        <f aca="false">J102-K102</f>
        <v>143387.004105584</v>
      </c>
      <c r="N102" s="162" t="n">
        <f aca="false">SUM(low_v5_m!C90:J90)</f>
        <v>4431072.92572571</v>
      </c>
      <c r="O102" s="5"/>
      <c r="P102" s="5"/>
      <c r="Q102" s="8" t="n">
        <f aca="false">I102*5.5017049523</f>
        <v>139037392.097658</v>
      </c>
      <c r="R102" s="8"/>
      <c r="S102" s="8"/>
      <c r="T102" s="5"/>
      <c r="U102" s="5"/>
      <c r="V102" s="8" t="n">
        <f aca="false">K102*5.5017049523</f>
        <v>25506893.3621886</v>
      </c>
      <c r="W102" s="8" t="n">
        <f aca="false">M102*5.5017049523</f>
        <v>788872.990583151</v>
      </c>
      <c r="X102" s="8" t="n">
        <f aca="false">N102*5.1890047538+L102*5.5017049523</f>
        <v>29261980.1401088</v>
      </c>
      <c r="Y102" s="8" t="n">
        <f aca="false">N102*5.1890047538</f>
        <v>22992858.4760252</v>
      </c>
      <c r="Z102" s="8" t="n">
        <f aca="false">L102*5.5017049523</f>
        <v>6269121.66408363</v>
      </c>
      <c r="AA102" s="8" t="n">
        <f aca="false">IFE_cost_low!B90*3</f>
        <v>814750.389067834</v>
      </c>
      <c r="AB102" s="8" t="n">
        <f aca="false">AA102*$AC$13</f>
        <v>7371016.66774762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low_v2_m!D91+temporary_pension_bonus_low!B91</f>
        <v>31604538.5646046</v>
      </c>
      <c r="G103" s="164" t="n">
        <f aca="false">low_v2_m!E91+temporary_pension_bonus_low!B91</f>
        <v>30306288.0701681</v>
      </c>
      <c r="H103" s="67" t="n">
        <f aca="false">F103-J103</f>
        <v>26672821.8670336</v>
      </c>
      <c r="I103" s="67" t="n">
        <f aca="false">G103-K103</f>
        <v>25522522.8735242</v>
      </c>
      <c r="J103" s="164" t="n">
        <f aca="false">low_v2_m!J91</f>
        <v>4931716.69757103</v>
      </c>
      <c r="K103" s="164" t="n">
        <f aca="false">low_v2_m!K91</f>
        <v>4783765.1966439</v>
      </c>
      <c r="L103" s="67" t="n">
        <f aca="false">H103-I103</f>
        <v>1150298.99350936</v>
      </c>
      <c r="M103" s="67" t="n">
        <f aca="false">J103-K103</f>
        <v>147951.500927131</v>
      </c>
      <c r="N103" s="164" t="n">
        <f aca="false">SUM(low_v5_m!C91:J91)</f>
        <v>3736129.3318639</v>
      </c>
      <c r="O103" s="7"/>
      <c r="P103" s="7"/>
      <c r="Q103" s="67" t="n">
        <f aca="false">I103*5.5017049523</f>
        <v>140417390.488458</v>
      </c>
      <c r="R103" s="67"/>
      <c r="S103" s="67"/>
      <c r="T103" s="7"/>
      <c r="U103" s="7"/>
      <c r="V103" s="67" t="n">
        <f aca="false">K103*5.5017049523</f>
        <v>26318864.6730161</v>
      </c>
      <c r="W103" s="67" t="n">
        <f aca="false">M103*5.5017049523</f>
        <v>813985.505351013</v>
      </c>
      <c r="X103" s="67" t="n">
        <f aca="false">N103*5.1890047538+L103*5.5017049523</f>
        <v>25715398.5330696</v>
      </c>
      <c r="Y103" s="67" t="n">
        <f aca="false">N103*5.1890047538</f>
        <v>19386792.8638534</v>
      </c>
      <c r="Z103" s="67" t="n">
        <f aca="false">L103*5.5017049523</f>
        <v>6328605.66921617</v>
      </c>
      <c r="AA103" s="67" t="n">
        <f aca="false">IFE_cost_low!B91*3</f>
        <v>823027.943285964</v>
      </c>
      <c r="AB103" s="67" t="n">
        <f aca="false">AA103*$AC$13</f>
        <v>7445903.39493265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low_v2_m!D92+temporary_pension_bonus_low!B92</f>
        <v>31283193.7961244</v>
      </c>
      <c r="G104" s="164" t="n">
        <f aca="false">low_v2_m!E92+temporary_pension_bonus_low!B92</f>
        <v>29999204.6074804</v>
      </c>
      <c r="H104" s="67" t="n">
        <f aca="false">F104-J104</f>
        <v>26272026.9026458</v>
      </c>
      <c r="I104" s="67" t="n">
        <f aca="false">G104-K104</f>
        <v>25138372.7208062</v>
      </c>
      <c r="J104" s="164" t="n">
        <f aca="false">low_v2_m!J92</f>
        <v>5011166.89347851</v>
      </c>
      <c r="K104" s="164" t="n">
        <f aca="false">low_v2_m!K92</f>
        <v>4860831.88667416</v>
      </c>
      <c r="L104" s="67" t="n">
        <f aca="false">H104-I104</f>
        <v>1133654.18183962</v>
      </c>
      <c r="M104" s="67" t="n">
        <f aca="false">J104-K104</f>
        <v>150335.006804355</v>
      </c>
      <c r="N104" s="164" t="n">
        <f aca="false">SUM(low_v5_m!C92:J92)</f>
        <v>3775009.39279854</v>
      </c>
      <c r="O104" s="7"/>
      <c r="P104" s="7"/>
      <c r="Q104" s="67" t="n">
        <f aca="false">I104*5.5017049523</f>
        <v>138303909.690823</v>
      </c>
      <c r="R104" s="67"/>
      <c r="S104" s="67"/>
      <c r="T104" s="7"/>
      <c r="U104" s="7"/>
      <c r="V104" s="67" t="n">
        <f aca="false">K104*5.5017049523</f>
        <v>26742862.863213</v>
      </c>
      <c r="W104" s="67" t="n">
        <f aca="false">M104*5.5017049523</f>
        <v>827098.851439576</v>
      </c>
      <c r="X104" s="67" t="n">
        <f aca="false">N104*5.1890047538+L104*5.5017049523</f>
        <v>25825572.5112939</v>
      </c>
      <c r="Y104" s="67" t="n">
        <f aca="false">N104*5.1890047538</f>
        <v>19588541.6848713</v>
      </c>
      <c r="Z104" s="67" t="n">
        <f aca="false">L104*5.5017049523</f>
        <v>6237030.82642266</v>
      </c>
      <c r="AA104" s="67" t="n">
        <f aca="false">IFE_cost_low!B92*3</f>
        <v>798413.048660071</v>
      </c>
      <c r="AB104" s="67" t="n">
        <f aca="false">AA104*$AC$13</f>
        <v>7223213.3526856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low_v2_m!D93+temporary_pension_bonus_low!B93</f>
        <v>31885911.1935825</v>
      </c>
      <c r="G105" s="164" t="n">
        <f aca="false">low_v2_m!E93+temporary_pension_bonus_low!B93</f>
        <v>30578572.8229199</v>
      </c>
      <c r="H105" s="67" t="n">
        <f aca="false">F105-J105</f>
        <v>26656305.1050848</v>
      </c>
      <c r="I105" s="67" t="n">
        <f aca="false">G105-K105</f>
        <v>25505854.9170771</v>
      </c>
      <c r="J105" s="164" t="n">
        <f aca="false">low_v2_m!J93</f>
        <v>5229606.08849776</v>
      </c>
      <c r="K105" s="164" t="n">
        <f aca="false">low_v2_m!K93</f>
        <v>5072717.90584283</v>
      </c>
      <c r="L105" s="67" t="n">
        <f aca="false">H105-I105</f>
        <v>1150450.1880077</v>
      </c>
      <c r="M105" s="67" t="n">
        <f aca="false">J105-K105</f>
        <v>156888.182654933</v>
      </c>
      <c r="N105" s="164" t="n">
        <f aca="false">SUM(low_v5_m!C93:J93)</f>
        <v>3831073.53454198</v>
      </c>
      <c r="O105" s="7"/>
      <c r="P105" s="7"/>
      <c r="Q105" s="67" t="n">
        <f aca="false">I105*5.5017049523</f>
        <v>140325688.309928</v>
      </c>
      <c r="R105" s="67"/>
      <c r="S105" s="67"/>
      <c r="T105" s="7"/>
      <c r="U105" s="7"/>
      <c r="V105" s="67" t="n">
        <f aca="false">K105*5.5017049523</f>
        <v>27908597.2241964</v>
      </c>
      <c r="W105" s="67" t="n">
        <f aca="false">M105*5.5017049523</f>
        <v>863152.491469992</v>
      </c>
      <c r="X105" s="67" t="n">
        <f aca="false">N105*5.1890047538+L105*5.5017049523</f>
        <v>26208896.2796321</v>
      </c>
      <c r="Y105" s="67" t="n">
        <f aca="false">N105*5.1890047538</f>
        <v>19879458.7828957</v>
      </c>
      <c r="Z105" s="67" t="n">
        <f aca="false">L105*5.5017049523</f>
        <v>6329437.49673642</v>
      </c>
      <c r="AA105" s="67" t="n">
        <f aca="false">IFE_cost_low!B93*3</f>
        <v>763005.156114114</v>
      </c>
      <c r="AB105" s="67" t="n">
        <f aca="false">AA105*$AC$13</f>
        <v>6902879.4570189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low_v2_m!D94+temporary_pension_bonus_low!B94</f>
        <v>31468626.7625303</v>
      </c>
      <c r="G106" s="162" t="n">
        <f aca="false">low_v2_m!E94+temporary_pension_bonus_low!B94</f>
        <v>30179999.2954486</v>
      </c>
      <c r="H106" s="8" t="n">
        <f aca="false">F106-J106</f>
        <v>26214820.3751276</v>
      </c>
      <c r="I106" s="8" t="n">
        <f aca="false">G106-K106</f>
        <v>25083807.099668</v>
      </c>
      <c r="J106" s="162" t="n">
        <f aca="false">low_v2_m!J94</f>
        <v>5253806.38740266</v>
      </c>
      <c r="K106" s="162" t="n">
        <f aca="false">low_v2_m!K94</f>
        <v>5096192.19578057</v>
      </c>
      <c r="L106" s="8" t="n">
        <f aca="false">H106-I106</f>
        <v>1131013.27545963</v>
      </c>
      <c r="M106" s="8" t="n">
        <f aca="false">J106-K106</f>
        <v>157614.19162208</v>
      </c>
      <c r="N106" s="162" t="n">
        <f aca="false">SUM(low_v5_m!C94:J94)</f>
        <v>4624445.65157077</v>
      </c>
      <c r="O106" s="5"/>
      <c r="P106" s="5"/>
      <c r="Q106" s="8" t="n">
        <f aca="false">I106*5.5017049523</f>
        <v>138003705.742781</v>
      </c>
      <c r="R106" s="8"/>
      <c r="S106" s="8"/>
      <c r="T106" s="5"/>
      <c r="U106" s="5"/>
      <c r="V106" s="8" t="n">
        <f aca="false">K106*5.5017049523</f>
        <v>28037745.8413986</v>
      </c>
      <c r="W106" s="8" t="n">
        <f aca="false">M106*5.5017049523</f>
        <v>867146.77859996</v>
      </c>
      <c r="X106" s="8" t="n">
        <f aca="false">N106*5.1890047538+L106*5.5017049523</f>
        <v>30218771.8084038</v>
      </c>
      <c r="Y106" s="8" t="n">
        <f aca="false">N106*5.1890047538</f>
        <v>23996270.4696904</v>
      </c>
      <c r="Z106" s="8" t="n">
        <f aca="false">L106*5.5017049523</f>
        <v>6222501.3387133</v>
      </c>
      <c r="AA106" s="8" t="n">
        <f aca="false">IFE_cost_low!B94*3</f>
        <v>714756.271274303</v>
      </c>
      <c r="AB106" s="8" t="n">
        <f aca="false">AA106*$AC$13</f>
        <v>6466373.578499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low_v2_m!D95+temporary_pension_bonus_low!B95</f>
        <v>32038862.5098936</v>
      </c>
      <c r="G107" s="164" t="n">
        <f aca="false">low_v2_m!E95+temporary_pension_bonus_low!B95</f>
        <v>30726612.3443278</v>
      </c>
      <c r="H107" s="67" t="n">
        <f aca="false">F107-J107</f>
        <v>26645384.4654842</v>
      </c>
      <c r="I107" s="67" t="n">
        <f aca="false">G107-K107</f>
        <v>25494938.6412507</v>
      </c>
      <c r="J107" s="164" t="n">
        <f aca="false">low_v2_m!J95</f>
        <v>5393478.04440942</v>
      </c>
      <c r="K107" s="164" t="n">
        <f aca="false">low_v2_m!K95</f>
        <v>5231673.70307714</v>
      </c>
      <c r="L107" s="67" t="n">
        <f aca="false">H107-I107</f>
        <v>1150445.82423349</v>
      </c>
      <c r="M107" s="67" t="n">
        <f aca="false">J107-K107</f>
        <v>161804.341332282</v>
      </c>
      <c r="N107" s="164" t="n">
        <f aca="false">SUM(low_v5_m!C95:J95)</f>
        <v>3915242.26368309</v>
      </c>
      <c r="O107" s="7"/>
      <c r="P107" s="7"/>
      <c r="Q107" s="67" t="n">
        <f aca="false">I107*5.5017049523</f>
        <v>140265630.181153</v>
      </c>
      <c r="R107" s="67"/>
      <c r="S107" s="67"/>
      <c r="T107" s="7"/>
      <c r="U107" s="7"/>
      <c r="V107" s="67" t="n">
        <f aca="false">K107*5.5017049523</f>
        <v>28783125.1210372</v>
      </c>
      <c r="W107" s="67" t="n">
        <f aca="false">M107*5.5017049523</f>
        <v>890199.746011455</v>
      </c>
      <c r="X107" s="67" t="n">
        <f aca="false">N107*5.1890047538+L107*5.5017049523</f>
        <v>26645624.2070685</v>
      </c>
      <c r="Y107" s="67" t="n">
        <f aca="false">N107*5.1890047538</f>
        <v>20316210.7185302</v>
      </c>
      <c r="Z107" s="67" t="n">
        <f aca="false">L107*5.5017049523</f>
        <v>6329413.48853827</v>
      </c>
      <c r="AA107" s="67" t="n">
        <f aca="false">IFE_cost_low!B95*3</f>
        <v>717246.054409763</v>
      </c>
      <c r="AB107" s="67" t="n">
        <f aca="false">AA107*$AC$13</f>
        <v>6488898.55453681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low_v2_m!D96+temporary_pension_bonus_low!B96</f>
        <v>31776906.872971</v>
      </c>
      <c r="G108" s="164" t="n">
        <f aca="false">low_v2_m!E96+temporary_pension_bonus_low!B96</f>
        <v>30476737.5116031</v>
      </c>
      <c r="H108" s="67" t="n">
        <f aca="false">F108-J108</f>
        <v>26373919.7453843</v>
      </c>
      <c r="I108" s="67" t="n">
        <f aca="false">G108-K108</f>
        <v>25235839.997844</v>
      </c>
      <c r="J108" s="164" t="n">
        <f aca="false">low_v2_m!J96</f>
        <v>5402987.12758673</v>
      </c>
      <c r="K108" s="164" t="n">
        <f aca="false">low_v2_m!K96</f>
        <v>5240897.51375913</v>
      </c>
      <c r="L108" s="67" t="n">
        <f aca="false">H108-I108</f>
        <v>1138079.74754034</v>
      </c>
      <c r="M108" s="67" t="n">
        <f aca="false">J108-K108</f>
        <v>162089.6138276</v>
      </c>
      <c r="N108" s="164" t="n">
        <f aca="false">SUM(low_v5_m!C96:J96)</f>
        <v>3801690.82693112</v>
      </c>
      <c r="O108" s="7"/>
      <c r="P108" s="7"/>
      <c r="Q108" s="67" t="n">
        <f aca="false">I108*5.5017049523</f>
        <v>138840145.891589</v>
      </c>
      <c r="R108" s="67"/>
      <c r="S108" s="67"/>
      <c r="T108" s="7"/>
      <c r="U108" s="7"/>
      <c r="V108" s="67" t="n">
        <f aca="false">K108*5.5017049523</f>
        <v>28833871.8059454</v>
      </c>
      <c r="W108" s="67" t="n">
        <f aca="false">M108*5.5017049523</f>
        <v>891769.231111702</v>
      </c>
      <c r="X108" s="67" t="n">
        <f aca="false">N108*5.1890047538+L108*5.5017049523</f>
        <v>25988370.7565785</v>
      </c>
      <c r="Y108" s="67" t="n">
        <f aca="false">N108*5.1890047538</f>
        <v>19726991.7734234</v>
      </c>
      <c r="Z108" s="67" t="n">
        <f aca="false">L108*5.5017049523</f>
        <v>6261378.98315502</v>
      </c>
      <c r="AA108" s="67" t="n">
        <f aca="false">IFE_cost_low!B96*3</f>
        <v>715768.108257614</v>
      </c>
      <c r="AB108" s="67" t="n">
        <f aca="false">AA108*$AC$13</f>
        <v>6475527.63030321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low_v2_m!D97+temporary_pension_bonus_low!B97</f>
        <v>32199610.3005045</v>
      </c>
      <c r="G109" s="164" t="n">
        <f aca="false">low_v2_m!E97+temporary_pension_bonus_low!B97</f>
        <v>30883132.2218168</v>
      </c>
      <c r="H109" s="67" t="n">
        <f aca="false">F109-J109</f>
        <v>26685023.0132976</v>
      </c>
      <c r="I109" s="67" t="n">
        <f aca="false">G109-K109</f>
        <v>25533982.5532261</v>
      </c>
      <c r="J109" s="164" t="n">
        <f aca="false">low_v2_m!J97</f>
        <v>5514587.28720694</v>
      </c>
      <c r="K109" s="164" t="n">
        <f aca="false">low_v2_m!K97</f>
        <v>5349149.66859073</v>
      </c>
      <c r="L109" s="67" t="n">
        <f aca="false">H109-I109</f>
        <v>1151040.46007148</v>
      </c>
      <c r="M109" s="67" t="n">
        <f aca="false">J109-K109</f>
        <v>165437.618616208</v>
      </c>
      <c r="N109" s="164" t="n">
        <f aca="false">SUM(low_v5_m!C97:J97)</f>
        <v>3844034.68889036</v>
      </c>
      <c r="O109" s="7"/>
      <c r="P109" s="7"/>
      <c r="Q109" s="67" t="n">
        <f aca="false">I109*5.5017049523</f>
        <v>140480438.265026</v>
      </c>
      <c r="R109" s="67"/>
      <c r="S109" s="67"/>
      <c r="T109" s="7"/>
      <c r="U109" s="7"/>
      <c r="V109" s="67" t="n">
        <f aca="false">K109*5.5017049523</f>
        <v>29429443.2222795</v>
      </c>
      <c r="W109" s="67" t="n">
        <f aca="false">M109*5.5017049523</f>
        <v>910188.965637508</v>
      </c>
      <c r="X109" s="67" t="n">
        <f aca="false">N109*5.1890047538+L109*5.5017049523</f>
        <v>26279399.2738971</v>
      </c>
      <c r="Y109" s="67" t="n">
        <f aca="false">N109*5.1890047538</f>
        <v>19946714.2744242</v>
      </c>
      <c r="Z109" s="67" t="n">
        <f aca="false">L109*5.5017049523</f>
        <v>6332684.99947292</v>
      </c>
      <c r="AA109" s="67" t="n">
        <f aca="false">IFE_cost_low!B97*3</f>
        <v>665962.866978746</v>
      </c>
      <c r="AB109" s="67" t="n">
        <f aca="false">AA109*$AC$13</f>
        <v>6024941.45258105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low_v2_m!D98+temporary_pension_bonus_low!B98</f>
        <v>31896923.226538</v>
      </c>
      <c r="G110" s="162" t="n">
        <f aca="false">low_v2_m!E98+temporary_pension_bonus_low!B98</f>
        <v>30593513.7059336</v>
      </c>
      <c r="H110" s="8" t="n">
        <f aca="false">F110-J110</f>
        <v>26340904.3458385</v>
      </c>
      <c r="I110" s="8" t="n">
        <f aca="false">G110-K110</f>
        <v>25204175.3916551</v>
      </c>
      <c r="J110" s="162" t="n">
        <f aca="false">low_v2_m!J98</f>
        <v>5556018.88069948</v>
      </c>
      <c r="K110" s="162" t="n">
        <f aca="false">low_v2_m!K98</f>
        <v>5389338.31427849</v>
      </c>
      <c r="L110" s="8" t="n">
        <f aca="false">H110-I110</f>
        <v>1136728.95418338</v>
      </c>
      <c r="M110" s="8" t="n">
        <f aca="false">J110-K110</f>
        <v>166680.566420985</v>
      </c>
      <c r="N110" s="162" t="n">
        <f aca="false">SUM(low_v5_m!C98:J98)</f>
        <v>4538443.09846503</v>
      </c>
      <c r="O110" s="5"/>
      <c r="P110" s="5"/>
      <c r="Q110" s="8" t="n">
        <f aca="false">I110*5.5017049523</f>
        <v>138665936.570907</v>
      </c>
      <c r="R110" s="8"/>
      <c r="S110" s="8"/>
      <c r="T110" s="5"/>
      <c r="U110" s="5"/>
      <c r="V110" s="8" t="n">
        <f aca="false">K110*5.5017049523</f>
        <v>29650549.2932861</v>
      </c>
      <c r="W110" s="8" t="n">
        <f aca="false">M110*5.5017049523</f>
        <v>917027.297730504</v>
      </c>
      <c r="X110" s="8" t="n">
        <f aca="false">N110*5.1890047538+L110*5.5017049523</f>
        <v>29803950.1294393</v>
      </c>
      <c r="Y110" s="8" t="n">
        <f aca="false">N110*5.1890047538</f>
        <v>23550002.8127859</v>
      </c>
      <c r="Z110" s="8" t="n">
        <f aca="false">L110*5.5017049523</f>
        <v>6253947.31665349</v>
      </c>
      <c r="AA110" s="8" t="n">
        <f aca="false">IFE_cost_low!B98*3</f>
        <v>599028.61402715</v>
      </c>
      <c r="AB110" s="8" t="n">
        <f aca="false">AA110*$AC$13</f>
        <v>5419389.73911218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low_v2_m!D99+temporary_pension_bonus_low!B99</f>
        <v>32499933.5993962</v>
      </c>
      <c r="G111" s="164" t="n">
        <f aca="false">low_v2_m!E99+temporary_pension_bonus_low!B99</f>
        <v>31173112.0462713</v>
      </c>
      <c r="H111" s="67" t="n">
        <f aca="false">F111-J111</f>
        <v>26780918.4772537</v>
      </c>
      <c r="I111" s="67" t="n">
        <f aca="false">G111-K111</f>
        <v>25625667.3777931</v>
      </c>
      <c r="J111" s="164" t="n">
        <f aca="false">low_v2_m!J99</f>
        <v>5719015.12214251</v>
      </c>
      <c r="K111" s="164" t="n">
        <f aca="false">low_v2_m!K99</f>
        <v>5547444.66847824</v>
      </c>
      <c r="L111" s="67" t="n">
        <f aca="false">H111-I111</f>
        <v>1155251.09946059</v>
      </c>
      <c r="M111" s="67" t="n">
        <f aca="false">J111-K111</f>
        <v>171570.453664275</v>
      </c>
      <c r="N111" s="164" t="n">
        <f aca="false">SUM(low_v5_m!C99:J99)</f>
        <v>3766261.08413103</v>
      </c>
      <c r="O111" s="7"/>
      <c r="P111" s="7"/>
      <c r="Q111" s="67" t="n">
        <f aca="false">I111*5.5017049523</f>
        <v>140984861.118397</v>
      </c>
      <c r="R111" s="67"/>
      <c r="S111" s="67"/>
      <c r="T111" s="7"/>
      <c r="U111" s="7"/>
      <c r="V111" s="67" t="n">
        <f aca="false">K111*5.5017049523</f>
        <v>30520403.805177</v>
      </c>
      <c r="W111" s="67" t="n">
        <f aca="false">M111*5.5017049523</f>
        <v>943930.014593099</v>
      </c>
      <c r="X111" s="67" t="n">
        <f aca="false">N111*5.1890047538+L111*5.5017049523</f>
        <v>25898997.3646602</v>
      </c>
      <c r="Y111" s="67" t="n">
        <f aca="false">N111*5.1890047538</f>
        <v>19543146.6696079</v>
      </c>
      <c r="Z111" s="67" t="n">
        <f aca="false">L111*5.5017049523</f>
        <v>6355850.69505235</v>
      </c>
      <c r="AA111" s="67" t="n">
        <f aca="false">IFE_cost_low!B99*3</f>
        <v>561784.212439802</v>
      </c>
      <c r="AB111" s="67" t="n">
        <f aca="false">AA111*$AC$13</f>
        <v>5082441.01400053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low_v2_m!D100+temporary_pension_bonus_low!B100</f>
        <v>32190215.0571865</v>
      </c>
      <c r="G112" s="164" t="n">
        <f aca="false">low_v2_m!E100+temporary_pension_bonus_low!B100</f>
        <v>30876520.6364107</v>
      </c>
      <c r="H112" s="67" t="n">
        <f aca="false">F112-J112</f>
        <v>26434598.9567722</v>
      </c>
      <c r="I112" s="67" t="n">
        <f aca="false">G112-K112</f>
        <v>25293573.0190089</v>
      </c>
      <c r="J112" s="164" t="n">
        <f aca="false">low_v2_m!J100</f>
        <v>5755616.10041425</v>
      </c>
      <c r="K112" s="164" t="n">
        <f aca="false">low_v2_m!K100</f>
        <v>5582947.61740182</v>
      </c>
      <c r="L112" s="67" t="n">
        <f aca="false">H112-I112</f>
        <v>1141025.93776336</v>
      </c>
      <c r="M112" s="67" t="n">
        <f aca="false">J112-K112</f>
        <v>172668.483012429</v>
      </c>
      <c r="N112" s="164" t="n">
        <f aca="false">SUM(low_v5_m!C100:J100)</f>
        <v>3674341.08133261</v>
      </c>
      <c r="O112" s="7"/>
      <c r="P112" s="7"/>
      <c r="Q112" s="67" t="n">
        <f aca="false">I112*5.5017049523</f>
        <v>139157775.940043</v>
      </c>
      <c r="R112" s="67"/>
      <c r="S112" s="67"/>
      <c r="T112" s="7"/>
      <c r="U112" s="7"/>
      <c r="V112" s="67" t="n">
        <f aca="false">K112*5.5017049523</f>
        <v>30715730.5550911</v>
      </c>
      <c r="W112" s="67" t="n">
        <f aca="false">M112*5.5017049523</f>
        <v>949971.048095611</v>
      </c>
      <c r="X112" s="67" t="n">
        <f aca="false">N112*5.1890047538+L112*5.5017049523</f>
        <v>25343761.390613</v>
      </c>
      <c r="Y112" s="67" t="n">
        <f aca="false">N112*5.1890047538</f>
        <v>19066173.3381176</v>
      </c>
      <c r="Z112" s="67" t="n">
        <f aca="false">L112*5.5017049523</f>
        <v>6277588.05249545</v>
      </c>
      <c r="AA112" s="67" t="n">
        <f aca="false">IFE_cost_low!B100*3</f>
        <v>509110.301672599</v>
      </c>
      <c r="AB112" s="67" t="n">
        <f aca="false">AA112*$AC$13</f>
        <v>4605902.0894046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low_v2_m!D101+temporary_pension_bonus_low!B101</f>
        <v>32557595.7001657</v>
      </c>
      <c r="G113" s="164" t="n">
        <f aca="false">low_v2_m!E101+temporary_pension_bonus_low!B101</f>
        <v>31229938.2495557</v>
      </c>
      <c r="H113" s="67" t="n">
        <f aca="false">F113-J113</f>
        <v>26619923.0088436</v>
      </c>
      <c r="I113" s="67" t="n">
        <f aca="false">G113-K113</f>
        <v>25470395.7389733</v>
      </c>
      <c r="J113" s="164" t="n">
        <f aca="false">low_v2_m!J101</f>
        <v>5937672.69132204</v>
      </c>
      <c r="K113" s="164" t="n">
        <f aca="false">low_v2_m!K101</f>
        <v>5759542.51058237</v>
      </c>
      <c r="L113" s="67" t="n">
        <f aca="false">H113-I113</f>
        <v>1149527.2698703</v>
      </c>
      <c r="M113" s="67" t="n">
        <f aca="false">J113-K113</f>
        <v>178130.180739663</v>
      </c>
      <c r="N113" s="164" t="n">
        <f aca="false">SUM(low_v5_m!C101:J101)</f>
        <v>3704888.58986683</v>
      </c>
      <c r="O113" s="7"/>
      <c r="P113" s="7"/>
      <c r="Q113" s="67" t="n">
        <f aca="false">I113*5.5017049523</f>
        <v>140130602.374151</v>
      </c>
      <c r="R113" s="67"/>
      <c r="S113" s="67"/>
      <c r="T113" s="7"/>
      <c r="U113" s="7"/>
      <c r="V113" s="67" t="n">
        <f aca="false">K113*5.5017049523</f>
        <v>31687303.5534534</v>
      </c>
      <c r="W113" s="67" t="n">
        <f aca="false">M113*5.5017049523</f>
        <v>980019.697529496</v>
      </c>
      <c r="X113" s="67" t="n">
        <f aca="false">N113*5.1890047538+L113*5.5017049523</f>
        <v>25549044.3785677</v>
      </c>
      <c r="Y113" s="67" t="n">
        <f aca="false">N113*5.1890047538</f>
        <v>19224684.5051184</v>
      </c>
      <c r="Z113" s="67" t="n">
        <f aca="false">L113*5.5017049523</f>
        <v>6324359.87344935</v>
      </c>
      <c r="AA113" s="67" t="n">
        <f aca="false">IFE_cost_low!B101*3</f>
        <v>515121.413799623</v>
      </c>
      <c r="AB113" s="67" t="n">
        <f aca="false">AA113*$AC$13</f>
        <v>4660284.39872842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low_v2_m!D102+temporary_pension_bonus_low!B102</f>
        <v>32158468.3377765</v>
      </c>
      <c r="G114" s="162" t="n">
        <f aca="false">low_v2_m!E102+temporary_pension_bonus_low!B102</f>
        <v>30847848.840077</v>
      </c>
      <c r="H114" s="8" t="n">
        <f aca="false">F114-J114</f>
        <v>26240751.7005963</v>
      </c>
      <c r="I114" s="8" t="n">
        <f aca="false">G114-K114</f>
        <v>25107663.7020121</v>
      </c>
      <c r="J114" s="162" t="n">
        <f aca="false">low_v2_m!J102</f>
        <v>5917716.63718026</v>
      </c>
      <c r="K114" s="162" t="n">
        <f aca="false">low_v2_m!K102</f>
        <v>5740185.13806485</v>
      </c>
      <c r="L114" s="8" t="n">
        <f aca="false">H114-I114</f>
        <v>1133087.99858414</v>
      </c>
      <c r="M114" s="8" t="n">
        <f aca="false">J114-K114</f>
        <v>177531.499115407</v>
      </c>
      <c r="N114" s="162" t="n">
        <f aca="false">SUM(low_v5_m!C102:J102)</f>
        <v>4422836.14874776</v>
      </c>
      <c r="O114" s="5"/>
      <c r="P114" s="5"/>
      <c r="Q114" s="8" t="n">
        <f aca="false">I114*5.5017049523</f>
        <v>138134957.730043</v>
      </c>
      <c r="R114" s="8"/>
      <c r="S114" s="8"/>
      <c r="T114" s="5"/>
      <c r="U114" s="5"/>
      <c r="V114" s="8" t="n">
        <f aca="false">K114*5.5017049523</f>
        <v>31580805.0012103</v>
      </c>
      <c r="W114" s="8" t="n">
        <f aca="false">M114*5.5017049523</f>
        <v>976725.92787248</v>
      </c>
      <c r="X114" s="8" t="n">
        <f aca="false">N114*5.1890047538+L114*5.5017049523</f>
        <v>29184033.6543327</v>
      </c>
      <c r="Y114" s="8" t="n">
        <f aca="false">N114*5.1890047538</f>
        <v>22950117.8011306</v>
      </c>
      <c r="Z114" s="8" t="n">
        <f aca="false">L114*5.5017049523</f>
        <v>6233915.85320208</v>
      </c>
      <c r="AA114" s="8" t="n">
        <f aca="false">IFE_cost_low!B102*3</f>
        <v>515613.512427882</v>
      </c>
      <c r="AB114" s="8" t="n">
        <f aca="false">AA114*$AC$13</f>
        <v>4664736.39683697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low_v2_m!D103+temporary_pension_bonus_low!B103</f>
        <v>32432869.7093443</v>
      </c>
      <c r="G115" s="164" t="n">
        <f aca="false">low_v2_m!E103+temporary_pension_bonus_low!B103</f>
        <v>31112600.8541963</v>
      </c>
      <c r="H115" s="67" t="n">
        <f aca="false">F115-J115</f>
        <v>26412617.9901535</v>
      </c>
      <c r="I115" s="67" t="n">
        <f aca="false">G115-K115</f>
        <v>25272956.6865813</v>
      </c>
      <c r="J115" s="164" t="n">
        <f aca="false">low_v2_m!J103</f>
        <v>6020251.71919075</v>
      </c>
      <c r="K115" s="164" t="n">
        <f aca="false">low_v2_m!K103</f>
        <v>5839644.16761503</v>
      </c>
      <c r="L115" s="67" t="n">
        <f aca="false">H115-I115</f>
        <v>1139661.30357222</v>
      </c>
      <c r="M115" s="67" t="n">
        <f aca="false">J115-K115</f>
        <v>180607.551575724</v>
      </c>
      <c r="N115" s="164" t="n">
        <f aca="false">SUM(low_v5_m!C103:J103)</f>
        <v>3676891.16709794</v>
      </c>
      <c r="O115" s="7"/>
      <c r="P115" s="7"/>
      <c r="Q115" s="67" t="n">
        <f aca="false">I115*5.5017049523</f>
        <v>139044350.961828</v>
      </c>
      <c r="R115" s="67"/>
      <c r="S115" s="67"/>
      <c r="T115" s="7"/>
      <c r="U115" s="7"/>
      <c r="V115" s="67" t="n">
        <f aca="false">K115*5.5017049523</f>
        <v>32127999.2366374</v>
      </c>
      <c r="W115" s="67" t="n">
        <f aca="false">M115*5.5017049523</f>
        <v>993649.460926939</v>
      </c>
      <c r="X115" s="67" t="n">
        <f aca="false">N115*5.1890047538+L115*5.5017049523</f>
        <v>25349485.9830844</v>
      </c>
      <c r="Y115" s="67" t="n">
        <f aca="false">N115*5.1890047538</f>
        <v>19079405.7452765</v>
      </c>
      <c r="Z115" s="67" t="n">
        <f aca="false">L115*5.5017049523</f>
        <v>6270080.23780797</v>
      </c>
      <c r="AA115" s="67" t="n">
        <f aca="false">IFE_cost_low!B103*3</f>
        <v>538673.633838391</v>
      </c>
      <c r="AB115" s="67" t="n">
        <f aca="false">AA115*$AC$13</f>
        <v>4873360.46324782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low_v2_m!D104+temporary_pension_bonus_low!B104</f>
        <v>32160017.5700534</v>
      </c>
      <c r="G116" s="164" t="n">
        <f aca="false">low_v2_m!E104+temporary_pension_bonus_low!B104</f>
        <v>30851137.0274949</v>
      </c>
      <c r="H116" s="67" t="n">
        <f aca="false">F116-J116</f>
        <v>26131992.5461726</v>
      </c>
      <c r="I116" s="67" t="n">
        <f aca="false">G116-K116</f>
        <v>25003952.7543306</v>
      </c>
      <c r="J116" s="164" t="n">
        <f aca="false">low_v2_m!J104</f>
        <v>6028025.02388078</v>
      </c>
      <c r="K116" s="164" t="n">
        <f aca="false">low_v2_m!K104</f>
        <v>5847184.27316436</v>
      </c>
      <c r="L116" s="67" t="n">
        <f aca="false">H116-I116</f>
        <v>1128039.79184199</v>
      </c>
      <c r="M116" s="67" t="n">
        <f aca="false">J116-K116</f>
        <v>180840.750716425</v>
      </c>
      <c r="N116" s="164" t="n">
        <f aca="false">SUM(low_v5_m!C104:J104)</f>
        <v>3547257.82546809</v>
      </c>
      <c r="O116" s="7"/>
      <c r="P116" s="7"/>
      <c r="Q116" s="67" t="n">
        <f aca="false">I116*5.5017049523</f>
        <v>137564370.695576</v>
      </c>
      <c r="R116" s="67"/>
      <c r="S116" s="67"/>
      <c r="T116" s="7"/>
      <c r="U116" s="7"/>
      <c r="V116" s="67" t="n">
        <f aca="false">K116*5.5017049523</f>
        <v>32169482.672679</v>
      </c>
      <c r="W116" s="67" t="n">
        <f aca="false">M116*5.5017049523</f>
        <v>994932.453794203</v>
      </c>
      <c r="X116" s="67" t="n">
        <f aca="false">N116*5.1890047538+L116*5.5017049523</f>
        <v>24612879.8284767</v>
      </c>
      <c r="Y116" s="67" t="n">
        <f aca="false">N116*5.1890047538</f>
        <v>18406737.7193082</v>
      </c>
      <c r="Z116" s="67" t="n">
        <f aca="false">L116*5.5017049523</f>
        <v>6206142.10916857</v>
      </c>
      <c r="AA116" s="67" t="n">
        <f aca="false">IFE_cost_low!B104*3</f>
        <v>519903.953498157</v>
      </c>
      <c r="AB116" s="67" t="n">
        <f aca="false">AA116*$AC$13</f>
        <v>4703551.85868311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low_v2_m!D105+temporary_pension_bonus_low!B105</f>
        <v>32763085.4045765</v>
      </c>
      <c r="G117" s="164" t="n">
        <f aca="false">low_v2_m!E105+temporary_pension_bonus_low!B105</f>
        <v>31430373.1923106</v>
      </c>
      <c r="H117" s="67" t="n">
        <f aca="false">F117-J117</f>
        <v>26521841.7009564</v>
      </c>
      <c r="I117" s="67" t="n">
        <f aca="false">G117-K117</f>
        <v>25376366.7997991</v>
      </c>
      <c r="J117" s="164" t="n">
        <f aca="false">low_v2_m!J105</f>
        <v>6241243.70362002</v>
      </c>
      <c r="K117" s="164" t="n">
        <f aca="false">low_v2_m!K105</f>
        <v>6054006.39251142</v>
      </c>
      <c r="L117" s="67" t="n">
        <f aca="false">H117-I117</f>
        <v>1145474.9011573</v>
      </c>
      <c r="M117" s="67" t="n">
        <f aca="false">J117-K117</f>
        <v>187237.3111086</v>
      </c>
      <c r="N117" s="164" t="n">
        <f aca="false">SUM(low_v5_m!C105:J105)</f>
        <v>3570897.98826111</v>
      </c>
      <c r="O117" s="7"/>
      <c r="P117" s="7"/>
      <c r="Q117" s="67" t="n">
        <f aca="false">I117*5.5017049523</f>
        <v>139613282.893836</v>
      </c>
      <c r="R117" s="67"/>
      <c r="S117" s="67"/>
      <c r="T117" s="7"/>
      <c r="U117" s="7"/>
      <c r="V117" s="67" t="n">
        <f aca="false">K117*5.5017049523</f>
        <v>33307356.9509359</v>
      </c>
      <c r="W117" s="67" t="n">
        <f aca="false">M117*5.5017049523</f>
        <v>1030124.44178152</v>
      </c>
      <c r="X117" s="67" t="n">
        <f aca="false">N117*5.1890047538+L117*5.5017049523</f>
        <v>24831471.5728543</v>
      </c>
      <c r="Y117" s="67" t="n">
        <f aca="false">N117*5.1890047538</f>
        <v>18529406.6364218</v>
      </c>
      <c r="Z117" s="67" t="n">
        <f aca="false">L117*5.5017049523</f>
        <v>6302064.93643248</v>
      </c>
      <c r="AA117" s="67" t="n">
        <f aca="false">IFE_cost_low!B105*3</f>
        <v>490209.812655875</v>
      </c>
      <c r="AB117" s="67" t="n">
        <f aca="false">AA117*$AC$13</f>
        <v>4434910.0635766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X7" colorId="64" zoomScale="85" zoomScaleNormal="85" zoomScalePageLayoutView="100" workbookViewId="0">
      <selection pane="topLeft" activeCell="AB10" activeCellId="0" sqref="AB10"/>
    </sheetView>
  </sheetViews>
  <sheetFormatPr defaultColWidth="9.281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0"/>
      <c r="AC1" s="140"/>
      <c r="AD1" s="140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0"/>
      <c r="AC2" s="140"/>
      <c r="AD2" s="140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50.2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central_v2_m!B2+temporary_pension_bonus_central!B2</f>
        <v>17715091.2971215</v>
      </c>
      <c r="G14" s="161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central_v2_m!J2</f>
        <v>0</v>
      </c>
      <c r="K14" s="162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central_v2_m!B3+temporary_pension_bonus_central!B3</f>
        <v>20422747.1350974</v>
      </c>
      <c r="G15" s="163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central_v2_m!J3</f>
        <v>0</v>
      </c>
      <c r="K15" s="164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central_v2_m!B4+temporary_pension_bonus_central!B4</f>
        <v>19803746.8364793</v>
      </c>
      <c r="G16" s="163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central_v2_m!J4</f>
        <v>0</v>
      </c>
      <c r="K16" s="164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SUM(central_v5_m!C4:J4)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central_v2_m!B5+temporary_pension_bonus_central!B5</f>
        <v>21428421.3166265</v>
      </c>
      <c r="G17" s="163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central_v2_m!J5</f>
        <v>0</v>
      </c>
      <c r="K17" s="164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SUM(central_v5_m!C5:J5)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central_v2_m!B6+temporary_pension_bonus_central!B6</f>
        <v>18797781.9121755</v>
      </c>
      <c r="G18" s="161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central_v2_m!J6</f>
        <v>0</v>
      </c>
      <c r="K18" s="162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SUM(central_v5_m!C6:J6)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central_v2_m!B7+temporary_pension_bonus_central!B7</f>
        <v>19382726.6633888</v>
      </c>
      <c r="G19" s="163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central_v2_m!J7</f>
        <v>0</v>
      </c>
      <c r="K19" s="164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SUM(central_v5_m!C7:J7)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central_v2_m!D8+temporary_pension_bonus_central!B8</f>
        <v>18504303.1925063</v>
      </c>
      <c r="G20" s="164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central_v2_m!J8</f>
        <v>0</v>
      </c>
      <c r="K20" s="164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SUM(central_v5_m!C8:J8)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central_v2_m!D9+temporary_pension_bonus_central!B9</f>
        <v>20255770.5244998</v>
      </c>
      <c r="G21" s="164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central_v2_m!J9</f>
        <v>37448.2927964077</v>
      </c>
      <c r="K21" s="164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SUM(central_v5_m!C9:J9)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central_v2_m!D10+temporary_pension_bonus_central!B10</f>
        <v>19378703.2560285</v>
      </c>
      <c r="G22" s="162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central_v2_m!J10</f>
        <v>68744.4841315014</v>
      </c>
      <c r="K22" s="162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SUM(central_v5_m!C10:J10)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central_v2_m!D11+temporary_pension_bonus_central!B11</f>
        <v>20711369.2321363</v>
      </c>
      <c r="G23" s="164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central_v2_m!J11</f>
        <v>105406.410376622</v>
      </c>
      <c r="K23" s="164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SUM(central_v5_m!C11:J11)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central_v2_m!D12+temporary_pension_bonus_central!B12</f>
        <v>19898364.4949312</v>
      </c>
      <c r="G24" s="164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central_v2_m!J12</f>
        <v>153068.271140567</v>
      </c>
      <c r="K24" s="164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SUM(central_v5_m!C12:J12)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central_v2_m!D13+temporary_pension_bonus_central!B13</f>
        <v>21659293.0983671</v>
      </c>
      <c r="G25" s="164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central_v2_m!J13</f>
        <v>195716.984291222</v>
      </c>
      <c r="K25" s="164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SUM(central_v5_m!C13:J13)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central_v2_m!D14+temporary_pension_bonus_central!B14</f>
        <v>20174391.2627902</v>
      </c>
      <c r="G26" s="162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central_v2_m!J14</f>
        <v>199621.10106806</v>
      </c>
      <c r="K26" s="162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central_v2_m!D15+temporary_pension_bonus_central!B15</f>
        <v>20313980.7774135</v>
      </c>
      <c r="G27" s="164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central_v2_m!J15</f>
        <v>217761.898580891</v>
      </c>
      <c r="K27" s="164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central_v2_m!D16+temporary_pension_bonus_central!B16</f>
        <v>19050994.9160723</v>
      </c>
      <c r="G28" s="164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central_v2_m!J16</f>
        <v>235047.123224172</v>
      </c>
      <c r="K28" s="164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central_v2_m!D17+temporary_pension_bonus_central!B17</f>
        <v>17490439.3900688</v>
      </c>
      <c r="G29" s="164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central_v2_m!J17</f>
        <v>240391.322037069</v>
      </c>
      <c r="K29" s="164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central_v2_m!D18+temporary_pension_bonus_central!B18</f>
        <v>17349305.2240575</v>
      </c>
      <c r="G30" s="162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central_v2_m!J18</f>
        <v>195752.530770185</v>
      </c>
      <c r="K30" s="162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central_v2_m!D19+temporary_pension_bonus_central!B19</f>
        <v>17520986.5839201</v>
      </c>
      <c r="G31" s="164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central_v2_m!J19</f>
        <v>200857.994505559</v>
      </c>
      <c r="K31" s="164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central_v2_m!D20+temporary_pension_bonus_central!B20</f>
        <v>17904199.2173535</v>
      </c>
      <c r="G32" s="164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central_v2_m!J20</f>
        <v>191856.994735014</v>
      </c>
      <c r="K32" s="164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central_v2_m!D21+temporary_pension_bonus_central!B21</f>
        <v>17688054.0045183</v>
      </c>
      <c r="G33" s="164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64" t="n">
        <f aca="false">central_v2_m!J21</f>
        <v>206664.82215155</v>
      </c>
      <c r="K33" s="164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64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central_v2_m!D22+temporary_pension_bonus_central!B22</f>
        <v>20193956.1378387</v>
      </c>
      <c r="G34" s="162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62" t="n">
        <f aca="false">central_v2_m!J22</f>
        <v>240344.303765718</v>
      </c>
      <c r="K34" s="162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62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central_v2_m!D23+temporary_pension_bonus_central!B23</f>
        <v>18741748.8173022</v>
      </c>
      <c r="G35" s="164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64" t="n">
        <f aca="false">central_v2_m!J23</f>
        <v>279931.71672946</v>
      </c>
      <c r="K35" s="164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64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 t="n">
        <f aca="false">IFE_cost_central!B23*3</f>
        <v>1986120.82476</v>
      </c>
      <c r="AB35" s="67" t="n">
        <f aca="false">AA35*$AC$13</f>
        <v>17968361.7214545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central_v2_m!D24+temporary_pension_bonus_central!B24</f>
        <v>18673494.5292054</v>
      </c>
      <c r="G36" s="164" t="n">
        <f aca="false">central_v2_m!E24+temporary_pension_bonus_central!B24</f>
        <v>17934163.7966042</v>
      </c>
      <c r="H36" s="67" t="n">
        <f aca="false">F36-J36</f>
        <v>18382543.7566162</v>
      </c>
      <c r="I36" s="67" t="n">
        <f aca="false">G36-K36</f>
        <v>17651941.5471926</v>
      </c>
      <c r="J36" s="164" t="n">
        <f aca="false">central_v2_m!J24</f>
        <v>290950.772589176</v>
      </c>
      <c r="K36" s="164" t="n">
        <f aca="false">central_v2_m!K24</f>
        <v>282222.249411501</v>
      </c>
      <c r="L36" s="67" t="n">
        <f aca="false">H36-I36</f>
        <v>730602.209423594</v>
      </c>
      <c r="M36" s="67" t="n">
        <f aca="false">J36-K36</f>
        <v>8728.52317767526</v>
      </c>
      <c r="N36" s="164" t="n">
        <f aca="false">SUM(central_v5_m!C24:J24)</f>
        <v>2970877.09799946</v>
      </c>
      <c r="O36" s="7"/>
      <c r="P36" s="7"/>
      <c r="Q36" s="67" t="n">
        <f aca="false">I36*5.5017049523</f>
        <v>97115774.2278999</v>
      </c>
      <c r="R36" s="67"/>
      <c r="S36" s="67"/>
      <c r="T36" s="7"/>
      <c r="U36" s="7"/>
      <c r="V36" s="67" t="n">
        <f aca="false">K36*5.5017049523</f>
        <v>1552703.5472365</v>
      </c>
      <c r="W36" s="67" t="n">
        <f aca="false">M36*5.5017049523</f>
        <v>48021.7591928813</v>
      </c>
      <c r="X36" s="67" t="n">
        <f aca="false">N36*5.1890047538+L36*5.5017049523</f>
        <v>19435453.1782219</v>
      </c>
      <c r="Y36" s="67" t="n">
        <f aca="false">N36*5.1890047538</f>
        <v>15415895.3844747</v>
      </c>
      <c r="Z36" s="67" t="n">
        <f aca="false">L36*5.5017049523</f>
        <v>4019557.79374711</v>
      </c>
      <c r="AA36" s="67" t="n">
        <f aca="false">IFE_cost_central!B24*3</f>
        <v>2675664.5139</v>
      </c>
      <c r="AB36" s="67" t="n">
        <f aca="false">AA36*$AC$13</f>
        <v>24206638.0009003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central_v2_m!D25+temporary_pension_bonus_central!B25</f>
        <v>18426489.3851554</v>
      </c>
      <c r="G37" s="164" t="n">
        <f aca="false">central_v2_m!E25+temporary_pension_bonus_central!B25</f>
        <v>17694772.1425707</v>
      </c>
      <c r="H37" s="67" t="n">
        <f aca="false">F37-J37</f>
        <v>18125833.0997112</v>
      </c>
      <c r="I37" s="67" t="n">
        <f aca="false">G37-K37</f>
        <v>17403135.5456898</v>
      </c>
      <c r="J37" s="164" t="n">
        <f aca="false">central_v2_m!J25</f>
        <v>300656.285444209</v>
      </c>
      <c r="K37" s="164" t="n">
        <f aca="false">central_v2_m!K25</f>
        <v>291636.596880883</v>
      </c>
      <c r="L37" s="67" t="n">
        <f aca="false">H37-I37</f>
        <v>722697.554021433</v>
      </c>
      <c r="M37" s="67" t="n">
        <f aca="false">J37-K37</f>
        <v>9019.68856332626</v>
      </c>
      <c r="N37" s="164" t="n">
        <f aca="false">SUM(central_v5_m!C25:J25)</f>
        <v>2972594.45918938</v>
      </c>
      <c r="O37" s="7"/>
      <c r="P37" s="7"/>
      <c r="Q37" s="67" t="n">
        <f aca="false">I37*5.5017049523</f>
        <v>95746917.0172696</v>
      </c>
      <c r="R37" s="67"/>
      <c r="S37" s="67"/>
      <c r="T37" s="7"/>
      <c r="U37" s="7"/>
      <c r="V37" s="67" t="n">
        <f aca="false">K37*5.5017049523</f>
        <v>1604498.50933147</v>
      </c>
      <c r="W37" s="67" t="n">
        <f aca="false">M37*5.5017049523</f>
        <v>49623.6652370557</v>
      </c>
      <c r="X37" s="67" t="n">
        <f aca="false">N37*5.1890047538+L37*5.5017049523</f>
        <v>19400875.491828</v>
      </c>
      <c r="Y37" s="67" t="n">
        <f aca="false">N37*5.1890047538</f>
        <v>15424806.7798532</v>
      </c>
      <c r="Z37" s="67" t="n">
        <f aca="false">L37*5.5017049523</f>
        <v>3976068.71197481</v>
      </c>
      <c r="AA37" s="67" t="n">
        <f aca="false">IFE_cost_central!B25*3</f>
        <v>2364841.18112</v>
      </c>
      <c r="AB37" s="67" t="n">
        <f aca="false">AA37*$AC$13</f>
        <v>21394630.7930639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central_v2_m!D26+temporary_pension_bonus_central!B26</f>
        <v>18179656.7393766</v>
      </c>
      <c r="G38" s="162" t="n">
        <f aca="false">central_v2_m!E26+temporary_pension_bonus_central!B26</f>
        <v>17455253.0275092</v>
      </c>
      <c r="H38" s="8" t="n">
        <f aca="false">F38-J38</f>
        <v>17857298.77958</v>
      </c>
      <c r="I38" s="8" t="n">
        <f aca="false">G38-K38</f>
        <v>17142565.8065065</v>
      </c>
      <c r="J38" s="162" t="n">
        <f aca="false">central_v2_m!J26</f>
        <v>322357.959796657</v>
      </c>
      <c r="K38" s="162" t="n">
        <f aca="false">central_v2_m!K26</f>
        <v>312687.221002757</v>
      </c>
      <c r="L38" s="8" t="n">
        <f aca="false">H38-I38</f>
        <v>714732.973073483</v>
      </c>
      <c r="M38" s="8" t="n">
        <f aca="false">J38-K38</f>
        <v>9670.73879389971</v>
      </c>
      <c r="N38" s="162" t="n">
        <f aca="false">SUM(central_v5_m!C26:J26)</f>
        <v>3514023.70932668</v>
      </c>
      <c r="O38" s="5"/>
      <c r="P38" s="5"/>
      <c r="Q38" s="8" t="n">
        <f aca="false">I38*5.5017049523</f>
        <v>94313339.1927853</v>
      </c>
      <c r="R38" s="8"/>
      <c r="S38" s="8"/>
      <c r="T38" s="5"/>
      <c r="U38" s="5"/>
      <c r="V38" s="8" t="n">
        <f aca="false">K38*5.5017049523</f>
        <v>1720312.83231179</v>
      </c>
      <c r="W38" s="8" t="n">
        <f aca="false">M38*5.5017049523</f>
        <v>53205.5515147978</v>
      </c>
      <c r="X38" s="8" t="n">
        <f aca="false">N38*5.1890047538+L38*5.5017049523</f>
        <v>22166535.6701925</v>
      </c>
      <c r="Y38" s="8" t="n">
        <f aca="false">N38*5.1890047538</f>
        <v>18234285.7326621</v>
      </c>
      <c r="Z38" s="8" t="n">
        <f aca="false">L38*5.5017049523</f>
        <v>3932249.93753048</v>
      </c>
      <c r="AA38" s="8" t="n">
        <f aca="false">IFE_cost_central!B26*3</f>
        <v>2201220.97880322</v>
      </c>
      <c r="AB38" s="8" t="n">
        <f aca="false">AA38*$AC$13</f>
        <v>19914364.8678925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central_v2_m!D27+temporary_pension_bonus_central!B27</f>
        <v>18418425.779844</v>
      </c>
      <c r="G39" s="164" t="n">
        <f aca="false">central_v2_m!E27+temporary_pension_bonus_central!B27</f>
        <v>17683018.2783904</v>
      </c>
      <c r="H39" s="67" t="n">
        <f aca="false">F39-J39</f>
        <v>18070953.6528074</v>
      </c>
      <c r="I39" s="67" t="n">
        <f aca="false">G39-K39</f>
        <v>17345970.315165</v>
      </c>
      <c r="J39" s="164" t="n">
        <f aca="false">central_v2_m!J27</f>
        <v>347472.127036527</v>
      </c>
      <c r="K39" s="164" t="n">
        <f aca="false">central_v2_m!K27</f>
        <v>337047.963225432</v>
      </c>
      <c r="L39" s="67" t="n">
        <f aca="false">H39-I39</f>
        <v>724983.337642472</v>
      </c>
      <c r="M39" s="67" t="n">
        <f aca="false">J39-K39</f>
        <v>10424.1638110958</v>
      </c>
      <c r="N39" s="164" t="n">
        <f aca="false">SUM(central_v5_m!C27:J27)</f>
        <v>2958704.36645451</v>
      </c>
      <c r="O39" s="7"/>
      <c r="P39" s="7"/>
      <c r="Q39" s="67" t="n">
        <f aca="false">I39*5.5017049523</f>
        <v>95432410.7853919</v>
      </c>
      <c r="R39" s="67"/>
      <c r="S39" s="67"/>
      <c r="T39" s="7"/>
      <c r="U39" s="7"/>
      <c r="V39" s="67" t="n">
        <f aca="false">K39*5.5017049523</f>
        <v>1854338.44843999</v>
      </c>
      <c r="W39" s="67" t="n">
        <f aca="false">M39*5.5017049523</f>
        <v>57350.6736630923</v>
      </c>
      <c r="X39" s="67" t="n">
        <f aca="false">N39*5.1890047538+L39*5.5017049523</f>
        <v>19341375.4416638</v>
      </c>
      <c r="Y39" s="67" t="n">
        <f aca="false">N39*5.1890047538</f>
        <v>15352731.0226212</v>
      </c>
      <c r="Z39" s="67" t="n">
        <f aca="false">L39*5.5017049523</f>
        <v>3988644.41904257</v>
      </c>
      <c r="AA39" s="67" t="n">
        <f aca="false">IFE_cost_central!B27*3</f>
        <v>2156967.68683127</v>
      </c>
      <c r="AB39" s="67" t="n">
        <f aca="false">AA39*$AC$13</f>
        <v>19514006.9704252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central_v2_m!D28+temporary_pension_bonus_central!B28</f>
        <v>17384574.4670438</v>
      </c>
      <c r="G40" s="164" t="n">
        <f aca="false">central_v2_m!E28+temporary_pension_bonus_central!B28</f>
        <v>16688631.5917937</v>
      </c>
      <c r="H40" s="67" t="n">
        <f aca="false">F40-J40</f>
        <v>17029451.7410894</v>
      </c>
      <c r="I40" s="67" t="n">
        <f aca="false">G40-K40</f>
        <v>16344162.547618</v>
      </c>
      <c r="J40" s="164" t="n">
        <f aca="false">central_v2_m!J28</f>
        <v>355122.725954335</v>
      </c>
      <c r="K40" s="164" t="n">
        <f aca="false">central_v2_m!K28</f>
        <v>344469.044175705</v>
      </c>
      <c r="L40" s="67" t="n">
        <f aca="false">H40-I40</f>
        <v>685289.193471441</v>
      </c>
      <c r="M40" s="67" t="n">
        <f aca="false">J40-K40</f>
        <v>10653.6817786301</v>
      </c>
      <c r="N40" s="164" t="n">
        <f aca="false">SUM(central_v5_m!C28:J28)</f>
        <v>2653247.04757501</v>
      </c>
      <c r="O40" s="7"/>
      <c r="P40" s="7"/>
      <c r="Q40" s="67" t="n">
        <f aca="false">I40*5.5017049523</f>
        <v>89920760.0294261</v>
      </c>
      <c r="R40" s="67"/>
      <c r="S40" s="67"/>
      <c r="T40" s="7"/>
      <c r="U40" s="7"/>
      <c r="V40" s="67" t="n">
        <f aca="false">K40*5.5017049523</f>
        <v>1895167.04625553</v>
      </c>
      <c r="W40" s="67" t="n">
        <f aca="false">M40*5.5017049523</f>
        <v>58613.4138017176</v>
      </c>
      <c r="X40" s="67" t="n">
        <f aca="false">N40*5.1890047538+L40*5.5017049523</f>
        <v>17537970.492352</v>
      </c>
      <c r="Y40" s="67" t="n">
        <f aca="false">N40*5.1890047538</f>
        <v>13767711.5428725</v>
      </c>
      <c r="Z40" s="67" t="n">
        <f aca="false">L40*5.5017049523</f>
        <v>3770258.9494795</v>
      </c>
      <c r="AA40" s="67" t="n">
        <f aca="false">IFE_cost_central!B28*3</f>
        <v>2029303.47741445</v>
      </c>
      <c r="AB40" s="67" t="n">
        <f aca="false">AA40*$AC$13</f>
        <v>18359033.5845728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central_v2_m!D29+temporary_pension_bonus_central!B29</f>
        <v>19940400.7741494</v>
      </c>
      <c r="G41" s="164" t="n">
        <f aca="false">central_v2_m!E29+temporary_pension_bonus_central!B29</f>
        <v>19141156.8080539</v>
      </c>
      <c r="H41" s="67" t="n">
        <f aca="false">F41-J41</f>
        <v>19517558.1751595</v>
      </c>
      <c r="I41" s="67" t="n">
        <f aca="false">G41-K41</f>
        <v>18730999.4870337</v>
      </c>
      <c r="J41" s="164" t="n">
        <f aca="false">central_v2_m!J29</f>
        <v>422842.598989857</v>
      </c>
      <c r="K41" s="164" t="n">
        <f aca="false">central_v2_m!K29</f>
        <v>410157.321020161</v>
      </c>
      <c r="L41" s="67" t="n">
        <f aca="false">H41-I41</f>
        <v>786558.6881258</v>
      </c>
      <c r="M41" s="67" t="n">
        <f aca="false">J41-K41</f>
        <v>12685.2779696957</v>
      </c>
      <c r="N41" s="164" t="n">
        <f aca="false">SUM(central_v5_m!C29:J29)</f>
        <v>3252983.89931828</v>
      </c>
      <c r="O41" s="7"/>
      <c r="P41" s="7"/>
      <c r="Q41" s="67" t="n">
        <f aca="false">I41*5.5017049523</f>
        <v>103052432.639342</v>
      </c>
      <c r="R41" s="67"/>
      <c r="S41" s="67"/>
      <c r="T41" s="7"/>
      <c r="U41" s="7"/>
      <c r="V41" s="67" t="n">
        <f aca="false">K41*5.5017049523</f>
        <v>2256564.56427872</v>
      </c>
      <c r="W41" s="67" t="n">
        <f aca="false">M41*5.5017049523</f>
        <v>69790.6566271772</v>
      </c>
      <c r="X41" s="67" t="n">
        <f aca="false">N41*5.1890047538+L41*5.5017049523</f>
        <v>21207162.7473337</v>
      </c>
      <c r="Y41" s="67" t="n">
        <f aca="false">N41*5.1890047538</f>
        <v>16879748.9175974</v>
      </c>
      <c r="Z41" s="67" t="n">
        <f aca="false">L41*5.5017049523</f>
        <v>4327413.82973631</v>
      </c>
      <c r="AA41" s="67" t="n">
        <f aca="false">IFE_cost_central!B29*3</f>
        <v>2330599.31134763</v>
      </c>
      <c r="AB41" s="67" t="n">
        <f aca="false">AA41*$AC$13</f>
        <v>21084845.8623495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central_v2_m!D30+temporary_pension_bonus_central!B30</f>
        <v>18879219.689968</v>
      </c>
      <c r="G42" s="162" t="n">
        <f aca="false">central_v2_m!E30+temporary_pension_bonus_central!B30</f>
        <v>18120781.126334</v>
      </c>
      <c r="H42" s="8" t="n">
        <f aca="false">F42-J42</f>
        <v>18473122.2531065</v>
      </c>
      <c r="I42" s="8" t="n">
        <f aca="false">G42-K42</f>
        <v>17726866.6125783</v>
      </c>
      <c r="J42" s="162" t="n">
        <f aca="false">central_v2_m!J30</f>
        <v>406097.436861515</v>
      </c>
      <c r="K42" s="162" t="n">
        <f aca="false">central_v2_m!K30</f>
        <v>393914.513755669</v>
      </c>
      <c r="L42" s="8" t="n">
        <f aca="false">H42-I42</f>
        <v>746255.640528228</v>
      </c>
      <c r="M42" s="8" t="n">
        <f aca="false">J42-K42</f>
        <v>12182.9231058455</v>
      </c>
      <c r="N42" s="162" t="n">
        <f aca="false">SUM(central_v5_m!C30:J30)</f>
        <v>3605954.26069636</v>
      </c>
      <c r="O42" s="5"/>
      <c r="P42" s="5"/>
      <c r="Q42" s="8" t="n">
        <f aca="false">I42*5.5017049523</f>
        <v>97527989.8311835</v>
      </c>
      <c r="R42" s="8"/>
      <c r="S42" s="8"/>
      <c r="T42" s="5"/>
      <c r="U42" s="5"/>
      <c r="V42" s="8" t="n">
        <f aca="false">K42*5.5017049523</f>
        <v>2167201.43111241</v>
      </c>
      <c r="W42" s="8" t="n">
        <f aca="false">M42*5.5017049523</f>
        <v>67026.8483849201</v>
      </c>
      <c r="X42" s="8" t="n">
        <f aca="false">N42*5.1890047538+L42*5.5017049523</f>
        <v>22816992.1539147</v>
      </c>
      <c r="Y42" s="8" t="n">
        <f aca="false">N42*5.1890047538</f>
        <v>18711313.8007388</v>
      </c>
      <c r="Z42" s="8" t="n">
        <f aca="false">L42*5.5017049523</f>
        <v>4105678.35317596</v>
      </c>
      <c r="AA42" s="8" t="n">
        <f aca="false">IFE_cost_central!B30*3</f>
        <v>2093004.34561892</v>
      </c>
      <c r="AB42" s="8" t="n">
        <f aca="false">AA42*$AC$13</f>
        <v>18935332.9856965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central_v2_m!D31+temporary_pension_bonus_central!B31</f>
        <v>21307350.1884263</v>
      </c>
      <c r="G43" s="164" t="n">
        <f aca="false">central_v2_m!E31+temporary_pension_bonus_central!B31</f>
        <v>20450454.2414686</v>
      </c>
      <c r="H43" s="67" t="n">
        <f aca="false">F43-J43</f>
        <v>20823115.4481212</v>
      </c>
      <c r="I43" s="67" t="n">
        <f aca="false">G43-K43</f>
        <v>19980746.5433726</v>
      </c>
      <c r="J43" s="164" t="n">
        <f aca="false">central_v2_m!J31</f>
        <v>484234.740305167</v>
      </c>
      <c r="K43" s="164" t="n">
        <f aca="false">central_v2_m!K31</f>
        <v>469707.698096012</v>
      </c>
      <c r="L43" s="67" t="n">
        <f aca="false">H43-I43</f>
        <v>842368.904748518</v>
      </c>
      <c r="M43" s="67" t="n">
        <f aca="false">J43-K43</f>
        <v>14527.0422091551</v>
      </c>
      <c r="N43" s="164" t="n">
        <f aca="false">SUM(central_v5_m!C31:J31)</f>
        <v>3507041.23731852</v>
      </c>
      <c r="O43" s="7"/>
      <c r="P43" s="7"/>
      <c r="Q43" s="67" t="n">
        <f aca="false">I43*5.5017049523</f>
        <v>109928172.208324</v>
      </c>
      <c r="R43" s="67"/>
      <c r="S43" s="67"/>
      <c r="T43" s="7"/>
      <c r="U43" s="7"/>
      <c r="V43" s="67" t="n">
        <f aca="false">K43*5.5017049523</f>
        <v>2584193.16874826</v>
      </c>
      <c r="W43" s="67" t="n">
        <f aca="false">M43*5.5017049523</f>
        <v>79923.5000643798</v>
      </c>
      <c r="X43" s="67" t="n">
        <f aca="false">N43*5.1890047538+L43*5.5017049523</f>
        <v>22832518.8271369</v>
      </c>
      <c r="Y43" s="67" t="n">
        <f aca="false">N43*5.1890047538</f>
        <v>18198053.6522184</v>
      </c>
      <c r="Z43" s="67" t="n">
        <f aca="false">L43*5.5017049523</f>
        <v>4634465.17491845</v>
      </c>
      <c r="AA43" s="67" t="n">
        <f aca="false">IFE_cost_central!B31*3</f>
        <v>2341343.9325283</v>
      </c>
      <c r="AB43" s="67" t="n">
        <f aca="false">AA43*$AC$13</f>
        <v>21182052.0531951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central_v2_m!D32+temporary_pension_bonus_central!B32</f>
        <v>20255709.8297988</v>
      </c>
      <c r="G44" s="164" t="n">
        <f aca="false">central_v2_m!E32+temporary_pension_bonus_central!B32</f>
        <v>19440079.8387736</v>
      </c>
      <c r="H44" s="67" t="n">
        <f aca="false">F44-J44</f>
        <v>19773040.0916394</v>
      </c>
      <c r="I44" s="67" t="n">
        <f aca="false">G44-K44</f>
        <v>18971890.192759</v>
      </c>
      <c r="J44" s="164" t="n">
        <f aca="false">central_v2_m!J32</f>
        <v>482669.738159419</v>
      </c>
      <c r="K44" s="164" t="n">
        <f aca="false">central_v2_m!K32</f>
        <v>468189.646014636</v>
      </c>
      <c r="L44" s="67" t="n">
        <f aca="false">H44-I44</f>
        <v>801149.898880422</v>
      </c>
      <c r="M44" s="67" t="n">
        <f aca="false">J44-K44</f>
        <v>14480.0921447826</v>
      </c>
      <c r="N44" s="164" t="n">
        <f aca="false">SUM(central_v5_m!C32:J32)</f>
        <v>3217982.87903335</v>
      </c>
      <c r="O44" s="7"/>
      <c r="P44" s="7"/>
      <c r="Q44" s="67" t="n">
        <f aca="false">I44*5.5017049523</f>
        <v>104377742.227994</v>
      </c>
      <c r="R44" s="67"/>
      <c r="S44" s="67"/>
      <c r="T44" s="7"/>
      <c r="U44" s="7"/>
      <c r="V44" s="67" t="n">
        <f aca="false">K44*5.5017049523</f>
        <v>2575841.29409431</v>
      </c>
      <c r="W44" s="67" t="n">
        <f aca="false">M44*5.5017049523</f>
        <v>79665.1946627107</v>
      </c>
      <c r="X44" s="67" t="n">
        <f aca="false">N44*5.1890047538+L44*5.5017049523</f>
        <v>21105818.8231561</v>
      </c>
      <c r="Y44" s="67" t="n">
        <f aca="false">N44*5.1890047538</f>
        <v>16698128.456951</v>
      </c>
      <c r="Z44" s="67" t="n">
        <f aca="false">L44*5.5017049523</f>
        <v>4407690.36620506</v>
      </c>
      <c r="AA44" s="67" t="n">
        <f aca="false">IFE_cost_central!B32*3</f>
        <v>2132722.80438846</v>
      </c>
      <c r="AB44" s="67" t="n">
        <f aca="false">AA44*$AC$13</f>
        <v>19294664.4147278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central_v2_m!D33+temporary_pension_bonus_central!B33</f>
        <v>22077754.9469953</v>
      </c>
      <c r="G45" s="164" t="n">
        <f aca="false">central_v2_m!E33+temporary_pension_bonus_central!B33</f>
        <v>21187543.2198689</v>
      </c>
      <c r="H45" s="67" t="n">
        <f aca="false">F45-J45</f>
        <v>21529896.3031103</v>
      </c>
      <c r="I45" s="67" t="n">
        <f aca="false">G45-K45</f>
        <v>20656120.3353005</v>
      </c>
      <c r="J45" s="164" t="n">
        <f aca="false">central_v2_m!J33</f>
        <v>547858.643884987</v>
      </c>
      <c r="K45" s="164" t="n">
        <f aca="false">central_v2_m!K33</f>
        <v>531422.884568438</v>
      </c>
      <c r="L45" s="67" t="n">
        <f aca="false">H45-I45</f>
        <v>873775.967809863</v>
      </c>
      <c r="M45" s="67" t="n">
        <f aca="false">J45-K45</f>
        <v>16435.7593165496</v>
      </c>
      <c r="N45" s="164" t="n">
        <f aca="false">SUM(central_v5_m!C33:J33)</f>
        <v>3609672.21948124</v>
      </c>
      <c r="O45" s="7"/>
      <c r="P45" s="7"/>
      <c r="Q45" s="67" t="n">
        <f aca="false">I45*5.5017049523</f>
        <v>113643879.544027</v>
      </c>
      <c r="R45" s="67"/>
      <c r="S45" s="67"/>
      <c r="T45" s="7"/>
      <c r="U45" s="7"/>
      <c r="V45" s="67" t="n">
        <f aca="false">K45*5.5017049523</f>
        <v>2923731.91579572</v>
      </c>
      <c r="W45" s="67" t="n">
        <f aca="false">M45*5.5017049523</f>
        <v>90424.698426672</v>
      </c>
      <c r="X45" s="67" t="n">
        <f aca="false">N45*5.1890047538+L45*5.5017049523</f>
        <v>23537863.8758482</v>
      </c>
      <c r="Y45" s="67" t="n">
        <f aca="false">N45*5.1890047538</f>
        <v>18730606.306548</v>
      </c>
      <c r="Z45" s="67" t="n">
        <f aca="false">L45*5.5017049523</f>
        <v>4807257.56930025</v>
      </c>
      <c r="AA45" s="67" t="n">
        <f aca="false">IFE_cost_central!B33*3</f>
        <v>2359951.75936809</v>
      </c>
      <c r="AB45" s="67" t="n">
        <f aca="false">AA45*$AC$13</f>
        <v>21350396.3751212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central_v2_m!D34+temporary_pension_bonus_central!B34</f>
        <v>21049818.0710501</v>
      </c>
      <c r="G46" s="162" t="n">
        <f aca="false">central_v2_m!E34+temporary_pension_bonus_central!B34</f>
        <v>20199395.4462151</v>
      </c>
      <c r="H46" s="8" t="n">
        <f aca="false">F46-J46</f>
        <v>20514774.2182104</v>
      </c>
      <c r="I46" s="8" t="n">
        <f aca="false">G46-K46</f>
        <v>19680402.9089605</v>
      </c>
      <c r="J46" s="162" t="n">
        <f aca="false">central_v2_m!J34</f>
        <v>535043.852839766</v>
      </c>
      <c r="K46" s="162" t="n">
        <f aca="false">central_v2_m!K34</f>
        <v>518992.537254573</v>
      </c>
      <c r="L46" s="8" t="n">
        <f aca="false">H46-I46</f>
        <v>834371.309249826</v>
      </c>
      <c r="M46" s="8" t="n">
        <f aca="false">J46-K46</f>
        <v>16051.315585193</v>
      </c>
      <c r="N46" s="162" t="n">
        <f aca="false">SUM(central_v5_m!C34:J34)</f>
        <v>4007600.95260436</v>
      </c>
      <c r="O46" s="5"/>
      <c r="P46" s="5"/>
      <c r="Q46" s="8" t="n">
        <f aca="false">I46*5.5017049523</f>
        <v>108275770.147487</v>
      </c>
      <c r="R46" s="8"/>
      <c r="S46" s="8"/>
      <c r="T46" s="5"/>
      <c r="U46" s="5"/>
      <c r="V46" s="8" t="n">
        <f aca="false">K46*5.5017049523</f>
        <v>2855343.81242023</v>
      </c>
      <c r="W46" s="8" t="n">
        <f aca="false">M46*5.5017049523</f>
        <v>88309.6024459865</v>
      </c>
      <c r="X46" s="8" t="n">
        <f aca="false">N46*5.1890047538+L46*5.5017049523</f>
        <v>25385925.1585542</v>
      </c>
      <c r="Y46" s="8" t="n">
        <f aca="false">N46*5.1890047538</f>
        <v>20795460.3943974</v>
      </c>
      <c r="Z46" s="8" t="n">
        <f aca="false">L46*5.5017049523</f>
        <v>4590464.7641568</v>
      </c>
      <c r="AA46" s="8" t="n">
        <f aca="false">IFE_cost_central!B34*3</f>
        <v>2208740.81341497</v>
      </c>
      <c r="AB46" s="8" t="n">
        <f aca="false">AA46*$AC$13</f>
        <v>19982396.5337937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central_v2_m!D35+temporary_pension_bonus_central!B35</f>
        <v>22786764.5648508</v>
      </c>
      <c r="G47" s="164" t="n">
        <f aca="false">central_v2_m!E35+temporary_pension_bonus_central!B35</f>
        <v>21865116.4745172</v>
      </c>
      <c r="H47" s="67" t="n">
        <f aca="false">F47-J47</f>
        <v>22207936.2861072</v>
      </c>
      <c r="I47" s="67" t="n">
        <f aca="false">G47-K47</f>
        <v>21303653.0441359</v>
      </c>
      <c r="J47" s="164" t="n">
        <f aca="false">central_v2_m!J35</f>
        <v>578828.278743571</v>
      </c>
      <c r="K47" s="164" t="n">
        <f aca="false">central_v2_m!K35</f>
        <v>561463.430381263</v>
      </c>
      <c r="L47" s="67" t="n">
        <f aca="false">H47-I47</f>
        <v>904283.241971325</v>
      </c>
      <c r="M47" s="67" t="n">
        <f aca="false">J47-K47</f>
        <v>17364.8483623072</v>
      </c>
      <c r="N47" s="164" t="n">
        <f aca="false">SUM(central_v5_m!C35:J35)</f>
        <v>3710844.34693445</v>
      </c>
      <c r="O47" s="7"/>
      <c r="P47" s="7"/>
      <c r="Q47" s="67" t="n">
        <f aca="false">I47*5.5017049523</f>
        <v>117206413.455003</v>
      </c>
      <c r="R47" s="67"/>
      <c r="S47" s="67"/>
      <c r="T47" s="7"/>
      <c r="U47" s="7"/>
      <c r="V47" s="67" t="n">
        <f aca="false">K47*5.5017049523</f>
        <v>3089006.13546394</v>
      </c>
      <c r="W47" s="67" t="n">
        <f aca="false">M47*5.5017049523</f>
        <v>95536.272230844</v>
      </c>
      <c r="X47" s="67" t="n">
        <f aca="false">N47*5.1890047538+L47*5.5017049523</f>
        <v>24230688.5474902</v>
      </c>
      <c r="Y47" s="67" t="n">
        <f aca="false">N47*5.1890047538</f>
        <v>19255588.9568547</v>
      </c>
      <c r="Z47" s="67" t="n">
        <f aca="false">L47*5.5017049523</f>
        <v>4975099.59063554</v>
      </c>
      <c r="AA47" s="67" t="n">
        <f aca="false">IFE_cost_central!B35*3</f>
        <v>2356665.22470075</v>
      </c>
      <c r="AB47" s="67" t="n">
        <f aca="false">AA47*$AC$13</f>
        <v>21320663.2174116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central_v2_m!D36+temporary_pension_bonus_central!B36</f>
        <v>21861210.3980962</v>
      </c>
      <c r="G48" s="164" t="n">
        <f aca="false">central_v2_m!E36+temporary_pension_bonus_central!B36</f>
        <v>20976353.6213761</v>
      </c>
      <c r="H48" s="67" t="n">
        <f aca="false">F48-J48</f>
        <v>21265275.0156294</v>
      </c>
      <c r="I48" s="67" t="n">
        <f aca="false">G48-K48</f>
        <v>20398296.3003833</v>
      </c>
      <c r="J48" s="164" t="n">
        <f aca="false">central_v2_m!J36</f>
        <v>595935.382466778</v>
      </c>
      <c r="K48" s="164" t="n">
        <f aca="false">central_v2_m!K36</f>
        <v>578057.320992774</v>
      </c>
      <c r="L48" s="67" t="n">
        <f aca="false">H48-I48</f>
        <v>866978.7152461</v>
      </c>
      <c r="M48" s="67" t="n">
        <f aca="false">J48-K48</f>
        <v>17878.0614740035</v>
      </c>
      <c r="N48" s="164" t="n">
        <f aca="false">SUM(central_v5_m!C36:J36)</f>
        <v>3506622.9365365</v>
      </c>
      <c r="O48" s="7"/>
      <c r="P48" s="7"/>
      <c r="Q48" s="67" t="n">
        <f aca="false">I48*5.5017049523</f>
        <v>112225407.774302</v>
      </c>
      <c r="R48" s="67"/>
      <c r="S48" s="67"/>
      <c r="T48" s="7"/>
      <c r="U48" s="7"/>
      <c r="V48" s="67" t="n">
        <f aca="false">K48*5.5017049523</f>
        <v>3180300.82561922</v>
      </c>
      <c r="W48" s="67" t="n">
        <f aca="false">M48*5.5017049523</f>
        <v>98359.8193490488</v>
      </c>
      <c r="X48" s="67" t="n">
        <f aca="false">N48*5.1890047538+L48*5.5017049523</f>
        <v>22965744.1786802</v>
      </c>
      <c r="Y48" s="67" t="n">
        <f aca="false">N48*5.1890047538</f>
        <v>18195883.087472</v>
      </c>
      <c r="Z48" s="67" t="n">
        <f aca="false">L48*5.5017049523</f>
        <v>4769861.09120816</v>
      </c>
      <c r="AA48" s="67" t="n">
        <f aca="false">IFE_cost_central!B36*3</f>
        <v>2205186.03717128</v>
      </c>
      <c r="AB48" s="67" t="n">
        <f aca="false">AA48*$AC$13</f>
        <v>19950236.6044535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central_v2_m!D37+temporary_pension_bonus_central!B37</f>
        <v>23526996.0258069</v>
      </c>
      <c r="G49" s="164" t="n">
        <f aca="false">central_v2_m!E37+temporary_pension_bonus_central!B37</f>
        <v>22573714.0807294</v>
      </c>
      <c r="H49" s="67" t="n">
        <f aca="false">F49-J49</f>
        <v>22866624.2620484</v>
      </c>
      <c r="I49" s="67" t="n">
        <f aca="false">G49-K49</f>
        <v>21933153.4698837</v>
      </c>
      <c r="J49" s="164" t="n">
        <f aca="false">central_v2_m!J37</f>
        <v>660371.763758513</v>
      </c>
      <c r="K49" s="164" t="n">
        <f aca="false">central_v2_m!K37</f>
        <v>640560.610845758</v>
      </c>
      <c r="L49" s="67" t="n">
        <f aca="false">H49-I49</f>
        <v>933470.792164717</v>
      </c>
      <c r="M49" s="67" t="n">
        <f aca="false">J49-K49</f>
        <v>19811.1529127554</v>
      </c>
      <c r="N49" s="164" t="n">
        <f aca="false">SUM(central_v5_m!C37:J37)</f>
        <v>3814989.04539132</v>
      </c>
      <c r="O49" s="7"/>
      <c r="P49" s="7"/>
      <c r="Q49" s="67" t="n">
        <f aca="false">I49*5.5017049523</f>
        <v>120669739.064815</v>
      </c>
      <c r="R49" s="67"/>
      <c r="S49" s="67"/>
      <c r="T49" s="7"/>
      <c r="U49" s="7"/>
      <c r="V49" s="67" t="n">
        <f aca="false">K49*5.5017049523</f>
        <v>3524175.48493842</v>
      </c>
      <c r="W49" s="67" t="n">
        <f aca="false">M49*5.5017049523</f>
        <v>108995.118090879</v>
      </c>
      <c r="X49" s="67" t="n">
        <f aca="false">N49*5.1890047538+L49*5.5017049523</f>
        <v>24931677.1723105</v>
      </c>
      <c r="Y49" s="67" t="n">
        <f aca="false">N49*5.1890047538</f>
        <v>19795996.2922305</v>
      </c>
      <c r="Z49" s="67" t="n">
        <f aca="false">L49*5.5017049523</f>
        <v>5135680.88008003</v>
      </c>
      <c r="AA49" s="67" t="n">
        <f aca="false">IFE_cost_central!B37*3</f>
        <v>2313742.97992688</v>
      </c>
      <c r="AB49" s="67" t="n">
        <f aca="false">AA49*$AC$13</f>
        <v>20932347.2547678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central_v2_m!D38+temporary_pension_bonus_central!B38</f>
        <v>22686900.0166843</v>
      </c>
      <c r="G50" s="162" t="n">
        <f aca="false">central_v2_m!E38+temporary_pension_bonus_central!B38</f>
        <v>21766025.920946</v>
      </c>
      <c r="H50" s="8" t="n">
        <f aca="false">F50-J50</f>
        <v>22028956.3254977</v>
      </c>
      <c r="I50" s="8" t="n">
        <f aca="false">G50-K50</f>
        <v>21127820.540495</v>
      </c>
      <c r="J50" s="162" t="n">
        <f aca="false">central_v2_m!J38</f>
        <v>657943.691186646</v>
      </c>
      <c r="K50" s="162" t="n">
        <f aca="false">central_v2_m!K38</f>
        <v>638205.380451046</v>
      </c>
      <c r="L50" s="8" t="n">
        <f aca="false">H50-I50</f>
        <v>901135.785002731</v>
      </c>
      <c r="M50" s="8" t="n">
        <f aca="false">J50-K50</f>
        <v>19738.3107355994</v>
      </c>
      <c r="N50" s="162" t="n">
        <f aca="false">SUM(central_v5_m!C38:J38)</f>
        <v>4345004.6099877</v>
      </c>
      <c r="O50" s="5"/>
      <c r="P50" s="5"/>
      <c r="Q50" s="8" t="n">
        <f aca="false">I50*5.5017049523</f>
        <v>116239034.898947</v>
      </c>
      <c r="R50" s="8"/>
      <c r="S50" s="8"/>
      <c r="T50" s="5"/>
      <c r="U50" s="5"/>
      <c r="V50" s="8" t="n">
        <f aca="false">K50*5.5017049523</f>
        <v>3511217.70221203</v>
      </c>
      <c r="W50" s="8" t="n">
        <f aca="false">M50*5.5017049523</f>
        <v>108594.361924083</v>
      </c>
      <c r="X50" s="8" t="n">
        <f aca="false">N50*5.1890047538+L50*5.5017049523</f>
        <v>27504032.7875534</v>
      </c>
      <c r="Y50" s="8" t="n">
        <f aca="false">N50*5.1890047538</f>
        <v>22546249.5765091</v>
      </c>
      <c r="Z50" s="8" t="n">
        <f aca="false">L50*5.5017049523</f>
        <v>4957783.21104427</v>
      </c>
      <c r="AA50" s="8" t="n">
        <f aca="false">IFE_cost_central!B38*3</f>
        <v>2099298.13122064</v>
      </c>
      <c r="AB50" s="8" t="n">
        <f aca="false">AA50*$AC$13</f>
        <v>18992272.6315022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central_v2_m!D39+temporary_pension_bonus_central!B39</f>
        <v>24202571.1217989</v>
      </c>
      <c r="G51" s="164" t="n">
        <f aca="false">central_v2_m!E39+temporary_pension_bonus_central!B39</f>
        <v>23218570.1386131</v>
      </c>
      <c r="H51" s="67" t="n">
        <f aca="false">F51-J51</f>
        <v>23484622.401795</v>
      </c>
      <c r="I51" s="67" t="n">
        <f aca="false">G51-K51</f>
        <v>22522159.8802093</v>
      </c>
      <c r="J51" s="164" t="n">
        <f aca="false">central_v2_m!J39</f>
        <v>717948.720003923</v>
      </c>
      <c r="K51" s="164" t="n">
        <f aca="false">central_v2_m!K39</f>
        <v>696410.258403805</v>
      </c>
      <c r="L51" s="67" t="n">
        <f aca="false">H51-I51</f>
        <v>962462.521585736</v>
      </c>
      <c r="M51" s="67" t="n">
        <f aca="false">J51-K51</f>
        <v>21538.4616001179</v>
      </c>
      <c r="N51" s="164" t="n">
        <f aca="false">SUM(central_v5_m!C39:J39)</f>
        <v>3909664.74583318</v>
      </c>
      <c r="O51" s="7"/>
      <c r="P51" s="7"/>
      <c r="Q51" s="67" t="n">
        <f aca="false">I51*5.5017049523</f>
        <v>123910278.54944</v>
      </c>
      <c r="R51" s="67"/>
      <c r="S51" s="67"/>
      <c r="T51" s="7"/>
      <c r="U51" s="7"/>
      <c r="V51" s="67" t="n">
        <f aca="false">K51*5.5017049523</f>
        <v>3831443.76749274</v>
      </c>
      <c r="W51" s="67" t="n">
        <f aca="false">M51*5.5017049523</f>
        <v>118498.260850292</v>
      </c>
      <c r="X51" s="67" t="n">
        <f aca="false">N51*5.1890047538+L51*5.5017049523</f>
        <v>25582453.7733041</v>
      </c>
      <c r="Y51" s="67" t="n">
        <f aca="false">N51*5.1890047538</f>
        <v>20287268.9518927</v>
      </c>
      <c r="Z51" s="67" t="n">
        <f aca="false">L51*5.5017049523</f>
        <v>5295184.82141139</v>
      </c>
      <c r="AA51" s="67" t="n">
        <f aca="false">IFE_cost_central!B39*3</f>
        <v>2236349.87814073</v>
      </c>
      <c r="AB51" s="67" t="n">
        <f aca="false">AA51*$AC$13</f>
        <v>20232174.7223102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central_v2_m!D40+temporary_pension_bonus_central!B40</f>
        <v>23347737.4728335</v>
      </c>
      <c r="G52" s="164" t="n">
        <f aca="false">central_v2_m!E40+temporary_pension_bonus_central!B40</f>
        <v>22397619.2555449</v>
      </c>
      <c r="H52" s="67" t="n">
        <f aca="false">F52-J52</f>
        <v>22649278.3444595</v>
      </c>
      <c r="I52" s="67" t="n">
        <f aca="false">G52-K52</f>
        <v>21720113.9010222</v>
      </c>
      <c r="J52" s="164" t="n">
        <f aca="false">central_v2_m!J40</f>
        <v>698459.128373916</v>
      </c>
      <c r="K52" s="164" t="n">
        <f aca="false">central_v2_m!K40</f>
        <v>677505.354522699</v>
      </c>
      <c r="L52" s="67" t="n">
        <f aca="false">H52-I52</f>
        <v>929164.443437368</v>
      </c>
      <c r="M52" s="67" t="n">
        <f aca="false">J52-K52</f>
        <v>20953.7738512175</v>
      </c>
      <c r="N52" s="164" t="n">
        <f aca="false">SUM(central_v5_m!C40:J40)</f>
        <v>3663240.67338907</v>
      </c>
      <c r="O52" s="7"/>
      <c r="P52" s="7"/>
      <c r="Q52" s="67" t="n">
        <f aca="false">I52*5.5017049523</f>
        <v>119497658.213774</v>
      </c>
      <c r="R52" s="67"/>
      <c r="S52" s="67"/>
      <c r="T52" s="7"/>
      <c r="U52" s="7"/>
      <c r="V52" s="67" t="n">
        <f aca="false">K52*5.5017049523</f>
        <v>3727434.5641873</v>
      </c>
      <c r="W52" s="67" t="n">
        <f aca="false">M52*5.5017049523</f>
        <v>115281.481366617</v>
      </c>
      <c r="X52" s="67" t="n">
        <f aca="false">N52*5.1890047538+L52*5.5017049523</f>
        <v>24120561.8884898</v>
      </c>
      <c r="Y52" s="67" t="n">
        <f aca="false">N52*5.1890047538</f>
        <v>19008573.2685294</v>
      </c>
      <c r="Z52" s="67" t="n">
        <f aca="false">L52*5.5017049523</f>
        <v>5111988.61996044</v>
      </c>
      <c r="AA52" s="67" t="n">
        <f aca="false">IFE_cost_central!B40*3</f>
        <v>2169247.04583427</v>
      </c>
      <c r="AB52" s="67" t="n">
        <f aca="false">AA52*$AC$13</f>
        <v>19625097.8776463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central_v2_m!D41+temporary_pension_bonus_central!B41</f>
        <v>24841966.6755583</v>
      </c>
      <c r="G53" s="164" t="n">
        <f aca="false">central_v2_m!E41+temporary_pension_bonus_central!B41</f>
        <v>23830133.8180198</v>
      </c>
      <c r="H53" s="67" t="n">
        <f aca="false">F53-J53</f>
        <v>24034893.8052353</v>
      </c>
      <c r="I53" s="67" t="n">
        <f aca="false">G53-K53</f>
        <v>23047273.1338064</v>
      </c>
      <c r="J53" s="164" t="n">
        <f aca="false">central_v2_m!J41</f>
        <v>807072.870323066</v>
      </c>
      <c r="K53" s="164" t="n">
        <f aca="false">central_v2_m!K41</f>
        <v>782860.684213374</v>
      </c>
      <c r="L53" s="67" t="n">
        <f aca="false">H53-I53</f>
        <v>987620.671428878</v>
      </c>
      <c r="M53" s="67" t="n">
        <f aca="false">J53-K53</f>
        <v>24212.186109692</v>
      </c>
      <c r="N53" s="164" t="n">
        <f aca="false">SUM(central_v5_m!C41:J41)</f>
        <v>3994330.92498853</v>
      </c>
      <c r="O53" s="7"/>
      <c r="P53" s="7"/>
      <c r="Q53" s="67" t="n">
        <f aca="false">I53*5.5017049523</f>
        <v>126799296.737273</v>
      </c>
      <c r="R53" s="67"/>
      <c r="S53" s="67"/>
      <c r="T53" s="7"/>
      <c r="U53" s="7"/>
      <c r="V53" s="67" t="n">
        <f aca="false">K53*5.5017049523</f>
        <v>4307068.50329769</v>
      </c>
      <c r="W53" s="67" t="n">
        <f aca="false">M53*5.5017049523</f>
        <v>133208.304225702</v>
      </c>
      <c r="X53" s="67" t="n">
        <f aca="false">N53*5.1890047538+L53*5.5017049523</f>
        <v>26160199.6970099</v>
      </c>
      <c r="Y53" s="67" t="n">
        <f aca="false">N53*5.1890047538</f>
        <v>20726602.1580158</v>
      </c>
      <c r="Z53" s="67" t="n">
        <f aca="false">L53*5.5017049523</f>
        <v>5433597.53899411</v>
      </c>
      <c r="AA53" s="67" t="n">
        <f aca="false">IFE_cost_central!B41*3</f>
        <v>2299668.44755485</v>
      </c>
      <c r="AB53" s="67" t="n">
        <f aca="false">AA53*$AC$13</f>
        <v>20805015.4804023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central_v2_m!D42+temporary_pension_bonus_central!B42</f>
        <v>24052948.123011</v>
      </c>
      <c r="G54" s="162" t="n">
        <f aca="false">central_v2_m!E42+temporary_pension_bonus_central!B42</f>
        <v>23071641.6953785</v>
      </c>
      <c r="H54" s="8" t="n">
        <f aca="false">F54-J54</f>
        <v>23192026.7214991</v>
      </c>
      <c r="I54" s="8" t="n">
        <f aca="false">G54-K54</f>
        <v>22236547.9359119</v>
      </c>
      <c r="J54" s="162" t="n">
        <f aca="false">central_v2_m!J42</f>
        <v>860921.401511911</v>
      </c>
      <c r="K54" s="162" t="n">
        <f aca="false">central_v2_m!K42</f>
        <v>835093.759466553</v>
      </c>
      <c r="L54" s="8" t="n">
        <f aca="false">H54-I54</f>
        <v>955478.785587181</v>
      </c>
      <c r="M54" s="8" t="n">
        <f aca="false">J54-K54</f>
        <v>25827.6420453575</v>
      </c>
      <c r="N54" s="162" t="n">
        <f aca="false">SUM(central_v5_m!C42:J42)</f>
        <v>4600483.70262526</v>
      </c>
      <c r="O54" s="5"/>
      <c r="P54" s="5"/>
      <c r="Q54" s="8" t="n">
        <f aca="false">I54*5.5017049523</f>
        <v>122338925.901063</v>
      </c>
      <c r="R54" s="8"/>
      <c r="S54" s="8"/>
      <c r="T54" s="5"/>
      <c r="U54" s="5"/>
      <c r="V54" s="8" t="n">
        <f aca="false">K54*5.5017049523</f>
        <v>4594439.47209196</v>
      </c>
      <c r="W54" s="8" t="n">
        <f aca="false">M54*5.5017049523</f>
        <v>142096.066147175</v>
      </c>
      <c r="X54" s="8" t="n">
        <f aca="false">N54*5.1890047538+L54*5.5017049523</f>
        <v>29128694.1691845</v>
      </c>
      <c r="Y54" s="8" t="n">
        <f aca="false">N54*5.1890047538</f>
        <v>23871931.8027019</v>
      </c>
      <c r="Z54" s="8" t="n">
        <f aca="false">L54*5.5017049523</f>
        <v>5256762.36648258</v>
      </c>
      <c r="AA54" s="8" t="n">
        <f aca="false">IFE_cost_central!B42*3</f>
        <v>2192586.3268607</v>
      </c>
      <c r="AB54" s="8" t="n">
        <f aca="false">AA54*$AC$13</f>
        <v>19836247.4907885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central_v2_m!D43+temporary_pension_bonus_central!B43</f>
        <v>25457323.3157232</v>
      </c>
      <c r="G55" s="164" t="n">
        <f aca="false">central_v2_m!E43+temporary_pension_bonus_central!B43</f>
        <v>24417405.1064602</v>
      </c>
      <c r="H55" s="67" t="n">
        <f aca="false">F55-J55</f>
        <v>24464181.8998798</v>
      </c>
      <c r="I55" s="67" t="n">
        <f aca="false">G55-K55</f>
        <v>23454057.9330921</v>
      </c>
      <c r="J55" s="164" t="n">
        <f aca="false">central_v2_m!J43</f>
        <v>993141.4158434</v>
      </c>
      <c r="K55" s="164" t="n">
        <f aca="false">central_v2_m!K43</f>
        <v>963347.173368098</v>
      </c>
      <c r="L55" s="67" t="n">
        <f aca="false">H55-I55</f>
        <v>1010123.96678768</v>
      </c>
      <c r="M55" s="67" t="n">
        <f aca="false">J55-K55</f>
        <v>29794.242475302</v>
      </c>
      <c r="N55" s="164" t="n">
        <f aca="false">SUM(central_v5_m!C43:J43)</f>
        <v>4061022.50738508</v>
      </c>
      <c r="O55" s="7"/>
      <c r="P55" s="7"/>
      <c r="Q55" s="67" t="n">
        <f aca="false">I55*5.5017049523</f>
        <v>129037306.682024</v>
      </c>
      <c r="R55" s="67"/>
      <c r="S55" s="67"/>
      <c r="T55" s="7"/>
      <c r="U55" s="7"/>
      <c r="V55" s="67" t="n">
        <f aca="false">K55*5.5017049523</f>
        <v>5300051.91450347</v>
      </c>
      <c r="W55" s="67" t="n">
        <f aca="false">M55*5.5017049523</f>
        <v>163919.131376396</v>
      </c>
      <c r="X55" s="67" t="n">
        <f aca="false">N55*5.1890047538+L55*5.5017049523</f>
        <v>26630069.1266227</v>
      </c>
      <c r="Y55" s="67" t="n">
        <f aca="false">N55*5.1890047538</f>
        <v>21072665.09611</v>
      </c>
      <c r="Z55" s="67" t="n">
        <f aca="false">L55*5.5017049523</f>
        <v>5557404.03051271</v>
      </c>
      <c r="AA55" s="67" t="n">
        <f aca="false">IFE_cost_central!B43*3</f>
        <v>2344403.18503695</v>
      </c>
      <c r="AB55" s="67" t="n">
        <f aca="false">AA55*$AC$13</f>
        <v>21209728.9976123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central_v2_m!D44+temporary_pension_bonus_central!B44</f>
        <v>24657632.9394342</v>
      </c>
      <c r="G56" s="164" t="n">
        <f aca="false">central_v2_m!E44+temporary_pension_bonus_central!B44</f>
        <v>23649941.4968134</v>
      </c>
      <c r="H56" s="67" t="n">
        <f aca="false">F56-J56</f>
        <v>23642973.4789541</v>
      </c>
      <c r="I56" s="67" t="n">
        <f aca="false">G56-K56</f>
        <v>22665721.8201478</v>
      </c>
      <c r="J56" s="164" t="n">
        <f aca="false">central_v2_m!J44</f>
        <v>1014659.46048007</v>
      </c>
      <c r="K56" s="164" t="n">
        <f aca="false">central_v2_m!K44</f>
        <v>984219.676665667</v>
      </c>
      <c r="L56" s="67" t="n">
        <f aca="false">H56-I56</f>
        <v>977251.658806369</v>
      </c>
      <c r="M56" s="67" t="n">
        <f aca="false">J56-K56</f>
        <v>30439.7838144019</v>
      </c>
      <c r="N56" s="164" t="n">
        <f aca="false">SUM(central_v5_m!C44:J44)</f>
        <v>3877724.1224544</v>
      </c>
      <c r="O56" s="7"/>
      <c r="P56" s="7"/>
      <c r="Q56" s="67" t="n">
        <f aca="false">I56*5.5017049523</f>
        <v>124700113.985361</v>
      </c>
      <c r="R56" s="67"/>
      <c r="S56" s="67"/>
      <c r="T56" s="7"/>
      <c r="U56" s="7"/>
      <c r="V56" s="67" t="n">
        <f aca="false">K56*5.5017049523</f>
        <v>5414886.2692626</v>
      </c>
      <c r="W56" s="67" t="n">
        <f aca="false">M56*5.5017049523</f>
        <v>167470.709358637</v>
      </c>
      <c r="X56" s="67" t="n">
        <f aca="false">N56*5.1890047538+L56*5.5017049523</f>
        <v>25498079.1962392</v>
      </c>
      <c r="Y56" s="67" t="n">
        <f aca="false">N56*5.1890047538</f>
        <v>20121528.9053408</v>
      </c>
      <c r="Z56" s="67" t="n">
        <f aca="false">L56*5.5017049523</f>
        <v>5376550.29089839</v>
      </c>
      <c r="AA56" s="67" t="n">
        <f aca="false">IFE_cost_central!B44*3</f>
        <v>2116407.59338894</v>
      </c>
      <c r="AB56" s="67" t="n">
        <f aca="false">AA56*$AC$13</f>
        <v>19147061.3036046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central_v2_m!D45+temporary_pension_bonus_central!B45</f>
        <v>26124032.4437996</v>
      </c>
      <c r="G57" s="164" t="n">
        <f aca="false">central_v2_m!E45+temporary_pension_bonus_central!B45</f>
        <v>25055504.6694979</v>
      </c>
      <c r="H57" s="67" t="n">
        <f aca="false">F57-J57</f>
        <v>24912012.8597196</v>
      </c>
      <c r="I57" s="67" t="n">
        <f aca="false">G57-K57</f>
        <v>23879845.6729403</v>
      </c>
      <c r="J57" s="164" t="n">
        <f aca="false">central_v2_m!J45</f>
        <v>1212019.58407998</v>
      </c>
      <c r="K57" s="164" t="n">
        <f aca="false">central_v2_m!K45</f>
        <v>1175658.99655758</v>
      </c>
      <c r="L57" s="67" t="n">
        <f aca="false">H57-I57</f>
        <v>1032167.18677929</v>
      </c>
      <c r="M57" s="67" t="n">
        <f aca="false">J57-K57</f>
        <v>36360.5875223991</v>
      </c>
      <c r="N57" s="164" t="n">
        <f aca="false">SUM(central_v5_m!C45:J45)</f>
        <v>4072571.47338369</v>
      </c>
      <c r="O57" s="7"/>
      <c r="P57" s="7"/>
      <c r="Q57" s="67" t="n">
        <f aca="false">I57*5.5017049523</f>
        <v>131379865.198976</v>
      </c>
      <c r="R57" s="67"/>
      <c r="S57" s="67"/>
      <c r="T57" s="7"/>
      <c r="U57" s="7"/>
      <c r="V57" s="67" t="n">
        <f aca="false">K57*5.5017049523</f>
        <v>6468128.92357689</v>
      </c>
      <c r="W57" s="67" t="n">
        <f aca="false">M57*5.5017049523</f>
        <v>200045.224440521</v>
      </c>
      <c r="X57" s="67" t="n">
        <f aca="false">N57*5.1890047538+L57*5.5017049523</f>
        <v>26811272.0586834</v>
      </c>
      <c r="Y57" s="67" t="n">
        <f aca="false">N57*5.1890047538</f>
        <v>21132592.7355782</v>
      </c>
      <c r="Z57" s="67" t="n">
        <f aca="false">L57*5.5017049523</f>
        <v>5678679.32310516</v>
      </c>
      <c r="AA57" s="67" t="n">
        <f aca="false">IFE_cost_central!B45*3</f>
        <v>2269671.60224814</v>
      </c>
      <c r="AB57" s="67" t="n">
        <f aca="false">AA57*$AC$13</f>
        <v>20533635.1291899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central_v2_m!D46+temporary_pension_bonus_central!B46</f>
        <v>25458736.414911</v>
      </c>
      <c r="G58" s="162" t="n">
        <f aca="false">central_v2_m!E46+temporary_pension_bonus_central!B46</f>
        <v>24417738.1588164</v>
      </c>
      <c r="H58" s="8" t="n">
        <f aca="false">F58-J58</f>
        <v>24191234.4908974</v>
      </c>
      <c r="I58" s="8" t="n">
        <f aca="false">G58-K58</f>
        <v>23188261.2925231</v>
      </c>
      <c r="J58" s="162" t="n">
        <f aca="false">central_v2_m!J46</f>
        <v>1267501.92401365</v>
      </c>
      <c r="K58" s="162" t="n">
        <f aca="false">central_v2_m!K46</f>
        <v>1229476.86629324</v>
      </c>
      <c r="L58" s="8" t="n">
        <f aca="false">H58-I58</f>
        <v>1002973.19837426</v>
      </c>
      <c r="M58" s="8" t="n">
        <f aca="false">J58-K58</f>
        <v>38025.0577204095</v>
      </c>
      <c r="N58" s="162" t="n">
        <f aca="false">SUM(central_v5_m!C46:J46)</f>
        <v>4703654.80449735</v>
      </c>
      <c r="O58" s="5"/>
      <c r="P58" s="5"/>
      <c r="Q58" s="8" t="n">
        <f aca="false">I58*5.5017049523</f>
        <v>127574971.988301</v>
      </c>
      <c r="R58" s="8"/>
      <c r="S58" s="8"/>
      <c r="T58" s="5"/>
      <c r="U58" s="5"/>
      <c r="V58" s="8" t="n">
        <f aca="false">K58*5.5017049523</f>
        <v>6764218.96402378</v>
      </c>
      <c r="W58" s="8" t="n">
        <f aca="false">M58*5.5017049523</f>
        <v>209202.64837187</v>
      </c>
      <c r="X58" s="8" t="n">
        <f aca="false">N58*5.1890047538+L58*5.5017049523</f>
        <v>29925349.7532908</v>
      </c>
      <c r="Y58" s="8" t="n">
        <f aca="false">N58*5.1890047538</f>
        <v>24407287.140771</v>
      </c>
      <c r="Z58" s="8" t="n">
        <f aca="false">L58*5.5017049523</f>
        <v>5518062.61251984</v>
      </c>
      <c r="AA58" s="8" t="n">
        <f aca="false">IFE_cost_central!B46*3</f>
        <v>2116736.58748696</v>
      </c>
      <c r="AB58" s="8" t="n">
        <f aca="false">AA58*$AC$13</f>
        <v>19150037.7010542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central_v2_m!D47+temporary_pension_bonus_central!B47</f>
        <v>26909285.8434113</v>
      </c>
      <c r="G59" s="164" t="n">
        <f aca="false">central_v2_m!E47+temporary_pension_bonus_central!B47</f>
        <v>25808708.6699603</v>
      </c>
      <c r="H59" s="67" t="n">
        <f aca="false">F59-J59</f>
        <v>25457698.3373357</v>
      </c>
      <c r="I59" s="67" t="n">
        <f aca="false">G59-K59</f>
        <v>24400668.7890669</v>
      </c>
      <c r="J59" s="164" t="n">
        <f aca="false">central_v2_m!J47</f>
        <v>1451587.5060756</v>
      </c>
      <c r="K59" s="164" t="n">
        <f aca="false">central_v2_m!K47</f>
        <v>1408039.88089333</v>
      </c>
      <c r="L59" s="67" t="n">
        <f aca="false">H59-I59</f>
        <v>1057029.54826881</v>
      </c>
      <c r="M59" s="67" t="n">
        <f aca="false">J59-K59</f>
        <v>43547.6251822682</v>
      </c>
      <c r="N59" s="164" t="n">
        <f aca="false">SUM(central_v5_m!C47:J47)</f>
        <v>4186735.66085557</v>
      </c>
      <c r="O59" s="7"/>
      <c r="P59" s="7"/>
      <c r="Q59" s="67" t="n">
        <f aca="false">I59*5.5017049523</f>
        <v>134245280.316242</v>
      </c>
      <c r="R59" s="67"/>
      <c r="S59" s="67"/>
      <c r="T59" s="7"/>
      <c r="U59" s="7"/>
      <c r="V59" s="67" t="n">
        <f aca="false">K59*5.5017049523</f>
        <v>7746619.98574673</v>
      </c>
      <c r="W59" s="67" t="n">
        <f aca="false">M59*5.5017049523</f>
        <v>239586.185126189</v>
      </c>
      <c r="X59" s="67" t="n">
        <f aca="false">N59*5.1890047538+L59*5.5017049523</f>
        <v>27540455.9475215</v>
      </c>
      <c r="Y59" s="67" t="n">
        <f aca="false">N59*5.1890047538</f>
        <v>21724991.2470835</v>
      </c>
      <c r="Z59" s="67" t="n">
        <f aca="false">L59*5.5017049523</f>
        <v>5815464.70043794</v>
      </c>
      <c r="AA59" s="67" t="n">
        <f aca="false">IFE_cost_central!B47*3</f>
        <v>2161863.16164144</v>
      </c>
      <c r="AB59" s="67" t="n">
        <f aca="false">AA59*$AC$13</f>
        <v>19558296.1501622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central_v2_m!D48+temporary_pension_bonus_central!B48</f>
        <v>26290554.5878758</v>
      </c>
      <c r="G60" s="164" t="n">
        <f aca="false">central_v2_m!E48+temporary_pension_bonus_central!B48</f>
        <v>25213760.6216762</v>
      </c>
      <c r="H60" s="67" t="n">
        <f aca="false">F60-J60</f>
        <v>24804225.8098329</v>
      </c>
      <c r="I60" s="67" t="n">
        <f aca="false">G60-K60</f>
        <v>23772021.7069746</v>
      </c>
      <c r="J60" s="164" t="n">
        <f aca="false">central_v2_m!J48</f>
        <v>1486328.77804286</v>
      </c>
      <c r="K60" s="164" t="n">
        <f aca="false">central_v2_m!K48</f>
        <v>1441738.91470157</v>
      </c>
      <c r="L60" s="67" t="n">
        <f aca="false">H60-I60</f>
        <v>1032204.10285834</v>
      </c>
      <c r="M60" s="67" t="n">
        <f aca="false">J60-K60</f>
        <v>44589.8633412859</v>
      </c>
      <c r="N60" s="164" t="n">
        <f aca="false">SUM(central_v5_m!C48:J48)</f>
        <v>3956752.26478712</v>
      </c>
      <c r="O60" s="7"/>
      <c r="P60" s="7"/>
      <c r="Q60" s="67" t="n">
        <f aca="false">I60*5.5017049523</f>
        <v>130786649.551445</v>
      </c>
      <c r="R60" s="67"/>
      <c r="S60" s="67"/>
      <c r="T60" s="7"/>
      <c r="U60" s="7"/>
      <c r="V60" s="67" t="n">
        <f aca="false">K60*5.5017049523</f>
        <v>7932022.12693727</v>
      </c>
      <c r="W60" s="67" t="n">
        <f aca="false">M60*5.5017049523</f>
        <v>245320.271967133</v>
      </c>
      <c r="X60" s="67" t="n">
        <f aca="false">N60*5.1890047538+L60*5.5017049523</f>
        <v>26210488.7360694</v>
      </c>
      <c r="Y60" s="67" t="n">
        <f aca="false">N60*5.1890047538</f>
        <v>20531606.3115893</v>
      </c>
      <c r="Z60" s="67" t="n">
        <f aca="false">L60*5.5017049523</f>
        <v>5678882.42448012</v>
      </c>
      <c r="AA60" s="67" t="n">
        <f aca="false">IFE_cost_central!B48*3</f>
        <v>2081637.10326964</v>
      </c>
      <c r="AB60" s="67" t="n">
        <f aca="false">AA60*$AC$13</f>
        <v>18832493.9641421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central_v2_m!D49+temporary_pension_bonus_central!B49</f>
        <v>27454651.5465763</v>
      </c>
      <c r="G61" s="164" t="n">
        <f aca="false">central_v2_m!E49+temporary_pension_bonus_central!B49</f>
        <v>26329693.9181641</v>
      </c>
      <c r="H61" s="67" t="n">
        <f aca="false">F61-J61</f>
        <v>25870339.6123772</v>
      </c>
      <c r="I61" s="67" t="n">
        <f aca="false">G61-K61</f>
        <v>24792911.341991</v>
      </c>
      <c r="J61" s="164" t="n">
        <f aca="false">central_v2_m!J49</f>
        <v>1584311.93419902</v>
      </c>
      <c r="K61" s="164" t="n">
        <f aca="false">central_v2_m!K49</f>
        <v>1536782.57617305</v>
      </c>
      <c r="L61" s="67" t="n">
        <f aca="false">H61-I61</f>
        <v>1077428.2703862</v>
      </c>
      <c r="M61" s="67" t="n">
        <f aca="false">J61-K61</f>
        <v>47529.3580259709</v>
      </c>
      <c r="N61" s="164" t="n">
        <f aca="false">SUM(central_v5_m!C49:J49)</f>
        <v>4136369.81203033</v>
      </c>
      <c r="O61" s="7"/>
      <c r="P61" s="7"/>
      <c r="Q61" s="67" t="n">
        <f aca="false">I61*5.5017049523</f>
        <v>136403283.112167</v>
      </c>
      <c r="R61" s="67"/>
      <c r="S61" s="67"/>
      <c r="T61" s="7"/>
      <c r="U61" s="7"/>
      <c r="V61" s="67" t="n">
        <f aca="false">K61*5.5017049523</f>
        <v>8454924.30993962</v>
      </c>
      <c r="W61" s="67" t="n">
        <f aca="false">M61*5.5017049523</f>
        <v>261492.504431124</v>
      </c>
      <c r="X61" s="67" t="n">
        <f aca="false">N61*5.1890047538+L61*5.5017049523</f>
        <v>27391335.069032</v>
      </c>
      <c r="Y61" s="67" t="n">
        <f aca="false">N61*5.1890047538</f>
        <v>21463642.6181002</v>
      </c>
      <c r="Z61" s="67" t="n">
        <f aca="false">L61*5.5017049523</f>
        <v>5927692.45093178</v>
      </c>
      <c r="AA61" s="67" t="n">
        <f aca="false">IFE_cost_central!B49*3</f>
        <v>2157925.02433048</v>
      </c>
      <c r="AB61" s="67" t="n">
        <f aca="false">AA61*$AC$13</f>
        <v>19522667.9674103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central_v2_m!D50+temporary_pension_bonus_central!B50</f>
        <v>27021830.1514748</v>
      </c>
      <c r="G62" s="162" t="n">
        <f aca="false">central_v2_m!E50+temporary_pension_bonus_central!B50</f>
        <v>25914102.8633423</v>
      </c>
      <c r="H62" s="8" t="n">
        <f aca="false">F62-J62</f>
        <v>25384935.945848</v>
      </c>
      <c r="I62" s="8" t="n">
        <f aca="false">G62-K62</f>
        <v>24326315.4838843</v>
      </c>
      <c r="J62" s="162" t="n">
        <f aca="false">central_v2_m!J50</f>
        <v>1636894.20562674</v>
      </c>
      <c r="K62" s="162" t="n">
        <f aca="false">central_v2_m!K50</f>
        <v>1587787.37945794</v>
      </c>
      <c r="L62" s="8" t="n">
        <f aca="false">H62-I62</f>
        <v>1058620.46196369</v>
      </c>
      <c r="M62" s="8" t="n">
        <f aca="false">J62-K62</f>
        <v>49106.8261688021</v>
      </c>
      <c r="N62" s="162" t="n">
        <f aca="false">SUM(central_v5_m!C50:J50)</f>
        <v>4925902.49804659</v>
      </c>
      <c r="O62" s="5"/>
      <c r="P62" s="5"/>
      <c r="Q62" s="8" t="n">
        <f aca="false">I62*5.5017049523</f>
        <v>133836210.368899</v>
      </c>
      <c r="R62" s="8"/>
      <c r="S62" s="8"/>
      <c r="T62" s="5"/>
      <c r="U62" s="5"/>
      <c r="V62" s="8" t="n">
        <f aca="false">K62*5.5017049523</f>
        <v>8735537.68876317</v>
      </c>
      <c r="W62" s="8" t="n">
        <f aca="false">M62*5.5017049523</f>
        <v>270171.268724634</v>
      </c>
      <c r="X62" s="8" t="n">
        <f aca="false">N62*5.1890047538+L62*5.5017049523</f>
        <v>31384748.9173108</v>
      </c>
      <c r="Y62" s="8" t="n">
        <f aca="false">N62*5.1890047538</f>
        <v>25560531.4791191</v>
      </c>
      <c r="Z62" s="8" t="n">
        <f aca="false">L62*5.5017049523</f>
        <v>5824217.43819175</v>
      </c>
      <c r="AA62" s="8" t="n">
        <f aca="false">IFE_cost_central!B50*3</f>
        <v>2107906.42375576</v>
      </c>
      <c r="AB62" s="8" t="n">
        <f aca="false">AA62*$AC$13</f>
        <v>19070151.5360214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central_v2_m!D51+temporary_pension_bonus_central!B51</f>
        <v>28336327.976997</v>
      </c>
      <c r="G63" s="164" t="n">
        <f aca="false">central_v2_m!E51+temporary_pension_bonus_central!B51</f>
        <v>27174155.3039498</v>
      </c>
      <c r="H63" s="67" t="n">
        <f aca="false">F63-J63</f>
        <v>26555288.1672909</v>
      </c>
      <c r="I63" s="67" t="n">
        <f aca="false">G63-K63</f>
        <v>25446546.6885349</v>
      </c>
      <c r="J63" s="164" t="n">
        <f aca="false">central_v2_m!J51</f>
        <v>1781039.80970607</v>
      </c>
      <c r="K63" s="164" t="n">
        <f aca="false">central_v2_m!K51</f>
        <v>1727608.61541489</v>
      </c>
      <c r="L63" s="67" t="n">
        <f aca="false">H63-I63</f>
        <v>1108741.478756</v>
      </c>
      <c r="M63" s="67" t="n">
        <f aca="false">J63-K63</f>
        <v>53431.1942911819</v>
      </c>
      <c r="N63" s="164" t="n">
        <f aca="false">SUM(central_v5_m!C51:J51)</f>
        <v>4301264.32746353</v>
      </c>
      <c r="O63" s="7"/>
      <c r="P63" s="7"/>
      <c r="Q63" s="67" t="n">
        <f aca="false">I63*5.5017049523</f>
        <v>139999391.935246</v>
      </c>
      <c r="R63" s="67"/>
      <c r="S63" s="67"/>
      <c r="T63" s="7"/>
      <c r="U63" s="7"/>
      <c r="V63" s="67" t="n">
        <f aca="false">K63*5.5017049523</f>
        <v>9504792.87506422</v>
      </c>
      <c r="W63" s="67" t="n">
        <f aca="false">M63*5.5017049523</f>
        <v>293962.666239099</v>
      </c>
      <c r="X63" s="67" t="n">
        <f aca="false">N63*5.1890047538+L63*5.5017049523</f>
        <v>28419249.5270509</v>
      </c>
      <c r="Y63" s="67" t="n">
        <f aca="false">N63*5.1890047538</f>
        <v>22319281.0425586</v>
      </c>
      <c r="Z63" s="67" t="n">
        <f aca="false">L63*5.5017049523</f>
        <v>6099968.48449229</v>
      </c>
      <c r="AA63" s="67" t="n">
        <f aca="false">IFE_cost_central!B51*3</f>
        <v>2170527.17451716</v>
      </c>
      <c r="AB63" s="67" t="n">
        <f aca="false">AA63*$AC$13</f>
        <v>19636679.1545442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central_v2_m!D52+temporary_pension_bonus_central!B52</f>
        <v>27937359.9449493</v>
      </c>
      <c r="G64" s="164" t="n">
        <f aca="false">central_v2_m!E52+temporary_pension_bonus_central!B52</f>
        <v>26790457.9074969</v>
      </c>
      <c r="H64" s="67" t="n">
        <f aca="false">F64-J64</f>
        <v>26094111.816178</v>
      </c>
      <c r="I64" s="67" t="n">
        <f aca="false">G64-K64</f>
        <v>25002507.2225887</v>
      </c>
      <c r="J64" s="164" t="n">
        <f aca="false">central_v2_m!J52</f>
        <v>1843248.12877132</v>
      </c>
      <c r="K64" s="164" t="n">
        <f aca="false">central_v2_m!K52</f>
        <v>1787950.68490818</v>
      </c>
      <c r="L64" s="67" t="n">
        <f aca="false">H64-I64</f>
        <v>1091604.59358931</v>
      </c>
      <c r="M64" s="67" t="n">
        <f aca="false">J64-K64</f>
        <v>55297.4438631397</v>
      </c>
      <c r="N64" s="164" t="n">
        <f aca="false">SUM(central_v5_m!C52:J52)</f>
        <v>4152472.44390823</v>
      </c>
      <c r="O64" s="7"/>
      <c r="P64" s="7"/>
      <c r="Q64" s="67" t="n">
        <f aca="false">I64*5.5017049523</f>
        <v>137556417.806433</v>
      </c>
      <c r="R64" s="67"/>
      <c r="S64" s="67"/>
      <c r="T64" s="7"/>
      <c r="U64" s="7"/>
      <c r="V64" s="67" t="n">
        <f aca="false">K64*5.5017049523</f>
        <v>9836777.13762749</v>
      </c>
      <c r="W64" s="67" t="n">
        <f aca="false">M64*5.5017049523</f>
        <v>304230.220751367</v>
      </c>
      <c r="X64" s="67" t="n">
        <f aca="false">N64*5.1890047538+L64*5.5017049523</f>
        <v>27552885.649967</v>
      </c>
      <c r="Y64" s="67" t="n">
        <f aca="false">N64*5.1890047538</f>
        <v>21547199.2514633</v>
      </c>
      <c r="Z64" s="67" t="n">
        <f aca="false">L64*5.5017049523</f>
        <v>6005686.39850371</v>
      </c>
      <c r="AA64" s="67" t="n">
        <f aca="false">IFE_cost_central!B52*3</f>
        <v>2121391.2705981</v>
      </c>
      <c r="AB64" s="67" t="n">
        <f aca="false">AA64*$AC$13</f>
        <v>19192148.4471866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central_v2_m!D53+temporary_pension_bonus_central!B53</f>
        <v>28979181.5493104</v>
      </c>
      <c r="G65" s="164" t="n">
        <f aca="false">central_v2_m!E53+temporary_pension_bonus_central!B53</f>
        <v>27788929.6229144</v>
      </c>
      <c r="H65" s="67" t="n">
        <f aca="false">F65-J65</f>
        <v>26956969.4104106</v>
      </c>
      <c r="I65" s="67" t="n">
        <f aca="false">G65-K65</f>
        <v>25827383.8481816</v>
      </c>
      <c r="J65" s="164" t="n">
        <f aca="false">central_v2_m!J53</f>
        <v>2022212.13889985</v>
      </c>
      <c r="K65" s="164" t="n">
        <f aca="false">central_v2_m!K53</f>
        <v>1961545.77473285</v>
      </c>
      <c r="L65" s="67" t="n">
        <f aca="false">H65-I65</f>
        <v>1129585.562229</v>
      </c>
      <c r="M65" s="67" t="n">
        <f aca="false">J65-K65</f>
        <v>60666.3641669957</v>
      </c>
      <c r="N65" s="164" t="n">
        <f aca="false">SUM(central_v5_m!C53:J53)</f>
        <v>4340743.90881045</v>
      </c>
      <c r="O65" s="7"/>
      <c r="P65" s="7"/>
      <c r="Q65" s="67" t="n">
        <f aca="false">I65*5.5017049523</f>
        <v>142094645.622494</v>
      </c>
      <c r="R65" s="67"/>
      <c r="S65" s="67"/>
      <c r="T65" s="7"/>
      <c r="U65" s="7"/>
      <c r="V65" s="67" t="n">
        <f aca="false">K65*5.5017049523</f>
        <v>10791846.1030109</v>
      </c>
      <c r="W65" s="67" t="n">
        <f aca="false">M65*5.5017049523</f>
        <v>333768.436175596</v>
      </c>
      <c r="X65" s="67" t="n">
        <f aca="false">N65*5.1890047538+L65*5.5017049523</f>
        <v>28738787.2596077</v>
      </c>
      <c r="Y65" s="67" t="n">
        <f aca="false">N65*5.1890047538</f>
        <v>22524140.7778458</v>
      </c>
      <c r="Z65" s="67" t="n">
        <f aca="false">L65*5.5017049523</f>
        <v>6214646.48176185</v>
      </c>
      <c r="AA65" s="67" t="n">
        <f aca="false">IFE_cost_central!B53*3</f>
        <v>2146423.34985101</v>
      </c>
      <c r="AB65" s="67" t="n">
        <f aca="false">AA65*$AC$13</f>
        <v>19418612.7433407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central_v2_m!D54+temporary_pension_bonus_central!B54</f>
        <v>28633351.467464</v>
      </c>
      <c r="G66" s="162" t="n">
        <f aca="false">central_v2_m!E54+temporary_pension_bonus_central!B54</f>
        <v>27455701.0688453</v>
      </c>
      <c r="H66" s="8" t="n">
        <f aca="false">F66-J66</f>
        <v>26552300.6053924</v>
      </c>
      <c r="I66" s="8" t="n">
        <f aca="false">G66-K66</f>
        <v>25437081.7326359</v>
      </c>
      <c r="J66" s="162" t="n">
        <f aca="false">central_v2_m!J54</f>
        <v>2081050.86207158</v>
      </c>
      <c r="K66" s="162" t="n">
        <f aca="false">central_v2_m!K54</f>
        <v>2018619.33620943</v>
      </c>
      <c r="L66" s="8" t="n">
        <f aca="false">H66-I66</f>
        <v>1115218.87275649</v>
      </c>
      <c r="M66" s="8" t="n">
        <f aca="false">J66-K66</f>
        <v>62431.5258621476</v>
      </c>
      <c r="N66" s="162" t="n">
        <f aca="false">SUM(central_v5_m!C54:J54)</f>
        <v>5126158.54784607</v>
      </c>
      <c r="O66" s="5"/>
      <c r="P66" s="5"/>
      <c r="Q66" s="8" t="n">
        <f aca="false">I66*5.5017049523</f>
        <v>139947318.540503</v>
      </c>
      <c r="R66" s="8"/>
      <c r="S66" s="8"/>
      <c r="T66" s="5"/>
      <c r="U66" s="5"/>
      <c r="V66" s="8" t="n">
        <f aca="false">K66*5.5017049523</f>
        <v>11105847.998832</v>
      </c>
      <c r="W66" s="8" t="n">
        <f aca="false">M66*5.5017049523</f>
        <v>343479.835015423</v>
      </c>
      <c r="X66" s="8" t="n">
        <f aca="false">N66*5.1890047538+L66*5.5017049523</f>
        <v>32735266.2686485</v>
      </c>
      <c r="Y66" s="8" t="n">
        <f aca="false">N66*5.1890047538</f>
        <v>26599661.0735057</v>
      </c>
      <c r="Z66" s="8" t="n">
        <f aca="false">L66*5.5017049523</f>
        <v>6135605.19514278</v>
      </c>
      <c r="AA66" s="8" t="n">
        <f aca="false">IFE_cost_central!B54*3</f>
        <v>2087745.23105837</v>
      </c>
      <c r="AB66" s="8" t="n">
        <f aca="false">AA66*$AC$13</f>
        <v>18887753.970573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central_v2_m!D55+temporary_pension_bonus_central!B55</f>
        <v>29555668.7165296</v>
      </c>
      <c r="G67" s="164" t="n">
        <f aca="false">central_v2_m!E55+temporary_pension_bonus_central!B55</f>
        <v>28339086.5050984</v>
      </c>
      <c r="H67" s="67" t="n">
        <f aca="false">F67-J67</f>
        <v>27340429.7223458</v>
      </c>
      <c r="I67" s="67" t="n">
        <f aca="false">G67-K67</f>
        <v>26190304.6807402</v>
      </c>
      <c r="J67" s="164" t="n">
        <f aca="false">central_v2_m!J55</f>
        <v>2215238.99418373</v>
      </c>
      <c r="K67" s="164" t="n">
        <f aca="false">central_v2_m!K55</f>
        <v>2148781.82435822</v>
      </c>
      <c r="L67" s="67" t="n">
        <f aca="false">H67-I67</f>
        <v>1150125.04160561</v>
      </c>
      <c r="M67" s="67" t="n">
        <f aca="false">J67-K67</f>
        <v>66457.1698255129</v>
      </c>
      <c r="N67" s="164" t="n">
        <f aca="false">SUM(central_v5_m!C55:J55)</f>
        <v>4473727.38979859</v>
      </c>
      <c r="O67" s="7"/>
      <c r="P67" s="7"/>
      <c r="Q67" s="67" t="n">
        <f aca="false">I67*5.5017049523</f>
        <v>144091328.964274</v>
      </c>
      <c r="R67" s="67"/>
      <c r="S67" s="67"/>
      <c r="T67" s="7"/>
      <c r="U67" s="7"/>
      <c r="V67" s="67" t="n">
        <f aca="false">K67*5.5017049523</f>
        <v>11821963.6044838</v>
      </c>
      <c r="W67" s="67" t="n">
        <f aca="false">M67*5.5017049523</f>
        <v>365627.740344867</v>
      </c>
      <c r="X67" s="67" t="n">
        <f aca="false">N67*5.1890047538+L67*5.5017049523</f>
        <v>29541841.330036</v>
      </c>
      <c r="Y67" s="67" t="n">
        <f aca="false">N67*5.1890047538</f>
        <v>23214192.6928702</v>
      </c>
      <c r="Z67" s="67" t="n">
        <f aca="false">L67*5.5017049523</f>
        <v>6327648.63716581</v>
      </c>
      <c r="AA67" s="67" t="n">
        <f aca="false">IFE_cost_central!B55*3</f>
        <v>2152878.0919071</v>
      </c>
      <c r="AB67" s="67" t="n">
        <f aca="false">AA67*$AC$13</f>
        <v>19477008.5562423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central_v2_m!D56+temporary_pension_bonus_central!B56</f>
        <v>29179269.7976963</v>
      </c>
      <c r="G68" s="164" t="n">
        <f aca="false">central_v2_m!E56+temporary_pension_bonus_central!B56</f>
        <v>27977836.2655763</v>
      </c>
      <c r="H68" s="67" t="n">
        <f aca="false">F68-J68</f>
        <v>26944534.1525019</v>
      </c>
      <c r="I68" s="67" t="n">
        <f aca="false">G68-K68</f>
        <v>25810142.6897377</v>
      </c>
      <c r="J68" s="164" t="n">
        <f aca="false">central_v2_m!J56</f>
        <v>2234735.6451944</v>
      </c>
      <c r="K68" s="164" t="n">
        <f aca="false">central_v2_m!K56</f>
        <v>2167693.57583856</v>
      </c>
      <c r="L68" s="67" t="n">
        <f aca="false">H68-I68</f>
        <v>1134391.46276423</v>
      </c>
      <c r="M68" s="67" t="n">
        <f aca="false">J68-K68</f>
        <v>67042.069355832</v>
      </c>
      <c r="N68" s="164" t="n">
        <f aca="false">SUM(central_v5_m!C56:J56)</f>
        <v>4199008.0247973</v>
      </c>
      <c r="O68" s="7"/>
      <c r="P68" s="7"/>
      <c r="Q68" s="67" t="n">
        <f aca="false">I68*5.5017049523</f>
        <v>141999789.8557</v>
      </c>
      <c r="R68" s="67"/>
      <c r="S68" s="67"/>
      <c r="T68" s="7"/>
      <c r="U68" s="7"/>
      <c r="V68" s="67" t="n">
        <f aca="false">K68*5.5017049523</f>
        <v>11926010.4812599</v>
      </c>
      <c r="W68" s="67" t="n">
        <f aca="false">M68*5.5017049523</f>
        <v>368845.684987421</v>
      </c>
      <c r="X68" s="67" t="n">
        <f aca="false">N68*5.1890047538+L68*5.5017049523</f>
        <v>28029759.7304544</v>
      </c>
      <c r="Y68" s="67" t="n">
        <f aca="false">N68*5.1890047538</f>
        <v>21788672.6019176</v>
      </c>
      <c r="Z68" s="67" t="n">
        <f aca="false">L68*5.5017049523</f>
        <v>6241087.1285368</v>
      </c>
      <c r="AA68" s="67" t="n">
        <f aca="false">IFE_cost_central!B56*3</f>
        <v>1988908.92961183</v>
      </c>
      <c r="AB68" s="67" t="n">
        <f aca="false">AA68*$AC$13</f>
        <v>17993585.6030383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central_v2_m!D57+temporary_pension_bonus_central!B57</f>
        <v>30052532.7943643</v>
      </c>
      <c r="G69" s="164" t="n">
        <f aca="false">central_v2_m!E57+temporary_pension_bonus_central!B57</f>
        <v>28814145.1460033</v>
      </c>
      <c r="H69" s="67" t="n">
        <f aca="false">F69-J69</f>
        <v>27636386.4265884</v>
      </c>
      <c r="I69" s="67" t="n">
        <f aca="false">G69-K69</f>
        <v>26470483.1692607</v>
      </c>
      <c r="J69" s="164" t="n">
        <f aca="false">central_v2_m!J57</f>
        <v>2416146.36777587</v>
      </c>
      <c r="K69" s="164" t="n">
        <f aca="false">central_v2_m!K57</f>
        <v>2343661.97674259</v>
      </c>
      <c r="L69" s="67" t="n">
        <f aca="false">H69-I69</f>
        <v>1165903.25732777</v>
      </c>
      <c r="M69" s="67" t="n">
        <f aca="false">J69-K69</f>
        <v>72484.3910332765</v>
      </c>
      <c r="N69" s="164" t="n">
        <f aca="false">SUM(central_v5_m!C57:J57)</f>
        <v>4399500.09987095</v>
      </c>
      <c r="O69" s="7"/>
      <c r="P69" s="7"/>
      <c r="Q69" s="67" t="n">
        <f aca="false">I69*5.5017049523</f>
        <v>145632788.342095</v>
      </c>
      <c r="R69" s="67"/>
      <c r="S69" s="67"/>
      <c r="T69" s="7"/>
      <c r="U69" s="7"/>
      <c r="V69" s="67" t="n">
        <f aca="false">K69*5.5017049523</f>
        <v>12894136.7039619</v>
      </c>
      <c r="W69" s="67" t="n">
        <f aca="false">M69*5.5017049523</f>
        <v>398787.733112227</v>
      </c>
      <c r="X69" s="67" t="n">
        <f aca="false">N69*5.1890047538+L69*5.5017049523</f>
        <v>29243482.6573168</v>
      </c>
      <c r="Y69" s="67" t="n">
        <f aca="false">N69*5.1890047538</f>
        <v>22829026.9325739</v>
      </c>
      <c r="Z69" s="67" t="n">
        <f aca="false">L69*5.5017049523</f>
        <v>6414455.72474291</v>
      </c>
      <c r="AA69" s="67" t="n">
        <f aca="false">IFE_cost_central!B57*3</f>
        <v>2031653.1650033</v>
      </c>
      <c r="AB69" s="67" t="n">
        <f aca="false">AA69*$AC$13</f>
        <v>18380291.1213764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central_v2_m!D58+temporary_pension_bonus_central!B58</f>
        <v>29670170.2136505</v>
      </c>
      <c r="G70" s="162" t="n">
        <f aca="false">central_v2_m!E58+temporary_pension_bonus_central!B58</f>
        <v>28447481.9993789</v>
      </c>
      <c r="H70" s="8" t="n">
        <f aca="false">F70-J70</f>
        <v>27190029.7103899</v>
      </c>
      <c r="I70" s="8" t="n">
        <f aca="false">G70-K70</f>
        <v>26041745.7112161</v>
      </c>
      <c r="J70" s="162" t="n">
        <f aca="false">central_v2_m!J58</f>
        <v>2480140.50326061</v>
      </c>
      <c r="K70" s="162" t="n">
        <f aca="false">central_v2_m!K58</f>
        <v>2405736.28816279</v>
      </c>
      <c r="L70" s="8" t="n">
        <f aca="false">H70-I70</f>
        <v>1148283.99917376</v>
      </c>
      <c r="M70" s="8" t="n">
        <f aca="false">J70-K70</f>
        <v>74404.215097819</v>
      </c>
      <c r="N70" s="162" t="n">
        <f aca="false">SUM(central_v5_m!C58:J58)</f>
        <v>5206702.13438547</v>
      </c>
      <c r="O70" s="5"/>
      <c r="P70" s="5"/>
      <c r="Q70" s="8" t="n">
        <f aca="false">I70*5.5017049523</f>
        <v>143274001.345935</v>
      </c>
      <c r="R70" s="8"/>
      <c r="S70" s="8"/>
      <c r="T70" s="5"/>
      <c r="U70" s="5"/>
      <c r="V70" s="8" t="n">
        <f aca="false">K70*5.5017049523</f>
        <v>13235651.2505131</v>
      </c>
      <c r="W70" s="8" t="n">
        <f aca="false">M70*5.5017049523</f>
        <v>409350.038675665</v>
      </c>
      <c r="X70" s="8" t="n">
        <f aca="false">N70*5.1890047538+L70*5.5017049523</f>
        <v>33335121.8918479</v>
      </c>
      <c r="Y70" s="8" t="n">
        <f aca="false">N70*5.1890047538</f>
        <v>27017602.1269468</v>
      </c>
      <c r="Z70" s="8" t="n">
        <f aca="false">L70*5.5017049523</f>
        <v>6317519.76490111</v>
      </c>
      <c r="AA70" s="8" t="n">
        <f aca="false">IFE_cost_central!B58*3</f>
        <v>1900773.97862859</v>
      </c>
      <c r="AB70" s="8" t="n">
        <f aca="false">AA70*$AC$13</f>
        <v>17196231.9577681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central_v2_m!D59+temporary_pension_bonus_central!B59</f>
        <v>30489199.7768401</v>
      </c>
      <c r="G71" s="164" t="n">
        <f aca="false">central_v2_m!E59+temporary_pension_bonus_central!B59</f>
        <v>29233347.7926401</v>
      </c>
      <c r="H71" s="67" t="n">
        <f aca="false">F71-J71</f>
        <v>27876477.2469939</v>
      </c>
      <c r="I71" s="67" t="n">
        <f aca="false">G71-K71</f>
        <v>26699006.9386893</v>
      </c>
      <c r="J71" s="164" t="n">
        <f aca="false">central_v2_m!J59</f>
        <v>2612722.52984618</v>
      </c>
      <c r="K71" s="164" t="n">
        <f aca="false">central_v2_m!K59</f>
        <v>2534340.85395079</v>
      </c>
      <c r="L71" s="67" t="n">
        <f aca="false">H71-I71</f>
        <v>1177470.30830461</v>
      </c>
      <c r="M71" s="67" t="n">
        <f aca="false">J71-K71</f>
        <v>78381.675895385</v>
      </c>
      <c r="N71" s="164" t="n">
        <f aca="false">SUM(central_v5_m!C59:J59)</f>
        <v>4421623.66158426</v>
      </c>
      <c r="O71" s="7"/>
      <c r="P71" s="7"/>
      <c r="Q71" s="67" t="n">
        <f aca="false">I71*5.5017049523</f>
        <v>146890058.696079</v>
      </c>
      <c r="R71" s="67"/>
      <c r="S71" s="67"/>
      <c r="T71" s="7"/>
      <c r="U71" s="7"/>
      <c r="V71" s="67" t="n">
        <f aca="false">K71*5.5017049523</f>
        <v>13943195.6269973</v>
      </c>
      <c r="W71" s="67" t="n">
        <f aca="false">M71*5.5017049523</f>
        <v>431232.854443213</v>
      </c>
      <c r="X71" s="67" t="n">
        <f aca="false">N71*5.1890047538+L71*5.5017049523</f>
        <v>29421920.425861</v>
      </c>
      <c r="Y71" s="67" t="n">
        <f aca="false">N71*5.1890047538</f>
        <v>22943826.1994753</v>
      </c>
      <c r="Z71" s="67" t="n">
        <f aca="false">L71*5.5017049523</f>
        <v>6478094.22638569</v>
      </c>
      <c r="AA71" s="67" t="n">
        <f aca="false">IFE_cost_central!B59*3</f>
        <v>1927259.10042587</v>
      </c>
      <c r="AB71" s="67" t="n">
        <f aca="false">AA71*$AC$13</f>
        <v>17435841.8761364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central_v2_m!D60+temporary_pension_bonus_central!B60</f>
        <v>30053859.8165465</v>
      </c>
      <c r="G72" s="164" t="n">
        <f aca="false">central_v2_m!E60+temporary_pension_bonus_central!B60</f>
        <v>28815053.9131062</v>
      </c>
      <c r="H72" s="67" t="n">
        <f aca="false">F72-J72</f>
        <v>27444059.8119433</v>
      </c>
      <c r="I72" s="67" t="n">
        <f aca="false">G72-K72</f>
        <v>26283547.908641</v>
      </c>
      <c r="J72" s="164" t="n">
        <f aca="false">central_v2_m!J60</f>
        <v>2609800.00460323</v>
      </c>
      <c r="K72" s="164" t="n">
        <f aca="false">central_v2_m!K60</f>
        <v>2531506.00446513</v>
      </c>
      <c r="L72" s="67" t="n">
        <f aca="false">H72-I72</f>
        <v>1160511.90330223</v>
      </c>
      <c r="M72" s="67" t="n">
        <f aca="false">J72-K72</f>
        <v>78294.0001380974</v>
      </c>
      <c r="N72" s="164" t="n">
        <f aca="false">SUM(central_v5_m!C60:J60)</f>
        <v>4255212.95258371</v>
      </c>
      <c r="O72" s="7"/>
      <c r="P72" s="7"/>
      <c r="Q72" s="67" t="n">
        <f aca="false">I72*5.5017049523</f>
        <v>144604325.692985</v>
      </c>
      <c r="R72" s="67"/>
      <c r="S72" s="67"/>
      <c r="T72" s="7"/>
      <c r="U72" s="7"/>
      <c r="V72" s="67" t="n">
        <f aca="false">K72*5.5017049523</f>
        <v>13927599.121543</v>
      </c>
      <c r="W72" s="67" t="n">
        <f aca="false">M72*5.5017049523</f>
        <v>430750.488295148</v>
      </c>
      <c r="X72" s="67" t="n">
        <f aca="false">N72*5.1890047538+L72*5.5017049523</f>
        <v>28465114.3249892</v>
      </c>
      <c r="Y72" s="67" t="n">
        <f aca="false">N72*5.1890047538</f>
        <v>22080320.2393882</v>
      </c>
      <c r="Z72" s="67" t="n">
        <f aca="false">L72*5.5017049523</f>
        <v>6384794.085601</v>
      </c>
      <c r="AA72" s="67" t="n">
        <f aca="false">IFE_cost_central!B60*3</f>
        <v>1879827.59048952</v>
      </c>
      <c r="AB72" s="67" t="n">
        <f aca="false">AA72*$AC$13</f>
        <v>17006730.758169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central_v2_m!D61+temporary_pension_bonus_central!B61</f>
        <v>30782320.7713256</v>
      </c>
      <c r="G73" s="164" t="n">
        <f aca="false">central_v2_m!E61+temporary_pension_bonus_central!B61</f>
        <v>29513599.9419594</v>
      </c>
      <c r="H73" s="67" t="n">
        <f aca="false">F73-J73</f>
        <v>28008816.5509865</v>
      </c>
      <c r="I73" s="67" t="n">
        <f aca="false">G73-K73</f>
        <v>26823300.8482304</v>
      </c>
      <c r="J73" s="164" t="n">
        <f aca="false">central_v2_m!J61</f>
        <v>2773504.2203391</v>
      </c>
      <c r="K73" s="164" t="n">
        <f aca="false">central_v2_m!K61</f>
        <v>2690299.09372893</v>
      </c>
      <c r="L73" s="67" t="n">
        <f aca="false">H73-I73</f>
        <v>1185515.70275604</v>
      </c>
      <c r="M73" s="67" t="n">
        <f aca="false">J73-K73</f>
        <v>83205.1266101725</v>
      </c>
      <c r="N73" s="164" t="n">
        <f aca="false">SUM(central_v5_m!C61:J61)</f>
        <v>4336776.3324483</v>
      </c>
      <c r="O73" s="7"/>
      <c r="P73" s="7"/>
      <c r="Q73" s="67" t="n">
        <f aca="false">I73*5.5017049523</f>
        <v>147573887.113742</v>
      </c>
      <c r="R73" s="67"/>
      <c r="S73" s="67"/>
      <c r="T73" s="7"/>
      <c r="U73" s="7"/>
      <c r="V73" s="67" t="n">
        <f aca="false">K73*5.5017049523</f>
        <v>14801231.8471367</v>
      </c>
      <c r="W73" s="67" t="n">
        <f aca="false">M73*5.5017049523</f>
        <v>457770.057127934</v>
      </c>
      <c r="X73" s="67" t="n">
        <f aca="false">N73*5.1890047538+L73*5.5017049523</f>
        <v>29025910.6181239</v>
      </c>
      <c r="Y73" s="67" t="n">
        <f aca="false">N73*5.1890047538</f>
        <v>22503553.0052415</v>
      </c>
      <c r="Z73" s="67" t="n">
        <f aca="false">L73*5.5017049523</f>
        <v>6522357.61288234</v>
      </c>
      <c r="AA73" s="67" t="n">
        <f aca="false">IFE_cost_central!B61*3</f>
        <v>1892140.52509702</v>
      </c>
      <c r="AB73" s="67" t="n">
        <f aca="false">AA73*$AC$13</f>
        <v>17118125.4226436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central_v2_m!D62+temporary_pension_bonus_central!B62</f>
        <v>30361206.8109578</v>
      </c>
      <c r="G74" s="162" t="n">
        <f aca="false">central_v2_m!E62+temporary_pension_bonus_central!B62</f>
        <v>29109852.7183544</v>
      </c>
      <c r="H74" s="8" t="n">
        <f aca="false">F74-J74</f>
        <v>27561190.6812318</v>
      </c>
      <c r="I74" s="8" t="n">
        <f aca="false">G74-K74</f>
        <v>26393837.0725201</v>
      </c>
      <c r="J74" s="162" t="n">
        <f aca="false">central_v2_m!J62</f>
        <v>2800016.12972602</v>
      </c>
      <c r="K74" s="162" t="n">
        <f aca="false">central_v2_m!K62</f>
        <v>2716015.64583424</v>
      </c>
      <c r="L74" s="8" t="n">
        <f aca="false">H74-I74</f>
        <v>1167353.60871163</v>
      </c>
      <c r="M74" s="8" t="n">
        <f aca="false">J74-K74</f>
        <v>84000.4838917805</v>
      </c>
      <c r="N74" s="162" t="n">
        <f aca="false">SUM(central_v5_m!C62:J62)</f>
        <v>5110758.44198552</v>
      </c>
      <c r="O74" s="5"/>
      <c r="P74" s="5"/>
      <c r="Q74" s="8" t="n">
        <f aca="false">I74*5.5017049523</f>
        <v>145211104.132083</v>
      </c>
      <c r="R74" s="8"/>
      <c r="S74" s="8"/>
      <c r="T74" s="5"/>
      <c r="U74" s="5"/>
      <c r="V74" s="8" t="n">
        <f aca="false">K74*5.5017049523</f>
        <v>14942716.7292105</v>
      </c>
      <c r="W74" s="8" t="n">
        <f aca="false">M74*5.5017049523</f>
        <v>462145.878223005</v>
      </c>
      <c r="X74" s="8" t="n">
        <f aca="false">N74*5.1890047538+L74*5.5017049523</f>
        <v>32942184.9811204</v>
      </c>
      <c r="Y74" s="8" t="n">
        <f aca="false">N74*5.1890047538</f>
        <v>26519749.8509863</v>
      </c>
      <c r="Z74" s="8" t="n">
        <f aca="false">L74*5.5017049523</f>
        <v>6422435.13013403</v>
      </c>
      <c r="AA74" s="8" t="n">
        <f aca="false">IFE_cost_central!B62*3</f>
        <v>1874383.30961725</v>
      </c>
      <c r="AB74" s="8" t="n">
        <f aca="false">AA74*$AC$13</f>
        <v>16957476.5502645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central_v2_m!D63+temporary_pension_bonus_central!B63</f>
        <v>31245170.8070719</v>
      </c>
      <c r="G75" s="164" t="n">
        <f aca="false">central_v2_m!E63+temporary_pension_bonus_central!B63</f>
        <v>29956359.6859316</v>
      </c>
      <c r="H75" s="67" t="n">
        <f aca="false">F75-J75</f>
        <v>28291250.3816779</v>
      </c>
      <c r="I75" s="67" t="n">
        <f aca="false">G75-K75</f>
        <v>27091056.8732994</v>
      </c>
      <c r="J75" s="164" t="n">
        <f aca="false">central_v2_m!J63</f>
        <v>2953920.42539398</v>
      </c>
      <c r="K75" s="164" t="n">
        <f aca="false">central_v2_m!K63</f>
        <v>2865302.81263216</v>
      </c>
      <c r="L75" s="67" t="n">
        <f aca="false">H75-I75</f>
        <v>1200193.5083785</v>
      </c>
      <c r="M75" s="67" t="n">
        <f aca="false">J75-K75</f>
        <v>88617.6127618193</v>
      </c>
      <c r="N75" s="164" t="n">
        <f aca="false">SUM(central_v5_m!C63:J63)</f>
        <v>4389498.40150871</v>
      </c>
      <c r="O75" s="7"/>
      <c r="P75" s="7"/>
      <c r="Q75" s="67" t="n">
        <f aca="false">I75*5.5017049523</f>
        <v>149047001.762872</v>
      </c>
      <c r="R75" s="67"/>
      <c r="S75" s="67"/>
      <c r="T75" s="7"/>
      <c r="U75" s="7"/>
      <c r="V75" s="67" t="n">
        <f aca="false">K75*5.5017049523</f>
        <v>15764050.6740975</v>
      </c>
      <c r="W75" s="67" t="n">
        <f aca="false">M75*5.5017049523</f>
        <v>487547.958992705</v>
      </c>
      <c r="X75" s="67" t="n">
        <f aca="false">N75*5.1890047538+L75*5.5017049523</f>
        <v>29380238.6409905</v>
      </c>
      <c r="Y75" s="67" t="n">
        <f aca="false">N75*5.1890047538</f>
        <v>22777128.0722262</v>
      </c>
      <c r="Z75" s="67" t="n">
        <f aca="false">L75*5.5017049523</f>
        <v>6603110.5687643</v>
      </c>
      <c r="AA75" s="67" t="n">
        <f aca="false">IFE_cost_central!B63*3</f>
        <v>1883185.01378802</v>
      </c>
      <c r="AB75" s="67" t="n">
        <f aca="false">AA75*$AC$13</f>
        <v>17037105.2427056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central_v2_m!D64+temporary_pension_bonus_central!B64</f>
        <v>30816782.1466511</v>
      </c>
      <c r="G76" s="164" t="n">
        <f aca="false">central_v2_m!E64+temporary_pension_bonus_central!B64</f>
        <v>29545173.600252</v>
      </c>
      <c r="H76" s="67" t="n">
        <f aca="false">F76-J76</f>
        <v>27871826.6817752</v>
      </c>
      <c r="I76" s="67" t="n">
        <f aca="false">G76-K76</f>
        <v>26688566.7993224</v>
      </c>
      <c r="J76" s="164" t="n">
        <f aca="false">central_v2_m!J64</f>
        <v>2944955.46487596</v>
      </c>
      <c r="K76" s="164" t="n">
        <f aca="false">central_v2_m!K64</f>
        <v>2856606.80092969</v>
      </c>
      <c r="L76" s="67" t="n">
        <f aca="false">H76-I76</f>
        <v>1183259.8824528</v>
      </c>
      <c r="M76" s="67" t="n">
        <f aca="false">J76-K76</f>
        <v>88348.6639462789</v>
      </c>
      <c r="N76" s="164" t="n">
        <f aca="false">SUM(central_v5_m!C64:J64)</f>
        <v>4291694.20541146</v>
      </c>
      <c r="O76" s="7"/>
      <c r="P76" s="7"/>
      <c r="Q76" s="67" t="n">
        <f aca="false">I76*5.5017049523</f>
        <v>146832620.129621</v>
      </c>
      <c r="R76" s="67"/>
      <c r="S76" s="67"/>
      <c r="T76" s="7"/>
      <c r="U76" s="7"/>
      <c r="V76" s="67" t="n">
        <f aca="false">K76*5.5017049523</f>
        <v>15716207.7834487</v>
      </c>
      <c r="W76" s="67" t="n">
        <f aca="false">M76*5.5017049523</f>
        <v>486068.281962331</v>
      </c>
      <c r="X76" s="67" t="n">
        <f aca="false">N76*5.1890047538+L76*5.5017049523</f>
        <v>28779568.3888845</v>
      </c>
      <c r="Y76" s="67" t="n">
        <f aca="false">N76*5.1890047538</f>
        <v>22269621.633736</v>
      </c>
      <c r="Z76" s="67" t="n">
        <f aca="false">L76*5.5017049523</f>
        <v>6509946.75514847</v>
      </c>
      <c r="AA76" s="67" t="n">
        <f aca="false">IFE_cost_central!B64*3</f>
        <v>1814066.03567587</v>
      </c>
      <c r="AB76" s="67" t="n">
        <f aca="false">AA76*$AC$13</f>
        <v>16411788.4014271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central_v2_m!D65+temporary_pension_bonus_central!B65</f>
        <v>31565135.0191343</v>
      </c>
      <c r="G77" s="164" t="n">
        <f aca="false">central_v2_m!E65+temporary_pension_bonus_central!B65</f>
        <v>30262528.4961746</v>
      </c>
      <c r="H77" s="67" t="n">
        <f aca="false">F77-J77</f>
        <v>28558934.1851229</v>
      </c>
      <c r="I77" s="67" t="n">
        <f aca="false">G77-K77</f>
        <v>27346513.6871835</v>
      </c>
      <c r="J77" s="164" t="n">
        <f aca="false">central_v2_m!J65</f>
        <v>3006200.83401143</v>
      </c>
      <c r="K77" s="164" t="n">
        <f aca="false">central_v2_m!K65</f>
        <v>2916014.80899109</v>
      </c>
      <c r="L77" s="67" t="n">
        <f aca="false">H77-I77</f>
        <v>1212420.49793935</v>
      </c>
      <c r="M77" s="67" t="n">
        <f aca="false">J77-K77</f>
        <v>90186.0250203437</v>
      </c>
      <c r="N77" s="164" t="n">
        <f aca="false">SUM(central_v5_m!C65:J65)</f>
        <v>4397745.73353344</v>
      </c>
      <c r="O77" s="7"/>
      <c r="P77" s="7"/>
      <c r="Q77" s="67" t="n">
        <f aca="false">I77*5.5017049523</f>
        <v>150452449.780917</v>
      </c>
      <c r="R77" s="67"/>
      <c r="S77" s="67"/>
      <c r="T77" s="7"/>
      <c r="U77" s="7"/>
      <c r="V77" s="67" t="n">
        <f aca="false">K77*5.5017049523</f>
        <v>16043053.1156064</v>
      </c>
      <c r="W77" s="67" t="n">
        <f aca="false">M77*5.5017049523</f>
        <v>496176.900482677</v>
      </c>
      <c r="X77" s="67" t="n">
        <f aca="false">N77*5.1890047538+L77*5.5017049523</f>
        <v>29490303.3750916</v>
      </c>
      <c r="Y77" s="67" t="n">
        <f aca="false">N77*5.1890047538</f>
        <v>22819923.5173087</v>
      </c>
      <c r="Z77" s="67" t="n">
        <f aca="false">L77*5.5017049523</f>
        <v>6670379.85778294</v>
      </c>
      <c r="AA77" s="67" t="n">
        <f aca="false">IFE_cost_central!B65*3</f>
        <v>1766306.10071075</v>
      </c>
      <c r="AB77" s="67" t="n">
        <f aca="false">AA77*$AC$13</f>
        <v>15979706.0343585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central_v2_m!D66+temporary_pension_bonus_central!B66</f>
        <v>31128883.8196359</v>
      </c>
      <c r="G78" s="162" t="n">
        <f aca="false">central_v2_m!E66+temporary_pension_bonus_central!B66</f>
        <v>29844608.8097631</v>
      </c>
      <c r="H78" s="8" t="n">
        <f aca="false">F78-J78</f>
        <v>28089622.1902388</v>
      </c>
      <c r="I78" s="8" t="n">
        <f aca="false">G78-K78</f>
        <v>26896525.0292479</v>
      </c>
      <c r="J78" s="162" t="n">
        <f aca="false">central_v2_m!J66</f>
        <v>3039261.62939711</v>
      </c>
      <c r="K78" s="162" t="n">
        <f aca="false">central_v2_m!K66</f>
        <v>2948083.7805152</v>
      </c>
      <c r="L78" s="8" t="n">
        <f aca="false">H78-I78</f>
        <v>1193097.16099091</v>
      </c>
      <c r="M78" s="8" t="n">
        <f aca="false">J78-K78</f>
        <v>91177.8488819138</v>
      </c>
      <c r="N78" s="162" t="n">
        <f aca="false">SUM(central_v5_m!C66:J66)</f>
        <v>5128002.13270629</v>
      </c>
      <c r="O78" s="5"/>
      <c r="P78" s="5"/>
      <c r="Q78" s="8" t="n">
        <f aca="false">I78*5.5017049523</f>
        <v>147976744.953074</v>
      </c>
      <c r="R78" s="8"/>
      <c r="S78" s="8"/>
      <c r="T78" s="5"/>
      <c r="U78" s="5"/>
      <c r="V78" s="8" t="n">
        <f aca="false">K78*5.5017049523</f>
        <v>16219487.1350558</v>
      </c>
      <c r="W78" s="8" t="n">
        <f aca="false">M78*5.5017049523</f>
        <v>501633.622733686</v>
      </c>
      <c r="X78" s="8" t="n">
        <f aca="false">N78*5.1890047538+L78*5.5017049523</f>
        <v>33173296.0033082</v>
      </c>
      <c r="Y78" s="8" t="n">
        <f aca="false">N78*5.1890047538</f>
        <v>26609227.4441095</v>
      </c>
      <c r="Z78" s="8" t="n">
        <f aca="false">L78*5.5017049523</f>
        <v>6564068.55919873</v>
      </c>
      <c r="AA78" s="8" t="n">
        <f aca="false">IFE_cost_central!B66*3</f>
        <v>1698486.29620447</v>
      </c>
      <c r="AB78" s="8" t="n">
        <f aca="false">AA78*$AC$13</f>
        <v>15366142.7686925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central_v2_m!D67+temporary_pension_bonus_central!B67</f>
        <v>31860461.3162469</v>
      </c>
      <c r="G79" s="164" t="n">
        <f aca="false">central_v2_m!E67+temporary_pension_bonus_central!B67</f>
        <v>30545523.3316772</v>
      </c>
      <c r="H79" s="67" t="n">
        <f aca="false">F79-J79</f>
        <v>28673534.4574278</v>
      </c>
      <c r="I79" s="67" t="n">
        <f aca="false">G79-K79</f>
        <v>27454204.2786226</v>
      </c>
      <c r="J79" s="164" t="n">
        <f aca="false">central_v2_m!J67</f>
        <v>3186926.85881911</v>
      </c>
      <c r="K79" s="164" t="n">
        <f aca="false">central_v2_m!K67</f>
        <v>3091319.05305454</v>
      </c>
      <c r="L79" s="67" t="n">
        <f aca="false">H79-I79</f>
        <v>1219330.17880512</v>
      </c>
      <c r="M79" s="67" t="n">
        <f aca="false">J79-K79</f>
        <v>95607.8057645727</v>
      </c>
      <c r="N79" s="164" t="n">
        <f aca="false">SUM(central_v5_m!C67:J67)</f>
        <v>4401203.46216705</v>
      </c>
      <c r="O79" s="7"/>
      <c r="P79" s="7"/>
      <c r="Q79" s="67" t="n">
        <f aca="false">I79*5.5017049523</f>
        <v>151044931.641154</v>
      </c>
      <c r="R79" s="67"/>
      <c r="S79" s="67"/>
      <c r="T79" s="7"/>
      <c r="U79" s="7"/>
      <c r="V79" s="67" t="n">
        <f aca="false">K79*5.5017049523</f>
        <v>17007525.3433295</v>
      </c>
      <c r="W79" s="67" t="n">
        <f aca="false">M79*5.5017049523</f>
        <v>526005.938453486</v>
      </c>
      <c r="X79" s="67" t="n">
        <f aca="false">N79*5.1890047538+L79*5.5017049523</f>
        <v>29546260.5708468</v>
      </c>
      <c r="Y79" s="67" t="n">
        <f aca="false">N79*5.1890047538</f>
        <v>22837865.6876259</v>
      </c>
      <c r="Z79" s="67" t="n">
        <f aca="false">L79*5.5017049523</f>
        <v>6708394.883221</v>
      </c>
      <c r="AA79" s="67" t="n">
        <f aca="false">IFE_cost_central!B67*3</f>
        <v>1650182.44197401</v>
      </c>
      <c r="AB79" s="67" t="n">
        <f aca="false">AA79*$AC$13</f>
        <v>14929139.5841263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central_v2_m!D68+temporary_pension_bonus_central!B68</f>
        <v>31442767.8336257</v>
      </c>
      <c r="G80" s="164" t="n">
        <f aca="false">central_v2_m!E68+temporary_pension_bonus_central!B68</f>
        <v>30143797.3722936</v>
      </c>
      <c r="H80" s="67" t="n">
        <f aca="false">F80-J80</f>
        <v>28224502.8321413</v>
      </c>
      <c r="I80" s="67" t="n">
        <f aca="false">G80-K80</f>
        <v>27022080.3208538</v>
      </c>
      <c r="J80" s="164" t="n">
        <f aca="false">central_v2_m!J68</f>
        <v>3218265.00148438</v>
      </c>
      <c r="K80" s="164" t="n">
        <f aca="false">central_v2_m!K68</f>
        <v>3121717.05143985</v>
      </c>
      <c r="L80" s="67" t="n">
        <f aca="false">H80-I80</f>
        <v>1202422.51128754</v>
      </c>
      <c r="M80" s="67" t="n">
        <f aca="false">J80-K80</f>
        <v>96547.9500445314</v>
      </c>
      <c r="N80" s="164" t="n">
        <f aca="false">SUM(central_v5_m!C68:J68)</f>
        <v>4298257.58487898</v>
      </c>
      <c r="O80" s="7"/>
      <c r="P80" s="7"/>
      <c r="Q80" s="67" t="n">
        <f aca="false">I80*5.5017049523</f>
        <v>148667513.12269</v>
      </c>
      <c r="R80" s="67"/>
      <c r="S80" s="67"/>
      <c r="T80" s="7"/>
      <c r="U80" s="7"/>
      <c r="V80" s="67" t="n">
        <f aca="false">K80*5.5017049523</f>
        <v>17174766.161586</v>
      </c>
      <c r="W80" s="67" t="n">
        <f aca="false">M80*5.5017049523</f>
        <v>531178.334894411</v>
      </c>
      <c r="X80" s="67" t="n">
        <f aca="false">N80*5.1890047538+L80*5.5017049523</f>
        <v>28919052.9261016</v>
      </c>
      <c r="Y80" s="67" t="n">
        <f aca="false">N80*5.1890047538</f>
        <v>22303679.0409939</v>
      </c>
      <c r="Z80" s="67" t="n">
        <f aca="false">L80*5.5017049523</f>
        <v>6615373.88510764</v>
      </c>
      <c r="AA80" s="67" t="n">
        <f aca="false">IFE_cost_central!B68*3</f>
        <v>1591914.24966206</v>
      </c>
      <c r="AB80" s="67" t="n">
        <f aca="false">AA80*$AC$13</f>
        <v>14401989.401084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central_v2_m!D69+temporary_pension_bonus_central!B69</f>
        <v>32202632.6421464</v>
      </c>
      <c r="G81" s="164" t="n">
        <f aca="false">central_v2_m!E69+temporary_pension_bonus_central!B69</f>
        <v>30873790.8072365</v>
      </c>
      <c r="H81" s="67" t="n">
        <f aca="false">F81-J81</f>
        <v>28795185.2400906</v>
      </c>
      <c r="I81" s="67" t="n">
        <f aca="false">G81-K81</f>
        <v>27568566.8272423</v>
      </c>
      <c r="J81" s="164" t="n">
        <f aca="false">central_v2_m!J69</f>
        <v>3407447.40205582</v>
      </c>
      <c r="K81" s="164" t="n">
        <f aca="false">central_v2_m!K69</f>
        <v>3305223.97999415</v>
      </c>
      <c r="L81" s="67" t="n">
        <f aca="false">H81-I81</f>
        <v>1226618.41284825</v>
      </c>
      <c r="M81" s="67" t="n">
        <f aca="false">J81-K81</f>
        <v>102223.422061675</v>
      </c>
      <c r="N81" s="164" t="n">
        <f aca="false">SUM(central_v5_m!C69:J69)</f>
        <v>4476649.72744057</v>
      </c>
      <c r="O81" s="7"/>
      <c r="P81" s="7"/>
      <c r="Q81" s="67" t="n">
        <f aca="false">I81*5.5017049523</f>
        <v>151674120.641253</v>
      </c>
      <c r="R81" s="67"/>
      <c r="S81" s="67"/>
      <c r="T81" s="7"/>
      <c r="U81" s="7"/>
      <c r="V81" s="67" t="n">
        <f aca="false">K81*5.5017049523</f>
        <v>18184367.1391945</v>
      </c>
      <c r="W81" s="67" t="n">
        <f aca="false">M81*5.5017049523</f>
        <v>562403.107397769</v>
      </c>
      <c r="X81" s="67" t="n">
        <f aca="false">N81*5.1890047538+L81*5.5017049523</f>
        <v>29977849.3133361</v>
      </c>
      <c r="Y81" s="67" t="n">
        <f aca="false">N81*5.1890047538</f>
        <v>23229356.7167866</v>
      </c>
      <c r="Z81" s="67" t="n">
        <f aca="false">L81*5.5017049523</f>
        <v>6748492.59654956</v>
      </c>
      <c r="AA81" s="67" t="n">
        <f aca="false">IFE_cost_central!B69*3</f>
        <v>1570633.80122031</v>
      </c>
      <c r="AB81" s="67" t="n">
        <f aca="false">AA81*$AC$13</f>
        <v>14209465.9702688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central_v2_m!D70+temporary_pension_bonus_central!B70</f>
        <v>31786814.1643226</v>
      </c>
      <c r="G82" s="162" t="n">
        <f aca="false">central_v2_m!E70+temporary_pension_bonus_central!B70</f>
        <v>30474806.19708</v>
      </c>
      <c r="H82" s="8" t="n">
        <f aca="false">F82-J82</f>
        <v>28323718.4296169</v>
      </c>
      <c r="I82" s="8" t="n">
        <f aca="false">G82-K82</f>
        <v>27115603.3344155</v>
      </c>
      <c r="J82" s="162" t="n">
        <f aca="false">central_v2_m!J70</f>
        <v>3463095.73470567</v>
      </c>
      <c r="K82" s="162" t="n">
        <f aca="false">central_v2_m!K70</f>
        <v>3359202.8626645</v>
      </c>
      <c r="L82" s="8" t="n">
        <f aca="false">H82-I82</f>
        <v>1208115.09520142</v>
      </c>
      <c r="M82" s="8" t="n">
        <f aca="false">J82-K82</f>
        <v>103892.87204117</v>
      </c>
      <c r="N82" s="162" t="n">
        <f aca="false">SUM(central_v5_m!C70:J70)</f>
        <v>5183554.80815447</v>
      </c>
      <c r="O82" s="5"/>
      <c r="P82" s="5"/>
      <c r="Q82" s="8" t="n">
        <f aca="false">I82*5.5017049523</f>
        <v>149182049.149556</v>
      </c>
      <c r="R82" s="8"/>
      <c r="S82" s="8"/>
      <c r="T82" s="5"/>
      <c r="U82" s="5"/>
      <c r="V82" s="8" t="n">
        <f aca="false">K82*5.5017049523</f>
        <v>18481343.0253016</v>
      </c>
      <c r="W82" s="8" t="n">
        <f aca="false">M82*5.5017049523</f>
        <v>571587.928617575</v>
      </c>
      <c r="X82" s="8" t="n">
        <f aca="false">N82*5.1890047538+L82*5.5017049523</f>
        <v>33544183.3433144</v>
      </c>
      <c r="Y82" s="8" t="n">
        <f aca="false">N82*5.1890047538</f>
        <v>26897490.5410964</v>
      </c>
      <c r="Z82" s="8" t="n">
        <f aca="false">L82*5.5017049523</f>
        <v>6646692.80221805</v>
      </c>
      <c r="AA82" s="8" t="n">
        <f aca="false">IFE_cost_central!B70*3</f>
        <v>1527991.03101887</v>
      </c>
      <c r="AB82" s="8" t="n">
        <f aca="false">AA82*$AC$13</f>
        <v>13823678.4037562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central_v2_m!D71+temporary_pension_bonus_central!B71</f>
        <v>32408980.2081938</v>
      </c>
      <c r="G83" s="164" t="n">
        <f aca="false">central_v2_m!E71+temporary_pension_bonus_central!B71</f>
        <v>31070241.0723262</v>
      </c>
      <c r="H83" s="67" t="n">
        <f aca="false">F83-J83</f>
        <v>28767974.4044902</v>
      </c>
      <c r="I83" s="67" t="n">
        <f aca="false">G83-K83</f>
        <v>27538465.4427338</v>
      </c>
      <c r="J83" s="164" t="n">
        <f aca="false">central_v2_m!J71</f>
        <v>3641005.80370357</v>
      </c>
      <c r="K83" s="164" t="n">
        <f aca="false">central_v2_m!K71</f>
        <v>3531775.62959246</v>
      </c>
      <c r="L83" s="67" t="n">
        <f aca="false">H83-I83</f>
        <v>1229508.96175641</v>
      </c>
      <c r="M83" s="67" t="n">
        <f aca="false">J83-K83</f>
        <v>109230.174111107</v>
      </c>
      <c r="N83" s="164" t="n">
        <f aca="false">SUM(central_v5_m!C71:J71)</f>
        <v>4436086.49574304</v>
      </c>
      <c r="O83" s="7"/>
      <c r="P83" s="7"/>
      <c r="Q83" s="67" t="n">
        <f aca="false">I83*5.5017049523</f>
        <v>151508511.705031</v>
      </c>
      <c r="R83" s="67"/>
      <c r="S83" s="67"/>
      <c r="T83" s="7"/>
      <c r="U83" s="7"/>
      <c r="V83" s="67" t="n">
        <f aca="false">K83*5.5017049523</f>
        <v>19430787.4717413</v>
      </c>
      <c r="W83" s="67" t="n">
        <f aca="false">M83*5.5017049523</f>
        <v>600952.189847668</v>
      </c>
      <c r="X83" s="67" t="n">
        <f aca="false">N83*5.1890047538+L83*5.5017049523</f>
        <v>29783269.4584711</v>
      </c>
      <c r="Y83" s="67" t="n">
        <f aca="false">N83*5.1890047538</f>
        <v>23018873.9146786</v>
      </c>
      <c r="Z83" s="67" t="n">
        <f aca="false">L83*5.5017049523</f>
        <v>6764395.54379248</v>
      </c>
      <c r="AA83" s="67" t="n">
        <f aca="false">IFE_cost_central!B71*3</f>
        <v>1468842.64710247</v>
      </c>
      <c r="AB83" s="67" t="n">
        <f aca="false">AA83*$AC$13</f>
        <v>13288565.1597884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central_v2_m!D72+temporary_pension_bonus_central!B72</f>
        <v>32068907.4176049</v>
      </c>
      <c r="G84" s="164" t="n">
        <f aca="false">central_v2_m!E72+temporary_pension_bonus_central!B72</f>
        <v>30743391.781779</v>
      </c>
      <c r="H84" s="67" t="n">
        <f aca="false">F84-J84</f>
        <v>28371256.2709743</v>
      </c>
      <c r="I84" s="67" t="n">
        <f aca="false">G84-K84</f>
        <v>27156670.1695473</v>
      </c>
      <c r="J84" s="164" t="n">
        <f aca="false">central_v2_m!J72</f>
        <v>3697651.14663064</v>
      </c>
      <c r="K84" s="164" t="n">
        <f aca="false">central_v2_m!K72</f>
        <v>3586721.61223172</v>
      </c>
      <c r="L84" s="67" t="n">
        <f aca="false">H84-I84</f>
        <v>1214586.10142701</v>
      </c>
      <c r="M84" s="67" t="n">
        <f aca="false">J84-K84</f>
        <v>110929.534398919</v>
      </c>
      <c r="N84" s="164" t="n">
        <f aca="false">SUM(central_v5_m!C72:J72)</f>
        <v>4313308.17761701</v>
      </c>
      <c r="O84" s="7"/>
      <c r="P84" s="7"/>
      <c r="Q84" s="67" t="n">
        <f aca="false">I84*5.5017049523</f>
        <v>149407986.759776</v>
      </c>
      <c r="R84" s="67"/>
      <c r="S84" s="67"/>
      <c r="T84" s="7"/>
      <c r="U84" s="7"/>
      <c r="V84" s="67" t="n">
        <f aca="false">K84*5.5017049523</f>
        <v>19733084.0565367</v>
      </c>
      <c r="W84" s="67" t="n">
        <f aca="false">M84*5.5017049523</f>
        <v>610301.568758868</v>
      </c>
      <c r="X84" s="67" t="n">
        <f aca="false">N84*5.1890047538+L84*5.5017049523</f>
        <v>29064071.0074748</v>
      </c>
      <c r="Y84" s="67" t="n">
        <f aca="false">N84*5.1890047538</f>
        <v>22381776.6382591</v>
      </c>
      <c r="Z84" s="67" t="n">
        <f aca="false">L84*5.5017049523</f>
        <v>6682294.36921574</v>
      </c>
      <c r="AA84" s="67" t="n">
        <f aca="false">IFE_cost_central!B72*3</f>
        <v>1347164.10353669</v>
      </c>
      <c r="AB84" s="67" t="n">
        <f aca="false">AA84*$AC$13</f>
        <v>12187743.8717412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central_v2_m!D73+temporary_pension_bonus_central!B73</f>
        <v>32711955.4572331</v>
      </c>
      <c r="G85" s="164" t="n">
        <f aca="false">central_v2_m!E73+temporary_pension_bonus_central!B73</f>
        <v>31360694.3399505</v>
      </c>
      <c r="H85" s="67" t="n">
        <f aca="false">F85-J85</f>
        <v>28855007.7452764</v>
      </c>
      <c r="I85" s="67" t="n">
        <f aca="false">G85-K85</f>
        <v>27619455.0593526</v>
      </c>
      <c r="J85" s="164" t="n">
        <f aca="false">central_v2_m!J73</f>
        <v>3856947.71195662</v>
      </c>
      <c r="K85" s="164" t="n">
        <f aca="false">central_v2_m!K73</f>
        <v>3741239.28059792</v>
      </c>
      <c r="L85" s="67" t="n">
        <f aca="false">H85-I85</f>
        <v>1235552.68592384</v>
      </c>
      <c r="M85" s="67" t="n">
        <f aca="false">J85-K85</f>
        <v>115708.431358699</v>
      </c>
      <c r="N85" s="164" t="n">
        <f aca="false">SUM(central_v5_m!C73:J73)</f>
        <v>4469639.70181468</v>
      </c>
      <c r="O85" s="7"/>
      <c r="P85" s="7"/>
      <c r="Q85" s="67" t="n">
        <f aca="false">I85*5.5017049523</f>
        <v>151954092.679867</v>
      </c>
      <c r="R85" s="67"/>
      <c r="S85" s="67"/>
      <c r="T85" s="7"/>
      <c r="U85" s="7"/>
      <c r="V85" s="67" t="n">
        <f aca="false">K85*5.5017049523</f>
        <v>20583194.6778049</v>
      </c>
      <c r="W85" s="67" t="n">
        <f aca="false">M85*5.5017049523</f>
        <v>636593.649829018</v>
      </c>
      <c r="X85" s="67" t="n">
        <f aca="false">N85*5.1890047538+L85*5.5017049523</f>
        <v>29990627.9914643</v>
      </c>
      <c r="Y85" s="67" t="n">
        <f aca="false">N85*5.1890047538</f>
        <v>23192981.6604896</v>
      </c>
      <c r="Z85" s="67" t="n">
        <f aca="false">L85*5.5017049523</f>
        <v>6797646.33097474</v>
      </c>
      <c r="AA85" s="67" t="n">
        <f aca="false">IFE_cost_central!B73*3</f>
        <v>1309050.54834026</v>
      </c>
      <c r="AB85" s="67" t="n">
        <f aca="false">AA85*$AC$13</f>
        <v>11842931.9460403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central_v2_m!D74+temporary_pension_bonus_central!B74</f>
        <v>32255361.7906326</v>
      </c>
      <c r="G86" s="162" t="n">
        <f aca="false">central_v2_m!E74+temporary_pension_bonus_central!B74</f>
        <v>30923654.9290673</v>
      </c>
      <c r="H86" s="8" t="n">
        <f aca="false">F86-J86</f>
        <v>28385119.2424115</v>
      </c>
      <c r="I86" s="8" t="n">
        <f aca="false">G86-K86</f>
        <v>27169519.6572928</v>
      </c>
      <c r="J86" s="162" t="n">
        <f aca="false">central_v2_m!J74</f>
        <v>3870242.54822109</v>
      </c>
      <c r="K86" s="162" t="n">
        <f aca="false">central_v2_m!K74</f>
        <v>3754135.27177445</v>
      </c>
      <c r="L86" s="8" t="n">
        <f aca="false">H86-I86</f>
        <v>1215599.58511862</v>
      </c>
      <c r="M86" s="8" t="n">
        <f aca="false">J86-K86</f>
        <v>116107.276446634</v>
      </c>
      <c r="N86" s="162" t="n">
        <f aca="false">SUM(central_v5_m!C74:J74)</f>
        <v>5167002.80489867</v>
      </c>
      <c r="O86" s="5"/>
      <c r="P86" s="5"/>
      <c r="Q86" s="8" t="n">
        <f aca="false">I86*5.5017049523</f>
        <v>149478680.85014</v>
      </c>
      <c r="R86" s="8"/>
      <c r="S86" s="8"/>
      <c r="T86" s="5"/>
      <c r="U86" s="5"/>
      <c r="V86" s="8" t="n">
        <f aca="false">K86*5.5017049523</f>
        <v>20654144.6163256</v>
      </c>
      <c r="W86" s="8" t="n">
        <f aca="false">M86*5.5017049523</f>
        <v>638787.977824509</v>
      </c>
      <c r="X86" s="8" t="n">
        <f aca="false">N86*5.1890047538+L86*5.5017049523</f>
        <v>33499472.3749781</v>
      </c>
      <c r="Y86" s="8" t="n">
        <f aca="false">N86*5.1890047538</f>
        <v>26811602.1175171</v>
      </c>
      <c r="Z86" s="8" t="n">
        <f aca="false">L86*5.5017049523</f>
        <v>6687870.25746095</v>
      </c>
      <c r="AA86" s="8" t="n">
        <f aca="false">IFE_cost_central!B74*3</f>
        <v>1256443.50496643</v>
      </c>
      <c r="AB86" s="8" t="n">
        <f aca="false">AA86*$AC$13</f>
        <v>11366997.9682817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central_v2_m!D75+temporary_pension_bonus_central!B75</f>
        <v>32893853.224984</v>
      </c>
      <c r="G87" s="164" t="n">
        <f aca="false">central_v2_m!E75+temporary_pension_bonus_central!B75</f>
        <v>31536661.1226642</v>
      </c>
      <c r="H87" s="67" t="n">
        <f aca="false">F87-J87</f>
        <v>28814245.3857942</v>
      </c>
      <c r="I87" s="67" t="n">
        <f aca="false">G87-K87</f>
        <v>27579441.5186501</v>
      </c>
      <c r="J87" s="164" t="n">
        <f aca="false">central_v2_m!J75</f>
        <v>4079607.83918973</v>
      </c>
      <c r="K87" s="164" t="n">
        <f aca="false">central_v2_m!K75</f>
        <v>3957219.60401404</v>
      </c>
      <c r="L87" s="67" t="n">
        <f aca="false">H87-I87</f>
        <v>1234803.86714412</v>
      </c>
      <c r="M87" s="67" t="n">
        <f aca="false">J87-K87</f>
        <v>122388.235175692</v>
      </c>
      <c r="N87" s="164" t="n">
        <f aca="false">SUM(central_v5_m!C75:J75)</f>
        <v>4351208.93155497</v>
      </c>
      <c r="O87" s="7"/>
      <c r="P87" s="7"/>
      <c r="Q87" s="67" t="n">
        <f aca="false">I87*5.5017049523</f>
        <v>151733949.984826</v>
      </c>
      <c r="R87" s="67"/>
      <c r="S87" s="67"/>
      <c r="T87" s="7"/>
      <c r="U87" s="7"/>
      <c r="V87" s="67" t="n">
        <f aca="false">K87*5.5017049523</f>
        <v>21771454.6927427</v>
      </c>
      <c r="W87" s="67" t="n">
        <f aca="false">M87*5.5017049523</f>
        <v>673343.959569362</v>
      </c>
      <c r="X87" s="67" t="n">
        <f aca="false">N87*5.1890047538+L87*5.5017049523</f>
        <v>29371970.3816017</v>
      </c>
      <c r="Y87" s="67" t="n">
        <f aca="false">N87*5.1890047538</f>
        <v>22578443.8306158</v>
      </c>
      <c r="Z87" s="67" t="n">
        <f aca="false">L87*5.5017049523</f>
        <v>6793526.55098597</v>
      </c>
      <c r="AA87" s="67" t="n">
        <f aca="false">IFE_cost_central!B75*3</f>
        <v>1224166.8870534</v>
      </c>
      <c r="AB87" s="67" t="n">
        <f aca="false">AA87*$AC$13</f>
        <v>11074992.5985295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central_v2_m!D76+temporary_pension_bonus_central!B76</f>
        <v>32464714.2175356</v>
      </c>
      <c r="G88" s="164" t="n">
        <f aca="false">central_v2_m!E76+temporary_pension_bonus_central!B76</f>
        <v>31125885.4390588</v>
      </c>
      <c r="H88" s="67" t="n">
        <f aca="false">F88-J88</f>
        <v>28354178.8973654</v>
      </c>
      <c r="I88" s="67" t="n">
        <f aca="false">G88-K88</f>
        <v>27138666.1784937</v>
      </c>
      <c r="J88" s="164" t="n">
        <f aca="false">central_v2_m!J76</f>
        <v>4110535.32017023</v>
      </c>
      <c r="K88" s="164" t="n">
        <f aca="false">central_v2_m!K76</f>
        <v>3987219.26056512</v>
      </c>
      <c r="L88" s="67" t="n">
        <f aca="false">H88-I88</f>
        <v>1215512.71887171</v>
      </c>
      <c r="M88" s="67" t="n">
        <f aca="false">J88-K88</f>
        <v>123316.059605106</v>
      </c>
      <c r="N88" s="164" t="n">
        <f aca="false">SUM(central_v5_m!C76:J76)</f>
        <v>4157790.63294718</v>
      </c>
      <c r="O88" s="7"/>
      <c r="P88" s="7"/>
      <c r="Q88" s="67" t="n">
        <f aca="false">I88*5.5017049523</f>
        <v>149308934.113035</v>
      </c>
      <c r="R88" s="67"/>
      <c r="S88" s="67"/>
      <c r="T88" s="7"/>
      <c r="U88" s="7"/>
      <c r="V88" s="67" t="n">
        <f aca="false">K88*5.5017049523</f>
        <v>21936503.9517571</v>
      </c>
      <c r="W88" s="67" t="n">
        <f aca="false">M88*5.5017049523</f>
        <v>678448.575827535</v>
      </c>
      <c r="X88" s="67" t="n">
        <f aca="false">N88*5.1890047538+L88*5.5017049523</f>
        <v>28262187.7046682</v>
      </c>
      <c r="Y88" s="67" t="n">
        <f aca="false">N88*5.1890047538</f>
        <v>21574795.359668</v>
      </c>
      <c r="Z88" s="67" t="n">
        <f aca="false">L88*5.5017049523</f>
        <v>6687392.34500012</v>
      </c>
      <c r="AA88" s="67" t="n">
        <f aca="false">IFE_cost_central!B76*3</f>
        <v>1184449.28871322</v>
      </c>
      <c r="AB88" s="67" t="n">
        <f aca="false">AA88*$AC$13</f>
        <v>10715668.9537709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central_v2_m!D77+temporary_pension_bonus_central!B77</f>
        <v>33199308.9387258</v>
      </c>
      <c r="G89" s="164" t="n">
        <f aca="false">central_v2_m!E77+temporary_pension_bonus_central!B77</f>
        <v>31829734.6291735</v>
      </c>
      <c r="H89" s="67" t="n">
        <f aca="false">F89-J89</f>
        <v>28906565.1916757</v>
      </c>
      <c r="I89" s="67" t="n">
        <f aca="false">G89-K89</f>
        <v>27665773.1945348</v>
      </c>
      <c r="J89" s="164" t="n">
        <f aca="false">central_v2_m!J77</f>
        <v>4292743.74705015</v>
      </c>
      <c r="K89" s="164" t="n">
        <f aca="false">central_v2_m!K77</f>
        <v>4163961.43463864</v>
      </c>
      <c r="L89" s="67" t="n">
        <f aca="false">H89-I89</f>
        <v>1240791.99714087</v>
      </c>
      <c r="M89" s="67" t="n">
        <f aca="false">J89-K89</f>
        <v>128782.312411505</v>
      </c>
      <c r="N89" s="164" t="n">
        <f aca="false">SUM(central_v5_m!C77:J77)</f>
        <v>4297391.26823078</v>
      </c>
      <c r="O89" s="7"/>
      <c r="P89" s="7"/>
      <c r="Q89" s="67" t="n">
        <f aca="false">I89*5.5017049523</f>
        <v>152208921.393581</v>
      </c>
      <c r="R89" s="67"/>
      <c r="S89" s="67"/>
      <c r="T89" s="7"/>
      <c r="U89" s="7"/>
      <c r="V89" s="67" t="n">
        <f aca="false">K89*5.5017049523</f>
        <v>22908887.2461376</v>
      </c>
      <c r="W89" s="67" t="n">
        <f aca="false">M89*5.5017049523</f>
        <v>708522.285963022</v>
      </c>
      <c r="X89" s="67" t="n">
        <f aca="false">N89*5.1890047538+L89*5.5017049523</f>
        <v>29125655.1952322</v>
      </c>
      <c r="Y89" s="67" t="n">
        <f aca="false">N89*5.1890047538</f>
        <v>22299183.7197881</v>
      </c>
      <c r="Z89" s="67" t="n">
        <f aca="false">L89*5.5017049523</f>
        <v>6826471.47544411</v>
      </c>
      <c r="AA89" s="67" t="n">
        <f aca="false">IFE_cost_central!B77*3</f>
        <v>1166464.62310018</v>
      </c>
      <c r="AB89" s="67" t="n">
        <f aca="false">AA89*$AC$13</f>
        <v>10552962.3484396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central_v2_m!D78+temporary_pension_bonus_central!B78</f>
        <v>32750831.0400779</v>
      </c>
      <c r="G90" s="162" t="n">
        <f aca="false">central_v2_m!E78+temporary_pension_bonus_central!B78</f>
        <v>31399328.5731136</v>
      </c>
      <c r="H90" s="8" t="n">
        <f aca="false">F90-J90</f>
        <v>28463704.7472489</v>
      </c>
      <c r="I90" s="8" t="n">
        <f aca="false">G90-K90</f>
        <v>27240816.0690694</v>
      </c>
      <c r="J90" s="162" t="n">
        <f aca="false">central_v2_m!J78</f>
        <v>4287126.292829</v>
      </c>
      <c r="K90" s="162" t="n">
        <f aca="false">central_v2_m!K78</f>
        <v>4158512.50404413</v>
      </c>
      <c r="L90" s="8" t="n">
        <f aca="false">H90-I90</f>
        <v>1222888.67817951</v>
      </c>
      <c r="M90" s="8" t="n">
        <f aca="false">J90-K90</f>
        <v>128613.78878487</v>
      </c>
      <c r="N90" s="162" t="n">
        <f aca="false">SUM(central_v5_m!C78:J78)</f>
        <v>4954553.96736106</v>
      </c>
      <c r="O90" s="5"/>
      <c r="P90" s="5"/>
      <c r="Q90" s="8" t="n">
        <f aca="false">I90*5.5017049523</f>
        <v>149870932.671893</v>
      </c>
      <c r="R90" s="8"/>
      <c r="S90" s="8"/>
      <c r="T90" s="5"/>
      <c r="U90" s="5"/>
      <c r="V90" s="8" t="n">
        <f aca="false">K90*5.5017049523</f>
        <v>22878908.8377011</v>
      </c>
      <c r="W90" s="8" t="n">
        <f aca="false">M90*5.5017049523</f>
        <v>707595.118691788</v>
      </c>
      <c r="X90" s="8" t="n">
        <f aca="false">N90*5.1890047538+L90*5.5017049523</f>
        <v>32437176.786447</v>
      </c>
      <c r="Y90" s="8" t="n">
        <f aca="false">N90*5.1890047538</f>
        <v>25709204.0895952</v>
      </c>
      <c r="Z90" s="8" t="n">
        <f aca="false">L90*5.5017049523</f>
        <v>6727972.69685179</v>
      </c>
      <c r="AA90" s="8" t="n">
        <f aca="false">IFE_cost_central!B78*3</f>
        <v>1074469.84205426</v>
      </c>
      <c r="AB90" s="8" t="n">
        <f aca="false">AA90*$AC$13</f>
        <v>9720688.96319935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central_v2_m!D79+temporary_pension_bonus_central!B79</f>
        <v>33505938.5159318</v>
      </c>
      <c r="G91" s="164" t="n">
        <f aca="false">central_v2_m!E79+temporary_pension_bonus_central!B79</f>
        <v>32124163.8469647</v>
      </c>
      <c r="H91" s="67" t="n">
        <f aca="false">F91-J91</f>
        <v>29028826.0820701</v>
      </c>
      <c r="I91" s="67" t="n">
        <f aca="false">G91-K91</f>
        <v>27781364.7861189</v>
      </c>
      <c r="J91" s="164" t="n">
        <f aca="false">central_v2_m!J79</f>
        <v>4477112.4338617</v>
      </c>
      <c r="K91" s="164" t="n">
        <f aca="false">central_v2_m!K79</f>
        <v>4342799.06084585</v>
      </c>
      <c r="L91" s="67" t="n">
        <f aca="false">H91-I91</f>
        <v>1247461.2959512</v>
      </c>
      <c r="M91" s="67" t="n">
        <f aca="false">J91-K91</f>
        <v>134313.373015851</v>
      </c>
      <c r="N91" s="164" t="n">
        <f aca="false">SUM(central_v5_m!C79:J79)</f>
        <v>4205989.35468844</v>
      </c>
      <c r="O91" s="7"/>
      <c r="P91" s="7"/>
      <c r="Q91" s="67" t="n">
        <f aca="false">I91*5.5017049523</f>
        <v>152844872.225443</v>
      </c>
      <c r="R91" s="67"/>
      <c r="S91" s="67"/>
      <c r="T91" s="7"/>
      <c r="U91" s="7"/>
      <c r="V91" s="67" t="n">
        <f aca="false">K91*5.5017049523</f>
        <v>23892799.0998994</v>
      </c>
      <c r="W91" s="67" t="n">
        <f aca="false">M91*5.5017049523</f>
        <v>738952.549481424</v>
      </c>
      <c r="X91" s="67" t="n">
        <f aca="false">N91*5.1890047538+L91*5.5017049523</f>
        <v>28688062.7456478</v>
      </c>
      <c r="Y91" s="67" t="n">
        <f aca="false">N91*5.1890047538</f>
        <v>21824898.7559105</v>
      </c>
      <c r="Z91" s="67" t="n">
        <f aca="false">L91*5.5017049523</f>
        <v>6863163.98973727</v>
      </c>
      <c r="AA91" s="67" t="n">
        <f aca="false">IFE_cost_central!B79*3</f>
        <v>1029167.78608278</v>
      </c>
      <c r="AB91" s="67" t="n">
        <f aca="false">AA91*$AC$13</f>
        <v>9310842.93657632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central_v2_m!D80+temporary_pension_bonus_central!B80</f>
        <v>33166934.0106661</v>
      </c>
      <c r="G92" s="164" t="n">
        <f aca="false">central_v2_m!E80+temporary_pension_bonus_central!B80</f>
        <v>31798328.9632112</v>
      </c>
      <c r="H92" s="67" t="n">
        <f aca="false">F92-J92</f>
        <v>28693413.0862121</v>
      </c>
      <c r="I92" s="67" t="n">
        <f aca="false">G92-K92</f>
        <v>27459013.6664909</v>
      </c>
      <c r="J92" s="164" t="n">
        <f aca="false">central_v2_m!J80</f>
        <v>4473520.92445392</v>
      </c>
      <c r="K92" s="164" t="n">
        <f aca="false">central_v2_m!K80</f>
        <v>4339315.2967203</v>
      </c>
      <c r="L92" s="67" t="n">
        <f aca="false">H92-I92</f>
        <v>1234399.41972122</v>
      </c>
      <c r="M92" s="67" t="n">
        <f aca="false">J92-K92</f>
        <v>134205.627733618</v>
      </c>
      <c r="N92" s="164" t="n">
        <f aca="false">SUM(central_v5_m!C80:J80)</f>
        <v>4131129.82746689</v>
      </c>
      <c r="O92" s="7"/>
      <c r="P92" s="7"/>
      <c r="Q92" s="67" t="n">
        <f aca="false">I92*5.5017049523</f>
        <v>151071391.474207</v>
      </c>
      <c r="R92" s="67"/>
      <c r="S92" s="67"/>
      <c r="T92" s="7"/>
      <c r="U92" s="7"/>
      <c r="V92" s="67" t="n">
        <f aca="false">K92*5.5017049523</f>
        <v>23873632.4575572</v>
      </c>
      <c r="W92" s="67" t="n">
        <f aca="false">M92*5.5017049523</f>
        <v>738359.766728577</v>
      </c>
      <c r="X92" s="67" t="n">
        <f aca="false">N92*5.1890047538+L92*5.5017049523</f>
        <v>28227753.7138871</v>
      </c>
      <c r="Y92" s="67" t="n">
        <f aca="false">N92*5.1890047538</f>
        <v>21436452.3132906</v>
      </c>
      <c r="Z92" s="67" t="n">
        <f aca="false">L92*5.5017049523</f>
        <v>6791301.40059646</v>
      </c>
      <c r="AA92" s="67" t="n">
        <f aca="false">IFE_cost_central!B80*3</f>
        <v>1039939.81757316</v>
      </c>
      <c r="AB92" s="67" t="n">
        <f aca="false">AA92*$AC$13</f>
        <v>9408297.10748132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central_v2_m!D81+temporary_pension_bonus_central!B81</f>
        <v>33961972.0348966</v>
      </c>
      <c r="G93" s="164" t="n">
        <f aca="false">central_v2_m!E81+temporary_pension_bonus_central!B81</f>
        <v>32561495.0397093</v>
      </c>
      <c r="H93" s="67" t="n">
        <f aca="false">F93-J93</f>
        <v>29423823.9233892</v>
      </c>
      <c r="I93" s="67" t="n">
        <f aca="false">G93-K93</f>
        <v>28159491.3715471</v>
      </c>
      <c r="J93" s="164" t="n">
        <f aca="false">central_v2_m!J81</f>
        <v>4538148.1115074</v>
      </c>
      <c r="K93" s="164" t="n">
        <f aca="false">central_v2_m!K81</f>
        <v>4402003.66816217</v>
      </c>
      <c r="L93" s="67" t="n">
        <f aca="false">H93-I93</f>
        <v>1264332.55184209</v>
      </c>
      <c r="M93" s="67" t="n">
        <f aca="false">J93-K93</f>
        <v>136144.443345223</v>
      </c>
      <c r="N93" s="164" t="n">
        <f aca="false">SUM(central_v5_m!C81:J81)</f>
        <v>4254238.51955086</v>
      </c>
      <c r="O93" s="7"/>
      <c r="P93" s="7"/>
      <c r="Q93" s="67" t="n">
        <f aca="false">I93*5.5017049523</f>
        <v>154925213.13309</v>
      </c>
      <c r="R93" s="67"/>
      <c r="S93" s="67"/>
      <c r="T93" s="7"/>
      <c r="U93" s="7"/>
      <c r="V93" s="67" t="n">
        <f aca="false">K93*5.5017049523</f>
        <v>24218525.3811706</v>
      </c>
      <c r="W93" s="67" t="n">
        <f aca="false">M93*5.5017049523</f>
        <v>749026.558180538</v>
      </c>
      <c r="X93" s="67" t="n">
        <f aca="false">N93*5.1890047538+L93*5.5017049523</f>
        <v>29031248.5635723</v>
      </c>
      <c r="Y93" s="67" t="n">
        <f aca="false">N93*5.1890047538</f>
        <v>22075263.9017485</v>
      </c>
      <c r="Z93" s="67" t="n">
        <f aca="false">L93*5.5017049523</f>
        <v>6955984.66182374</v>
      </c>
      <c r="AA93" s="67" t="n">
        <f aca="false">IFE_cost_central!B81*3</f>
        <v>1079573.30184512</v>
      </c>
      <c r="AB93" s="67" t="n">
        <f aca="false">AA93*$AC$13</f>
        <v>9766859.77537244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central_v2_m!D82+temporary_pension_bonus_central!B82</f>
        <v>33462263.8502767</v>
      </c>
      <c r="G94" s="162" t="n">
        <f aca="false">central_v2_m!E82+temporary_pension_bonus_central!B82</f>
        <v>32082435.607495</v>
      </c>
      <c r="H94" s="8" t="n">
        <f aca="false">F94-J94</f>
        <v>28929973.4981981</v>
      </c>
      <c r="I94" s="8" t="n">
        <f aca="false">G94-K94</f>
        <v>27686113.9659788</v>
      </c>
      <c r="J94" s="162" t="n">
        <f aca="false">central_v2_m!J82</f>
        <v>4532290.35207861</v>
      </c>
      <c r="K94" s="162" t="n">
        <f aca="false">central_v2_m!K82</f>
        <v>4396321.64151625</v>
      </c>
      <c r="L94" s="8" t="n">
        <f aca="false">H94-I94</f>
        <v>1243859.53221931</v>
      </c>
      <c r="M94" s="8" t="n">
        <f aca="false">J94-K94</f>
        <v>135968.71056236</v>
      </c>
      <c r="N94" s="162" t="n">
        <f aca="false">SUM(central_v5_m!C82:J82)</f>
        <v>4921725.31119033</v>
      </c>
      <c r="O94" s="5"/>
      <c r="P94" s="5"/>
      <c r="Q94" s="8" t="n">
        <f aca="false">I94*5.5017049523</f>
        <v>152320830.316568</v>
      </c>
      <c r="R94" s="8"/>
      <c r="S94" s="8"/>
      <c r="T94" s="5"/>
      <c r="U94" s="5"/>
      <c r="V94" s="8" t="n">
        <f aca="false">K94*5.5017049523</f>
        <v>24187264.5470336</v>
      </c>
      <c r="W94" s="8" t="n">
        <f aca="false">M94*5.5017049523</f>
        <v>748059.728258779</v>
      </c>
      <c r="X94" s="8" t="n">
        <f aca="false">N94*5.1890047538+L94*5.5017049523</f>
        <v>32382204.1850409</v>
      </c>
      <c r="Y94" s="8" t="n">
        <f aca="false">N94*5.1890047538</f>
        <v>25538856.0366644</v>
      </c>
      <c r="Z94" s="8" t="n">
        <f aca="false">L94*5.5017049523</f>
        <v>6843348.14837656</v>
      </c>
      <c r="AA94" s="8" t="n">
        <f aca="false">IFE_cost_central!B82*3</f>
        <v>1005910.78287077</v>
      </c>
      <c r="AB94" s="8" t="n">
        <f aca="false">AA94*$AC$13</f>
        <v>9100437.68778143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central_v2_m!D83+temporary_pension_bonus_central!B83</f>
        <v>34304889.6434957</v>
      </c>
      <c r="G95" s="164" t="n">
        <f aca="false">central_v2_m!E83+temporary_pension_bonus_central!B83</f>
        <v>32890857.8631557</v>
      </c>
      <c r="H95" s="67" t="n">
        <f aca="false">F95-J95</f>
        <v>29566964.811635</v>
      </c>
      <c r="I95" s="67" t="n">
        <f aca="false">G95-K95</f>
        <v>28295070.7762509</v>
      </c>
      <c r="J95" s="164" t="n">
        <f aca="false">central_v2_m!J83</f>
        <v>4737924.83186064</v>
      </c>
      <c r="K95" s="164" t="n">
        <f aca="false">central_v2_m!K83</f>
        <v>4595787.08690482</v>
      </c>
      <c r="L95" s="67" t="n">
        <f aca="false">H95-I95</f>
        <v>1271894.03538414</v>
      </c>
      <c r="M95" s="67" t="n">
        <f aca="false">J95-K95</f>
        <v>142137.744955821</v>
      </c>
      <c r="N95" s="164" t="n">
        <f aca="false">SUM(central_v5_m!C83:J83)</f>
        <v>4187282.65342298</v>
      </c>
      <c r="O95" s="7"/>
      <c r="P95" s="7"/>
      <c r="Q95" s="67" t="n">
        <f aca="false">I95*5.5017049523</f>
        <v>155671131.015379</v>
      </c>
      <c r="R95" s="67"/>
      <c r="S95" s="67"/>
      <c r="T95" s="7"/>
      <c r="U95" s="7"/>
      <c r="V95" s="67" t="n">
        <f aca="false">K95*5.5017049523</f>
        <v>25284664.5757407</v>
      </c>
      <c r="W95" s="67" t="n">
        <f aca="false">M95*5.5017049523</f>
        <v>781999.935332195</v>
      </c>
      <c r="X95" s="67" t="n">
        <f aca="false">N95*5.1890047538+L95*5.5017049523</f>
        <v>28725415.3073898</v>
      </c>
      <c r="Y95" s="67" t="n">
        <f aca="false">N95*5.1890047538</f>
        <v>21727829.5941161</v>
      </c>
      <c r="Z95" s="67" t="n">
        <f aca="false">L95*5.5017049523</f>
        <v>6997585.71327374</v>
      </c>
      <c r="AA95" s="67" t="n">
        <f aca="false">IFE_cost_central!B83*3</f>
        <v>990004.713875283</v>
      </c>
      <c r="AB95" s="67" t="n">
        <f aca="false">AA95*$AC$13</f>
        <v>8956536.06925233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central_v2_m!D84+temporary_pension_bonus_central!B84</f>
        <v>33736391.7365522</v>
      </c>
      <c r="G96" s="164" t="n">
        <f aca="false">central_v2_m!E84+temporary_pension_bonus_central!B84</f>
        <v>32345595.6282328</v>
      </c>
      <c r="H96" s="67" t="n">
        <f aca="false">F96-J96</f>
        <v>29000147.150172</v>
      </c>
      <c r="I96" s="67" t="n">
        <f aca="false">G96-K96</f>
        <v>27751438.379444</v>
      </c>
      <c r="J96" s="164" t="n">
        <f aca="false">central_v2_m!J84</f>
        <v>4736244.58638015</v>
      </c>
      <c r="K96" s="164" t="n">
        <f aca="false">central_v2_m!K84</f>
        <v>4594157.24878874</v>
      </c>
      <c r="L96" s="67" t="n">
        <f aca="false">H96-I96</f>
        <v>1248708.77072798</v>
      </c>
      <c r="M96" s="67" t="n">
        <f aca="false">J96-K96</f>
        <v>142087.337591404</v>
      </c>
      <c r="N96" s="164" t="n">
        <f aca="false">SUM(central_v5_m!C84:J84)</f>
        <v>4103562.68228543</v>
      </c>
      <c r="O96" s="7"/>
      <c r="P96" s="7"/>
      <c r="Q96" s="67" t="n">
        <f aca="false">I96*5.5017049523</f>
        <v>152680225.965636</v>
      </c>
      <c r="R96" s="67"/>
      <c r="S96" s="67"/>
      <c r="T96" s="7"/>
      <c r="U96" s="7"/>
      <c r="V96" s="67" t="n">
        <f aca="false">K96*5.5017049523</f>
        <v>25275697.687306</v>
      </c>
      <c r="W96" s="67" t="n">
        <f aca="false">M96*5.5017049523</f>
        <v>781722.60888575</v>
      </c>
      <c r="X96" s="67" t="n">
        <f aca="false">N96*5.1890047538+L96*5.5017049523</f>
        <v>28163433.4937899</v>
      </c>
      <c r="Y96" s="67" t="n">
        <f aca="false">N96*5.1890047538</f>
        <v>21293406.2658954</v>
      </c>
      <c r="Z96" s="67" t="n">
        <f aca="false">L96*5.5017049523</f>
        <v>6870027.22789456</v>
      </c>
      <c r="AA96" s="67" t="n">
        <f aca="false">IFE_cost_central!B84*3</f>
        <v>985501.028130506</v>
      </c>
      <c r="AB96" s="67" t="n">
        <f aca="false">AA96*$AC$13</f>
        <v>8915791.39071461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central_v2_m!D85+temporary_pension_bonus_central!B85</f>
        <v>34474849.2670757</v>
      </c>
      <c r="G97" s="164" t="n">
        <f aca="false">central_v2_m!E85+temporary_pension_bonus_central!B85</f>
        <v>33053591.1160219</v>
      </c>
      <c r="H97" s="67" t="n">
        <f aca="false">F97-J97</f>
        <v>29550174.2592354</v>
      </c>
      <c r="I97" s="67" t="n">
        <f aca="false">G97-K97</f>
        <v>28276656.3584168</v>
      </c>
      <c r="J97" s="164" t="n">
        <f aca="false">central_v2_m!J85</f>
        <v>4924675.00784036</v>
      </c>
      <c r="K97" s="164" t="n">
        <f aca="false">central_v2_m!K85</f>
        <v>4776934.75760515</v>
      </c>
      <c r="L97" s="67" t="n">
        <f aca="false">H97-I97</f>
        <v>1273517.90081858</v>
      </c>
      <c r="M97" s="67" t="n">
        <f aca="false">J97-K97</f>
        <v>147740.250235211</v>
      </c>
      <c r="N97" s="164" t="n">
        <f aca="false">SUM(central_v5_m!C85:J85)</f>
        <v>4215051.98716884</v>
      </c>
      <c r="O97" s="7"/>
      <c r="P97" s="7"/>
      <c r="Q97" s="67" t="n">
        <f aca="false">I97*5.5017049523</f>
        <v>155569820.321587</v>
      </c>
      <c r="R97" s="67"/>
      <c r="S97" s="67"/>
      <c r="T97" s="7"/>
      <c r="U97" s="7"/>
      <c r="V97" s="67" t="n">
        <f aca="false">K97*5.5017049523</f>
        <v>26281285.6127302</v>
      </c>
      <c r="W97" s="67" t="n">
        <f aca="false">M97*5.5017049523</f>
        <v>812823.266373102</v>
      </c>
      <c r="X97" s="67" t="n">
        <f aca="false">N97*5.1890047538+L97*5.5017049523</f>
        <v>28878444.5407095</v>
      </c>
      <c r="Y97" s="67" t="n">
        <f aca="false">N97*5.1890047538</f>
        <v>21871924.7989332</v>
      </c>
      <c r="Z97" s="67" t="n">
        <f aca="false">L97*5.5017049523</f>
        <v>7006519.74177625</v>
      </c>
      <c r="AA97" s="67" t="n">
        <f aca="false">IFE_cost_central!B85*3</f>
        <v>890124.725602315</v>
      </c>
      <c r="AB97" s="67" t="n">
        <f aca="false">AA97*$AC$13</f>
        <v>8052925.50555957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central_v2_m!D86+temporary_pension_bonus_central!B86</f>
        <v>33957114.7556401</v>
      </c>
      <c r="G98" s="162" t="n">
        <f aca="false">central_v2_m!E86+temporary_pension_bonus_central!B86</f>
        <v>32557906.0096089</v>
      </c>
      <c r="H98" s="8" t="n">
        <f aca="false">F98-J98</f>
        <v>29069007.3581422</v>
      </c>
      <c r="I98" s="8" t="n">
        <f aca="false">G98-K98</f>
        <v>27816441.8340359</v>
      </c>
      <c r="J98" s="162" t="n">
        <f aca="false">central_v2_m!J86</f>
        <v>4888107.39749796</v>
      </c>
      <c r="K98" s="162" t="n">
        <f aca="false">central_v2_m!K86</f>
        <v>4741464.17557302</v>
      </c>
      <c r="L98" s="8" t="n">
        <f aca="false">H98-I98</f>
        <v>1252565.52410631</v>
      </c>
      <c r="M98" s="8" t="n">
        <f aca="false">J98-K98</f>
        <v>146643.221924938</v>
      </c>
      <c r="N98" s="162" t="n">
        <f aca="false">SUM(central_v5_m!C86:J86)</f>
        <v>5022192.21458366</v>
      </c>
      <c r="O98" s="5"/>
      <c r="P98" s="5"/>
      <c r="Q98" s="8" t="n">
        <f aca="false">I98*5.5017049523</f>
        <v>153037855.79368</v>
      </c>
      <c r="R98" s="8"/>
      <c r="S98" s="8"/>
      <c r="T98" s="5"/>
      <c r="U98" s="5"/>
      <c r="V98" s="8" t="n">
        <f aca="false">K98*5.5017049523</f>
        <v>26086136.9359031</v>
      </c>
      <c r="W98" s="8" t="n">
        <f aca="false">M98*5.5017049523</f>
        <v>806787.740285661</v>
      </c>
      <c r="X98" s="8" t="n">
        <f aca="false">N98*5.1890047538+L98*5.5017049523</f>
        <v>32951425.2230279</v>
      </c>
      <c r="Y98" s="8" t="n">
        <f aca="false">N98*5.1890047538</f>
        <v>26060179.275972</v>
      </c>
      <c r="Z98" s="8" t="n">
        <f aca="false">L98*5.5017049523</f>
        <v>6891245.94705594</v>
      </c>
      <c r="AA98" s="8" t="n">
        <f aca="false">IFE_cost_central!B86*3</f>
        <v>835204.973230409</v>
      </c>
      <c r="AB98" s="8" t="n">
        <f aca="false">AA98*$AC$13</f>
        <v>7556068.5349418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central_v2_m!D87+temporary_pension_bonus_central!B87</f>
        <v>34705908.7515223</v>
      </c>
      <c r="G99" s="164" t="n">
        <f aca="false">central_v2_m!E87+temporary_pension_bonus_central!B87</f>
        <v>33275814.4305939</v>
      </c>
      <c r="H99" s="67" t="n">
        <f aca="false">F99-J99</f>
        <v>29651639.9758191</v>
      </c>
      <c r="I99" s="67" t="n">
        <f aca="false">G99-K99</f>
        <v>28373173.7181618</v>
      </c>
      <c r="J99" s="164" t="n">
        <f aca="false">central_v2_m!J87</f>
        <v>5054268.7757032</v>
      </c>
      <c r="K99" s="164" t="n">
        <f aca="false">central_v2_m!K87</f>
        <v>4902640.7124321</v>
      </c>
      <c r="L99" s="67" t="n">
        <f aca="false">H99-I99</f>
        <v>1278466.25765725</v>
      </c>
      <c r="M99" s="67" t="n">
        <f aca="false">J99-K99</f>
        <v>151628.063271096</v>
      </c>
      <c r="N99" s="164" t="n">
        <f aca="false">SUM(central_v5_m!C87:J87)</f>
        <v>4201943.11710247</v>
      </c>
      <c r="O99" s="7"/>
      <c r="P99" s="7"/>
      <c r="Q99" s="67" t="n">
        <f aca="false">I99*5.5017049523</f>
        <v>156100830.357679</v>
      </c>
      <c r="R99" s="67"/>
      <c r="S99" s="67"/>
      <c r="T99" s="7"/>
      <c r="U99" s="7"/>
      <c r="V99" s="67" t="n">
        <f aca="false">K99*5.5017049523</f>
        <v>26972882.6869353</v>
      </c>
      <c r="W99" s="67" t="n">
        <f aca="false">M99*5.5017049523</f>
        <v>834212.866606246</v>
      </c>
      <c r="X99" s="67" t="n">
        <f aca="false">N99*5.1890047538+L99*5.5017049523</f>
        <v>28837646.9509432</v>
      </c>
      <c r="Y99" s="67" t="n">
        <f aca="false">N99*5.1890047538</f>
        <v>21803902.8098419</v>
      </c>
      <c r="Z99" s="67" t="n">
        <f aca="false">L99*5.5017049523</f>
        <v>7033744.14110133</v>
      </c>
      <c r="AA99" s="67" t="n">
        <f aca="false">IFE_cost_central!B87*3</f>
        <v>826040.322175271</v>
      </c>
      <c r="AB99" s="67" t="n">
        <f aca="false">AA99*$AC$13</f>
        <v>7473156.27544745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central_v2_m!D88+temporary_pension_bonus_central!B88</f>
        <v>34215576.9405571</v>
      </c>
      <c r="G100" s="164" t="n">
        <f aca="false">central_v2_m!E88+temporary_pension_bonus_central!B88</f>
        <v>32806189.1839333</v>
      </c>
      <c r="H100" s="67" t="n">
        <f aca="false">F100-J100</f>
        <v>29177451.2921834</v>
      </c>
      <c r="I100" s="67" t="n">
        <f aca="false">G100-K100</f>
        <v>27919207.3050108</v>
      </c>
      <c r="J100" s="164" t="n">
        <f aca="false">central_v2_m!J88</f>
        <v>5038125.64837371</v>
      </c>
      <c r="K100" s="164" t="n">
        <f aca="false">central_v2_m!K88</f>
        <v>4886981.8789225</v>
      </c>
      <c r="L100" s="67" t="n">
        <f aca="false">H100-I100</f>
        <v>1258243.9871726</v>
      </c>
      <c r="M100" s="67" t="n">
        <f aca="false">J100-K100</f>
        <v>151143.76945121</v>
      </c>
      <c r="N100" s="164" t="n">
        <f aca="false">SUM(central_v5_m!C88:J88)</f>
        <v>4055834.29243243</v>
      </c>
      <c r="O100" s="7"/>
      <c r="P100" s="7"/>
      <c r="Q100" s="67" t="n">
        <f aca="false">I100*5.5017049523</f>
        <v>153603241.094268</v>
      </c>
      <c r="R100" s="67"/>
      <c r="S100" s="67"/>
      <c r="T100" s="7"/>
      <c r="U100" s="7"/>
      <c r="V100" s="67" t="n">
        <f aca="false">K100*5.5017049523</f>
        <v>26886732.4050683</v>
      </c>
      <c r="W100" s="67" t="n">
        <f aca="false">M100*5.5017049523</f>
        <v>831548.424899013</v>
      </c>
      <c r="X100" s="67" t="n">
        <f aca="false">N100*5.1890047538+L100*5.5017049523</f>
        <v>27968230.5994861</v>
      </c>
      <c r="Y100" s="67" t="n">
        <f aca="false">N100*5.1890047538</f>
        <v>21045743.4240569</v>
      </c>
      <c r="Z100" s="67" t="n">
        <f aca="false">L100*5.5017049523</f>
        <v>6922487.17542919</v>
      </c>
      <c r="AA100" s="67" t="n">
        <f aca="false">IFE_cost_central!B88*3</f>
        <v>827056.024617019</v>
      </c>
      <c r="AB100" s="67" t="n">
        <f aca="false">AA100*$AC$13</f>
        <v>7482345.29791133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central_v2_m!D89+temporary_pension_bonus_central!B89</f>
        <v>34903363.1466975</v>
      </c>
      <c r="G101" s="164" t="n">
        <f aca="false">central_v2_m!E89+temporary_pension_bonus_central!B89</f>
        <v>33466527.1420899</v>
      </c>
      <c r="H101" s="67" t="n">
        <f aca="false">F101-J101</f>
        <v>29737330.3139581</v>
      </c>
      <c r="I101" s="67" t="n">
        <f aca="false">G101-K101</f>
        <v>28455475.2943326</v>
      </c>
      <c r="J101" s="164" t="n">
        <f aca="false">central_v2_m!J89</f>
        <v>5166032.83273947</v>
      </c>
      <c r="K101" s="164" t="n">
        <f aca="false">central_v2_m!K89</f>
        <v>5011051.84775729</v>
      </c>
      <c r="L101" s="67" t="n">
        <f aca="false">H101-I101</f>
        <v>1281855.01962548</v>
      </c>
      <c r="M101" s="67" t="n">
        <f aca="false">J101-K101</f>
        <v>154980.984982184</v>
      </c>
      <c r="N101" s="164" t="n">
        <f aca="false">SUM(central_v5_m!C89:J89)</f>
        <v>4150355.32854894</v>
      </c>
      <c r="O101" s="7"/>
      <c r="P101" s="7"/>
      <c r="Q101" s="67" t="n">
        <f aca="false">I101*5.5017049523</f>
        <v>156553629.34688</v>
      </c>
      <c r="R101" s="67"/>
      <c r="S101" s="67"/>
      <c r="T101" s="7"/>
      <c r="U101" s="7"/>
      <c r="V101" s="67" t="n">
        <f aca="false">K101*5.5017049523</f>
        <v>27569328.7670383</v>
      </c>
      <c r="W101" s="67" t="n">
        <f aca="false">M101*5.5017049523</f>
        <v>852659.652588814</v>
      </c>
      <c r="X101" s="67" t="n">
        <f aca="false">N101*5.1890047538+L101*5.5017049523</f>
        <v>28588601.6394037</v>
      </c>
      <c r="Y101" s="67" t="n">
        <f aca="false">N101*5.1890047538</f>
        <v>21536213.5297996</v>
      </c>
      <c r="Z101" s="67" t="n">
        <f aca="false">L101*5.5017049523</f>
        <v>7052388.1096041</v>
      </c>
      <c r="AA101" s="67" t="n">
        <f aca="false">IFE_cost_central!B89*3</f>
        <v>778838.293655818</v>
      </c>
      <c r="AB101" s="67" t="n">
        <f aca="false">AA101*$AC$13</f>
        <v>7046121.26738018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central_v2_m!D90+temporary_pension_bonus_central!B90</f>
        <v>34509966.0982192</v>
      </c>
      <c r="G102" s="162" t="n">
        <f aca="false">central_v2_m!E90+temporary_pension_bonus_central!B90</f>
        <v>33089565.433785</v>
      </c>
      <c r="H102" s="8" t="n">
        <f aca="false">F102-J102</f>
        <v>29360607.3964974</v>
      </c>
      <c r="I102" s="8" t="n">
        <f aca="false">G102-K102</f>
        <v>28094687.4931149</v>
      </c>
      <c r="J102" s="162" t="n">
        <f aca="false">central_v2_m!J90</f>
        <v>5149358.70172183</v>
      </c>
      <c r="K102" s="162" t="n">
        <f aca="false">central_v2_m!K90</f>
        <v>4994877.94067017</v>
      </c>
      <c r="L102" s="8" t="n">
        <f aca="false">H102-I102</f>
        <v>1265919.90338251</v>
      </c>
      <c r="M102" s="8" t="n">
        <f aca="false">J102-K102</f>
        <v>154480.761051654</v>
      </c>
      <c r="N102" s="162" t="n">
        <f aca="false">SUM(central_v5_m!C90:J90)</f>
        <v>4912516.27552313</v>
      </c>
      <c r="O102" s="5"/>
      <c r="P102" s="5"/>
      <c r="Q102" s="8" t="n">
        <f aca="false">I102*5.5017049523</f>
        <v>154568681.314191</v>
      </c>
      <c r="R102" s="8"/>
      <c r="S102" s="8"/>
      <c r="T102" s="5"/>
      <c r="U102" s="5"/>
      <c r="V102" s="8" t="n">
        <f aca="false">K102*5.5017049523</f>
        <v>27480344.7023191</v>
      </c>
      <c r="W102" s="8" t="n">
        <f aca="false">M102*5.5017049523</f>
        <v>849907.568112957</v>
      </c>
      <c r="X102" s="8" t="n">
        <f aca="false">N102*5.1890047538+L102*5.5017049523</f>
        <v>32455788.1084641</v>
      </c>
      <c r="Y102" s="8" t="n">
        <f aca="false">N102*5.1890047538</f>
        <v>25491070.3068094</v>
      </c>
      <c r="Z102" s="8" t="n">
        <f aca="false">L102*5.5017049523</f>
        <v>6964717.80165467</v>
      </c>
      <c r="AA102" s="8" t="n">
        <f aca="false">IFE_cost_central!B90*3</f>
        <v>729819.425643978</v>
      </c>
      <c r="AB102" s="8" t="n">
        <f aca="false">AA102*$AC$13</f>
        <v>6602649.3795511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central_v2_m!D91+temporary_pension_bonus_central!B91</f>
        <v>35352871.6187869</v>
      </c>
      <c r="G103" s="164" t="n">
        <f aca="false">central_v2_m!E91+temporary_pension_bonus_central!B91</f>
        <v>33898425.5915183</v>
      </c>
      <c r="H103" s="67" t="n">
        <f aca="false">F103-J103</f>
        <v>29992043.6649423</v>
      </c>
      <c r="I103" s="67" t="n">
        <f aca="false">G103-K103</f>
        <v>28698422.476289</v>
      </c>
      <c r="J103" s="164" t="n">
        <f aca="false">central_v2_m!J91</f>
        <v>5360827.95384463</v>
      </c>
      <c r="K103" s="164" t="n">
        <f aca="false">central_v2_m!K91</f>
        <v>5200003.11522929</v>
      </c>
      <c r="L103" s="67" t="n">
        <f aca="false">H103-I103</f>
        <v>1293621.18865329</v>
      </c>
      <c r="M103" s="67" t="n">
        <f aca="false">J103-K103</f>
        <v>160824.838615339</v>
      </c>
      <c r="N103" s="164" t="n">
        <f aca="false">SUM(central_v5_m!C91:J91)</f>
        <v>4272559.91417148</v>
      </c>
      <c r="O103" s="7"/>
      <c r="P103" s="7"/>
      <c r="Q103" s="67" t="n">
        <f aca="false">I103*5.5017049523</f>
        <v>157890253.060997</v>
      </c>
      <c r="R103" s="67"/>
      <c r="S103" s="67"/>
      <c r="T103" s="7"/>
      <c r="U103" s="7"/>
      <c r="V103" s="67" t="n">
        <f aca="false">K103*5.5017049523</f>
        <v>28608882.8910324</v>
      </c>
      <c r="W103" s="67" t="n">
        <f aca="false">M103*5.5017049523</f>
        <v>884810.81106286</v>
      </c>
      <c r="X103" s="67" t="n">
        <f aca="false">N103*5.1890047538+L103*5.5017049523</f>
        <v>29287455.8055451</v>
      </c>
      <c r="Y103" s="67" t="n">
        <f aca="false">N103*5.1890047538</f>
        <v>22170333.7055311</v>
      </c>
      <c r="Z103" s="67" t="n">
        <f aca="false">L103*5.5017049523</f>
        <v>7117122.100014</v>
      </c>
      <c r="AA103" s="67" t="n">
        <f aca="false">IFE_cost_central!B91*3</f>
        <v>715429.574972191</v>
      </c>
      <c r="AB103" s="67" t="n">
        <f aca="false">AA103*$AC$13</f>
        <v>6472464.9321776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central_v2_m!D92+temporary_pension_bonus_central!B92</f>
        <v>34816513.1549918</v>
      </c>
      <c r="G104" s="164" t="n">
        <f aca="false">central_v2_m!E92+temporary_pension_bonus_central!B92</f>
        <v>33384971.1164621</v>
      </c>
      <c r="H104" s="67" t="n">
        <f aca="false">F104-J104</f>
        <v>29436935.8314885</v>
      </c>
      <c r="I104" s="67" t="n">
        <f aca="false">G104-K104</f>
        <v>28166781.1126639</v>
      </c>
      <c r="J104" s="164" t="n">
        <f aca="false">central_v2_m!J92</f>
        <v>5379577.32350332</v>
      </c>
      <c r="K104" s="164" t="n">
        <f aca="false">central_v2_m!K92</f>
        <v>5218190.00379822</v>
      </c>
      <c r="L104" s="67" t="n">
        <f aca="false">H104-I104</f>
        <v>1270154.71882458</v>
      </c>
      <c r="M104" s="67" t="n">
        <f aca="false">J104-K104</f>
        <v>161387.319705101</v>
      </c>
      <c r="N104" s="164" t="n">
        <f aca="false">SUM(central_v5_m!C92:J92)</f>
        <v>4046790.32496914</v>
      </c>
      <c r="O104" s="7"/>
      <c r="P104" s="7"/>
      <c r="Q104" s="67" t="n">
        <f aca="false">I104*5.5017049523</f>
        <v>154965319.137893</v>
      </c>
      <c r="R104" s="67"/>
      <c r="S104" s="67"/>
      <c r="T104" s="7"/>
      <c r="U104" s="7"/>
      <c r="V104" s="67" t="n">
        <f aca="false">K104*5.5017049523</f>
        <v>28708941.785939</v>
      </c>
      <c r="W104" s="67" t="n">
        <f aca="false">M104*5.5017049523</f>
        <v>887905.416059976</v>
      </c>
      <c r="X104" s="67" t="n">
        <f aca="false">N104*5.1890047538+L104*5.5017049523</f>
        <v>27986830.7406411</v>
      </c>
      <c r="Y104" s="67" t="n">
        <f aca="false">N104*5.1890047538</f>
        <v>20998814.2338967</v>
      </c>
      <c r="Z104" s="67" t="n">
        <f aca="false">L104*5.5017049523</f>
        <v>6988016.50674441</v>
      </c>
      <c r="AA104" s="67" t="n">
        <f aca="false">IFE_cost_central!B92*3</f>
        <v>665342.047127801</v>
      </c>
      <c r="AB104" s="67" t="n">
        <f aca="false">AA104*$AC$13</f>
        <v>6019324.91832664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central_v2_m!D93+temporary_pension_bonus_central!B93</f>
        <v>35798626.66976</v>
      </c>
      <c r="G105" s="164" t="n">
        <f aca="false">central_v2_m!E93+temporary_pension_bonus_central!B93</f>
        <v>34328015.1626119</v>
      </c>
      <c r="H105" s="67" t="n">
        <f aca="false">F105-J105</f>
        <v>30170216.2843226</v>
      </c>
      <c r="I105" s="67" t="n">
        <f aca="false">G105-K105</f>
        <v>28868457.0887377</v>
      </c>
      <c r="J105" s="164" t="n">
        <f aca="false">central_v2_m!J93</f>
        <v>5628410.38543738</v>
      </c>
      <c r="K105" s="164" t="n">
        <f aca="false">central_v2_m!K93</f>
        <v>5459558.07387426</v>
      </c>
      <c r="L105" s="67" t="n">
        <f aca="false">H105-I105</f>
        <v>1301759.19558492</v>
      </c>
      <c r="M105" s="67" t="n">
        <f aca="false">J105-K105</f>
        <v>168852.31156312</v>
      </c>
      <c r="N105" s="164" t="n">
        <f aca="false">SUM(central_v5_m!C93:J93)</f>
        <v>4220522.12511073</v>
      </c>
      <c r="O105" s="7"/>
      <c r="P105" s="7"/>
      <c r="Q105" s="67" t="n">
        <f aca="false">I105*5.5017049523</f>
        <v>158825733.330368</v>
      </c>
      <c r="R105" s="67"/>
      <c r="S105" s="67"/>
      <c r="T105" s="7"/>
      <c r="U105" s="7"/>
      <c r="V105" s="67" t="n">
        <f aca="false">K105*5.5017049523</f>
        <v>30036877.6924035</v>
      </c>
      <c r="W105" s="67" t="n">
        <f aca="false">M105*5.5017049523</f>
        <v>928975.598734121</v>
      </c>
      <c r="X105" s="67" t="n">
        <f aca="false">N105*5.1890047538+L105*5.5017049523</f>
        <v>29062204.3837693</v>
      </c>
      <c r="Y105" s="67" t="n">
        <f aca="false">N105*5.1890047538</f>
        <v>21900309.3707177</v>
      </c>
      <c r="Z105" s="67" t="n">
        <f aca="false">L105*5.5017049523</f>
        <v>7161895.0130516</v>
      </c>
      <c r="AA105" s="67" t="n">
        <f aca="false">IFE_cost_central!B93*3</f>
        <v>685045.096726762</v>
      </c>
      <c r="AB105" s="67" t="n">
        <f aca="false">AA105*$AC$13</f>
        <v>6197577.68009036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central_v2_m!D94+temporary_pension_bonus_central!B94</f>
        <v>35170387.6411365</v>
      </c>
      <c r="G106" s="162" t="n">
        <f aca="false">central_v2_m!E94+temporary_pension_bonus_central!B94</f>
        <v>33725679.9440089</v>
      </c>
      <c r="H106" s="8" t="n">
        <f aca="false">F106-J106</f>
        <v>29520662.9695897</v>
      </c>
      <c r="I106" s="8" t="n">
        <f aca="false">G106-K106</f>
        <v>28245447.0126085</v>
      </c>
      <c r="J106" s="162" t="n">
        <f aca="false">central_v2_m!J94</f>
        <v>5649724.67154684</v>
      </c>
      <c r="K106" s="162" t="n">
        <f aca="false">central_v2_m!K94</f>
        <v>5480232.93140043</v>
      </c>
      <c r="L106" s="8" t="n">
        <f aca="false">H106-I106</f>
        <v>1275215.95698124</v>
      </c>
      <c r="M106" s="8" t="n">
        <f aca="false">J106-K106</f>
        <v>169491.740146406</v>
      </c>
      <c r="N106" s="162" t="n">
        <f aca="false">SUM(central_v5_m!C94:J94)</f>
        <v>4831421.20795816</v>
      </c>
      <c r="O106" s="5"/>
      <c r="P106" s="5"/>
      <c r="Q106" s="8" t="n">
        <f aca="false">I106*5.5017049523</f>
        <v>155398115.709195</v>
      </c>
      <c r="R106" s="8"/>
      <c r="S106" s="8"/>
      <c r="T106" s="5"/>
      <c r="U106" s="5"/>
      <c r="V106" s="8" t="n">
        <f aca="false">K106*5.5017049523</f>
        <v>30150624.6584433</v>
      </c>
      <c r="W106" s="8" t="n">
        <f aca="false">M106*5.5017049523</f>
        <v>932493.546137427</v>
      </c>
      <c r="X106" s="8" t="n">
        <f aca="false">N106*5.1890047538+L106*5.5017049523</f>
        <v>32086129.5614807</v>
      </c>
      <c r="Y106" s="8" t="n">
        <f aca="false">N106*5.1890047538</f>
        <v>25070267.615705</v>
      </c>
      <c r="Z106" s="8" t="n">
        <f aca="false">L106*5.5017049523</f>
        <v>7015861.94577568</v>
      </c>
      <c r="AA106" s="8" t="n">
        <f aca="false">IFE_cost_central!B94*3</f>
        <v>657845.237116666</v>
      </c>
      <c r="AB106" s="8" t="n">
        <f aca="false">AA106*$AC$13</f>
        <v>5951501.55513656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central_v2_m!D95+temporary_pension_bonus_central!B95</f>
        <v>35979047.6354346</v>
      </c>
      <c r="G107" s="164" t="n">
        <f aca="false">central_v2_m!E95+temporary_pension_bonus_central!B95</f>
        <v>34501215.4869825</v>
      </c>
      <c r="H107" s="67" t="n">
        <f aca="false">F107-J107</f>
        <v>30132102.2911088</v>
      </c>
      <c r="I107" s="67" t="n">
        <f aca="false">G107-K107</f>
        <v>28829678.5029865</v>
      </c>
      <c r="J107" s="164" t="n">
        <f aca="false">central_v2_m!J95</f>
        <v>5846945.34432578</v>
      </c>
      <c r="K107" s="164" t="n">
        <f aca="false">central_v2_m!K95</f>
        <v>5671536.98399601</v>
      </c>
      <c r="L107" s="67" t="n">
        <f aca="false">H107-I107</f>
        <v>1302423.78812235</v>
      </c>
      <c r="M107" s="67" t="n">
        <f aca="false">J107-K107</f>
        <v>175408.360329773</v>
      </c>
      <c r="N107" s="164" t="n">
        <f aca="false">SUM(central_v5_m!C95:J95)</f>
        <v>4177622.74867694</v>
      </c>
      <c r="O107" s="7"/>
      <c r="P107" s="7"/>
      <c r="Q107" s="67" t="n">
        <f aca="false">I107*5.5017049523</f>
        <v>158612384.993098</v>
      </c>
      <c r="R107" s="67"/>
      <c r="S107" s="67"/>
      <c r="T107" s="7"/>
      <c r="U107" s="7"/>
      <c r="V107" s="67" t="n">
        <f aca="false">K107*5.5017049523</f>
        <v>31203123.1120035</v>
      </c>
      <c r="W107" s="67" t="n">
        <f aca="false">M107*5.5017049523</f>
        <v>965045.044701137</v>
      </c>
      <c r="X107" s="67" t="n">
        <f aca="false">N107*5.1890047538+L107*5.5017049523</f>
        <v>28843255.7075737</v>
      </c>
      <c r="Y107" s="67" t="n">
        <f aca="false">N107*5.1890047538</f>
        <v>21677704.3024677</v>
      </c>
      <c r="Z107" s="67" t="n">
        <f aca="false">L107*5.5017049523</f>
        <v>7165551.40510607</v>
      </c>
      <c r="AA107" s="67" t="n">
        <f aca="false">IFE_cost_central!B95*3</f>
        <v>630865.81897301</v>
      </c>
      <c r="AB107" s="67" t="n">
        <f aca="false">AA107*$AC$13</f>
        <v>5707419.7559851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central_v2_m!D96+temporary_pension_bonus_central!B96</f>
        <v>35477432.9794819</v>
      </c>
      <c r="G108" s="164" t="n">
        <f aca="false">central_v2_m!E96+temporary_pension_bonus_central!B96</f>
        <v>34021386.1127567</v>
      </c>
      <c r="H108" s="67" t="n">
        <f aca="false">F108-J108</f>
        <v>29727072.4236216</v>
      </c>
      <c r="I108" s="67" t="n">
        <f aca="false">G108-K108</f>
        <v>28443536.3735721</v>
      </c>
      <c r="J108" s="164" t="n">
        <f aca="false">central_v2_m!J96</f>
        <v>5750360.55586034</v>
      </c>
      <c r="K108" s="164" t="n">
        <f aca="false">central_v2_m!K96</f>
        <v>5577849.73918453</v>
      </c>
      <c r="L108" s="67" t="n">
        <f aca="false">H108-I108</f>
        <v>1283536.05004947</v>
      </c>
      <c r="M108" s="67" t="n">
        <f aca="false">J108-K108</f>
        <v>172510.816675811</v>
      </c>
      <c r="N108" s="164" t="n">
        <f aca="false">SUM(central_v5_m!C96:J96)</f>
        <v>3993659.47606284</v>
      </c>
      <c r="O108" s="7"/>
      <c r="P108" s="7"/>
      <c r="Q108" s="67" t="n">
        <f aca="false">I108*5.5017049523</f>
        <v>156487944.927407</v>
      </c>
      <c r="R108" s="67"/>
      <c r="S108" s="67"/>
      <c r="T108" s="7"/>
      <c r="U108" s="7"/>
      <c r="V108" s="67" t="n">
        <f aca="false">K108*5.5017049523</f>
        <v>30687683.5332568</v>
      </c>
      <c r="W108" s="67" t="n">
        <f aca="false">M108*5.5017049523</f>
        <v>949103.614430627</v>
      </c>
      <c r="X108" s="67" t="n">
        <f aca="false">N108*5.1890047538+L108*5.5017049523</f>
        <v>27784754.6493612</v>
      </c>
      <c r="Y108" s="67" t="n">
        <f aca="false">N108*5.1890047538</f>
        <v>20723118.0063485</v>
      </c>
      <c r="Z108" s="67" t="n">
        <f aca="false">L108*5.5017049523</f>
        <v>7061636.64301272</v>
      </c>
      <c r="AA108" s="67" t="n">
        <f aca="false">IFE_cost_central!B96*3</f>
        <v>545181.906469472</v>
      </c>
      <c r="AB108" s="67" t="n">
        <f aca="false">AA108*$AC$13</f>
        <v>4932240.56528352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central_v2_m!D97+temporary_pension_bonus_central!B97</f>
        <v>36324356.2869318</v>
      </c>
      <c r="G109" s="164" t="n">
        <f aca="false">central_v2_m!E97+temporary_pension_bonus_central!B97</f>
        <v>34834737.0439727</v>
      </c>
      <c r="H109" s="67" t="n">
        <f aca="false">F109-J109</f>
        <v>30376942.9497268</v>
      </c>
      <c r="I109" s="67" t="n">
        <f aca="false">G109-K109</f>
        <v>29065746.1068838</v>
      </c>
      <c r="J109" s="164" t="n">
        <f aca="false">central_v2_m!J97</f>
        <v>5947413.33720498</v>
      </c>
      <c r="K109" s="164" t="n">
        <f aca="false">central_v2_m!K97</f>
        <v>5768990.93708883</v>
      </c>
      <c r="L109" s="67" t="n">
        <f aca="false">H109-I109</f>
        <v>1311196.84284301</v>
      </c>
      <c r="M109" s="67" t="n">
        <f aca="false">J109-K109</f>
        <v>178422.400116148</v>
      </c>
      <c r="N109" s="164" t="n">
        <f aca="false">SUM(central_v5_m!C97:J97)</f>
        <v>4112097.7661775</v>
      </c>
      <c r="O109" s="7"/>
      <c r="P109" s="7"/>
      <c r="Q109" s="67" t="n">
        <f aca="false">I109*5.5017049523</f>
        <v>159911159.298537</v>
      </c>
      <c r="R109" s="67"/>
      <c r="S109" s="67"/>
      <c r="T109" s="7"/>
      <c r="U109" s="7"/>
      <c r="V109" s="67" t="n">
        <f aca="false">K109*5.5017049523</f>
        <v>31739286.0083555</v>
      </c>
      <c r="W109" s="67" t="n">
        <f aca="false">M109*5.5017049523</f>
        <v>981627.402320266</v>
      </c>
      <c r="X109" s="67" t="n">
        <f aca="false">N109*5.1890047538+L109*5.5017049523</f>
        <v>28551513.020495</v>
      </c>
      <c r="Y109" s="67" t="n">
        <f aca="false">N109*5.1890047538</f>
        <v>21337694.8567854</v>
      </c>
      <c r="Z109" s="67" t="n">
        <f aca="false">L109*5.5017049523</f>
        <v>7213818.16370954</v>
      </c>
      <c r="AA109" s="67" t="n">
        <f aca="false">IFE_cost_central!B97*3</f>
        <v>565534.801197588</v>
      </c>
      <c r="AB109" s="67" t="n">
        <f aca="false">AA109*$AC$13</f>
        <v>5116372.45192121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central_v2_m!D98+temporary_pension_bonus_central!B98</f>
        <v>35757343.3423156</v>
      </c>
      <c r="G110" s="162" t="n">
        <f aca="false">central_v2_m!E98+temporary_pension_bonus_central!B98</f>
        <v>34292480.3693566</v>
      </c>
      <c r="H110" s="8" t="n">
        <f aca="false">F110-J110</f>
        <v>29815598.9209786</v>
      </c>
      <c r="I110" s="8" t="n">
        <f aca="false">G110-K110</f>
        <v>28528988.2806598</v>
      </c>
      <c r="J110" s="162" t="n">
        <f aca="false">central_v2_m!J98</f>
        <v>5941744.42133695</v>
      </c>
      <c r="K110" s="162" t="n">
        <f aca="false">central_v2_m!K98</f>
        <v>5763492.08869684</v>
      </c>
      <c r="L110" s="8" t="n">
        <f aca="false">H110-I110</f>
        <v>1286610.64031882</v>
      </c>
      <c r="M110" s="8" t="n">
        <f aca="false">J110-K110</f>
        <v>178252.332640108</v>
      </c>
      <c r="N110" s="162" t="n">
        <f aca="false">SUM(central_v5_m!C98:J98)</f>
        <v>4832579.03126083</v>
      </c>
      <c r="O110" s="5"/>
      <c r="P110" s="5"/>
      <c r="Q110" s="8" t="n">
        <f aca="false">I110*5.5017049523</f>
        <v>156958076.107815</v>
      </c>
      <c r="R110" s="8"/>
      <c r="S110" s="8"/>
      <c r="T110" s="5"/>
      <c r="U110" s="5"/>
      <c r="V110" s="8" t="n">
        <f aca="false">K110*5.5017049523</f>
        <v>31709032.9669253</v>
      </c>
      <c r="W110" s="8" t="n">
        <f aca="false">M110*5.5017049523</f>
        <v>980691.741245108</v>
      </c>
      <c r="X110" s="8" t="n">
        <f aca="false">N110*5.1890047538+L110*5.5017049523</f>
        <v>32154827.6978506</v>
      </c>
      <c r="Y110" s="8" t="n">
        <f aca="false">N110*5.1890047538</f>
        <v>25076275.5663266</v>
      </c>
      <c r="Z110" s="8" t="n">
        <f aca="false">L110*5.5017049523</f>
        <v>7078552.13152392</v>
      </c>
      <c r="AA110" s="8" t="n">
        <f aca="false">IFE_cost_central!B98*3</f>
        <v>528771.026904796</v>
      </c>
      <c r="AB110" s="8" t="n">
        <f aca="false">AA110*$AC$13</f>
        <v>4783771.94418593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central_v2_m!D99+temporary_pension_bonus_central!B99</f>
        <v>36654023.6599322</v>
      </c>
      <c r="G111" s="164" t="n">
        <f aca="false">central_v2_m!E99+temporary_pension_bonus_central!B99</f>
        <v>35153138.4718156</v>
      </c>
      <c r="H111" s="67" t="n">
        <f aca="false">F111-J111</f>
        <v>30470316.3652956</v>
      </c>
      <c r="I111" s="67" t="n">
        <f aca="false">G111-K111</f>
        <v>29154942.3960181</v>
      </c>
      <c r="J111" s="164" t="n">
        <f aca="false">central_v2_m!J99</f>
        <v>6183707.29463664</v>
      </c>
      <c r="K111" s="164" t="n">
        <f aca="false">central_v2_m!K99</f>
        <v>5998196.07579754</v>
      </c>
      <c r="L111" s="67" t="n">
        <f aca="false">H111-I111</f>
        <v>1315373.96927751</v>
      </c>
      <c r="M111" s="67" t="n">
        <f aca="false">J111-K111</f>
        <v>185511.218839099</v>
      </c>
      <c r="N111" s="164" t="n">
        <f aca="false">SUM(central_v5_m!C99:J99)</f>
        <v>4025736.31943732</v>
      </c>
      <c r="O111" s="7"/>
      <c r="P111" s="7"/>
      <c r="Q111" s="67" t="n">
        <f aca="false">I111*5.5017049523</f>
        <v>160401890.964194</v>
      </c>
      <c r="R111" s="67"/>
      <c r="S111" s="67"/>
      <c r="T111" s="7"/>
      <c r="U111" s="7"/>
      <c r="V111" s="67" t="n">
        <f aca="false">K111*5.5017049523</f>
        <v>33000305.0550818</v>
      </c>
      <c r="W111" s="67" t="n">
        <f aca="false">M111*5.5017049523</f>
        <v>1020627.99139428</v>
      </c>
      <c r="X111" s="67" t="n">
        <f aca="false">N111*5.1890047538+L111*5.5017049523</f>
        <v>28126364.3800061</v>
      </c>
      <c r="Y111" s="67" t="n">
        <f aca="false">N111*5.1890047538</f>
        <v>20889564.8991055</v>
      </c>
      <c r="Z111" s="67" t="n">
        <f aca="false">L111*5.5017049523</f>
        <v>7236799.4809006</v>
      </c>
      <c r="AA111" s="67" t="n">
        <f aca="false">IFE_cost_central!B99*3</f>
        <v>538356.415972586</v>
      </c>
      <c r="AB111" s="67" t="n">
        <f aca="false">AA111*$AC$13</f>
        <v>4870490.60493596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central_v2_m!D100+temporary_pension_bonus_central!B100</f>
        <v>36128434.4794308</v>
      </c>
      <c r="G112" s="164" t="n">
        <f aca="false">central_v2_m!E100+temporary_pension_bonus_central!B100</f>
        <v>34649517.26655</v>
      </c>
      <c r="H112" s="67" t="n">
        <f aca="false">F112-J112</f>
        <v>29930783.6020172</v>
      </c>
      <c r="I112" s="67" t="n">
        <f aca="false">G112-K112</f>
        <v>28637795.9154589</v>
      </c>
      <c r="J112" s="164" t="n">
        <f aca="false">central_v2_m!J100</f>
        <v>6197650.87741359</v>
      </c>
      <c r="K112" s="164" t="n">
        <f aca="false">central_v2_m!K100</f>
        <v>6011721.35109118</v>
      </c>
      <c r="L112" s="67" t="n">
        <f aca="false">H112-I112</f>
        <v>1292987.68655837</v>
      </c>
      <c r="M112" s="67" t="n">
        <f aca="false">J112-K112</f>
        <v>185929.526322408</v>
      </c>
      <c r="N112" s="164" t="n">
        <f aca="false">SUM(central_v5_m!C100:J100)</f>
        <v>3936412.87328459</v>
      </c>
      <c r="Q112" s="67" t="n">
        <f aca="false">I112*5.5017049523</f>
        <v>157556703.611037</v>
      </c>
      <c r="R112" s="67"/>
      <c r="S112" s="67"/>
      <c r="V112" s="67" t="n">
        <f aca="false">K112*5.5017049523</f>
        <v>33074717.129146</v>
      </c>
      <c r="W112" s="67" t="n">
        <f aca="false">M112*5.5017049523</f>
        <v>1022929.39574678</v>
      </c>
      <c r="X112" s="67" t="n">
        <f aca="false">N112*5.1890047538+L112*5.5017049523</f>
        <v>27539701.8707943</v>
      </c>
      <c r="Y112" s="67" t="n">
        <f aca="false">N112*5.1890047538</f>
        <v>20426065.1123933</v>
      </c>
      <c r="Z112" s="67" t="n">
        <f aca="false">L112*5.5017049523</f>
        <v>7113636.75840108</v>
      </c>
      <c r="AA112" s="67" t="n">
        <f aca="false">IFE_cost_central!B100*3</f>
        <v>502134.641214961</v>
      </c>
      <c r="AB112" s="67" t="n">
        <f aca="false">AA112*$AC$13</f>
        <v>4542793.54697036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central_v2_m!D101+temporary_pension_bonus_central!B101</f>
        <v>36955126.2871745</v>
      </c>
      <c r="G113" s="164" t="n">
        <f aca="false">central_v2_m!E101+temporary_pension_bonus_central!B101</f>
        <v>35443743.913124</v>
      </c>
      <c r="H113" s="67" t="n">
        <f aca="false">F113-J113</f>
        <v>30541424.459102</v>
      </c>
      <c r="I113" s="67" t="n">
        <f aca="false">G113-K113</f>
        <v>29222453.1398937</v>
      </c>
      <c r="J113" s="164" t="n">
        <f aca="false">central_v2_m!J101</f>
        <v>6413701.82807252</v>
      </c>
      <c r="K113" s="164" t="n">
        <f aca="false">central_v2_m!K101</f>
        <v>6221290.77323035</v>
      </c>
      <c r="L113" s="67" t="n">
        <f aca="false">H113-I113</f>
        <v>1318971.31920831</v>
      </c>
      <c r="M113" s="67" t="n">
        <f aca="false">J113-K113</f>
        <v>192411.054842176</v>
      </c>
      <c r="N113" s="164" t="n">
        <f aca="false">SUM(central_v5_m!C101:J101)</f>
        <v>4083319.61931322</v>
      </c>
      <c r="Q113" s="67" t="n">
        <f aca="false">I113*5.5017049523</f>
        <v>160773315.158108</v>
      </c>
      <c r="R113" s="67"/>
      <c r="S113" s="67"/>
      <c r="V113" s="67" t="n">
        <f aca="false">K113*5.5017049523</f>
        <v>34227706.2567797</v>
      </c>
      <c r="W113" s="67" t="n">
        <f aca="false">M113*5.5017049523</f>
        <v>1058588.85330247</v>
      </c>
      <c r="X113" s="67" t="n">
        <f aca="false">N113*5.1890047538+L113*5.5017049523</f>
        <v>28444955.9547311</v>
      </c>
      <c r="Y113" s="67" t="n">
        <f aca="false">N113*5.1890047538</f>
        <v>21188364.9159011</v>
      </c>
      <c r="Z113" s="67" t="n">
        <f aca="false">L113*5.5017049523</f>
        <v>7256591.03883</v>
      </c>
      <c r="AA113" s="67" t="n">
        <f aca="false">IFE_cost_central!B101*3</f>
        <v>455528.875777799</v>
      </c>
      <c r="AB113" s="67" t="n">
        <f aca="false">AA113*$AC$13</f>
        <v>4121152.90897877</v>
      </c>
      <c r="AC113" s="67"/>
      <c r="AD113" s="6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central_v2_m!D102+temporary_pension_bonus_central!B102</f>
        <v>36484494.8850113</v>
      </c>
      <c r="G114" s="162" t="n">
        <f aca="false">central_v2_m!E102+temporary_pension_bonus_central!B102</f>
        <v>34991488.9182155</v>
      </c>
      <c r="H114" s="8" t="n">
        <f aca="false">F114-J114</f>
        <v>30122660.3223266</v>
      </c>
      <c r="I114" s="8" t="n">
        <f aca="false">G114-K114</f>
        <v>28820509.3924113</v>
      </c>
      <c r="J114" s="162" t="n">
        <f aca="false">central_v2_m!J102</f>
        <v>6361834.56268475</v>
      </c>
      <c r="K114" s="162" t="n">
        <f aca="false">central_v2_m!K102</f>
        <v>6170979.5258042</v>
      </c>
      <c r="L114" s="8" t="n">
        <f aca="false">H114-I114</f>
        <v>1302150.92991528</v>
      </c>
      <c r="M114" s="8" t="n">
        <f aca="false">J114-K114</f>
        <v>190855.036880543</v>
      </c>
      <c r="N114" s="162" t="n">
        <f aca="false">SUM(central_v5_m!C102:J102)</f>
        <v>4878157.57407853</v>
      </c>
      <c r="O114" s="5"/>
      <c r="P114" s="5"/>
      <c r="Q114" s="8" t="n">
        <f aca="false">I114*5.5017049523</f>
        <v>158561939.252038</v>
      </c>
      <c r="R114" s="8"/>
      <c r="S114" s="8"/>
      <c r="T114" s="5"/>
      <c r="U114" s="5"/>
      <c r="V114" s="8" t="n">
        <f aca="false">K114*5.5017049523</f>
        <v>33950908.6176589</v>
      </c>
      <c r="W114" s="8" t="n">
        <f aca="false">M114*5.5017049523</f>
        <v>1050028.10157708</v>
      </c>
      <c r="X114" s="8" t="n">
        <f aca="false">N114*5.1890047538+L114*5.5017049523</f>
        <v>32476833.0614359</v>
      </c>
      <c r="Y114" s="8" t="n">
        <f aca="false">N114*5.1890047538</f>
        <v>25312782.8416789</v>
      </c>
      <c r="Z114" s="8" t="n">
        <f aca="false">L114*5.5017049523</f>
        <v>7164050.21975696</v>
      </c>
      <c r="AA114" s="8" t="n">
        <f aca="false">IFE_cost_central!B102*3</f>
        <v>449596.438552252</v>
      </c>
      <c r="AB114" s="8" t="n">
        <f aca="false">AA114*$AC$13</f>
        <v>4067482.36858185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central_v2_m!D103+temporary_pension_bonus_central!B103</f>
        <v>37194232.1350549</v>
      </c>
      <c r="G115" s="164" t="n">
        <f aca="false">central_v2_m!E103+temporary_pension_bonus_central!B103</f>
        <v>35673500.7801304</v>
      </c>
      <c r="H115" s="67" t="n">
        <f aca="false">F115-J115</f>
        <v>30714137.037335</v>
      </c>
      <c r="I115" s="67" t="n">
        <f aca="false">G115-K115</f>
        <v>29387808.535342</v>
      </c>
      <c r="J115" s="164" t="n">
        <f aca="false">central_v2_m!J103</f>
        <v>6480095.09771995</v>
      </c>
      <c r="K115" s="164" t="n">
        <f aca="false">central_v2_m!K103</f>
        <v>6285692.24478835</v>
      </c>
      <c r="L115" s="67" t="n">
        <f aca="false">H115-I115</f>
        <v>1326328.50199293</v>
      </c>
      <c r="M115" s="67" t="n">
        <f aca="false">J115-K115</f>
        <v>194402.852931597</v>
      </c>
      <c r="N115" s="164" t="n">
        <f aca="false">SUM(central_v5_m!C103:J103)</f>
        <v>4117141.89651441</v>
      </c>
      <c r="O115" s="7"/>
      <c r="P115" s="7"/>
      <c r="Q115" s="67" t="n">
        <f aca="false">I115*5.5017049523</f>
        <v>161683051.756136</v>
      </c>
      <c r="R115" s="67"/>
      <c r="S115" s="67"/>
      <c r="T115" s="7"/>
      <c r="U115" s="7"/>
      <c r="V115" s="67" t="n">
        <f aca="false">K115*5.5017049523</f>
        <v>34582024.1517858</v>
      </c>
      <c r="W115" s="67" t="n">
        <f aca="false">M115*5.5017049523</f>
        <v>1069547.13871502</v>
      </c>
      <c r="X115" s="67" t="n">
        <f aca="false">N115*5.1890047538+L115*5.5017049523</f>
        <v>28660936.9608736</v>
      </c>
      <c r="Y115" s="67" t="n">
        <f aca="false">N115*5.1890047538</f>
        <v>21363868.8730824</v>
      </c>
      <c r="Z115" s="67" t="n">
        <f aca="false">L115*5.5017049523</f>
        <v>7297068.08779112</v>
      </c>
      <c r="AA115" s="67" t="n">
        <f aca="false">IFE_cost_central!B103*3</f>
        <v>415801.043610006</v>
      </c>
      <c r="AB115" s="67" t="n">
        <f aca="false">AA115*$AC$13</f>
        <v>3761736.67915982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central_v2_m!D104+temporary_pension_bonus_central!B104</f>
        <v>36720143.1826301</v>
      </c>
      <c r="G116" s="164" t="n">
        <f aca="false">central_v2_m!E104+temporary_pension_bonus_central!B104</f>
        <v>35219115.5182364</v>
      </c>
      <c r="H116" s="67" t="n">
        <f aca="false">F116-J116</f>
        <v>30269489.1217729</v>
      </c>
      <c r="I116" s="67" t="n">
        <f aca="false">G116-K116</f>
        <v>28961981.079205</v>
      </c>
      <c r="J116" s="164" t="n">
        <f aca="false">central_v2_m!J104</f>
        <v>6450654.06085715</v>
      </c>
      <c r="K116" s="164" t="n">
        <f aca="false">central_v2_m!K104</f>
        <v>6257134.43903144</v>
      </c>
      <c r="L116" s="67" t="n">
        <f aca="false">H116-I116</f>
        <v>1307508.04256793</v>
      </c>
      <c r="M116" s="67" t="n">
        <f aca="false">J116-K116</f>
        <v>193519.621825715</v>
      </c>
      <c r="N116" s="164" t="n">
        <f aca="false">SUM(central_v5_m!C104:J104)</f>
        <v>3986005.53162752</v>
      </c>
      <c r="O116" s="7"/>
      <c r="P116" s="7"/>
      <c r="Q116" s="67" t="n">
        <f aca="false">I116*5.5017049523</f>
        <v>159340274.731881</v>
      </c>
      <c r="R116" s="67"/>
      <c r="S116" s="67"/>
      <c r="T116" s="7"/>
      <c r="U116" s="7"/>
      <c r="V116" s="67" t="n">
        <f aca="false">K116*5.5017049523</f>
        <v>34424907.5304262</v>
      </c>
      <c r="W116" s="67" t="n">
        <f aca="false">M116*5.5017049523</f>
        <v>1064687.86176576</v>
      </c>
      <c r="X116" s="67" t="n">
        <f aca="false">N116*5.1890047538+L116*5.5017049523</f>
        <v>27876925.1252563</v>
      </c>
      <c r="Y116" s="67" t="n">
        <f aca="false">N116*5.1890047538</f>
        <v>20683401.6522883</v>
      </c>
      <c r="Z116" s="67" t="n">
        <f aca="false">L116*5.5017049523</f>
        <v>7193523.47296805</v>
      </c>
      <c r="AA116" s="67" t="n">
        <f aca="false">IFE_cost_central!B104*3</f>
        <v>384841.99754285</v>
      </c>
      <c r="AB116" s="67" t="n">
        <f aca="false">AA116*$AC$13</f>
        <v>3481651.33321767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central_v2_m!D105+temporary_pension_bonus_central!B105</f>
        <v>37691865.1181112</v>
      </c>
      <c r="G117" s="164" t="n">
        <f aca="false">central_v2_m!E105+temporary_pension_bonus_central!B105</f>
        <v>36151314.1740283</v>
      </c>
      <c r="H117" s="67" t="n">
        <f aca="false">F117-J117</f>
        <v>31047053.3138054</v>
      </c>
      <c r="I117" s="67" t="n">
        <f aca="false">G117-K117</f>
        <v>29705846.7238516</v>
      </c>
      <c r="J117" s="164" t="n">
        <f aca="false">central_v2_m!J105</f>
        <v>6644811.80430582</v>
      </c>
      <c r="K117" s="164" t="n">
        <f aca="false">central_v2_m!K105</f>
        <v>6445467.45017665</v>
      </c>
      <c r="L117" s="67" t="n">
        <f aca="false">H117-I117</f>
        <v>1341206.58995379</v>
      </c>
      <c r="M117" s="67" t="n">
        <f aca="false">J117-K117</f>
        <v>199344.354129175</v>
      </c>
      <c r="N117" s="164" t="n">
        <f aca="false">SUM(central_v5_m!C105:J105)</f>
        <v>4102262.29582414</v>
      </c>
      <c r="O117" s="7"/>
      <c r="P117" s="7"/>
      <c r="Q117" s="67" t="n">
        <f aca="false">I117*5.5017049523</f>
        <v>163432804.032879</v>
      </c>
      <c r="R117" s="67"/>
      <c r="S117" s="67"/>
      <c r="T117" s="7"/>
      <c r="U117" s="7"/>
      <c r="V117" s="67" t="n">
        <f aca="false">K117*5.5017049523</f>
        <v>35461060.1905253</v>
      </c>
      <c r="W117" s="67" t="n">
        <f aca="false">M117*5.5017049523</f>
        <v>1096733.82032553</v>
      </c>
      <c r="X117" s="67" t="n">
        <f aca="false">N117*5.1890047538+L117*5.5017049523</f>
        <v>28665581.4923721</v>
      </c>
      <c r="Y117" s="67" t="n">
        <f aca="false">N117*5.1890047538</f>
        <v>21286658.554366</v>
      </c>
      <c r="Z117" s="67" t="n">
        <f aca="false">L117*5.5017049523</f>
        <v>7378922.93800617</v>
      </c>
      <c r="AA117" s="67" t="n">
        <f aca="false">IFE_cost_central!B105*3</f>
        <v>386188.435527044</v>
      </c>
      <c r="AB117" s="67" t="n">
        <f aca="false">AA117*$AC$13</f>
        <v>3493832.50791454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5" activeCellId="0" sqref="M5"/>
    </sheetView>
  </sheetViews>
  <sheetFormatPr defaultColWidth="9.281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7"/>
      <c r="B9" s="175" t="n">
        <v>2015</v>
      </c>
      <c r="C9" s="7" t="n">
        <v>1</v>
      </c>
      <c r="D9" s="175" t="n">
        <v>161</v>
      </c>
      <c r="E9" s="164" t="n">
        <f aca="false">central_SIPA_income!B2</f>
        <v>18000510.6188669</v>
      </c>
      <c r="F9" s="164" t="n">
        <f aca="false">central_SIPA_income!I2</f>
        <v>135449.214417351</v>
      </c>
      <c r="G9" s="67" t="n">
        <f aca="false">E9-F9*0.7</f>
        <v>17905696.1687748</v>
      </c>
      <c r="H9" s="9"/>
      <c r="I9" s="176"/>
      <c r="J9" s="67" t="n">
        <f aca="false">G9*3.8235866717</f>
        <v>68463981.218437</v>
      </c>
      <c r="K9" s="9"/>
      <c r="L9" s="176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5" t="n">
        <v>2015</v>
      </c>
      <c r="C10" s="7" t="n">
        <v>2</v>
      </c>
      <c r="D10" s="175" t="n">
        <v>162</v>
      </c>
      <c r="E10" s="164" t="n">
        <f aca="false">central_SIPA_income!B3</f>
        <v>22157499.2341788</v>
      </c>
      <c r="F10" s="164" t="n">
        <f aca="false">central_SIPA_income!I3</f>
        <v>151084.142402353</v>
      </c>
      <c r="G10" s="67" t="n">
        <f aca="false">E10-F10*0.7</f>
        <v>22051740.3344971</v>
      </c>
      <c r="H10" s="9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5" t="n">
        <v>2015</v>
      </c>
      <c r="C11" s="7" t="n">
        <v>3</v>
      </c>
      <c r="D11" s="175" t="n">
        <v>163</v>
      </c>
      <c r="E11" s="164" t="n">
        <f aca="false">central_SIPA_income!B4</f>
        <v>20233959.3615849</v>
      </c>
      <c r="F11" s="164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5" t="n">
        <v>2015</v>
      </c>
      <c r="C12" s="7" t="n">
        <v>4</v>
      </c>
      <c r="D12" s="175" t="n">
        <v>164</v>
      </c>
      <c r="E12" s="164" t="n">
        <f aca="false">central_SIPA_income!B5</f>
        <v>23711099.340712</v>
      </c>
      <c r="F12" s="164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central_SIPA_income!B6</f>
        <v>19318558.8094962</v>
      </c>
      <c r="F13" s="162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central_SIPA_income!B7</f>
        <v>22035975.6793422</v>
      </c>
      <c r="F14" s="164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central_SIPA_income!B8</f>
        <v>19225382.5714869</v>
      </c>
      <c r="F15" s="164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central_SIPA_income!B9</f>
        <v>22564836.9054479</v>
      </c>
      <c r="F16" s="164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central_SIPA_income!B10</f>
        <v>19510720.9348717</v>
      </c>
      <c r="F17" s="162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central_SIPA_income!B11</f>
        <v>23339052.656364</v>
      </c>
      <c r="F18" s="164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central_SIPA_income!B12</f>
        <v>20676340.3358436</v>
      </c>
      <c r="F19" s="164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central_SIPA_income!B13</f>
        <v>24442783.390504</v>
      </c>
      <c r="F20" s="164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central_SIPA_income!B14</f>
        <v>19425279.3963776</v>
      </c>
      <c r="F21" s="162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central_SIPA_income!B15</f>
        <v>22128007.929654</v>
      </c>
      <c r="F22" s="164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central_SIPA_income!B16</f>
        <v>18144968.4047922</v>
      </c>
      <c r="F23" s="164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central_SIPA_income!B17</f>
        <v>19836641.3035061</v>
      </c>
      <c r="F24" s="164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central_SIPA_income!B18</f>
        <v>15838280.4823216</v>
      </c>
      <c r="F25" s="162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central_SIPA_income!B19</f>
        <v>18778360.1188109</v>
      </c>
      <c r="F26" s="164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central_SIPA_income!B20</f>
        <v>15860188.8718915</v>
      </c>
      <c r="F27" s="164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central_SIPA_income!B21</f>
        <v>18033810.2682384</v>
      </c>
      <c r="F28" s="164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central_SIPA_income!B22</f>
        <v>16519043.637939</v>
      </c>
      <c r="F29" s="162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central_SIPA_income!B23</f>
        <v>18695477.4701039</v>
      </c>
      <c r="F30" s="164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central_SIPA_income!B24</f>
        <v>15823651.0048188</v>
      </c>
      <c r="F31" s="164" t="n">
        <f aca="false">central_SIPA_income!I24</f>
        <v>85566.862699083</v>
      </c>
      <c r="G31" s="67" t="n">
        <f aca="false">E31-F31*0.7</f>
        <v>15763754.2009295</v>
      </c>
      <c r="H31" s="67"/>
      <c r="I31" s="67"/>
      <c r="J31" s="67" t="n">
        <f aca="false">G31*3.8235866717</f>
        <v>60274080.4586289</v>
      </c>
      <c r="K31" s="9"/>
      <c r="L31" s="67"/>
      <c r="M31" s="67" t="n">
        <f aca="false">F31*2.511711692</f>
        <v>214919.289489045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central_SIPA_income!B25</f>
        <v>18755855.9664406</v>
      </c>
      <c r="F32" s="164" t="n">
        <f aca="false">central_SIPA_income!I25</f>
        <v>91147.3335492762</v>
      </c>
      <c r="G32" s="67" t="n">
        <f aca="false">E32-F32*0.7</f>
        <v>18692052.8329561</v>
      </c>
      <c r="H32" s="67"/>
      <c r="I32" s="67"/>
      <c r="J32" s="67" t="n">
        <f aca="false">G32*3.8235866717</f>
        <v>71470684.0788031</v>
      </c>
      <c r="K32" s="9"/>
      <c r="L32" s="67"/>
      <c r="M32" s="67" t="n">
        <f aca="false">F32*2.511711692</f>
        <v>228935.823370341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central_SIPA_income!B26</f>
        <v>16513153.8272126</v>
      </c>
      <c r="F33" s="162" t="n">
        <f aca="false">central_SIPA_income!I26</f>
        <v>95846.2588923402</v>
      </c>
      <c r="G33" s="8" t="n">
        <f aca="false">E33-F33*0.7</f>
        <v>16446061.4459879</v>
      </c>
      <c r="H33" s="8"/>
      <c r="I33" s="8"/>
      <c r="J33" s="8" t="n">
        <f aca="false">G33*3.8235866717</f>
        <v>62882941.3468386</v>
      </c>
      <c r="K33" s="6"/>
      <c r="L33" s="8"/>
      <c r="M33" s="8" t="n">
        <f aca="false">F33*2.511711692</f>
        <v>240738.16909435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central_SIPA_income!B27</f>
        <v>19414610.5151998</v>
      </c>
      <c r="F34" s="164" t="n">
        <f aca="false">central_SIPA_income!I27</f>
        <v>96847.3572504178</v>
      </c>
      <c r="G34" s="67" t="n">
        <f aca="false">E34-F34*0.7</f>
        <v>19346817.3651245</v>
      </c>
      <c r="H34" s="67"/>
      <c r="I34" s="67"/>
      <c r="J34" s="67" t="n">
        <f aca="false">G34*3.8235866717</f>
        <v>73974233.0171041</v>
      </c>
      <c r="K34" s="9"/>
      <c r="L34" s="67"/>
      <c r="M34" s="67" t="n">
        <f aca="false">F34*2.511711692</f>
        <v>243252.639545175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central_SIPA_income!B28</f>
        <v>17048517.6698974</v>
      </c>
      <c r="F35" s="164" t="n">
        <f aca="false">central_SIPA_income!I28</f>
        <v>103494.026830555</v>
      </c>
      <c r="G35" s="67" t="n">
        <f aca="false">E35-F35*0.7</f>
        <v>16976071.851116</v>
      </c>
      <c r="H35" s="67"/>
      <c r="I35" s="67"/>
      <c r="J35" s="67" t="n">
        <f aca="false">G35*3.8235866717</f>
        <v>64909482.0677487</v>
      </c>
      <c r="K35" s="9"/>
      <c r="L35" s="67"/>
      <c r="M35" s="67" t="n">
        <f aca="false">F35*2.511711692</f>
        <v>259947.157242468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central_SIPA_income!B29</f>
        <v>20190389.231084</v>
      </c>
      <c r="F36" s="164" t="n">
        <f aca="false">central_SIPA_income!I29</f>
        <v>100668.097553704</v>
      </c>
      <c r="G36" s="67" t="n">
        <f aca="false">E36-F36*0.7</f>
        <v>20119921.5627964</v>
      </c>
      <c r="H36" s="67"/>
      <c r="I36" s="67"/>
      <c r="J36" s="67" t="n">
        <f aca="false">G36*3.8235866717</f>
        <v>76930263.9231578</v>
      </c>
      <c r="K36" s="9"/>
      <c r="L36" s="67"/>
      <c r="M36" s="67" t="n">
        <f aca="false">F36*2.511711692</f>
        <v>252849.237637036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central_SIPA_income!B30</f>
        <v>17923317.8887318</v>
      </c>
      <c r="F37" s="162" t="n">
        <f aca="false">central_SIPA_income!I30</f>
        <v>101110.46399145</v>
      </c>
      <c r="G37" s="8" t="n">
        <f aca="false">E37-F37*0.7</f>
        <v>17852540.5639377</v>
      </c>
      <c r="H37" s="8"/>
      <c r="I37" s="8"/>
      <c r="J37" s="8" t="n">
        <f aca="false">G37*3.8235866717</f>
        <v>68260736.156256</v>
      </c>
      <c r="K37" s="6"/>
      <c r="L37" s="8"/>
      <c r="M37" s="8" t="n">
        <f aca="false">F37*2.511711692</f>
        <v>253960.33459087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central_SIPA_income!B31</f>
        <v>20857585.7083178</v>
      </c>
      <c r="F38" s="164" t="n">
        <f aca="false">central_SIPA_income!I31</f>
        <v>98993.9415045971</v>
      </c>
      <c r="G38" s="67" t="n">
        <f aca="false">E38-F38*0.7</f>
        <v>20788289.9492646</v>
      </c>
      <c r="H38" s="67"/>
      <c r="I38" s="67"/>
      <c r="J38" s="67" t="n">
        <f aca="false">G38*3.8235866717</f>
        <v>79485828.3774432</v>
      </c>
      <c r="K38" s="9"/>
      <c r="L38" s="67"/>
      <c r="M38" s="67" t="n">
        <f aca="false">F38*2.511711692</f>
        <v>248644.240314261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central_SIPA_income!B32</f>
        <v>18233528.8252021</v>
      </c>
      <c r="F39" s="164" t="n">
        <f aca="false">central_SIPA_income!I32</f>
        <v>101000.389953114</v>
      </c>
      <c r="G39" s="67" t="n">
        <f aca="false">E39-F39*0.7</f>
        <v>18162828.5522349</v>
      </c>
      <c r="H39" s="67"/>
      <c r="I39" s="67"/>
      <c r="J39" s="67" t="n">
        <f aca="false">G39*3.8235866717</f>
        <v>69447149.1726976</v>
      </c>
      <c r="K39" s="9"/>
      <c r="L39" s="67"/>
      <c r="M39" s="67" t="n">
        <f aca="false">F39*2.511711692</f>
        <v>253683.860341796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central_SIPA_income!B33</f>
        <v>21473794.8661191</v>
      </c>
      <c r="F40" s="164" t="n">
        <f aca="false">central_SIPA_income!I33</f>
        <v>98954.3993654934</v>
      </c>
      <c r="G40" s="67" t="n">
        <f aca="false">E40-F40*0.7</f>
        <v>21404526.7865633</v>
      </c>
      <c r="H40" s="67"/>
      <c r="I40" s="67"/>
      <c r="J40" s="67" t="n">
        <f aca="false">G40*3.8235866717</f>
        <v>81842063.335149</v>
      </c>
      <c r="K40" s="9"/>
      <c r="L40" s="67"/>
      <c r="M40" s="67" t="n">
        <f aca="false">F40*2.511711692</f>
        <v>248544.921861147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central_SIPA_income!B34</f>
        <v>18821344.0491876</v>
      </c>
      <c r="F41" s="162" t="n">
        <f aca="false">central_SIPA_income!I34</f>
        <v>102728.75765108</v>
      </c>
      <c r="G41" s="8" t="n">
        <f aca="false">E41-F41*0.7</f>
        <v>18749433.9188318</v>
      </c>
      <c r="H41" s="8"/>
      <c r="I41" s="8"/>
      <c r="J41" s="8" t="n">
        <f aca="false">G41*3.8235866717</f>
        <v>71690085.6339652</v>
      </c>
      <c r="K41" s="6"/>
      <c r="L41" s="8"/>
      <c r="M41" s="8" t="n">
        <f aca="false">F41*2.511711692</f>
        <v>258025.021696853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central_SIPA_income!B35</f>
        <v>21931640.4259812</v>
      </c>
      <c r="F42" s="164" t="n">
        <f aca="false">central_SIPA_income!I35</f>
        <v>100614.775808253</v>
      </c>
      <c r="G42" s="67" t="n">
        <f aca="false">E42-F42*0.7</f>
        <v>21861210.0829155</v>
      </c>
      <c r="H42" s="67"/>
      <c r="I42" s="67"/>
      <c r="J42" s="67" t="n">
        <f aca="false">G42*3.8235866717</f>
        <v>83588231.5002692</v>
      </c>
      <c r="K42" s="9"/>
      <c r="L42" s="67"/>
      <c r="M42" s="67" t="n">
        <f aca="false">F42*2.511711692</f>
        <v>252715.308785547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central_SIPA_income!B36</f>
        <v>19255259.994137</v>
      </c>
      <c r="F43" s="164" t="n">
        <f aca="false">central_SIPA_income!I36</f>
        <v>105563.068164888</v>
      </c>
      <c r="G43" s="67" t="n">
        <f aca="false">E43-F43*0.7</f>
        <v>19181365.8464216</v>
      </c>
      <c r="H43" s="67"/>
      <c r="I43" s="67"/>
      <c r="J43" s="67" t="n">
        <f aca="false">G43*3.8235866717</f>
        <v>73341614.7953791</v>
      </c>
      <c r="K43" s="9"/>
      <c r="L43" s="67"/>
      <c r="M43" s="67" t="n">
        <f aca="false">F43*2.511711692</f>
        <v>265143.992553141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central_SIPA_income!B37</f>
        <v>22636242.5469067</v>
      </c>
      <c r="F44" s="164" t="n">
        <f aca="false">central_SIPA_income!I37</f>
        <v>101814.511160121</v>
      </c>
      <c r="G44" s="67" t="n">
        <f aca="false">E44-F44*0.7</f>
        <v>22564972.3890946</v>
      </c>
      <c r="H44" s="67"/>
      <c r="I44" s="67"/>
      <c r="J44" s="67" t="n">
        <f aca="false">G44*3.8235866717</f>
        <v>86279127.6742206</v>
      </c>
      <c r="K44" s="9"/>
      <c r="L44" s="67"/>
      <c r="M44" s="67" t="n">
        <f aca="false">F44*2.511711692</f>
        <v>255728.698096139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central_SIPA_income!B38</f>
        <v>19818906.0164961</v>
      </c>
      <c r="F45" s="162" t="n">
        <f aca="false">central_SIPA_income!I38</f>
        <v>101145.328369772</v>
      </c>
      <c r="G45" s="8" t="n">
        <f aca="false">E45-F45*0.7</f>
        <v>19748104.2866373</v>
      </c>
      <c r="H45" s="8"/>
      <c r="I45" s="8"/>
      <c r="J45" s="8" t="n">
        <f aca="false">G45*3.8235866717</f>
        <v>75508588.3417278</v>
      </c>
      <c r="K45" s="6"/>
      <c r="L45" s="8"/>
      <c r="M45" s="8" t="n">
        <f aca="false">F45*2.511711692</f>
        <v>254047.903857536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central_SIPA_income!B39</f>
        <v>23023251.3058304</v>
      </c>
      <c r="F46" s="164" t="n">
        <f aca="false">central_SIPA_income!I39</f>
        <v>100145.668900589</v>
      </c>
      <c r="G46" s="67" t="n">
        <f aca="false">E46-F46*0.7</f>
        <v>22953149.3376</v>
      </c>
      <c r="H46" s="67"/>
      <c r="I46" s="67"/>
      <c r="J46" s="67" t="n">
        <f aca="false">G46*3.8235866717</f>
        <v>87763355.8807871</v>
      </c>
      <c r="K46" s="9"/>
      <c r="L46" s="67"/>
      <c r="M46" s="67" t="n">
        <f aca="false">F46*2.511711692</f>
        <v>251537.04748077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central_SIPA_income!B40</f>
        <v>20100041.6905455</v>
      </c>
      <c r="F47" s="164" t="n">
        <f aca="false">central_SIPA_income!I40</f>
        <v>104667.228013153</v>
      </c>
      <c r="G47" s="67" t="n">
        <f aca="false">E47-F47*0.7</f>
        <v>20026774.6309363</v>
      </c>
      <c r="H47" s="67"/>
      <c r="I47" s="67"/>
      <c r="J47" s="67" t="n">
        <f aca="false">G47*3.8235866717</f>
        <v>76574108.5559876</v>
      </c>
      <c r="K47" s="9"/>
      <c r="L47" s="67"/>
      <c r="M47" s="67" t="n">
        <f aca="false">F47*2.511711692</f>
        <v>262893.900369865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central_SIPA_income!B41</f>
        <v>23466233.5188202</v>
      </c>
      <c r="F48" s="164" t="n">
        <f aca="false">central_SIPA_income!I41</f>
        <v>101308.120601296</v>
      </c>
      <c r="G48" s="67" t="n">
        <f aca="false">E48-F48*0.7</f>
        <v>23395317.8343993</v>
      </c>
      <c r="H48" s="67"/>
      <c r="I48" s="67"/>
      <c r="J48" s="67" t="n">
        <f aca="false">G48*3.8235866717</f>
        <v>89454025.4517943</v>
      </c>
      <c r="K48" s="9"/>
      <c r="L48" s="67"/>
      <c r="M48" s="67" t="n">
        <f aca="false">F48*2.511711692</f>
        <v>254456.791008822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central_SIPA_income!B42</f>
        <v>20449329.7145692</v>
      </c>
      <c r="F49" s="162" t="n">
        <f aca="false">central_SIPA_income!I42</f>
        <v>106258.372243758</v>
      </c>
      <c r="G49" s="8" t="n">
        <f aca="false">E49-F49*0.7</f>
        <v>20374948.8539986</v>
      </c>
      <c r="H49" s="8"/>
      <c r="I49" s="8"/>
      <c r="J49" s="8" t="n">
        <f aca="false">G49*3.8235866717</f>
        <v>77905382.8747181</v>
      </c>
      <c r="K49" s="6"/>
      <c r="L49" s="8"/>
      <c r="M49" s="8" t="n">
        <f aca="false">F49*2.511711692</f>
        <v>266890.395937535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central_SIPA_income!B43</f>
        <v>23719412.5552809</v>
      </c>
      <c r="F50" s="164" t="n">
        <f aca="false">central_SIPA_income!I43</f>
        <v>105129.220440084</v>
      </c>
      <c r="G50" s="67" t="n">
        <f aca="false">E50-F50*0.7</f>
        <v>23645822.1009728</v>
      </c>
      <c r="H50" s="67"/>
      <c r="I50" s="67"/>
      <c r="J50" s="67" t="n">
        <f aca="false">G50*3.8235866717</f>
        <v>90411850.2266691</v>
      </c>
      <c r="K50" s="9"/>
      <c r="L50" s="67"/>
      <c r="M50" s="67" t="n">
        <f aca="false">F50*2.511711692</f>
        <v>264054.292150204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central_SIPA_income!B44</f>
        <v>20906402.3081978</v>
      </c>
      <c r="F51" s="164" t="n">
        <f aca="false">central_SIPA_income!I44</f>
        <v>109481.773796256</v>
      </c>
      <c r="G51" s="67" t="n">
        <f aca="false">E51-F51*0.7</f>
        <v>20829765.0665404</v>
      </c>
      <c r="H51" s="67"/>
      <c r="I51" s="67"/>
      <c r="J51" s="67" t="n">
        <f aca="false">G51*3.8235866717</f>
        <v>79644412.0830662</v>
      </c>
      <c r="K51" s="9"/>
      <c r="L51" s="67"/>
      <c r="M51" s="67" t="n">
        <f aca="false">F51*2.511711692</f>
        <v>274986.651304956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central_SIPA_income!B45</f>
        <v>24277051.0260621</v>
      </c>
      <c r="F52" s="164" t="n">
        <f aca="false">central_SIPA_income!I45</f>
        <v>108862.321552206</v>
      </c>
      <c r="G52" s="67" t="n">
        <f aca="false">E52-F52*0.7</f>
        <v>24200847.4009756</v>
      </c>
      <c r="H52" s="67"/>
      <c r="I52" s="67"/>
      <c r="J52" s="67" t="n">
        <f aca="false">G52*3.8235866717</f>
        <v>92534037.5662159</v>
      </c>
      <c r="K52" s="9"/>
      <c r="L52" s="67"/>
      <c r="M52" s="67" t="n">
        <f aca="false">F52*2.511711692</f>
        <v>273430.765860939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central_SIPA_income!B46</f>
        <v>21291601.9354319</v>
      </c>
      <c r="F53" s="162" t="n">
        <f aca="false">central_SIPA_income!I46</f>
        <v>110849.126497412</v>
      </c>
      <c r="G53" s="8" t="n">
        <f aca="false">E53-F53*0.7</f>
        <v>21214007.5468837</v>
      </c>
      <c r="H53" s="8"/>
      <c r="I53" s="8"/>
      <c r="J53" s="8" t="n">
        <f aca="false">G53*3.8235866717</f>
        <v>81113596.5096076</v>
      </c>
      <c r="K53" s="6"/>
      <c r="L53" s="8"/>
      <c r="M53" s="8" t="n">
        <f aca="false">F53*2.511711692</f>
        <v>278421.047071537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central_SIPA_income!B47</f>
        <v>24816898.0695117</v>
      </c>
      <c r="F54" s="164" t="n">
        <f aca="false">central_SIPA_income!I47</f>
        <v>111725.838746954</v>
      </c>
      <c r="G54" s="67" t="n">
        <f aca="false">E54-F54*0.7</f>
        <v>24738689.9823888</v>
      </c>
      <c r="H54" s="67"/>
      <c r="I54" s="67"/>
      <c r="J54" s="67" t="n">
        <f aca="false">G54*3.8235866717</f>
        <v>94590525.2919803</v>
      </c>
      <c r="K54" s="9"/>
      <c r="L54" s="67"/>
      <c r="M54" s="67" t="n">
        <f aca="false">F54*2.511711692</f>
        <v>280623.095479232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central_SIPA_income!B48</f>
        <v>21790704.6385813</v>
      </c>
      <c r="F55" s="164" t="n">
        <f aca="false">central_SIPA_income!I48</f>
        <v>108964.39720656</v>
      </c>
      <c r="G55" s="67" t="n">
        <f aca="false">E55-F55*0.7</f>
        <v>21714429.5605367</v>
      </c>
      <c r="H55" s="67"/>
      <c r="I55" s="67"/>
      <c r="J55" s="67" t="n">
        <f aca="false">G55*3.8235866717</f>
        <v>83027003.4512367</v>
      </c>
      <c r="K55" s="9"/>
      <c r="L55" s="67"/>
      <c r="M55" s="67" t="n">
        <f aca="false">F55*2.511711692</f>
        <v>273687.150475448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central_SIPA_income!B49</f>
        <v>25319709.6148933</v>
      </c>
      <c r="F56" s="164" t="n">
        <f aca="false">central_SIPA_income!I49</f>
        <v>108447.32163353</v>
      </c>
      <c r="G56" s="67" t="n">
        <f aca="false">E56-F56*0.7</f>
        <v>25243796.4897498</v>
      </c>
      <c r="H56" s="67"/>
      <c r="I56" s="67"/>
      <c r="J56" s="67" t="n">
        <f aca="false">G56*3.8235866717</f>
        <v>96521843.8013146</v>
      </c>
      <c r="K56" s="9"/>
      <c r="L56" s="67"/>
      <c r="M56" s="67" t="n">
        <f aca="false">F56*2.511711692</f>
        <v>272388.405713021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central_SIPA_income!B50</f>
        <v>22192191.6492069</v>
      </c>
      <c r="F57" s="162" t="n">
        <f aca="false">central_SIPA_income!I50</f>
        <v>109742.177965396</v>
      </c>
      <c r="G57" s="8" t="n">
        <f aca="false">E57-F57*0.7</f>
        <v>22115372.1246311</v>
      </c>
      <c r="H57" s="8"/>
      <c r="I57" s="8"/>
      <c r="J57" s="8" t="n">
        <f aca="false">G57*3.8235866717</f>
        <v>84560042.0954253</v>
      </c>
      <c r="K57" s="6"/>
      <c r="L57" s="8"/>
      <c r="M57" s="8" t="n">
        <f aca="false">F57*2.511711692</f>
        <v>275640.71150123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central_SIPA_income!B51</f>
        <v>25746076.1480842</v>
      </c>
      <c r="F58" s="164" t="n">
        <f aca="false">central_SIPA_income!I51</f>
        <v>110304.523190282</v>
      </c>
      <c r="G58" s="67" t="n">
        <f aca="false">E58-F58*0.7</f>
        <v>25668862.981851</v>
      </c>
      <c r="H58" s="67"/>
      <c r="I58" s="67"/>
      <c r="J58" s="67" t="n">
        <f aca="false">G58*3.8235866717</f>
        <v>98147122.3750988</v>
      </c>
      <c r="K58" s="9"/>
      <c r="L58" s="67"/>
      <c r="M58" s="67" t="n">
        <f aca="false">F58*2.511711692</f>
        <v>277053.160577517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central_SIPA_income!B52</f>
        <v>22525180.0423576</v>
      </c>
      <c r="F59" s="164" t="n">
        <f aca="false">central_SIPA_income!I52</f>
        <v>112448.25623342</v>
      </c>
      <c r="G59" s="67" t="n">
        <f aca="false">E59-F59*0.7</f>
        <v>22446466.2629942</v>
      </c>
      <c r="H59" s="67"/>
      <c r="I59" s="67"/>
      <c r="J59" s="67" t="n">
        <f aca="false">G59*3.8235866717</f>
        <v>85826009.2299484</v>
      </c>
      <c r="K59" s="9"/>
      <c r="L59" s="67"/>
      <c r="M59" s="67" t="n">
        <f aca="false">F59*2.511711692</f>
        <v>282437.599926493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central_SIPA_income!B53</f>
        <v>26253725.0667808</v>
      </c>
      <c r="F60" s="164" t="n">
        <f aca="false">central_SIPA_income!I53</f>
        <v>110789.002584929</v>
      </c>
      <c r="G60" s="67" t="n">
        <f aca="false">E60-F60*0.7</f>
        <v>26176172.7649713</v>
      </c>
      <c r="H60" s="67"/>
      <c r="I60" s="67"/>
      <c r="J60" s="67" t="n">
        <f aca="false">G60*3.8235866717</f>
        <v>100086865.300261</v>
      </c>
      <c r="K60" s="9"/>
      <c r="L60" s="67"/>
      <c r="M60" s="67" t="n">
        <f aca="false">F60*2.511711692</f>
        <v>278270.033137585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central_SIPA_income!B54</f>
        <v>23159561.303212</v>
      </c>
      <c r="F61" s="162" t="n">
        <f aca="false">central_SIPA_income!I54</f>
        <v>113923.882303381</v>
      </c>
      <c r="G61" s="8" t="n">
        <f aca="false">E61-F61*0.7</f>
        <v>23079814.5855996</v>
      </c>
      <c r="H61" s="8"/>
      <c r="I61" s="8"/>
      <c r="J61" s="8" t="n">
        <f aca="false">G61*3.8235866717</f>
        <v>88247671.4348061</v>
      </c>
      <c r="K61" s="6"/>
      <c r="L61" s="8"/>
      <c r="M61" s="8" t="n">
        <f aca="false">F61*2.511711692</f>
        <v>286143.947179434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central_SIPA_income!B55</f>
        <v>26979345.2634674</v>
      </c>
      <c r="F62" s="164" t="n">
        <f aca="false">central_SIPA_income!I55</f>
        <v>109754.357760482</v>
      </c>
      <c r="G62" s="67" t="n">
        <f aca="false">E62-F62*0.7</f>
        <v>26902517.213035</v>
      </c>
      <c r="H62" s="67"/>
      <c r="I62" s="67"/>
      <c r="J62" s="67" t="n">
        <f aca="false">G62*3.8235866717</f>
        <v>102864106.250941</v>
      </c>
      <c r="K62" s="9"/>
      <c r="L62" s="67"/>
      <c r="M62" s="67" t="n">
        <f aca="false">F62*2.511711692</f>
        <v>275671.303634953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central_SIPA_income!B56</f>
        <v>23649870.848329</v>
      </c>
      <c r="F63" s="164" t="n">
        <f aca="false">central_SIPA_income!I56</f>
        <v>112381.700922155</v>
      </c>
      <c r="G63" s="67" t="n">
        <f aca="false">E63-F63*0.7</f>
        <v>23571203.6576834</v>
      </c>
      <c r="H63" s="67"/>
      <c r="I63" s="67"/>
      <c r="J63" s="67" t="n">
        <f aca="false">G63*3.8235866717</f>
        <v>90126540.1414447</v>
      </c>
      <c r="K63" s="9"/>
      <c r="L63" s="67"/>
      <c r="M63" s="67" t="n">
        <f aca="false">F63*2.511711692</f>
        <v>282270.432173023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central_SIPA_income!B57</f>
        <v>27306639.1623213</v>
      </c>
      <c r="F64" s="164" t="n">
        <f aca="false">central_SIPA_income!I57</f>
        <v>112289.360997794</v>
      </c>
      <c r="G64" s="67" t="n">
        <f aca="false">E64-F64*0.7</f>
        <v>27228036.6096229</v>
      </c>
      <c r="H64" s="67"/>
      <c r="I64" s="67"/>
      <c r="J64" s="67" t="n">
        <f aca="false">G64*3.8235866717</f>
        <v>104108757.877114</v>
      </c>
      <c r="K64" s="9"/>
      <c r="L64" s="67"/>
      <c r="M64" s="67" t="n">
        <f aca="false">F64*2.511711692</f>
        <v>282038.500905367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central_SIPA_income!B58</f>
        <v>23941364.6763705</v>
      </c>
      <c r="F65" s="162" t="n">
        <f aca="false">central_SIPA_income!I58</f>
        <v>114610.864786339</v>
      </c>
      <c r="G65" s="8" t="n">
        <f aca="false">E65-F65*0.7</f>
        <v>23861137.0710201</v>
      </c>
      <c r="H65" s="8"/>
      <c r="I65" s="8"/>
      <c r="J65" s="8" t="n">
        <f aca="false">G65*3.8235866717</f>
        <v>91235125.6763591</v>
      </c>
      <c r="K65" s="6"/>
      <c r="L65" s="8"/>
      <c r="M65" s="8" t="n">
        <f aca="false">F65*2.511711692</f>
        <v>287869.449114078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central_SIPA_income!B59</f>
        <v>27826299.2788247</v>
      </c>
      <c r="F66" s="164" t="n">
        <f aca="false">central_SIPA_income!I59</f>
        <v>112497.095255529</v>
      </c>
      <c r="G66" s="67" t="n">
        <f aca="false">E66-F66*0.7</f>
        <v>27747551.3121459</v>
      </c>
      <c r="H66" s="67"/>
      <c r="I66" s="67"/>
      <c r="J66" s="67" t="n">
        <f aca="false">G66*3.8235866717</f>
        <v>106095167.369433</v>
      </c>
      <c r="K66" s="9"/>
      <c r="L66" s="67"/>
      <c r="M66" s="67" t="n">
        <f aca="false">F66*2.511711692</f>
        <v>282560.269469349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central_SIPA_income!B60</f>
        <v>24261010.2634932</v>
      </c>
      <c r="F67" s="164" t="n">
        <f aca="false">central_SIPA_income!I60</f>
        <v>112221.166751866</v>
      </c>
      <c r="G67" s="67" t="n">
        <f aca="false">E67-F67*0.7</f>
        <v>24182455.4467669</v>
      </c>
      <c r="H67" s="67"/>
      <c r="I67" s="67"/>
      <c r="J67" s="67" t="n">
        <f aca="false">G67*3.8235866717</f>
        <v>92463714.3352369</v>
      </c>
      <c r="K67" s="9"/>
      <c r="L67" s="67"/>
      <c r="M67" s="67" t="n">
        <f aca="false">F67*2.511711692</f>
        <v>281867.216620543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central_SIPA_income!B61</f>
        <v>28210437.187452</v>
      </c>
      <c r="F68" s="164" t="n">
        <f aca="false">central_SIPA_income!I61</f>
        <v>113975.033642729</v>
      </c>
      <c r="G68" s="67" t="n">
        <f aca="false">E68-F68*0.7</f>
        <v>28130654.6639021</v>
      </c>
      <c r="H68" s="67"/>
      <c r="I68" s="67"/>
      <c r="J68" s="67" t="n">
        <f aca="false">G68*3.8235866717</f>
        <v>107559996.239092</v>
      </c>
      <c r="K68" s="9"/>
      <c r="L68" s="67"/>
      <c r="M68" s="67" t="n">
        <f aca="false">F68*2.511711692</f>
        <v>286272.424596536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central_SIPA_income!B62</f>
        <v>24670190.3306136</v>
      </c>
      <c r="F69" s="162" t="n">
        <f aca="false">central_SIPA_income!I62</f>
        <v>115227.904420164</v>
      </c>
      <c r="G69" s="8" t="n">
        <f aca="false">E69-F69*0.7</f>
        <v>24589530.7975195</v>
      </c>
      <c r="H69" s="8"/>
      <c r="I69" s="8"/>
      <c r="J69" s="8" t="n">
        <f aca="false">G69*3.8235866717</f>
        <v>94020202.2207522</v>
      </c>
      <c r="K69" s="6"/>
      <c r="L69" s="8"/>
      <c r="M69" s="8" t="n">
        <f aca="false">F69*2.511711692</f>
        <v>289419.274776785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central_SIPA_income!B63</f>
        <v>28329560.417099</v>
      </c>
      <c r="F70" s="164" t="n">
        <f aca="false">central_SIPA_income!I63</f>
        <v>118391.660001108</v>
      </c>
      <c r="G70" s="67" t="n">
        <f aca="false">E70-F70*0.7</f>
        <v>28246686.2550982</v>
      </c>
      <c r="H70" s="67"/>
      <c r="I70" s="67"/>
      <c r="J70" s="67" t="n">
        <f aca="false">G70*3.8235866717</f>
        <v>108003653.084685</v>
      </c>
      <c r="K70" s="9"/>
      <c r="L70" s="67"/>
      <c r="M70" s="67" t="n">
        <f aca="false">F70*2.511711692</f>
        <v>297365.716660072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central_SIPA_income!B64</f>
        <v>24777187.3176241</v>
      </c>
      <c r="F71" s="164" t="n">
        <f aca="false">central_SIPA_income!I64</f>
        <v>117623.33176038</v>
      </c>
      <c r="G71" s="67" t="n">
        <f aca="false">E71-F71*0.7</f>
        <v>24694850.9853918</v>
      </c>
      <c r="H71" s="67"/>
      <c r="I71" s="67"/>
      <c r="J71" s="67" t="n">
        <f aca="false">G71*3.8235866717</f>
        <v>94422903.0873619</v>
      </c>
      <c r="K71" s="9"/>
      <c r="L71" s="67"/>
      <c r="M71" s="67" t="n">
        <f aca="false">F71*2.511711692</f>
        <v>295435.897634542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central_SIPA_income!B65</f>
        <v>28796549.2661828</v>
      </c>
      <c r="F72" s="164" t="n">
        <f aca="false">central_SIPA_income!I65</f>
        <v>117916.357963066</v>
      </c>
      <c r="G72" s="67" t="n">
        <f aca="false">E72-F72*0.7</f>
        <v>28714007.8156087</v>
      </c>
      <c r="H72" s="67"/>
      <c r="I72" s="67"/>
      <c r="J72" s="67" t="n">
        <f aca="false">G72*3.8235866717</f>
        <v>109790497.574851</v>
      </c>
      <c r="K72" s="9"/>
      <c r="L72" s="67"/>
      <c r="M72" s="67" t="n">
        <f aca="false">F72*2.511711692</f>
        <v>296171.894973889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central_SIPA_income!B66</f>
        <v>25370895.9881087</v>
      </c>
      <c r="F73" s="162" t="n">
        <f aca="false">central_SIPA_income!I66</f>
        <v>118210.553125109</v>
      </c>
      <c r="G73" s="8" t="n">
        <f aca="false">E73-F73*0.7</f>
        <v>25288148.6009211</v>
      </c>
      <c r="H73" s="8"/>
      <c r="I73" s="8"/>
      <c r="J73" s="8" t="n">
        <f aca="false">G73*3.8235866717</f>
        <v>96691427.9424509</v>
      </c>
      <c r="K73" s="6"/>
      <c r="L73" s="8"/>
      <c r="M73" s="8" t="n">
        <f aca="false">F73*2.511711692</f>
        <v>296910.828402123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central_SIPA_income!B67</f>
        <v>29191262.2523699</v>
      </c>
      <c r="F74" s="164" t="n">
        <f aca="false">central_SIPA_income!I67</f>
        <v>121428.318583378</v>
      </c>
      <c r="G74" s="67" t="n">
        <f aca="false">E74-F74*0.7</f>
        <v>29106262.4293616</v>
      </c>
      <c r="H74" s="67"/>
      <c r="I74" s="67"/>
      <c r="J74" s="67" t="n">
        <f aca="false">G74*3.8235866717</f>
        <v>111290317.087909</v>
      </c>
      <c r="K74" s="9"/>
      <c r="L74" s="67"/>
      <c r="M74" s="67" t="n">
        <f aca="false">F74*2.511711692</f>
        <v>304992.927525771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central_SIPA_income!B68</f>
        <v>25487728.7879487</v>
      </c>
      <c r="F75" s="164" t="n">
        <f aca="false">central_SIPA_income!I68</f>
        <v>118021.277979696</v>
      </c>
      <c r="G75" s="67" t="n">
        <f aca="false">E75-F75*0.7</f>
        <v>25405113.8933629</v>
      </c>
      <c r="H75" s="67"/>
      <c r="I75" s="67"/>
      <c r="J75" s="67" t="n">
        <f aca="false">G75*3.8235866717</f>
        <v>97138654.8756828</v>
      </c>
      <c r="K75" s="9"/>
      <c r="L75" s="67"/>
      <c r="M75" s="67" t="n">
        <f aca="false">F75*2.511711692</f>
        <v>296435.423806384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central_SIPA_income!B69</f>
        <v>29607005.3526397</v>
      </c>
      <c r="F76" s="164" t="n">
        <f aca="false">central_SIPA_income!I69</f>
        <v>121303.247193976</v>
      </c>
      <c r="G76" s="67" t="n">
        <f aca="false">E76-F76*0.7</f>
        <v>29522093.0796039</v>
      </c>
      <c r="H76" s="67"/>
      <c r="I76" s="67"/>
      <c r="J76" s="67" t="n">
        <f aca="false">G76*3.8235866717</f>
        <v>112880281.61986</v>
      </c>
      <c r="K76" s="9"/>
      <c r="L76" s="67"/>
      <c r="M76" s="67" t="n">
        <f aca="false">F76*2.511711692</f>
        <v>304678.784254675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central_SIPA_income!B70</f>
        <v>25806303.1407127</v>
      </c>
      <c r="F77" s="162" t="n">
        <f aca="false">central_SIPA_income!I70</f>
        <v>125240.436642026</v>
      </c>
      <c r="G77" s="8" t="n">
        <f aca="false">E77-F77*0.7</f>
        <v>25718634.8350633</v>
      </c>
      <c r="H77" s="8"/>
      <c r="I77" s="8"/>
      <c r="J77" s="8" t="n">
        <f aca="false">G77*3.8235866717</f>
        <v>98337429.3696674</v>
      </c>
      <c r="K77" s="6"/>
      <c r="L77" s="8"/>
      <c r="M77" s="8" t="n">
        <f aca="false">F77*2.511711692</f>
        <v>314567.869024963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central_SIPA_income!B71</f>
        <v>29807895.9079204</v>
      </c>
      <c r="F78" s="164" t="n">
        <f aca="false">central_SIPA_income!I71</f>
        <v>121087.668835485</v>
      </c>
      <c r="G78" s="67" t="n">
        <f aca="false">E78-F78*0.7</f>
        <v>29723134.5397356</v>
      </c>
      <c r="H78" s="67"/>
      <c r="I78" s="67"/>
      <c r="J78" s="67" t="n">
        <f aca="false">G78*3.8235866717</f>
        <v>113648981.067279</v>
      </c>
      <c r="K78" s="9"/>
      <c r="L78" s="67"/>
      <c r="M78" s="67" t="n">
        <f aca="false">F78*2.511711692</f>
        <v>304137.313571111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central_SIPA_income!B72</f>
        <v>26101566.4440708</v>
      </c>
      <c r="F79" s="164" t="n">
        <f aca="false">central_SIPA_income!I72</f>
        <v>121292.510355232</v>
      </c>
      <c r="G79" s="67" t="n">
        <f aca="false">E79-F79*0.7</f>
        <v>26016661.6868221</v>
      </c>
      <c r="H79" s="67"/>
      <c r="I79" s="67"/>
      <c r="J79" s="67" t="n">
        <f aca="false">G79*3.8235866717</f>
        <v>99476960.8678611</v>
      </c>
      <c r="K79" s="9"/>
      <c r="L79" s="67"/>
      <c r="M79" s="67" t="n">
        <f aca="false">F79*2.511711692</f>
        <v>304651.816411266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central_SIPA_income!B73</f>
        <v>30218388.3371751</v>
      </c>
      <c r="F80" s="164" t="n">
        <f aca="false">central_SIPA_income!I73</f>
        <v>119115.426096194</v>
      </c>
      <c r="G80" s="67" t="n">
        <f aca="false">E80-F80*0.7</f>
        <v>30135007.5389078</v>
      </c>
      <c r="H80" s="67"/>
      <c r="I80" s="67"/>
      <c r="J80" s="67" t="n">
        <f aca="false">G80*3.8235866717</f>
        <v>115223813.177347</v>
      </c>
      <c r="K80" s="9"/>
      <c r="L80" s="67"/>
      <c r="M80" s="67" t="n">
        <f aca="false">F80*2.511711692</f>
        <v>299183.608423372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central_SIPA_income!B74</f>
        <v>26450412.7166111</v>
      </c>
      <c r="F81" s="162" t="n">
        <f aca="false">central_SIPA_income!I74</f>
        <v>122812.331491618</v>
      </c>
      <c r="G81" s="8" t="n">
        <f aca="false">E81-F81*0.7</f>
        <v>26364444.084567</v>
      </c>
      <c r="H81" s="8"/>
      <c r="I81" s="8"/>
      <c r="J81" s="8" t="n">
        <f aca="false">G81*3.8235866717</f>
        <v>100806737.00853</v>
      </c>
      <c r="K81" s="6"/>
      <c r="L81" s="8"/>
      <c r="M81" s="8" t="n">
        <f aca="false">F81*2.511711692</f>
        <v>308469.168929276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central_SIPA_income!B75</f>
        <v>30661495.2160127</v>
      </c>
      <c r="F82" s="164" t="n">
        <f aca="false">central_SIPA_income!I75</f>
        <v>119795.531531562</v>
      </c>
      <c r="G82" s="67" t="n">
        <f aca="false">E82-F82*0.7</f>
        <v>30577638.3439406</v>
      </c>
      <c r="H82" s="67"/>
      <c r="I82" s="67"/>
      <c r="J82" s="67" t="n">
        <f aca="false">G82*3.8235866717</f>
        <v>116916250.423954</v>
      </c>
      <c r="K82" s="9"/>
      <c r="L82" s="67"/>
      <c r="M82" s="67" t="n">
        <f aca="false">F82*2.511711692</f>
        <v>300891.83719718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central_SIPA_income!B76</f>
        <v>26985002.64676</v>
      </c>
      <c r="F83" s="164" t="n">
        <f aca="false">central_SIPA_income!I76</f>
        <v>119350.947497552</v>
      </c>
      <c r="G83" s="67" t="n">
        <f aca="false">E83-F83*0.7</f>
        <v>26901456.9835117</v>
      </c>
      <c r="H83" s="67"/>
      <c r="I83" s="67"/>
      <c r="J83" s="67" t="n">
        <f aca="false">G83*3.8235866717</f>
        <v>102860052.371466</v>
      </c>
      <c r="K83" s="9"/>
      <c r="L83" s="67"/>
      <c r="M83" s="67" t="n">
        <f aca="false">F83*2.511711692</f>
        <v>299775.170280878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central_SIPA_income!B77</f>
        <v>31114017.8722544</v>
      </c>
      <c r="F84" s="164" t="n">
        <f aca="false">central_SIPA_income!I77</f>
        <v>116504.082557898</v>
      </c>
      <c r="G84" s="67" t="n">
        <f aca="false">E84-F84*0.7</f>
        <v>31032465.0144639</v>
      </c>
      <c r="H84" s="67"/>
      <c r="I84" s="67"/>
      <c r="J84" s="67" t="n">
        <f aca="false">G84*3.8235866717</f>
        <v>118655319.619301</v>
      </c>
      <c r="K84" s="9"/>
      <c r="L84" s="67"/>
      <c r="M84" s="67" t="n">
        <f aca="false">F84*2.511711692</f>
        <v>292624.666326405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central_SIPA_income!B78</f>
        <v>27107506.7073343</v>
      </c>
      <c r="F85" s="162" t="n">
        <f aca="false">central_SIPA_income!I78</f>
        <v>120486.632789859</v>
      </c>
      <c r="G85" s="8" t="n">
        <f aca="false">E85-F85*0.7</f>
        <v>27023166.0643814</v>
      </c>
      <c r="H85" s="8"/>
      <c r="I85" s="8"/>
      <c r="J85" s="8" t="n">
        <f aca="false">G85*3.8235866717</f>
        <v>103325417.590905</v>
      </c>
      <c r="K85" s="6"/>
      <c r="L85" s="8"/>
      <c r="M85" s="8" t="n">
        <f aca="false">F85*2.511711692</f>
        <v>302627.684307999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central_SIPA_income!B79</f>
        <v>31289040.0363297</v>
      </c>
      <c r="F86" s="164" t="n">
        <f aca="false">central_SIPA_income!I79</f>
        <v>115031.360864897</v>
      </c>
      <c r="G86" s="67" t="n">
        <f aca="false">E86-F86*0.7</f>
        <v>31208518.0837243</v>
      </c>
      <c r="H86" s="67"/>
      <c r="I86" s="67"/>
      <c r="J86" s="67" t="n">
        <f aca="false">G86*3.8235866717</f>
        <v>119328473.788437</v>
      </c>
      <c r="K86" s="9"/>
      <c r="L86" s="67"/>
      <c r="M86" s="67" t="n">
        <f aca="false">F86*2.511711692</f>
        <v>288925.614031033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central_SIPA_income!B80</f>
        <v>27466887.1959336</v>
      </c>
      <c r="F87" s="164" t="n">
        <f aca="false">central_SIPA_income!I80</f>
        <v>118984.634006706</v>
      </c>
      <c r="G87" s="67" t="n">
        <f aca="false">E87-F87*0.7</f>
        <v>27383597.9521289</v>
      </c>
      <c r="H87" s="67"/>
      <c r="I87" s="67"/>
      <c r="J87" s="67" t="n">
        <f aca="false">G87*3.8235866717</f>
        <v>104703560.152952</v>
      </c>
      <c r="K87" s="9"/>
      <c r="L87" s="67"/>
      <c r="M87" s="67" t="n">
        <f aca="false">F87*2.511711692</f>
        <v>298855.096402985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central_SIPA_income!B81</f>
        <v>31947240.8448557</v>
      </c>
      <c r="F88" s="164" t="n">
        <f aca="false">central_SIPA_income!I81</f>
        <v>122804.833967881</v>
      </c>
      <c r="G88" s="67" t="n">
        <f aca="false">E88-F88*0.7</f>
        <v>31861277.4610782</v>
      </c>
      <c r="H88" s="67"/>
      <c r="I88" s="67"/>
      <c r="J88" s="67" t="n">
        <f aca="false">G88*3.8235866717</f>
        <v>121824355.843514</v>
      </c>
      <c r="K88" s="9"/>
      <c r="L88" s="67"/>
      <c r="M88" s="67" t="n">
        <f aca="false">F88*2.511711692</f>
        <v>308450.337311247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central_SIPA_income!B82</f>
        <v>27809630.4131669</v>
      </c>
      <c r="F89" s="162" t="n">
        <f aca="false">central_SIPA_income!I82</f>
        <v>123738.819162036</v>
      </c>
      <c r="G89" s="8" t="n">
        <f aca="false">E89-F89*0.7</f>
        <v>27723013.2397535</v>
      </c>
      <c r="H89" s="8"/>
      <c r="I89" s="8"/>
      <c r="J89" s="8" t="n">
        <f aca="false">G89*3.8235866717</f>
        <v>106001343.922884</v>
      </c>
      <c r="K89" s="6"/>
      <c r="L89" s="8"/>
      <c r="M89" s="8" t="n">
        <f aca="false">F89*2.511711692</f>
        <v>310796.23884356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central_SIPA_income!B83</f>
        <v>32154670.5181292</v>
      </c>
      <c r="F90" s="164" t="n">
        <f aca="false">central_SIPA_income!I83</f>
        <v>126099.685484213</v>
      </c>
      <c r="G90" s="67" t="n">
        <f aca="false">E90-F90*0.7</f>
        <v>32066400.7382903</v>
      </c>
      <c r="H90" s="67"/>
      <c r="I90" s="67"/>
      <c r="J90" s="67" t="n">
        <f aca="false">G90*3.8235866717</f>
        <v>122608662.472318</v>
      </c>
      <c r="K90" s="9"/>
      <c r="L90" s="67"/>
      <c r="M90" s="67" t="n">
        <f aca="false">F90*2.511711692</f>
        <v>316726.054388221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central_SIPA_income!B84</f>
        <v>28020819.3724937</v>
      </c>
      <c r="F91" s="164" t="n">
        <f aca="false">central_SIPA_income!I84</f>
        <v>124506.183843957</v>
      </c>
      <c r="G91" s="67" t="n">
        <f aca="false">E91-F91*0.7</f>
        <v>27933665.043803</v>
      </c>
      <c r="H91" s="67"/>
      <c r="I91" s="67"/>
      <c r="J91" s="67" t="n">
        <f aca="false">G91*3.8235866717</f>
        <v>106806789.353217</v>
      </c>
      <c r="K91" s="9"/>
      <c r="L91" s="67"/>
      <c r="M91" s="67" t="n">
        <f aca="false">F91*2.511711692</f>
        <v>312723.637687167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central_SIPA_income!B85</f>
        <v>32489470.586444</v>
      </c>
      <c r="F92" s="164" t="n">
        <f aca="false">central_SIPA_income!I85</f>
        <v>124440.603163888</v>
      </c>
      <c r="G92" s="67" t="n">
        <f aca="false">E92-F92*0.7</f>
        <v>32402362.1642292</v>
      </c>
      <c r="H92" s="67"/>
      <c r="I92" s="67"/>
      <c r="J92" s="67" t="n">
        <f aca="false">G92*3.8235866717</f>
        <v>123893240.102743</v>
      </c>
      <c r="K92" s="9"/>
      <c r="L92" s="67"/>
      <c r="M92" s="67" t="n">
        <f aca="false">F92*2.511711692</f>
        <v>312558.91792627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central_SIPA_income!B86</f>
        <v>28301281.4506499</v>
      </c>
      <c r="F93" s="162" t="n">
        <f aca="false">central_SIPA_income!I86</f>
        <v>126488.028253173</v>
      </c>
      <c r="G93" s="8" t="n">
        <f aca="false">E93-F93*0.7</f>
        <v>28212739.8308727</v>
      </c>
      <c r="H93" s="8"/>
      <c r="I93" s="8"/>
      <c r="J93" s="8" t="n">
        <f aca="false">G93*3.8235866717</f>
        <v>107873855.989465</v>
      </c>
      <c r="K93" s="6"/>
      <c r="L93" s="8"/>
      <c r="M93" s="8" t="n">
        <f aca="false">F93*2.511711692</f>
        <v>317701.45946152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central_SIPA_income!B87</f>
        <v>32589962.8802536</v>
      </c>
      <c r="F94" s="164" t="n">
        <f aca="false">central_SIPA_income!I87</f>
        <v>124193.525298492</v>
      </c>
      <c r="G94" s="67" t="n">
        <f aca="false">E94-F94*0.7</f>
        <v>32503027.4125446</v>
      </c>
      <c r="H94" s="67"/>
      <c r="I94" s="67"/>
      <c r="J94" s="67" t="n">
        <f aca="false">G94*3.8235866717</f>
        <v>124278142.404505</v>
      </c>
      <c r="K94" s="9"/>
      <c r="L94" s="67"/>
      <c r="M94" s="67" t="n">
        <f aca="false">F94*2.511711692</f>
        <v>311938.32956292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central_SIPA_income!B88</f>
        <v>28509292.7743093</v>
      </c>
      <c r="F95" s="164" t="n">
        <f aca="false">central_SIPA_income!I88</f>
        <v>122034.284377687</v>
      </c>
      <c r="G95" s="67" t="n">
        <f aca="false">E95-F95*0.7</f>
        <v>28423868.775245</v>
      </c>
      <c r="H95" s="67"/>
      <c r="I95" s="67"/>
      <c r="J95" s="67" t="n">
        <f aca="false">G95*3.8235866717</f>
        <v>108681125.807176</v>
      </c>
      <c r="K95" s="9"/>
      <c r="L95" s="67"/>
      <c r="M95" s="67" t="n">
        <f aca="false">F95*2.511711692</f>
        <v>306514.93889629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central_SIPA_income!B89</f>
        <v>32853116.5776664</v>
      </c>
      <c r="F96" s="164" t="n">
        <f aca="false">central_SIPA_income!I89</f>
        <v>122432.873921674</v>
      </c>
      <c r="G96" s="67" t="n">
        <f aca="false">E96-F96*0.7</f>
        <v>32767413.5659212</v>
      </c>
      <c r="H96" s="67"/>
      <c r="I96" s="67"/>
      <c r="J96" s="67" t="n">
        <f aca="false">G96*3.8235866717</f>
        <v>125289045.776738</v>
      </c>
      <c r="K96" s="9"/>
      <c r="L96" s="67"/>
      <c r="M96" s="67" t="n">
        <f aca="false">F96*2.511711692</f>
        <v>307516.08091423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central_SIPA_income!B90</f>
        <v>28796132.0028851</v>
      </c>
      <c r="F97" s="162" t="n">
        <f aca="false">central_SIPA_income!I90</f>
        <v>126521.746616525</v>
      </c>
      <c r="G97" s="8" t="n">
        <f aca="false">E97-F97*0.7</f>
        <v>28707566.7802535</v>
      </c>
      <c r="H97" s="8"/>
      <c r="I97" s="8"/>
      <c r="J97" s="8" t="n">
        <f aca="false">G97*3.8235866717</f>
        <v>109765869.717915</v>
      </c>
      <c r="K97" s="6"/>
      <c r="L97" s="8"/>
      <c r="M97" s="8" t="n">
        <f aca="false">F97*2.511711692</f>
        <v>317786.150268988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central_SIPA_income!B91</f>
        <v>33426202.8217582</v>
      </c>
      <c r="F98" s="164" t="n">
        <f aca="false">central_SIPA_income!I91</f>
        <v>125103.056972392</v>
      </c>
      <c r="G98" s="67" t="n">
        <f aca="false">E98-F98*0.7</f>
        <v>33338630.6818775</v>
      </c>
      <c r="H98" s="67"/>
      <c r="I98" s="67"/>
      <c r="J98" s="67" t="n">
        <f aca="false">G98*3.8235866717</f>
        <v>127473143.927956</v>
      </c>
      <c r="K98" s="9"/>
      <c r="L98" s="67"/>
      <c r="M98" s="67" t="n">
        <f aca="false">F98*2.511711692</f>
        <v>314222.810902498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central_SIPA_income!B92</f>
        <v>29159005.6912882</v>
      </c>
      <c r="F99" s="164" t="n">
        <f aca="false">central_SIPA_income!I92</f>
        <v>127969.58411758</v>
      </c>
      <c r="G99" s="67" t="n">
        <f aca="false">E99-F99*0.7</f>
        <v>29069426.9824059</v>
      </c>
      <c r="H99" s="67"/>
      <c r="I99" s="67"/>
      <c r="J99" s="67" t="n">
        <f aca="false">G99*3.8235866717</f>
        <v>111149473.563884</v>
      </c>
      <c r="K99" s="9"/>
      <c r="L99" s="67"/>
      <c r="M99" s="67" t="n">
        <f aca="false">F99*2.511711692</f>
        <v>321422.700648504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central_SIPA_income!B93</f>
        <v>33603899.5373342</v>
      </c>
      <c r="F100" s="164" t="n">
        <f aca="false">central_SIPA_income!I93</f>
        <v>128677.530520903</v>
      </c>
      <c r="G100" s="67" t="n">
        <f aca="false">E100-F100*0.7</f>
        <v>33513825.2659696</v>
      </c>
      <c r="H100" s="67"/>
      <c r="I100" s="67"/>
      <c r="J100" s="67" t="n">
        <f aca="false">G100*3.8235866717</f>
        <v>128143015.604644</v>
      </c>
      <c r="K100" s="9"/>
      <c r="L100" s="67"/>
      <c r="M100" s="67" t="n">
        <f aca="false">F100*2.511711692</f>
        <v>323200.85790704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central_SIPA_income!B94</f>
        <v>29551712.0315201</v>
      </c>
      <c r="F101" s="162" t="n">
        <f aca="false">central_SIPA_income!I94</f>
        <v>125583.456620022</v>
      </c>
      <c r="G101" s="8" t="n">
        <f aca="false">E101-F101*0.7</f>
        <v>29463803.6118861</v>
      </c>
      <c r="H101" s="8"/>
      <c r="I101" s="8"/>
      <c r="J101" s="8" t="n">
        <f aca="false">G101*3.8235866717</f>
        <v>112657406.787994</v>
      </c>
      <c r="K101" s="6"/>
      <c r="L101" s="8"/>
      <c r="M101" s="8" t="n">
        <f aca="false">F101*2.511711692</f>
        <v>315429.436314285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central_SIPA_income!B95</f>
        <v>34235399.4777243</v>
      </c>
      <c r="F102" s="164" t="n">
        <f aca="false">central_SIPA_income!I95</f>
        <v>118297.089975859</v>
      </c>
      <c r="G102" s="67" t="n">
        <f aca="false">E102-F102*0.7</f>
        <v>34152591.5147412</v>
      </c>
      <c r="H102" s="67"/>
      <c r="I102" s="67"/>
      <c r="J102" s="67" t="n">
        <f aca="false">G102*3.8235866717</f>
        <v>130585393.719779</v>
      </c>
      <c r="K102" s="9"/>
      <c r="L102" s="67"/>
      <c r="M102" s="67" t="n">
        <f aca="false">F102*2.511711692</f>
        <v>297128.184021941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central_SIPA_income!B96</f>
        <v>29831025.3838153</v>
      </c>
      <c r="F103" s="164" t="n">
        <f aca="false">central_SIPA_income!I96</f>
        <v>119907.446467237</v>
      </c>
      <c r="G103" s="67" t="n">
        <f aca="false">E103-F103*0.7</f>
        <v>29747090.1712882</v>
      </c>
      <c r="H103" s="67"/>
      <c r="I103" s="67"/>
      <c r="J103" s="67" t="n">
        <f aca="false">G103*3.8235866717</f>
        <v>113740577.500796</v>
      </c>
      <c r="K103" s="9"/>
      <c r="L103" s="67"/>
      <c r="M103" s="67" t="n">
        <f aca="false">F103*2.511711692</f>
        <v>301172.935249624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central_SIPA_income!B97</f>
        <v>34389872.0111508</v>
      </c>
      <c r="F104" s="164" t="n">
        <f aca="false">central_SIPA_income!I97</f>
        <v>126191.944354897</v>
      </c>
      <c r="G104" s="67" t="n">
        <f aca="false">E104-F104*0.7</f>
        <v>34301537.6501024</v>
      </c>
      <c r="H104" s="67"/>
      <c r="I104" s="67"/>
      <c r="J104" s="67" t="n">
        <f aca="false">G104*3.8235866717</f>
        <v>131154902.177747</v>
      </c>
      <c r="K104" s="9"/>
      <c r="L104" s="67"/>
      <c r="M104" s="67" t="n">
        <f aca="false">F104*2.511711692</f>
        <v>316957.782072409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central_SIPA_income!B98</f>
        <v>30245837.9285029</v>
      </c>
      <c r="F105" s="162" t="n">
        <f aca="false">central_SIPA_income!I98</f>
        <v>127122.676103301</v>
      </c>
      <c r="G105" s="8" t="n">
        <f aca="false">E105-F105*0.7</f>
        <v>30156852.0552306</v>
      </c>
      <c r="H105" s="8"/>
      <c r="I105" s="8"/>
      <c r="J105" s="8" t="n">
        <f aca="false">G105*3.8235866717</f>
        <v>115307337.578809</v>
      </c>
      <c r="K105" s="6"/>
      <c r="L105" s="8"/>
      <c r="M105" s="8" t="n">
        <f aca="false">F105*2.511711692</f>
        <v>319295.51188699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central_SIPA_income!B99</f>
        <v>35047352.8468711</v>
      </c>
      <c r="F106" s="164" t="n">
        <f aca="false">central_SIPA_income!I99</f>
        <v>125643.869872596</v>
      </c>
      <c r="G106" s="67" t="n">
        <f aca="false">E106-F106*0.7</f>
        <v>34959402.1379603</v>
      </c>
      <c r="H106" s="67"/>
      <c r="I106" s="67"/>
      <c r="J106" s="67" t="n">
        <f aca="false">G106*3.8235866717</f>
        <v>133670304.065305</v>
      </c>
      <c r="K106" s="9"/>
      <c r="L106" s="67"/>
      <c r="M106" s="67" t="n">
        <f aca="false">F106*2.511711692</f>
        <v>315581.176987126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central_SIPA_income!B100</f>
        <v>30682759.0796263</v>
      </c>
      <c r="F107" s="164" t="n">
        <f aca="false">central_SIPA_income!I100</f>
        <v>121932.868946296</v>
      </c>
      <c r="G107" s="67" t="n">
        <f aca="false">E107-F107*0.7</f>
        <v>30597406.0713639</v>
      </c>
      <c r="H107" s="67"/>
      <c r="I107" s="67"/>
      <c r="J107" s="67" t="n">
        <f aca="false">G107*3.8235866717</f>
        <v>116991834.04306</v>
      </c>
      <c r="K107" s="9"/>
      <c r="L107" s="67"/>
      <c r="M107" s="67" t="n">
        <f aca="false">F107*2.511711692</f>
        <v>306260.212571516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central_SIPA_income!B101</f>
        <v>35355439.0162499</v>
      </c>
      <c r="F108" s="164" t="n">
        <f aca="false">central_SIPA_income!I101</f>
        <v>129022.851135917</v>
      </c>
      <c r="G108" s="67" t="n">
        <f aca="false">E108-F108*0.7</f>
        <v>35265123.0204547</v>
      </c>
      <c r="H108" s="67"/>
      <c r="I108" s="67"/>
      <c r="J108" s="67" t="n">
        <f aca="false">G108*3.8235866717</f>
        <v>134839254.356872</v>
      </c>
      <c r="K108" s="9"/>
      <c r="L108" s="67"/>
      <c r="M108" s="67" t="n">
        <f aca="false">F108*2.511711692</f>
        <v>324068.203733259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central_SIPA_income!B102</f>
        <v>30845167.039408</v>
      </c>
      <c r="F109" s="162" t="n">
        <f aca="false">central_SIPA_income!I102</f>
        <v>126989.830097738</v>
      </c>
      <c r="G109" s="8" t="n">
        <f aca="false">E109-F109*0.7</f>
        <v>30756274.1583396</v>
      </c>
      <c r="H109" s="8"/>
      <c r="I109" s="8"/>
      <c r="J109" s="8" t="n">
        <f aca="false">G109*3.8235866717</f>
        <v>117599279.942979</v>
      </c>
      <c r="K109" s="6"/>
      <c r="L109" s="8"/>
      <c r="M109" s="8" t="n">
        <f aca="false">F109*2.511711692</f>
        <v>318961.841021583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central_SIPA_income!B103</f>
        <v>35741827.8759533</v>
      </c>
      <c r="F110" s="164" t="n">
        <f aca="false">central_SIPA_income!I103</f>
        <v>124728.918305837</v>
      </c>
      <c r="G110" s="67" t="n">
        <f aca="false">E110-F110*0.7</f>
        <v>35654517.6331392</v>
      </c>
      <c r="H110" s="67"/>
      <c r="I110" s="67"/>
      <c r="J110" s="67" t="n">
        <f aca="false">G110*3.8235866717</f>
        <v>136328138.407964</v>
      </c>
      <c r="K110" s="9"/>
      <c r="L110" s="67"/>
      <c r="M110" s="67" t="n">
        <f aca="false">F110*2.511711692</f>
        <v>313283.082439283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central_SIPA_income!B104</f>
        <v>31218033.9154134</v>
      </c>
      <c r="F111" s="164" t="n">
        <f aca="false">central_SIPA_income!I104</f>
        <v>125566.560622517</v>
      </c>
      <c r="G111" s="67" t="n">
        <f aca="false">E111-F111*0.7</f>
        <v>31130137.3229777</v>
      </c>
      <c r="H111" s="67"/>
      <c r="I111" s="67"/>
      <c r="J111" s="67" t="n">
        <f aca="false">G111*3.8235866717</f>
        <v>119028778.156328</v>
      </c>
      <c r="K111" s="9"/>
      <c r="L111" s="67"/>
      <c r="M111" s="67" t="n">
        <f aca="false">F111*2.511711692</f>
        <v>315386.998439802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central_SIPA_income!B105</f>
        <v>36054241.1529573</v>
      </c>
      <c r="F112" s="164" t="n">
        <f aca="false">central_SIPA_income!I105</f>
        <v>125226.032444077</v>
      </c>
      <c r="G112" s="67" t="n">
        <f aca="false">E112-F112*0.7</f>
        <v>35966582.9302465</v>
      </c>
      <c r="H112" s="67"/>
      <c r="I112" s="67"/>
      <c r="J112" s="67" t="n">
        <f aca="false">G112*3.8235866717</f>
        <v>137521347.118683</v>
      </c>
      <c r="K112" s="9"/>
      <c r="L112" s="67"/>
      <c r="M112" s="67" t="n">
        <f aca="false">F112*2.511711692</f>
        <v>314531.68983256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81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low_SIPA_income!B2</f>
        <v>18000510.6188669</v>
      </c>
      <c r="F9" s="162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4" t="n">
        <f aca="false">low_SIPA_income!B3</f>
        <v>22157499.2341788</v>
      </c>
      <c r="F10" s="164" t="n">
        <f aca="false">low_SIPA_income!I3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4" t="n">
        <f aca="false">low_SIPA_income!B4</f>
        <v>20233959.3615849</v>
      </c>
      <c r="F11" s="164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4" t="n">
        <f aca="false">low_SIPA_income!B5</f>
        <v>23711099.340712</v>
      </c>
      <c r="F12" s="164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low_SIPA_income!B6</f>
        <v>19318558.8094962</v>
      </c>
      <c r="F13" s="162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low_SIPA_income!B7</f>
        <v>22035975.6793422</v>
      </c>
      <c r="F14" s="164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low_SIPA_income!B8</f>
        <v>19225382.5714869</v>
      </c>
      <c r="F15" s="164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low_SIPA_income!B9</f>
        <v>22564836.9054479</v>
      </c>
      <c r="F16" s="164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low_SIPA_income!B10</f>
        <v>19510720.9348717</v>
      </c>
      <c r="F17" s="162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low_SIPA_income!B11</f>
        <v>23339052.656364</v>
      </c>
      <c r="F18" s="164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low_SIPA_income!B12</f>
        <v>20676340.3358436</v>
      </c>
      <c r="F19" s="164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low_SIPA_income!B13</f>
        <v>24442783.390504</v>
      </c>
      <c r="F20" s="164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low_SIPA_income!B14</f>
        <v>19425279.3963776</v>
      </c>
      <c r="F21" s="162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low_SIPA_income!B15</f>
        <v>22128007.929654</v>
      </c>
      <c r="F22" s="164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low_SIPA_income!B16</f>
        <v>18144968.4047922</v>
      </c>
      <c r="F23" s="164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low_SIPA_income!B17</f>
        <v>19836641.3035061</v>
      </c>
      <c r="F24" s="164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low_SIPA_income!B18</f>
        <v>15838280.4823216</v>
      </c>
      <c r="F25" s="162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low_SIPA_income!B19</f>
        <v>18778360.1188109</v>
      </c>
      <c r="F26" s="164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low_SIPA_income!B20</f>
        <v>15860188.8718915</v>
      </c>
      <c r="F27" s="164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low_SIPA_income!B21</f>
        <v>18033791.0681253</v>
      </c>
      <c r="F28" s="164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low_SIPA_income!B22</f>
        <v>16523403.45029</v>
      </c>
      <c r="F29" s="162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low_SIPA_income!B23</f>
        <v>18702925.9901357</v>
      </c>
      <c r="F30" s="164" t="n">
        <f aca="false">low_SIPA_income!I23</f>
        <v>84640.6357602489</v>
      </c>
      <c r="G30" s="67" t="n">
        <f aca="false">E30-F30*0.7</f>
        <v>18643677.5451035</v>
      </c>
      <c r="H30" s="67"/>
      <c r="I30" s="67"/>
      <c r="J30" s="67" t="n">
        <f aca="false">G30*3.8235866717</f>
        <v>71285716.9729305</v>
      </c>
      <c r="K30" s="9"/>
      <c r="L30" s="67"/>
      <c r="M30" s="67" t="n">
        <f aca="false">F30*2.511711692</f>
        <v>212592.87445733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low_SIPA_income!B24</f>
        <v>15826606.5103571</v>
      </c>
      <c r="F31" s="164" t="n">
        <f aca="false">low_SIPA_income!I24</f>
        <v>85726.782276765</v>
      </c>
      <c r="G31" s="67" t="n">
        <f aca="false">E31-F31*0.7</f>
        <v>15766597.7627633</v>
      </c>
      <c r="H31" s="67"/>
      <c r="I31" s="67"/>
      <c r="J31" s="67" t="n">
        <f aca="false">G31*3.8235866717</f>
        <v>60284953.0637569</v>
      </c>
      <c r="K31" s="9"/>
      <c r="L31" s="67"/>
      <c r="M31" s="67" t="n">
        <f aca="false">F31*2.511711692</f>
        <v>215320.961362089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low_SIPA_income!B25</f>
        <v>18394913.0863761</v>
      </c>
      <c r="F32" s="164" t="n">
        <f aca="false">low_SIPA_income!I25</f>
        <v>88419.1601077852</v>
      </c>
      <c r="G32" s="67" t="n">
        <f aca="false">E32-F32*0.7</f>
        <v>18333019.6743007</v>
      </c>
      <c r="H32" s="67"/>
      <c r="I32" s="67"/>
      <c r="J32" s="67" t="n">
        <f aca="false">G32*3.8235866717</f>
        <v>70097889.67867</v>
      </c>
      <c r="K32" s="9"/>
      <c r="L32" s="67"/>
      <c r="M32" s="67" t="n">
        <f aca="false">F32*2.511711692</f>
        <v>222083.438239544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low_SIPA_income!B26</f>
        <v>16127336.9023711</v>
      </c>
      <c r="F33" s="162" t="n">
        <f aca="false">low_SIPA_income!I26</f>
        <v>93004.0482676771</v>
      </c>
      <c r="G33" s="8" t="n">
        <f aca="false">E33-F33*0.7</f>
        <v>16062234.0685838</v>
      </c>
      <c r="H33" s="8"/>
      <c r="I33" s="8"/>
      <c r="J33" s="8" t="n">
        <f aca="false">G33*3.8235866717</f>
        <v>61415344.1023626</v>
      </c>
      <c r="K33" s="6"/>
      <c r="L33" s="8"/>
      <c r="M33" s="8" t="n">
        <f aca="false">F33*2.511711692</f>
        <v>233599.355437257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low_SIPA_income!B27</f>
        <v>18929845.3408574</v>
      </c>
      <c r="F34" s="164" t="n">
        <f aca="false">low_SIPA_income!I27</f>
        <v>93380.0082508086</v>
      </c>
      <c r="G34" s="67" t="n">
        <f aca="false">E34-F34*0.7</f>
        <v>18864479.3350819</v>
      </c>
      <c r="H34" s="67"/>
      <c r="I34" s="67"/>
      <c r="J34" s="67" t="n">
        <f aca="false">G34*3.8235866717</f>
        <v>72129971.7541791</v>
      </c>
      <c r="K34" s="9"/>
      <c r="L34" s="67"/>
      <c r="M34" s="67" t="n">
        <f aca="false">F34*2.511711692</f>
        <v>234543.658522612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low_SIPA_income!B28</f>
        <v>16631807.242632</v>
      </c>
      <c r="F35" s="164" t="n">
        <f aca="false">low_SIPA_income!I28</f>
        <v>100003.484148405</v>
      </c>
      <c r="G35" s="67" t="n">
        <f aca="false">E35-F35*0.7</f>
        <v>16561804.8037281</v>
      </c>
      <c r="H35" s="67"/>
      <c r="I35" s="67"/>
      <c r="J35" s="67" t="n">
        <f aca="false">G35*3.8235866717</f>
        <v>63325496.1068319</v>
      </c>
      <c r="K35" s="9"/>
      <c r="L35" s="67"/>
      <c r="M35" s="67" t="n">
        <f aca="false">F35*2.511711692</f>
        <v>251179.920376286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low_SIPA_income!B29</f>
        <v>19622670.0481446</v>
      </c>
      <c r="F36" s="164" t="n">
        <f aca="false">low_SIPA_income!I29</f>
        <v>99686.7628445918</v>
      </c>
      <c r="G36" s="67" t="n">
        <f aca="false">E36-F36*0.7</f>
        <v>19552889.3141534</v>
      </c>
      <c r="H36" s="67"/>
      <c r="I36" s="67"/>
      <c r="J36" s="67" t="n">
        <f aca="false">G36*3.8235866717</f>
        <v>74762166.9748222</v>
      </c>
      <c r="K36" s="9"/>
      <c r="L36" s="67"/>
      <c r="M36" s="67" t="n">
        <f aca="false">F36*2.511711692</f>
        <v>250384.407774392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low_SIPA_income!B30</f>
        <v>17337506.2833113</v>
      </c>
      <c r="F37" s="162" t="n">
        <f aca="false">low_SIPA_income!I30</f>
        <v>99986.6517842637</v>
      </c>
      <c r="G37" s="8" t="n">
        <f aca="false">E37-F37*0.7</f>
        <v>17267515.6270623</v>
      </c>
      <c r="H37" s="8"/>
      <c r="I37" s="8"/>
      <c r="J37" s="8" t="n">
        <f aca="false">G37*3.8235866717</f>
        <v>66023842.605007</v>
      </c>
      <c r="K37" s="6"/>
      <c r="L37" s="8"/>
      <c r="M37" s="8" t="n">
        <f aca="false">F37*2.511711692</f>
        <v>251137.642330468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low_SIPA_income!B31</f>
        <v>20187180.4973604</v>
      </c>
      <c r="F38" s="164" t="n">
        <f aca="false">low_SIPA_income!I31</f>
        <v>96123.6900807371</v>
      </c>
      <c r="G38" s="67" t="n">
        <f aca="false">E38-F38*0.7</f>
        <v>20119893.9143038</v>
      </c>
      <c r="H38" s="67"/>
      <c r="I38" s="67"/>
      <c r="J38" s="67" t="n">
        <f aca="false">G38*3.8235866717</f>
        <v>76930158.2067501</v>
      </c>
      <c r="K38" s="9"/>
      <c r="L38" s="67"/>
      <c r="M38" s="67" t="n">
        <f aca="false">F38*2.511711692</f>
        <v>241434.996253972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low_SIPA_income!B32</f>
        <v>17564959.8921843</v>
      </c>
      <c r="F39" s="164" t="n">
        <f aca="false">low_SIPA_income!I32</f>
        <v>99380.1053353764</v>
      </c>
      <c r="G39" s="67" t="n">
        <f aca="false">E39-F39*0.7</f>
        <v>17495393.8184495</v>
      </c>
      <c r="H39" s="67"/>
      <c r="I39" s="67"/>
      <c r="J39" s="67" t="n">
        <f aca="false">G39*3.8235866717</f>
        <v>66895154.6203661</v>
      </c>
      <c r="K39" s="9"/>
      <c r="L39" s="67"/>
      <c r="M39" s="67" t="n">
        <f aca="false">F39*2.511711692</f>
        <v>249614.172523056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low_SIPA_income!B33</f>
        <v>20554966.0385838</v>
      </c>
      <c r="F40" s="164" t="n">
        <f aca="false">low_SIPA_income!I33</f>
        <v>95926.170601924</v>
      </c>
      <c r="G40" s="67" t="n">
        <f aca="false">E40-F40*0.7</f>
        <v>20487817.7191625</v>
      </c>
      <c r="H40" s="67"/>
      <c r="I40" s="67"/>
      <c r="J40" s="67" t="n">
        <f aca="false">G40*3.8235866717</f>
        <v>78336946.7632087</v>
      </c>
      <c r="K40" s="9"/>
      <c r="L40" s="67"/>
      <c r="M40" s="67" t="n">
        <f aca="false">F40*2.511711692</f>
        <v>240938.884269639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low_SIPA_income!B34</f>
        <v>17706305.0696561</v>
      </c>
      <c r="F41" s="162" t="n">
        <f aca="false">low_SIPA_income!I34</f>
        <v>100247.26669489</v>
      </c>
      <c r="G41" s="8" t="n">
        <f aca="false">E41-F41*0.7</f>
        <v>17636131.9829697</v>
      </c>
      <c r="H41" s="8"/>
      <c r="I41" s="8"/>
      <c r="J41" s="8" t="n">
        <f aca="false">G41*3.8235866717</f>
        <v>67433279.190425</v>
      </c>
      <c r="K41" s="6"/>
      <c r="L41" s="8"/>
      <c r="M41" s="8" t="n">
        <f aca="false">F41*2.511711692</f>
        <v>251792.231848597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low_SIPA_income!B35</f>
        <v>20708582.9706672</v>
      </c>
      <c r="F42" s="164" t="n">
        <f aca="false">low_SIPA_income!I35</f>
        <v>98744.796692593</v>
      </c>
      <c r="G42" s="67" t="n">
        <f aca="false">E42-F42*0.7</f>
        <v>20639461.6129824</v>
      </c>
      <c r="H42" s="67"/>
      <c r="I42" s="67"/>
      <c r="J42" s="67" t="n">
        <f aca="false">G42*3.8235866717</f>
        <v>78916770.3344633</v>
      </c>
      <c r="K42" s="9"/>
      <c r="L42" s="67"/>
      <c r="M42" s="67" t="n">
        <f aca="false">F42*2.511711692</f>
        <v>248018.460376949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low_SIPA_income!B36</f>
        <v>18038628.7032864</v>
      </c>
      <c r="F43" s="164" t="n">
        <f aca="false">low_SIPA_income!I36</f>
        <v>102338.121891648</v>
      </c>
      <c r="G43" s="67" t="n">
        <f aca="false">E43-F43*0.7</f>
        <v>17966992.0179622</v>
      </c>
      <c r="H43" s="67"/>
      <c r="I43" s="67"/>
      <c r="J43" s="67" t="n">
        <f aca="false">G43*3.8235866717</f>
        <v>68698351.2104207</v>
      </c>
      <c r="K43" s="9"/>
      <c r="L43" s="67"/>
      <c r="M43" s="67" t="n">
        <f aca="false">F43*2.511711692</f>
        <v>257043.857292573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low_SIPA_income!B37</f>
        <v>21117769.3207688</v>
      </c>
      <c r="F44" s="164" t="n">
        <f aca="false">low_SIPA_income!I37</f>
        <v>99856.8808116054</v>
      </c>
      <c r="G44" s="67" t="n">
        <f aca="false">E44-F44*0.7</f>
        <v>21047869.5042007</v>
      </c>
      <c r="H44" s="67"/>
      <c r="I44" s="67"/>
      <c r="J44" s="67" t="n">
        <f aca="false">G44*3.8235866717</f>
        <v>80478353.3039428</v>
      </c>
      <c r="K44" s="9"/>
      <c r="L44" s="67"/>
      <c r="M44" s="67" t="n">
        <f aca="false">F44*2.511711692</f>
        <v>250811.69506116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low_SIPA_income!B38</f>
        <v>18480063.366516</v>
      </c>
      <c r="F45" s="162" t="n">
        <f aca="false">low_SIPA_income!I38</f>
        <v>98783.7149819143</v>
      </c>
      <c r="G45" s="8" t="n">
        <f aca="false">E45-F45*0.7</f>
        <v>18410914.7660287</v>
      </c>
      <c r="H45" s="8"/>
      <c r="I45" s="8"/>
      <c r="J45" s="8" t="n">
        <f aca="false">G45*3.8235866717</f>
        <v>70395728.313192</v>
      </c>
      <c r="K45" s="6"/>
      <c r="L45" s="8"/>
      <c r="M45" s="8" t="n">
        <f aca="false">F45*2.511711692</f>
        <v>248116.21189927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low_SIPA_income!B39</f>
        <v>21490702.9664139</v>
      </c>
      <c r="F46" s="164" t="n">
        <f aca="false">low_SIPA_income!I39</f>
        <v>100078.050311083</v>
      </c>
      <c r="G46" s="67" t="n">
        <f aca="false">E46-F46*0.7</f>
        <v>21420648.3311962</v>
      </c>
      <c r="H46" s="67"/>
      <c r="I46" s="67"/>
      <c r="J46" s="67" t="n">
        <f aca="false">G46*3.8235866717</f>
        <v>81903705.4583345</v>
      </c>
      <c r="K46" s="9"/>
      <c r="L46" s="67"/>
      <c r="M46" s="67" t="n">
        <f aca="false">F46*2.511711692</f>
        <v>251367.209078911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low_SIPA_income!B40</f>
        <v>18615414.4596522</v>
      </c>
      <c r="F47" s="164" t="n">
        <f aca="false">low_SIPA_income!I40</f>
        <v>100072.253915458</v>
      </c>
      <c r="G47" s="67" t="n">
        <f aca="false">E47-F47*0.7</f>
        <v>18545363.8819114</v>
      </c>
      <c r="H47" s="67"/>
      <c r="I47" s="67"/>
      <c r="J47" s="67" t="n">
        <f aca="false">G47*3.8235866717</f>
        <v>70909806.160703</v>
      </c>
      <c r="K47" s="9"/>
      <c r="L47" s="67"/>
      <c r="M47" s="67" t="n">
        <f aca="false">F47*2.511711692</f>
        <v>251352.650204249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low_SIPA_income!B41</f>
        <v>21652368.9651153</v>
      </c>
      <c r="F48" s="164" t="n">
        <f aca="false">low_SIPA_income!I41</f>
        <v>98696.7130816471</v>
      </c>
      <c r="G48" s="67" t="n">
        <f aca="false">E48-F48*0.7</f>
        <v>21583281.2659581</v>
      </c>
      <c r="H48" s="67"/>
      <c r="I48" s="67"/>
      <c r="J48" s="67" t="n">
        <f aca="false">G48*3.8235866717</f>
        <v>82525546.5800698</v>
      </c>
      <c r="K48" s="9"/>
      <c r="L48" s="67"/>
      <c r="M48" s="67" t="n">
        <f aca="false">F48*2.511711692</f>
        <v>247897.688209142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low_SIPA_income!B42</f>
        <v>18980072.0344396</v>
      </c>
      <c r="F49" s="162" t="n">
        <f aca="false">low_SIPA_income!I42</f>
        <v>100144.005266212</v>
      </c>
      <c r="G49" s="8" t="n">
        <f aca="false">E49-F49*0.7</f>
        <v>18909971.2307533</v>
      </c>
      <c r="H49" s="8"/>
      <c r="I49" s="8"/>
      <c r="J49" s="8" t="n">
        <f aca="false">G49*3.8235866717</f>
        <v>72303913.9601387</v>
      </c>
      <c r="K49" s="6"/>
      <c r="L49" s="8"/>
      <c r="M49" s="8" t="n">
        <f aca="false">F49*2.511711692</f>
        <v>251532.868910854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low_SIPA_income!B43</f>
        <v>21949509.4768585</v>
      </c>
      <c r="F50" s="164" t="n">
        <f aca="false">low_SIPA_income!I43</f>
        <v>99894.7638762023</v>
      </c>
      <c r="G50" s="67" t="n">
        <f aca="false">E50-F50*0.7</f>
        <v>21879583.1421451</v>
      </c>
      <c r="H50" s="67"/>
      <c r="I50" s="67"/>
      <c r="J50" s="67" t="n">
        <f aca="false">G50*3.8235866717</f>
        <v>83658482.4846581</v>
      </c>
      <c r="K50" s="9"/>
      <c r="L50" s="67"/>
      <c r="M50" s="67" t="n">
        <f aca="false">F50*2.511711692</f>
        <v>250906.846397436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low_SIPA_income!B44</f>
        <v>19206203.369091</v>
      </c>
      <c r="F51" s="164" t="n">
        <f aca="false">low_SIPA_income!I44</f>
        <v>104508.034676867</v>
      </c>
      <c r="G51" s="67" t="n">
        <f aca="false">E51-F51*0.7</f>
        <v>19133047.7448172</v>
      </c>
      <c r="H51" s="67"/>
      <c r="I51" s="67"/>
      <c r="J51" s="67" t="n">
        <f aca="false">G51*3.8235866717</f>
        <v>73156866.3460827</v>
      </c>
      <c r="K51" s="9"/>
      <c r="L51" s="67"/>
      <c r="M51" s="67" t="n">
        <f aca="false">F51*2.511711692</f>
        <v>262494.052605827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low_SIPA_income!B45</f>
        <v>22421860.9493477</v>
      </c>
      <c r="F52" s="164" t="n">
        <f aca="false">low_SIPA_income!I45</f>
        <v>103048.178874885</v>
      </c>
      <c r="G52" s="67" t="n">
        <f aca="false">E52-F52*0.7</f>
        <v>22349727.2241352</v>
      </c>
      <c r="H52" s="67"/>
      <c r="I52" s="67"/>
      <c r="J52" s="67" t="n">
        <f aca="false">G52*3.8235866717</f>
        <v>85456119.1303342</v>
      </c>
      <c r="K52" s="9"/>
      <c r="L52" s="67"/>
      <c r="M52" s="67" t="n">
        <f aca="false">F52*2.511711692</f>
        <v>258827.315719355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low_SIPA_income!B46</f>
        <v>19726377.3337059</v>
      </c>
      <c r="F53" s="162" t="n">
        <f aca="false">low_SIPA_income!I46</f>
        <v>103180.438031065</v>
      </c>
      <c r="G53" s="8" t="n">
        <f aca="false">E53-F53*0.7</f>
        <v>19654151.0270842</v>
      </c>
      <c r="H53" s="8"/>
      <c r="I53" s="8"/>
      <c r="J53" s="8" t="n">
        <f aca="false">G53*3.8235866717</f>
        <v>75149349.9107379</v>
      </c>
      <c r="K53" s="6"/>
      <c r="L53" s="8"/>
      <c r="M53" s="8" t="n">
        <f aca="false">F53*2.511711692</f>
        <v>259159.512588307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low_SIPA_income!B47</f>
        <v>23000209.2852728</v>
      </c>
      <c r="F54" s="164" t="n">
        <f aca="false">low_SIPA_income!I47</f>
        <v>99804.5687540977</v>
      </c>
      <c r="G54" s="67" t="n">
        <f aca="false">E54-F54*0.7</f>
        <v>22930346.087145</v>
      </c>
      <c r="H54" s="67"/>
      <c r="I54" s="67"/>
      <c r="J54" s="67" t="n">
        <f aca="false">G54*3.8235866717</f>
        <v>87676165.6762758</v>
      </c>
      <c r="K54" s="9"/>
      <c r="L54" s="67"/>
      <c r="M54" s="67" t="n">
        <f aca="false">F54*2.511711692</f>
        <v>250680.302254685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low_SIPA_income!B48</f>
        <v>20128421.7963756</v>
      </c>
      <c r="F55" s="164" t="n">
        <f aca="false">low_SIPA_income!I48</f>
        <v>97927.2099772925</v>
      </c>
      <c r="G55" s="67" t="n">
        <f aca="false">E55-F55*0.7</f>
        <v>20059872.7493915</v>
      </c>
      <c r="H55" s="67"/>
      <c r="I55" s="67"/>
      <c r="J55" s="67" t="n">
        <f aca="false">G55*3.8235866717</f>
        <v>76700662.0805712</v>
      </c>
      <c r="K55" s="9"/>
      <c r="L55" s="67"/>
      <c r="M55" s="67" t="n">
        <f aca="false">F55*2.511711692</f>
        <v>245964.918264905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low_SIPA_income!B49</f>
        <v>23091529.4233703</v>
      </c>
      <c r="F56" s="164" t="n">
        <f aca="false">low_SIPA_income!I49</f>
        <v>100679.62390016</v>
      </c>
      <c r="G56" s="67" t="n">
        <f aca="false">E56-F56*0.7</f>
        <v>23021053.6866402</v>
      </c>
      <c r="H56" s="67"/>
      <c r="I56" s="67"/>
      <c r="J56" s="67" t="n">
        <f aca="false">G56*3.8235866717</f>
        <v>88022994.0447275</v>
      </c>
      <c r="K56" s="9"/>
      <c r="L56" s="67"/>
      <c r="M56" s="67" t="n">
        <f aca="false">F56*2.511711692</f>
        <v>252878.188496194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low_SIPA_income!B50</f>
        <v>20218013.0698585</v>
      </c>
      <c r="F57" s="162" t="n">
        <f aca="false">low_SIPA_income!I50</f>
        <v>100142.523872096</v>
      </c>
      <c r="G57" s="8" t="n">
        <f aca="false">E57-F57*0.7</f>
        <v>20147913.3031481</v>
      </c>
      <c r="H57" s="8"/>
      <c r="I57" s="8"/>
      <c r="J57" s="8" t="n">
        <f aca="false">G57*3.8235866717</f>
        <v>77037292.7684841</v>
      </c>
      <c r="K57" s="6"/>
      <c r="L57" s="8"/>
      <c r="M57" s="8" t="n">
        <f aca="false">F57*2.511711692</f>
        <v>251529.148075933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low_SIPA_income!B51</f>
        <v>23250739.9883883</v>
      </c>
      <c r="F58" s="164" t="n">
        <f aca="false">low_SIPA_income!I51</f>
        <v>100030.892771855</v>
      </c>
      <c r="G58" s="67" t="n">
        <f aca="false">E58-F58*0.7</f>
        <v>23180718.363448</v>
      </c>
      <c r="H58" s="67"/>
      <c r="I58" s="67"/>
      <c r="J58" s="67" t="n">
        <f aca="false">G58*3.8235866717</f>
        <v>88633485.7749113</v>
      </c>
      <c r="K58" s="9"/>
      <c r="L58" s="67"/>
      <c r="M58" s="67" t="n">
        <f aca="false">F58*2.511711692</f>
        <v>251248.762936267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low_SIPA_income!B52</f>
        <v>20269692.6012443</v>
      </c>
      <c r="F59" s="164" t="n">
        <f aca="false">low_SIPA_income!I52</f>
        <v>104019.3527989</v>
      </c>
      <c r="G59" s="67" t="n">
        <f aca="false">E59-F59*0.7</f>
        <v>20196879.0542851</v>
      </c>
      <c r="H59" s="67"/>
      <c r="I59" s="67"/>
      <c r="J59" s="67" t="n">
        <f aca="false">G59*3.8235866717</f>
        <v>77224517.5619014</v>
      </c>
      <c r="K59" s="9"/>
      <c r="L59" s="67"/>
      <c r="M59" s="67" t="n">
        <f aca="false">F59*2.511711692</f>
        <v>261266.62461927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low_SIPA_income!B53</f>
        <v>23546024.7023719</v>
      </c>
      <c r="F60" s="164" t="n">
        <f aca="false">low_SIPA_income!I53</f>
        <v>105053.731759516</v>
      </c>
      <c r="G60" s="67" t="n">
        <f aca="false">E60-F60*0.7</f>
        <v>23472487.0901402</v>
      </c>
      <c r="H60" s="67"/>
      <c r="I60" s="67"/>
      <c r="J60" s="67" t="n">
        <f aca="false">G60*3.8235866717</f>
        <v>89749088.7895104</v>
      </c>
      <c r="K60" s="9"/>
      <c r="L60" s="67"/>
      <c r="M60" s="67" t="n">
        <f aca="false">F60*2.511711692</f>
        <v>263864.686348609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low_SIPA_income!B54</f>
        <v>20573142.7661301</v>
      </c>
      <c r="F61" s="162" t="n">
        <f aca="false">low_SIPA_income!I54</f>
        <v>106343.703848687</v>
      </c>
      <c r="G61" s="8" t="n">
        <f aca="false">E61-F61*0.7</f>
        <v>20498702.173436</v>
      </c>
      <c r="H61" s="8"/>
      <c r="I61" s="8"/>
      <c r="J61" s="8" t="n">
        <f aca="false">G61*3.8235866717</f>
        <v>78378564.4174977</v>
      </c>
      <c r="K61" s="6"/>
      <c r="L61" s="8"/>
      <c r="M61" s="8" t="n">
        <f aca="false">F61*2.511711692</f>
        <v>267104.724327334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low_SIPA_income!B55</f>
        <v>23804391.7930441</v>
      </c>
      <c r="F62" s="164" t="n">
        <f aca="false">low_SIPA_income!I55</f>
        <v>105186.148320311</v>
      </c>
      <c r="G62" s="67" t="n">
        <f aca="false">E62-F62*0.7</f>
        <v>23730761.4892198</v>
      </c>
      <c r="H62" s="67"/>
      <c r="I62" s="67"/>
      <c r="J62" s="67" t="n">
        <f aca="false">G62*3.8235866717</f>
        <v>90736623.3394727</v>
      </c>
      <c r="K62" s="9"/>
      <c r="L62" s="67"/>
      <c r="M62" s="67" t="n">
        <f aca="false">F62*2.511711692</f>
        <v>264197.278572572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low_SIPA_income!B56</f>
        <v>20820201.0832198</v>
      </c>
      <c r="F63" s="164" t="n">
        <f aca="false">low_SIPA_income!I56</f>
        <v>106799.89558996</v>
      </c>
      <c r="G63" s="67" t="n">
        <f aca="false">E63-F63*0.7</f>
        <v>20745441.1563069</v>
      </c>
      <c r="H63" s="67"/>
      <c r="I63" s="67"/>
      <c r="J63" s="67" t="n">
        <f aca="false">G63*3.8235866717</f>
        <v>79321992.3037916</v>
      </c>
      <c r="K63" s="9"/>
      <c r="L63" s="67"/>
      <c r="M63" s="67" t="n">
        <f aca="false">F63*2.511711692</f>
        <v>268250.546457681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low_SIPA_income!B57</f>
        <v>24080738.4935208</v>
      </c>
      <c r="F64" s="164" t="n">
        <f aca="false">low_SIPA_income!I57</f>
        <v>105556.192173813</v>
      </c>
      <c r="G64" s="67" t="n">
        <f aca="false">E64-F64*0.7</f>
        <v>24006849.1589992</v>
      </c>
      <c r="H64" s="67"/>
      <c r="I64" s="67"/>
      <c r="J64" s="67" t="n">
        <f aca="false">G64*3.8235866717</f>
        <v>91792268.4738615</v>
      </c>
      <c r="K64" s="9"/>
      <c r="L64" s="67"/>
      <c r="M64" s="67" t="n">
        <f aca="false">F64*2.511711692</f>
        <v>265126.722045964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low_SIPA_income!B58</f>
        <v>21020104.253411</v>
      </c>
      <c r="F65" s="162" t="n">
        <f aca="false">low_SIPA_income!I58</f>
        <v>104426.25962591</v>
      </c>
      <c r="G65" s="8" t="n">
        <f aca="false">E65-F65*0.7</f>
        <v>20947005.8716728</v>
      </c>
      <c r="H65" s="8"/>
      <c r="I65" s="8"/>
      <c r="J65" s="8" t="n">
        <f aca="false">G65*3.8235866717</f>
        <v>80092692.4629499</v>
      </c>
      <c r="K65" s="6"/>
      <c r="L65" s="8"/>
      <c r="M65" s="8" t="n">
        <f aca="false">F65*2.511711692</f>
        <v>262288.657254225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low_SIPA_income!B59</f>
        <v>24140986.3039943</v>
      </c>
      <c r="F66" s="164" t="n">
        <f aca="false">low_SIPA_income!I59</f>
        <v>104428.849290705</v>
      </c>
      <c r="G66" s="67" t="n">
        <f aca="false">E66-F66*0.7</f>
        <v>24067886.1094908</v>
      </c>
      <c r="H66" s="67"/>
      <c r="I66" s="67"/>
      <c r="J66" s="67" t="n">
        <f aca="false">G66*3.8235866717</f>
        <v>92025648.5442424</v>
      </c>
      <c r="K66" s="9"/>
      <c r="L66" s="67"/>
      <c r="M66" s="67" t="n">
        <f aca="false">F66*2.511711692</f>
        <v>262295.16174557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low_SIPA_income!B60</f>
        <v>21111326.107492</v>
      </c>
      <c r="F67" s="164" t="n">
        <f aca="false">low_SIPA_income!I60</f>
        <v>104962.332208979</v>
      </c>
      <c r="G67" s="67" t="n">
        <f aca="false">E67-F67*0.7</f>
        <v>21037852.4749457</v>
      </c>
      <c r="H67" s="67"/>
      <c r="I67" s="67"/>
      <c r="J67" s="67" t="n">
        <f aca="false">G67*3.8235866717</f>
        <v>80440052.3243934</v>
      </c>
      <c r="K67" s="9"/>
      <c r="L67" s="67"/>
      <c r="M67" s="67" t="n">
        <f aca="false">F67*2.511711692</f>
        <v>263635.11702888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low_SIPA_income!B61</f>
        <v>24401818.2495214</v>
      </c>
      <c r="F68" s="164" t="n">
        <f aca="false">low_SIPA_income!I61</f>
        <v>106120.457642635</v>
      </c>
      <c r="G68" s="67" t="n">
        <f aca="false">E68-F68*0.7</f>
        <v>24327533.9291716</v>
      </c>
      <c r="H68" s="67"/>
      <c r="I68" s="67"/>
      <c r="J68" s="67" t="n">
        <f aca="false">G68*3.8235866717</f>
        <v>93018434.48691</v>
      </c>
      <c r="K68" s="9"/>
      <c r="L68" s="67"/>
      <c r="M68" s="67" t="n">
        <f aca="false">F68*2.511711692</f>
        <v>266543.994221396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low_SIPA_income!B62</f>
        <v>21244409.9417486</v>
      </c>
      <c r="F69" s="162" t="n">
        <f aca="false">low_SIPA_income!I62</f>
        <v>108891.364170582</v>
      </c>
      <c r="G69" s="8" t="n">
        <f aca="false">E69-F69*0.7</f>
        <v>21168185.9868292</v>
      </c>
      <c r="H69" s="8"/>
      <c r="I69" s="8"/>
      <c r="J69" s="8" t="n">
        <f aca="false">G69*3.8235866717</f>
        <v>80938393.803307</v>
      </c>
      <c r="K69" s="6"/>
      <c r="L69" s="8"/>
      <c r="M69" s="8" t="n">
        <f aca="false">F69*2.511711692</f>
        <v>273503.712545081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low_SIPA_income!B63</f>
        <v>24712762.7553542</v>
      </c>
      <c r="F70" s="164" t="n">
        <f aca="false">low_SIPA_income!I63</f>
        <v>108509.085621154</v>
      </c>
      <c r="G70" s="67" t="n">
        <f aca="false">E70-F70*0.7</f>
        <v>24636806.3954194</v>
      </c>
      <c r="H70" s="67"/>
      <c r="I70" s="67"/>
      <c r="J70" s="67" t="n">
        <f aca="false">G70*3.8235866717</f>
        <v>94200964.5667791</v>
      </c>
      <c r="K70" s="9"/>
      <c r="L70" s="67"/>
      <c r="M70" s="67" t="n">
        <f aca="false">F70*2.511711692</f>
        <v>272543.539042882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low_SIPA_income!B64</f>
        <v>21517482.922826</v>
      </c>
      <c r="F71" s="164" t="n">
        <f aca="false">low_SIPA_income!I64</f>
        <v>110774.560273323</v>
      </c>
      <c r="G71" s="67" t="n">
        <f aca="false">E71-F71*0.7</f>
        <v>21439940.7306347</v>
      </c>
      <c r="H71" s="67"/>
      <c r="I71" s="67"/>
      <c r="J71" s="67" t="n">
        <f aca="false">G71*3.8235866717</f>
        <v>81977471.6196928</v>
      </c>
      <c r="K71" s="9"/>
      <c r="L71" s="67"/>
      <c r="M71" s="67" t="n">
        <f aca="false">F71*2.511711692</f>
        <v>278233.758214665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low_SIPA_income!B65</f>
        <v>25078552.4453845</v>
      </c>
      <c r="F72" s="164" t="n">
        <f aca="false">low_SIPA_income!I65</f>
        <v>111441.487368965</v>
      </c>
      <c r="G72" s="67" t="n">
        <f aca="false">E72-F72*0.7</f>
        <v>25000543.4042262</v>
      </c>
      <c r="H72" s="67"/>
      <c r="I72" s="67"/>
      <c r="J72" s="67" t="n">
        <f aca="false">G72*3.8235866717</f>
        <v>95591744.5456567</v>
      </c>
      <c r="K72" s="9"/>
      <c r="L72" s="67"/>
      <c r="M72" s="67" t="n">
        <f aca="false">F72*2.511711692</f>
        <v>279908.886798501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low_SIPA_income!B66</f>
        <v>21890525.7523634</v>
      </c>
      <c r="F73" s="162" t="n">
        <f aca="false">low_SIPA_income!I66</f>
        <v>108896.167576323</v>
      </c>
      <c r="G73" s="8" t="n">
        <f aca="false">E73-F73*0.7</f>
        <v>21814298.43506</v>
      </c>
      <c r="H73" s="8"/>
      <c r="I73" s="8"/>
      <c r="J73" s="8" t="n">
        <f aca="false">G73*3.8235866717</f>
        <v>83408860.7487816</v>
      </c>
      <c r="K73" s="6"/>
      <c r="L73" s="8"/>
      <c r="M73" s="8" t="n">
        <f aca="false">F73*2.511711692</f>
        <v>273515.777315443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low_SIPA_income!B67</f>
        <v>25128535.5461517</v>
      </c>
      <c r="F74" s="164" t="n">
        <f aca="false">low_SIPA_income!I67</f>
        <v>107483.387758413</v>
      </c>
      <c r="G74" s="67" t="n">
        <f aca="false">E74-F74*0.7</f>
        <v>25053297.1747208</v>
      </c>
      <c r="H74" s="67"/>
      <c r="I74" s="67"/>
      <c r="J74" s="67" t="n">
        <f aca="false">G74*3.8235866717</f>
        <v>95793453.1594018</v>
      </c>
      <c r="K74" s="9"/>
      <c r="L74" s="67"/>
      <c r="M74" s="67" t="n">
        <f aca="false">F74*2.511711692</f>
        <v>269967.281728575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low_SIPA_income!B68</f>
        <v>21969983.4546895</v>
      </c>
      <c r="F75" s="164" t="n">
        <f aca="false">low_SIPA_income!I68</f>
        <v>109058.75303624</v>
      </c>
      <c r="G75" s="67" t="n">
        <f aca="false">E75-F75*0.7</f>
        <v>21893642.3275642</v>
      </c>
      <c r="H75" s="67"/>
      <c r="I75" s="67"/>
      <c r="J75" s="67" t="n">
        <f aca="false">G75*3.8235866717</f>
        <v>83712238.9986413</v>
      </c>
      <c r="K75" s="9"/>
      <c r="L75" s="67"/>
      <c r="M75" s="67" t="n">
        <f aca="false">F75*2.511711692</f>
        <v>273924.145116063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low_SIPA_income!B69</f>
        <v>25211941.2313406</v>
      </c>
      <c r="F76" s="164" t="n">
        <f aca="false">low_SIPA_income!I69</f>
        <v>110794.578768332</v>
      </c>
      <c r="G76" s="67" t="n">
        <f aca="false">E76-F76*0.7</f>
        <v>25134385.0262027</v>
      </c>
      <c r="H76" s="67"/>
      <c r="I76" s="67"/>
      <c r="J76" s="67" t="n">
        <f aca="false">G76*3.8235866717</f>
        <v>96103499.5875648</v>
      </c>
      <c r="K76" s="9"/>
      <c r="L76" s="67"/>
      <c r="M76" s="67" t="n">
        <f aca="false">F76*2.511711692</f>
        <v>278284.038902635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low_SIPA_income!B70</f>
        <v>22069743.6869467</v>
      </c>
      <c r="F77" s="162" t="n">
        <f aca="false">low_SIPA_income!I70</f>
        <v>107079.857322992</v>
      </c>
      <c r="G77" s="8" t="n">
        <f aca="false">E77-F77*0.7</f>
        <v>21994787.7868207</v>
      </c>
      <c r="H77" s="8"/>
      <c r="I77" s="8"/>
      <c r="J77" s="8" t="n">
        <f aca="false">G77*3.8235866717</f>
        <v>84098977.4285574</v>
      </c>
      <c r="K77" s="6"/>
      <c r="L77" s="8"/>
      <c r="M77" s="8" t="n">
        <f aca="false">F77*2.511711692</f>
        <v>268953.72961585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low_SIPA_income!B71</f>
        <v>25486024.1587696</v>
      </c>
      <c r="F78" s="164" t="n">
        <f aca="false">low_SIPA_income!I71</f>
        <v>113546.84938137</v>
      </c>
      <c r="G78" s="67" t="n">
        <f aca="false">E78-F78*0.7</f>
        <v>25406541.3642027</v>
      </c>
      <c r="H78" s="67"/>
      <c r="I78" s="67"/>
      <c r="J78" s="67" t="n">
        <f aca="false">G78*3.8235866717</f>
        <v>97144112.9341601</v>
      </c>
      <c r="K78" s="9"/>
      <c r="L78" s="67"/>
      <c r="M78" s="67" t="n">
        <f aca="false">F78*2.511711692</f>
        <v>285196.949180951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low_SIPA_income!B72</f>
        <v>22257880.4212257</v>
      </c>
      <c r="F79" s="164" t="n">
        <f aca="false">low_SIPA_income!I72</f>
        <v>115829.187882443</v>
      </c>
      <c r="G79" s="67" t="n">
        <f aca="false">E79-F79*0.7</f>
        <v>22176799.989708</v>
      </c>
      <c r="H79" s="67"/>
      <c r="I79" s="67"/>
      <c r="J79" s="67" t="n">
        <f aca="false">G79*3.8235866717</f>
        <v>84794916.8616043</v>
      </c>
      <c r="K79" s="9"/>
      <c r="L79" s="67"/>
      <c r="M79" s="67" t="n">
        <f aca="false">F79*2.511711692</f>
        <v>290929.525479198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low_SIPA_income!B73</f>
        <v>25648115.7008937</v>
      </c>
      <c r="F80" s="164" t="n">
        <f aca="false">low_SIPA_income!I73</f>
        <v>114722.7406391</v>
      </c>
      <c r="G80" s="67" t="n">
        <f aca="false">E80-F80*0.7</f>
        <v>25567809.7824463</v>
      </c>
      <c r="H80" s="67"/>
      <c r="I80" s="67"/>
      <c r="J80" s="67" t="n">
        <f aca="false">G80*3.8235866717</f>
        <v>97760736.7087227</v>
      </c>
      <c r="K80" s="9"/>
      <c r="L80" s="67"/>
      <c r="M80" s="67" t="n">
        <f aca="false">F80*2.511711692</f>
        <v>288150.44900151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low_SIPA_income!B74</f>
        <v>22352798.7519989</v>
      </c>
      <c r="F81" s="162" t="n">
        <f aca="false">low_SIPA_income!I74</f>
        <v>116607.38952297</v>
      </c>
      <c r="G81" s="8" t="n">
        <f aca="false">E81-F81*0.7</f>
        <v>22271173.5793328</v>
      </c>
      <c r="H81" s="8"/>
      <c r="I81" s="8"/>
      <c r="J81" s="8" t="n">
        <f aca="false">G81*3.8235866717</f>
        <v>85155762.4610542</v>
      </c>
      <c r="K81" s="6"/>
      <c r="L81" s="8"/>
      <c r="M81" s="8" t="n">
        <f aca="false">F81*2.511711692</f>
        <v>292884.143638442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low_SIPA_income!B75</f>
        <v>25834187.5759679</v>
      </c>
      <c r="F82" s="164" t="n">
        <f aca="false">low_SIPA_income!I75</f>
        <v>114282.602913593</v>
      </c>
      <c r="G82" s="67" t="n">
        <f aca="false">E82-F82*0.7</f>
        <v>25754189.7539284</v>
      </c>
      <c r="H82" s="67"/>
      <c r="I82" s="67"/>
      <c r="J82" s="67" t="n">
        <f aca="false">G82*3.8235866717</f>
        <v>98473376.6835532</v>
      </c>
      <c r="K82" s="9"/>
      <c r="L82" s="67"/>
      <c r="M82" s="67" t="n">
        <f aca="false">F82*2.511711692</f>
        <v>287044.949930266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low_SIPA_income!B76</f>
        <v>22605369.5984557</v>
      </c>
      <c r="F83" s="164" t="n">
        <f aca="false">low_SIPA_income!I76</f>
        <v>117232.653646113</v>
      </c>
      <c r="G83" s="67" t="n">
        <f aca="false">E83-F83*0.7</f>
        <v>22523306.7409034</v>
      </c>
      <c r="H83" s="67"/>
      <c r="I83" s="67"/>
      <c r="J83" s="67" t="n">
        <f aca="false">G83*3.8235866717</f>
        <v>86119815.4571289</v>
      </c>
      <c r="K83" s="9"/>
      <c r="L83" s="67"/>
      <c r="M83" s="67" t="n">
        <f aca="false">F83*2.511711692</f>
        <v>294454.626847128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low_SIPA_income!B77</f>
        <v>26082347.5825649</v>
      </c>
      <c r="F84" s="164" t="n">
        <f aca="false">low_SIPA_income!I77</f>
        <v>117530.67864164</v>
      </c>
      <c r="G84" s="67" t="n">
        <f aca="false">E84-F84*0.7</f>
        <v>26000076.1075157</v>
      </c>
      <c r="H84" s="67"/>
      <c r="I84" s="67"/>
      <c r="J84" s="67" t="n">
        <f aca="false">G84*3.8235866717</f>
        <v>99413544.4678827</v>
      </c>
      <c r="K84" s="9"/>
      <c r="L84" s="67"/>
      <c r="M84" s="67" t="n">
        <f aca="false">F84*2.511711692</f>
        <v>295203.179712903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low_SIPA_income!B78</f>
        <v>23097939.777929</v>
      </c>
      <c r="F85" s="162" t="n">
        <f aca="false">low_SIPA_income!I78</f>
        <v>116059.993051575</v>
      </c>
      <c r="G85" s="8" t="n">
        <f aca="false">E85-F85*0.7</f>
        <v>23016697.7827929</v>
      </c>
      <c r="H85" s="8"/>
      <c r="I85" s="8"/>
      <c r="J85" s="8" t="n">
        <f aca="false">G85*3.8235866717</f>
        <v>88006338.8688339</v>
      </c>
      <c r="K85" s="6"/>
      <c r="L85" s="8"/>
      <c r="M85" s="8" t="n">
        <f aca="false">F85*2.511711692</f>
        <v>291509.241521081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low_SIPA_income!B79</f>
        <v>26693106.093861</v>
      </c>
      <c r="F86" s="164" t="n">
        <f aca="false">low_SIPA_income!I79</f>
        <v>116414.124412191</v>
      </c>
      <c r="G86" s="67" t="n">
        <f aca="false">E86-F86*0.7</f>
        <v>26611616.2067725</v>
      </c>
      <c r="H86" s="67"/>
      <c r="I86" s="67"/>
      <c r="J86" s="67" t="n">
        <f aca="false">G86*3.8235866717</f>
        <v>101751821.040611</v>
      </c>
      <c r="K86" s="9"/>
      <c r="L86" s="67"/>
      <c r="M86" s="67" t="n">
        <f aca="false">F86*2.511711692</f>
        <v>292398.717400044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low_SIPA_income!B80</f>
        <v>23316929.631274</v>
      </c>
      <c r="F87" s="164" t="n">
        <f aca="false">low_SIPA_income!I80</f>
        <v>118019.662229467</v>
      </c>
      <c r="G87" s="67" t="n">
        <f aca="false">E87-F87*0.7</f>
        <v>23234315.8677133</v>
      </c>
      <c r="H87" s="67"/>
      <c r="I87" s="67"/>
      <c r="J87" s="67" t="n">
        <f aca="false">G87*3.8235866717</f>
        <v>88838420.4778565</v>
      </c>
      <c r="K87" s="9"/>
      <c r="L87" s="67"/>
      <c r="M87" s="67" t="n">
        <f aca="false">F87*2.511711692</f>
        <v>296431.365507642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low_SIPA_income!B81</f>
        <v>26746058.0480754</v>
      </c>
      <c r="F88" s="164" t="n">
        <f aca="false">low_SIPA_income!I81</f>
        <v>116281.780450577</v>
      </c>
      <c r="G88" s="67" t="n">
        <f aca="false">E88-F88*0.7</f>
        <v>26664660.80176</v>
      </c>
      <c r="H88" s="67"/>
      <c r="I88" s="67"/>
      <c r="J88" s="67" t="n">
        <f aca="false">G88*3.8235866717</f>
        <v>101954641.647011</v>
      </c>
      <c r="K88" s="9"/>
      <c r="L88" s="67"/>
      <c r="M88" s="67" t="n">
        <f aca="false">F88*2.511711692</f>
        <v>292066.30752429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low_SIPA_income!B82</f>
        <v>23370998.2180095</v>
      </c>
      <c r="F89" s="162" t="n">
        <f aca="false">low_SIPA_income!I82</f>
        <v>114767.41115274</v>
      </c>
      <c r="G89" s="8" t="n">
        <f aca="false">E89-F89*0.7</f>
        <v>23290661.0302026</v>
      </c>
      <c r="H89" s="8"/>
      <c r="I89" s="8"/>
      <c r="J89" s="8" t="n">
        <f aca="false">G89*3.8235866717</f>
        <v>89053861.0901653</v>
      </c>
      <c r="K89" s="6"/>
      <c r="L89" s="8"/>
      <c r="M89" s="8" t="n">
        <f aca="false">F89*2.511711692</f>
        <v>288262.648452908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low_SIPA_income!B83</f>
        <v>26754667.3541671</v>
      </c>
      <c r="F90" s="164" t="n">
        <f aca="false">low_SIPA_income!I83</f>
        <v>113055.985150572</v>
      </c>
      <c r="G90" s="67" t="n">
        <f aca="false">E90-F90*0.7</f>
        <v>26675528.1645617</v>
      </c>
      <c r="H90" s="67"/>
      <c r="I90" s="67"/>
      <c r="J90" s="67" t="n">
        <f aca="false">G90*3.8235866717</f>
        <v>101996193.950576</v>
      </c>
      <c r="K90" s="9"/>
      <c r="L90" s="67"/>
      <c r="M90" s="67" t="n">
        <f aca="false">F90*2.511711692</f>
        <v>283964.03975327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low_SIPA_income!B84</f>
        <v>23479573.6084726</v>
      </c>
      <c r="F91" s="164" t="n">
        <f aca="false">low_SIPA_income!I84</f>
        <v>116987.697213853</v>
      </c>
      <c r="G91" s="67" t="n">
        <f aca="false">E91-F91*0.7</f>
        <v>23397682.2204229</v>
      </c>
      <c r="H91" s="67"/>
      <c r="I91" s="67"/>
      <c r="J91" s="67" t="n">
        <f aca="false">G91*3.8235866717</f>
        <v>89463065.8866811</v>
      </c>
      <c r="K91" s="9"/>
      <c r="L91" s="67"/>
      <c r="M91" s="67" t="n">
        <f aca="false">F91*2.511711692</f>
        <v>293839.36691219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low_SIPA_income!B85</f>
        <v>27278430.0723925</v>
      </c>
      <c r="F92" s="164" t="n">
        <f aca="false">low_SIPA_income!I85</f>
        <v>119616.556150808</v>
      </c>
      <c r="G92" s="67" t="n">
        <f aca="false">E92-F92*0.7</f>
        <v>27194698.483087</v>
      </c>
      <c r="H92" s="67"/>
      <c r="I92" s="67"/>
      <c r="J92" s="67" t="n">
        <f aca="false">G92*3.8235866717</f>
        <v>103981286.660832</v>
      </c>
      <c r="K92" s="9"/>
      <c r="L92" s="67"/>
      <c r="M92" s="67" t="n">
        <f aca="false">F92*2.511711692</f>
        <v>300442.30264076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low_SIPA_income!B86</f>
        <v>23822395.9332379</v>
      </c>
      <c r="F93" s="162" t="n">
        <f aca="false">low_SIPA_income!I86</f>
        <v>119382.975579093</v>
      </c>
      <c r="G93" s="8" t="n">
        <f aca="false">E93-F93*0.7</f>
        <v>23738827.8503325</v>
      </c>
      <c r="H93" s="8"/>
      <c r="I93" s="8"/>
      <c r="J93" s="8" t="n">
        <f aca="false">G93*3.8235866717</f>
        <v>90767465.7703123</v>
      </c>
      <c r="K93" s="6"/>
      <c r="L93" s="8"/>
      <c r="M93" s="8" t="n">
        <f aca="false">F93*2.511711692</f>
        <v>299855.615587758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low_SIPA_income!B87</f>
        <v>27249144.2807764</v>
      </c>
      <c r="F94" s="164" t="n">
        <f aca="false">low_SIPA_income!I87</f>
        <v>118765.7011196</v>
      </c>
      <c r="G94" s="67" t="n">
        <f aca="false">E94-F94*0.7</f>
        <v>27166008.2899927</v>
      </c>
      <c r="H94" s="67"/>
      <c r="I94" s="67"/>
      <c r="J94" s="67" t="n">
        <f aca="false">G94*3.8235866717</f>
        <v>103871587.220908</v>
      </c>
      <c r="K94" s="9"/>
      <c r="L94" s="67"/>
      <c r="M94" s="67" t="n">
        <f aca="false">F94*2.511711692</f>
        <v>298305.200110677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low_SIPA_income!B88</f>
        <v>23796381.7130778</v>
      </c>
      <c r="F95" s="164" t="n">
        <f aca="false">low_SIPA_income!I88</f>
        <v>117498.234142228</v>
      </c>
      <c r="G95" s="67" t="n">
        <f aca="false">E95-F95*0.7</f>
        <v>23714132.9491782</v>
      </c>
      <c r="H95" s="67"/>
      <c r="I95" s="67"/>
      <c r="J95" s="67" t="n">
        <f aca="false">G95*3.8235866717</f>
        <v>90673042.6753998</v>
      </c>
      <c r="K95" s="9"/>
      <c r="L95" s="67"/>
      <c r="M95" s="67" t="n">
        <f aca="false">F95*2.511711692</f>
        <v>295121.688484386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low_SIPA_income!B89</f>
        <v>27490507.4746512</v>
      </c>
      <c r="F96" s="164" t="n">
        <f aca="false">low_SIPA_income!I89</f>
        <v>119089.957539498</v>
      </c>
      <c r="G96" s="67" t="n">
        <f aca="false">E96-F96*0.7</f>
        <v>27407144.5043735</v>
      </c>
      <c r="H96" s="67"/>
      <c r="I96" s="67"/>
      <c r="J96" s="67" t="n">
        <f aca="false">G96*3.8235866717</f>
        <v>104793592.436279</v>
      </c>
      <c r="K96" s="9"/>
      <c r="L96" s="67"/>
      <c r="M96" s="67" t="n">
        <f aca="false">F96*2.511711692</f>
        <v>299119.638751741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low_SIPA_income!B90</f>
        <v>23977193.5729157</v>
      </c>
      <c r="F97" s="162" t="n">
        <f aca="false">low_SIPA_income!I90</f>
        <v>116645.933015994</v>
      </c>
      <c r="G97" s="8" t="n">
        <f aca="false">E97-F97*0.7</f>
        <v>23895541.4198045</v>
      </c>
      <c r="H97" s="8"/>
      <c r="I97" s="8"/>
      <c r="J97" s="8" t="n">
        <f aca="false">G97*3.8235866717</f>
        <v>91366673.6858199</v>
      </c>
      <c r="K97" s="6"/>
      <c r="L97" s="8"/>
      <c r="M97" s="8" t="n">
        <f aca="false">F97*2.511711692</f>
        <v>292980.953780521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low_SIPA_income!B91</f>
        <v>27589803.3951437</v>
      </c>
      <c r="F98" s="164" t="n">
        <f aca="false">low_SIPA_income!I91</f>
        <v>114824.048543004</v>
      </c>
      <c r="G98" s="67" t="n">
        <f aca="false">E98-F98*0.7</f>
        <v>27509426.5611636</v>
      </c>
      <c r="H98" s="67"/>
      <c r="I98" s="67"/>
      <c r="J98" s="67" t="n">
        <f aca="false">G98*3.8235866717</f>
        <v>105184676.745375</v>
      </c>
      <c r="K98" s="9"/>
      <c r="L98" s="67"/>
      <c r="M98" s="67" t="n">
        <f aca="false">F98*2.511711692</f>
        <v>288404.905248237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low_SIPA_income!B92</f>
        <v>24009809.5325006</v>
      </c>
      <c r="F99" s="164" t="n">
        <f aca="false">low_SIPA_income!I92</f>
        <v>114761.04363428</v>
      </c>
      <c r="G99" s="67" t="n">
        <f aca="false">E99-F99*0.7</f>
        <v>23929476.8019566</v>
      </c>
      <c r="H99" s="67"/>
      <c r="I99" s="67"/>
      <c r="J99" s="67" t="n">
        <f aca="false">G99*3.8235866717</f>
        <v>91496428.5607155</v>
      </c>
      <c r="K99" s="9"/>
      <c r="L99" s="67"/>
      <c r="M99" s="67" t="n">
        <f aca="false">F99*2.511711692</f>
        <v>288246.655082343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low_SIPA_income!B93</f>
        <v>27764896.2718437</v>
      </c>
      <c r="F100" s="164" t="n">
        <f aca="false">low_SIPA_income!I93</f>
        <v>114865.865937324</v>
      </c>
      <c r="G100" s="67" t="n">
        <f aca="false">E100-F100*0.7</f>
        <v>27684490.1656876</v>
      </c>
      <c r="H100" s="67"/>
      <c r="I100" s="67"/>
      <c r="J100" s="67" t="n">
        <f aca="false">G100*3.8235866717</f>
        <v>105854047.610333</v>
      </c>
      <c r="K100" s="9"/>
      <c r="L100" s="67"/>
      <c r="M100" s="67" t="n">
        <f aca="false">F100*2.511711692</f>
        <v>288509.938486482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low_SIPA_income!B94</f>
        <v>24177879.081155</v>
      </c>
      <c r="F101" s="162" t="n">
        <f aca="false">low_SIPA_income!I94</f>
        <v>114466.022271543</v>
      </c>
      <c r="G101" s="8" t="n">
        <f aca="false">E101-F101*0.7</f>
        <v>24097752.8655649</v>
      </c>
      <c r="H101" s="8"/>
      <c r="I101" s="8"/>
      <c r="J101" s="8" t="n">
        <f aca="false">G101*3.8235866717</f>
        <v>92139846.6746946</v>
      </c>
      <c r="K101" s="6"/>
      <c r="L101" s="8"/>
      <c r="M101" s="8" t="n">
        <f aca="false">F101*2.511711692</f>
        <v>287505.646476167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low_SIPA_income!B95</f>
        <v>27845670.1372602</v>
      </c>
      <c r="F102" s="164" t="n">
        <f aca="false">low_SIPA_income!I95</f>
        <v>120412.325610073</v>
      </c>
      <c r="G102" s="67" t="n">
        <f aca="false">E102-F102*0.7</f>
        <v>27761381.5093331</v>
      </c>
      <c r="H102" s="67"/>
      <c r="I102" s="67"/>
      <c r="J102" s="67" t="n">
        <f aca="false">G102*3.8235866717</f>
        <v>106148048.327065</v>
      </c>
      <c r="K102" s="9"/>
      <c r="L102" s="67"/>
      <c r="M102" s="67" t="n">
        <f aca="false">F102*2.511711692</f>
        <v>302441.046095732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low_SIPA_income!B96</f>
        <v>24177959.0509638</v>
      </c>
      <c r="F103" s="164" t="n">
        <f aca="false">low_SIPA_income!I96</f>
        <v>124911.842693589</v>
      </c>
      <c r="G103" s="67" t="n">
        <f aca="false">E103-F103*0.7</f>
        <v>24090520.7610783</v>
      </c>
      <c r="H103" s="67"/>
      <c r="I103" s="67"/>
      <c r="J103" s="67" t="n">
        <f aca="false">G103*3.8235866717</f>
        <v>92112194.0963712</v>
      </c>
      <c r="K103" s="9"/>
      <c r="L103" s="67"/>
      <c r="M103" s="67" t="n">
        <f aca="false">F103*2.511711692</f>
        <v>313742.535762752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low_SIPA_income!B97</f>
        <v>27940479.4084831</v>
      </c>
      <c r="F104" s="164" t="n">
        <f aca="false">low_SIPA_income!I97</f>
        <v>120653.090192712</v>
      </c>
      <c r="G104" s="67" t="n">
        <f aca="false">E104-F104*0.7</f>
        <v>27856022.2453482</v>
      </c>
      <c r="H104" s="67"/>
      <c r="I104" s="67"/>
      <c r="J104" s="67" t="n">
        <f aca="false">G104*3.8235866717</f>
        <v>106509915.383892</v>
      </c>
      <c r="K104" s="9"/>
      <c r="L104" s="67"/>
      <c r="M104" s="67" t="n">
        <f aca="false">F104*2.511711692</f>
        <v>303045.777312965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low_SIPA_income!B98</f>
        <v>24429965.5574025</v>
      </c>
      <c r="F105" s="162" t="n">
        <f aca="false">low_SIPA_income!I98</f>
        <v>124070.831560984</v>
      </c>
      <c r="G105" s="8" t="n">
        <f aca="false">E105-F105*0.7</f>
        <v>24343115.9753098</v>
      </c>
      <c r="H105" s="8"/>
      <c r="I105" s="8"/>
      <c r="J105" s="8" t="n">
        <f aca="false">G105*3.8235866717</f>
        <v>93078013.7908421</v>
      </c>
      <c r="K105" s="6"/>
      <c r="L105" s="8"/>
      <c r="M105" s="8" t="n">
        <f aca="false">F105*2.511711692</f>
        <v>311630.158267885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low_SIPA_income!B99</f>
        <v>28039727.6051572</v>
      </c>
      <c r="F106" s="164" t="n">
        <f aca="false">low_SIPA_income!I99</f>
        <v>123706.377678312</v>
      </c>
      <c r="G106" s="67" t="n">
        <f aca="false">E106-F106*0.7</f>
        <v>27953133.1407824</v>
      </c>
      <c r="H106" s="67"/>
      <c r="I106" s="67"/>
      <c r="J106" s="67" t="n">
        <f aca="false">G106*3.8235866717</f>
        <v>106881227.309351</v>
      </c>
      <c r="K106" s="9"/>
      <c r="L106" s="67"/>
      <c r="M106" s="67" t="n">
        <f aca="false">F106*2.511711692</f>
        <v>310714.755189585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low_SIPA_income!B100</f>
        <v>24439037.4022676</v>
      </c>
      <c r="F107" s="164" t="n">
        <f aca="false">low_SIPA_income!I100</f>
        <v>124450.354224533</v>
      </c>
      <c r="G107" s="67" t="n">
        <f aca="false">E107-F107*0.7</f>
        <v>24351922.1543104</v>
      </c>
      <c r="H107" s="67"/>
      <c r="I107" s="67"/>
      <c r="J107" s="67" t="n">
        <f aca="false">G107*3.8235866717</f>
        <v>93111684.9794973</v>
      </c>
      <c r="K107" s="9"/>
      <c r="L107" s="67"/>
      <c r="M107" s="67" t="n">
        <f aca="false">F107*2.511711692</f>
        <v>312583.409779301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low_SIPA_income!B101</f>
        <v>28081802.9231045</v>
      </c>
      <c r="F108" s="164" t="n">
        <f aca="false">low_SIPA_income!I101</f>
        <v>124136.176129147</v>
      </c>
      <c r="G108" s="67" t="n">
        <f aca="false">E108-F108*0.7</f>
        <v>27994907.5998141</v>
      </c>
      <c r="H108" s="67"/>
      <c r="I108" s="67"/>
      <c r="J108" s="67" t="n">
        <f aca="false">G108*3.8235866717</f>
        <v>107040955.574122</v>
      </c>
      <c r="K108" s="9"/>
      <c r="L108" s="67"/>
      <c r="M108" s="67" t="n">
        <f aca="false">F108*2.511711692</f>
        <v>311794.284983749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low_SIPA_income!B102</f>
        <v>24463005.6805743</v>
      </c>
      <c r="F109" s="162" t="n">
        <f aca="false">low_SIPA_income!I102</f>
        <v>125204.773630079</v>
      </c>
      <c r="G109" s="8" t="n">
        <f aca="false">E109-F109*0.7</f>
        <v>24375362.3390332</v>
      </c>
      <c r="H109" s="8"/>
      <c r="I109" s="8"/>
      <c r="J109" s="8" t="n">
        <f aca="false">G109*3.8235866717</f>
        <v>93201310.5573855</v>
      </c>
      <c r="K109" s="6"/>
      <c r="L109" s="8"/>
      <c r="M109" s="8" t="n">
        <f aca="false">F109*2.511711692</f>
        <v>314478.293820882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low_SIPA_income!B103</f>
        <v>28286147.5657046</v>
      </c>
      <c r="F110" s="164" t="n">
        <f aca="false">low_SIPA_income!I103</f>
        <v>130549.171382748</v>
      </c>
      <c r="G110" s="67" t="n">
        <f aca="false">E110-F110*0.7</f>
        <v>28194763.1457367</v>
      </c>
      <c r="H110" s="67"/>
      <c r="I110" s="67"/>
      <c r="J110" s="67" t="n">
        <f aca="false">G110*3.8235866717</f>
        <v>107805120.575777</v>
      </c>
      <c r="K110" s="9"/>
      <c r="L110" s="67"/>
      <c r="M110" s="67" t="n">
        <f aca="false">F110*2.511711692</f>
        <v>327901.88014296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low_SIPA_income!B104</f>
        <v>24764646.8438817</v>
      </c>
      <c r="F111" s="164" t="n">
        <f aca="false">low_SIPA_income!I104</f>
        <v>126371.693800844</v>
      </c>
      <c r="G111" s="67" t="n">
        <f aca="false">E111-F111*0.7</f>
        <v>24676186.6582211</v>
      </c>
      <c r="H111" s="67"/>
      <c r="I111" s="67"/>
      <c r="J111" s="67" t="n">
        <f aca="false">G111*3.8235866717</f>
        <v>94351538.4147556</v>
      </c>
      <c r="K111" s="9"/>
      <c r="L111" s="67"/>
      <c r="M111" s="67" t="n">
        <f aca="false">F111*2.511711692</f>
        <v>317409.260857425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low_SIPA_income!B105</f>
        <v>28457369.8974516</v>
      </c>
      <c r="F112" s="164" t="n">
        <f aca="false">low_SIPA_income!I105</f>
        <v>127029.761394301</v>
      </c>
      <c r="G112" s="67" t="n">
        <f aca="false">E112-F112*0.7</f>
        <v>28368449.0644756</v>
      </c>
      <c r="H112" s="67"/>
      <c r="I112" s="67"/>
      <c r="J112" s="67" t="n">
        <f aca="false">G112*3.8235866717</f>
        <v>108469223.739729</v>
      </c>
      <c r="K112" s="9"/>
      <c r="L112" s="67"/>
      <c r="M112" s="67" t="n">
        <f aca="false">F112*2.511711692</f>
        <v>319062.136926036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81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high_SIPA_income!B2</f>
        <v>18000510.6188669</v>
      </c>
      <c r="F9" s="162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4" t="n">
        <f aca="false">high_SIPA_income!B3</f>
        <v>22157499.2341788</v>
      </c>
      <c r="F10" s="164" t="n">
        <f aca="false">high_SIPA_income!I3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4" t="n">
        <f aca="false">high_SIPA_income!B4</f>
        <v>20233959.3615849</v>
      </c>
      <c r="F11" s="164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4" t="n">
        <f aca="false">high_SIPA_income!B5</f>
        <v>23711099.340712</v>
      </c>
      <c r="F12" s="164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high_SIPA_income!B6</f>
        <v>19318558.8094962</v>
      </c>
      <c r="F13" s="162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high_SIPA_income!B7</f>
        <v>22035975.6793422</v>
      </c>
      <c r="F14" s="164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high_SIPA_income!B8</f>
        <v>19225382.5714869</v>
      </c>
      <c r="F15" s="164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high_SIPA_income!B9</f>
        <v>22564836.9054479</v>
      </c>
      <c r="F16" s="164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high_SIPA_income!B10</f>
        <v>19510720.9348717</v>
      </c>
      <c r="F17" s="162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high_SIPA_income!B11</f>
        <v>23339052.656364</v>
      </c>
      <c r="F18" s="164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high_SIPA_income!B12</f>
        <v>20676340.3358436</v>
      </c>
      <c r="F19" s="164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high_SIPA_income!B13</f>
        <v>24442783.390504</v>
      </c>
      <c r="F20" s="164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high_SIPA_income!B14</f>
        <v>19425279.3963776</v>
      </c>
      <c r="F21" s="162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high_SIPA_income!B15</f>
        <v>22128007.929654</v>
      </c>
      <c r="F22" s="164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high_SIPA_income!B16</f>
        <v>18144968.4047922</v>
      </c>
      <c r="F23" s="164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high_SIPA_income!B17</f>
        <v>19836641.3035061</v>
      </c>
      <c r="F24" s="164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high_SIPA_income!B18</f>
        <v>15838280.4823216</v>
      </c>
      <c r="F25" s="162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high_SIPA_income!B19</f>
        <v>18778360.1188109</v>
      </c>
      <c r="F26" s="164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high_SIPA_income!B20</f>
        <v>15860188.8718915</v>
      </c>
      <c r="F27" s="164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high_SIPA_income!B21</f>
        <v>18034001.571782</v>
      </c>
      <c r="F28" s="164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high_SIPA_income!B22</f>
        <v>16519216.7395566</v>
      </c>
      <c r="F29" s="162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high_SIPA_income!B23</f>
        <v>18695977.0155109</v>
      </c>
      <c r="F30" s="164" t="n">
        <f aca="false">high_SIPA_income!I23</f>
        <v>84466.3861183317</v>
      </c>
      <c r="G30" s="67" t="n">
        <f aca="false">E30-F30*0.7</f>
        <v>18636850.5452281</v>
      </c>
      <c r="H30" s="67"/>
      <c r="I30" s="67"/>
      <c r="J30" s="67" t="n">
        <f aca="false">G30*3.8235866717</f>
        <v>71259613.3471991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high_SIPA_income!B24</f>
        <v>15823824.5576003</v>
      </c>
      <c r="F31" s="164" t="n">
        <f aca="false">high_SIPA_income!I24</f>
        <v>85566.862699083</v>
      </c>
      <c r="G31" s="67" t="n">
        <f aca="false">E31-F31*0.7</f>
        <v>15763927.753711</v>
      </c>
      <c r="H31" s="67"/>
      <c r="I31" s="67"/>
      <c r="J31" s="67" t="n">
        <f aca="false">G31*3.8235866717</f>
        <v>60274744.0527309</v>
      </c>
      <c r="K31" s="9"/>
      <c r="L31" s="67"/>
      <c r="M31" s="67" t="n">
        <f aca="false">F31*2.511711692</f>
        <v>214919.289489045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high_SIPA_income!B25</f>
        <v>18944132.3700529</v>
      </c>
      <c r="F32" s="164" t="n">
        <f aca="false">high_SIPA_income!I25</f>
        <v>92097.3479248329</v>
      </c>
      <c r="G32" s="67" t="n">
        <f aca="false">E32-F32*0.7</f>
        <v>18879664.2265055</v>
      </c>
      <c r="H32" s="67"/>
      <c r="I32" s="67"/>
      <c r="J32" s="67" t="n">
        <f aca="false">G32*3.8235866717</f>
        <v>72188032.5026378</v>
      </c>
      <c r="K32" s="9"/>
      <c r="L32" s="67"/>
      <c r="M32" s="67" t="n">
        <f aca="false">F32*2.511711692</f>
        <v>231321.985584995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high_SIPA_income!B26</f>
        <v>16865259.9896242</v>
      </c>
      <c r="F33" s="162" t="n">
        <f aca="false">high_SIPA_income!I26</f>
        <v>96740.9125975702</v>
      </c>
      <c r="G33" s="8" t="n">
        <f aca="false">E33-F33*0.7</f>
        <v>16797541.3508059</v>
      </c>
      <c r="H33" s="8"/>
      <c r="I33" s="8"/>
      <c r="J33" s="8" t="n">
        <f aca="false">G33*3.8235866717</f>
        <v>64226855.226271</v>
      </c>
      <c r="K33" s="6"/>
      <c r="L33" s="8"/>
      <c r="M33" s="8" t="n">
        <f aca="false">F33*2.511711692</f>
        <v>242985.281266067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high_SIPA_income!B27</f>
        <v>20061065.6464581</v>
      </c>
      <c r="F34" s="164" t="n">
        <f aca="false">high_SIPA_income!I27</f>
        <v>98739.94136051</v>
      </c>
      <c r="G34" s="67" t="n">
        <f aca="false">E34-F34*0.7</f>
        <v>19991947.6875057</v>
      </c>
      <c r="H34" s="67"/>
      <c r="I34" s="67"/>
      <c r="J34" s="67" t="n">
        <f aca="false">G34*3.8235866717</f>
        <v>76440944.7192706</v>
      </c>
      <c r="K34" s="9"/>
      <c r="L34" s="67"/>
      <c r="M34" s="67" t="n">
        <f aca="false">F34*2.511711692</f>
        <v>248006.265182587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high_SIPA_income!B28</f>
        <v>17885827.4814219</v>
      </c>
      <c r="F35" s="164" t="n">
        <f aca="false">high_SIPA_income!I28</f>
        <v>109287.261180057</v>
      </c>
      <c r="G35" s="67" t="n">
        <f aca="false">E35-F35*0.7</f>
        <v>17809326.3985958</v>
      </c>
      <c r="H35" s="67"/>
      <c r="I35" s="67"/>
      <c r="J35" s="67" t="n">
        <f aca="false">G35*3.8235866717</f>
        <v>68095503.049626</v>
      </c>
      <c r="K35" s="9"/>
      <c r="L35" s="67"/>
      <c r="M35" s="67" t="n">
        <f aca="false">F35*2.511711692</f>
        <v>274498.091692607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high_SIPA_income!B29</f>
        <v>21528270.5639881</v>
      </c>
      <c r="F36" s="164" t="n">
        <f aca="false">high_SIPA_income!I29</f>
        <v>106648.115469889</v>
      </c>
      <c r="G36" s="67" t="n">
        <f aca="false">E36-F36*0.7</f>
        <v>21453616.8831592</v>
      </c>
      <c r="H36" s="67"/>
      <c r="I36" s="67"/>
      <c r="J36" s="67" t="n">
        <f aca="false">G36*3.8235866717</f>
        <v>82029763.5742057</v>
      </c>
      <c r="K36" s="9"/>
      <c r="L36" s="67"/>
      <c r="M36" s="67" t="n">
        <f aca="false">F36*2.511711692</f>
        <v>267869.318555487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high_SIPA_income!B30</f>
        <v>19397835.3927074</v>
      </c>
      <c r="F37" s="162" t="n">
        <f aca="false">high_SIPA_income!I30</f>
        <v>109310.752738946</v>
      </c>
      <c r="G37" s="8" t="n">
        <f aca="false">E37-F37*0.7</f>
        <v>19321317.8657902</v>
      </c>
      <c r="H37" s="8"/>
      <c r="I37" s="8"/>
      <c r="J37" s="8" t="n">
        <f aca="false">G37*3.8235866717</f>
        <v>73876733.4713144</v>
      </c>
      <c r="K37" s="6"/>
      <c r="L37" s="8"/>
      <c r="M37" s="8" t="n">
        <f aca="false">F37*2.511711692</f>
        <v>274557.095715731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high_SIPA_income!B31</f>
        <v>22908641.4781448</v>
      </c>
      <c r="F38" s="164" t="n">
        <f aca="false">high_SIPA_income!I31</f>
        <v>106450.825207209</v>
      </c>
      <c r="G38" s="67" t="n">
        <f aca="false">E38-F38*0.7</f>
        <v>22834125.9004998</v>
      </c>
      <c r="H38" s="67"/>
      <c r="I38" s="67"/>
      <c r="J38" s="67" t="n">
        <f aca="false">G38*3.8235866717</f>
        <v>87308259.4530707</v>
      </c>
      <c r="K38" s="9"/>
      <c r="L38" s="67"/>
      <c r="M38" s="67" t="n">
        <f aca="false">F38*2.511711692</f>
        <v>267373.782295996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high_SIPA_income!B32</f>
        <v>20161099.5135283</v>
      </c>
      <c r="F39" s="164" t="n">
        <f aca="false">high_SIPA_income!I32</f>
        <v>112600.688364314</v>
      </c>
      <c r="G39" s="67" t="n">
        <f aca="false">E39-F39*0.7</f>
        <v>20082279.0316733</v>
      </c>
      <c r="H39" s="67"/>
      <c r="I39" s="67"/>
      <c r="J39" s="67" t="n">
        <f aca="false">G39*3.8235866717</f>
        <v>76786334.4428665</v>
      </c>
      <c r="K39" s="9"/>
      <c r="L39" s="67"/>
      <c r="M39" s="67" t="n">
        <f aca="false">F39*2.511711692</f>
        <v>282820.465491896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high_SIPA_income!B33</f>
        <v>23774660.0315621</v>
      </c>
      <c r="F40" s="164" t="n">
        <f aca="false">high_SIPA_income!I33</f>
        <v>107267.563544045</v>
      </c>
      <c r="G40" s="67" t="n">
        <f aca="false">E40-F40*0.7</f>
        <v>23699572.7370813</v>
      </c>
      <c r="H40" s="67"/>
      <c r="I40" s="67"/>
      <c r="J40" s="67" t="n">
        <f aca="false">G40*3.8235866717</f>
        <v>90617370.4424888</v>
      </c>
      <c r="K40" s="9"/>
      <c r="L40" s="67"/>
      <c r="M40" s="67" t="n">
        <f aca="false">F40*2.511711692</f>
        <v>269425.193525931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high_SIPA_income!B34</f>
        <v>20709532.9435636</v>
      </c>
      <c r="F41" s="162" t="n">
        <f aca="false">high_SIPA_income!I34</f>
        <v>110701.36568521</v>
      </c>
      <c r="G41" s="8" t="n">
        <f aca="false">E41-F41*0.7</f>
        <v>20632041.987584</v>
      </c>
      <c r="H41" s="8"/>
      <c r="I41" s="8"/>
      <c r="J41" s="8" t="n">
        <f aca="false">G41*3.8235866717</f>
        <v>78888400.7536809</v>
      </c>
      <c r="K41" s="6"/>
      <c r="L41" s="8"/>
      <c r="M41" s="8" t="n">
        <f aca="false">F41*2.511711692</f>
        <v>278049.914511909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high_SIPA_income!B35</f>
        <v>24203788.8131672</v>
      </c>
      <c r="F42" s="164" t="n">
        <f aca="false">high_SIPA_income!I35</f>
        <v>110656.718132291</v>
      </c>
      <c r="G42" s="67" t="n">
        <f aca="false">E42-F42*0.7</f>
        <v>24126329.1104746</v>
      </c>
      <c r="H42" s="67"/>
      <c r="I42" s="67"/>
      <c r="J42" s="67" t="n">
        <f aca="false">G42*3.8235866717</f>
        <v>92249110.4238586</v>
      </c>
      <c r="K42" s="9"/>
      <c r="L42" s="67"/>
      <c r="M42" s="67" t="n">
        <f aca="false">F42*2.511711692</f>
        <v>277937.772731224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high_SIPA_income!B36</f>
        <v>21403300.0631663</v>
      </c>
      <c r="F43" s="164" t="n">
        <f aca="false">high_SIPA_income!I36</f>
        <v>115726.127974864</v>
      </c>
      <c r="G43" s="67" t="n">
        <f aca="false">E43-F43*0.7</f>
        <v>21322291.7735838</v>
      </c>
      <c r="H43" s="67"/>
      <c r="I43" s="67"/>
      <c r="J43" s="67" t="n">
        <f aca="false">G43*3.8235866717</f>
        <v>81527630.6355738</v>
      </c>
      <c r="K43" s="9"/>
      <c r="L43" s="67"/>
      <c r="M43" s="67" t="n">
        <f aca="false">F43*2.511711692</f>
        <v>290670.668704355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high_SIPA_income!B37</f>
        <v>24986174.1304236</v>
      </c>
      <c r="F44" s="164" t="n">
        <f aca="false">high_SIPA_income!I37</f>
        <v>112457.855641112</v>
      </c>
      <c r="G44" s="67" t="n">
        <f aca="false">E44-F44*0.7</f>
        <v>24907453.6314748</v>
      </c>
      <c r="H44" s="67"/>
      <c r="I44" s="67"/>
      <c r="J44" s="67" t="n">
        <f aca="false">G44*3.8235866717</f>
        <v>95235807.7312928</v>
      </c>
      <c r="K44" s="9"/>
      <c r="L44" s="67"/>
      <c r="M44" s="67" t="n">
        <f aca="false">F44*2.511711692</f>
        <v>282461.710871029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high_SIPA_income!B38</f>
        <v>22088636.7115326</v>
      </c>
      <c r="F45" s="162" t="n">
        <f aca="false">high_SIPA_income!I38</f>
        <v>117462.212833704</v>
      </c>
      <c r="G45" s="8" t="n">
        <f aca="false">E45-F45*0.7</f>
        <v>22006413.162549</v>
      </c>
      <c r="H45" s="8"/>
      <c r="I45" s="8"/>
      <c r="J45" s="8" t="n">
        <f aca="false">G45*3.8235866717</f>
        <v>84143428.0602459</v>
      </c>
      <c r="K45" s="6"/>
      <c r="L45" s="8"/>
      <c r="M45" s="8" t="n">
        <f aca="false">F45*2.511711692</f>
        <v>295031.213342608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high_SIPA_income!B39</f>
        <v>25849746.4077312</v>
      </c>
      <c r="F46" s="164" t="n">
        <f aca="false">high_SIPA_income!I39</f>
        <v>113266.244776847</v>
      </c>
      <c r="G46" s="67" t="n">
        <f aca="false">E46-F46*0.7</f>
        <v>25770460.0363875</v>
      </c>
      <c r="H46" s="67"/>
      <c r="I46" s="67"/>
      <c r="J46" s="67" t="n">
        <f aca="false">G46*3.8235866717</f>
        <v>98535587.5187086</v>
      </c>
      <c r="K46" s="9"/>
      <c r="L46" s="67"/>
      <c r="M46" s="67" t="n">
        <f aca="false">F46*2.511711692</f>
        <v>284492.151314941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high_SIPA_income!B40</f>
        <v>22361141.2634073</v>
      </c>
      <c r="F47" s="164" t="n">
        <f aca="false">high_SIPA_income!I40</f>
        <v>118736.697452636</v>
      </c>
      <c r="G47" s="67" t="n">
        <f aca="false">E47-F47*0.7</f>
        <v>22278025.5751904</v>
      </c>
      <c r="H47" s="67"/>
      <c r="I47" s="67"/>
      <c r="J47" s="67" t="n">
        <f aca="false">G47*3.8235866717</f>
        <v>85181961.6610898</v>
      </c>
      <c r="K47" s="9"/>
      <c r="L47" s="67"/>
      <c r="M47" s="67" t="n">
        <f aca="false">F47*2.511711692</f>
        <v>298232.351261253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high_SIPA_income!B41</f>
        <v>26166686.1979857</v>
      </c>
      <c r="F48" s="164" t="n">
        <f aca="false">high_SIPA_income!I41</f>
        <v>111827.793043857</v>
      </c>
      <c r="G48" s="67" t="n">
        <f aca="false">E48-F48*0.7</f>
        <v>26088406.742855</v>
      </c>
      <c r="H48" s="67"/>
      <c r="I48" s="67"/>
      <c r="J48" s="67" t="n">
        <f aca="false">G48*3.8235866717</f>
        <v>99751284.3078687</v>
      </c>
      <c r="K48" s="9"/>
      <c r="L48" s="67"/>
      <c r="M48" s="67" t="n">
        <f aca="false">F48*2.511711692</f>
        <v>280879.175278811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high_SIPA_income!B42</f>
        <v>23056845.4691822</v>
      </c>
      <c r="F49" s="162" t="n">
        <f aca="false">high_SIPA_income!I42</f>
        <v>108578.091752309</v>
      </c>
      <c r="G49" s="8" t="n">
        <f aca="false">E49-F49*0.7</f>
        <v>22980840.8049556</v>
      </c>
      <c r="H49" s="8"/>
      <c r="I49" s="8"/>
      <c r="J49" s="8" t="n">
        <f aca="false">G49*3.8235866717</f>
        <v>87869236.6062878</v>
      </c>
      <c r="K49" s="6"/>
      <c r="L49" s="8"/>
      <c r="M49" s="8" t="n">
        <f aca="false">F49*2.511711692</f>
        <v>272716.862549324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high_SIPA_income!B43</f>
        <v>26839656.8750781</v>
      </c>
      <c r="F50" s="164" t="n">
        <f aca="false">high_SIPA_income!I43</f>
        <v>113398.880279628</v>
      </c>
      <c r="G50" s="67" t="n">
        <f aca="false">E50-F50*0.7</f>
        <v>26760277.6588824</v>
      </c>
      <c r="H50" s="67"/>
      <c r="I50" s="67"/>
      <c r="J50" s="67" t="n">
        <f aca="false">G50*3.8235866717</f>
        <v>102320240.987494</v>
      </c>
      <c r="K50" s="9"/>
      <c r="L50" s="67"/>
      <c r="M50" s="67" t="n">
        <f aca="false">F50*2.511711692</f>
        <v>284825.293458049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high_SIPA_income!B44</f>
        <v>23648889.7617886</v>
      </c>
      <c r="F51" s="164" t="n">
        <f aca="false">high_SIPA_income!I44</f>
        <v>112179.885996938</v>
      </c>
      <c r="G51" s="67" t="n">
        <f aca="false">E51-F51*0.7</f>
        <v>23570363.8415908</v>
      </c>
      <c r="H51" s="67"/>
      <c r="I51" s="67"/>
      <c r="J51" s="67" t="n">
        <f aca="false">G51*3.8235866717</f>
        <v>90123329.0318261</v>
      </c>
      <c r="K51" s="9"/>
      <c r="L51" s="67"/>
      <c r="M51" s="67" t="n">
        <f aca="false">F51*2.511711692</f>
        <v>281763.531265735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high_SIPA_income!B45</f>
        <v>27600162.4667394</v>
      </c>
      <c r="F52" s="164" t="n">
        <f aca="false">high_SIPA_income!I45</f>
        <v>111372.038192566</v>
      </c>
      <c r="G52" s="67" t="n">
        <f aca="false">E52-F52*0.7</f>
        <v>27522202.0400046</v>
      </c>
      <c r="H52" s="67"/>
      <c r="I52" s="67"/>
      <c r="J52" s="67" t="n">
        <f aca="false">G52*3.8235866717</f>
        <v>105233524.895996</v>
      </c>
      <c r="K52" s="9"/>
      <c r="L52" s="67"/>
      <c r="M52" s="67" t="n">
        <f aca="false">F52*2.511711692</f>
        <v>279734.450490138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high_SIPA_income!B46</f>
        <v>24359605.7024439</v>
      </c>
      <c r="F53" s="162" t="n">
        <f aca="false">high_SIPA_income!I46</f>
        <v>109893.658802809</v>
      </c>
      <c r="G53" s="8" t="n">
        <f aca="false">E53-F53*0.7</f>
        <v>24282680.1412819</v>
      </c>
      <c r="H53" s="8"/>
      <c r="I53" s="8"/>
      <c r="J53" s="8" t="n">
        <f aca="false">G53*3.8235866717</f>
        <v>92846932.1413597</v>
      </c>
      <c r="K53" s="6"/>
      <c r="L53" s="8"/>
      <c r="M53" s="8" t="n">
        <f aca="false">F53*2.511711692</f>
        <v>276021.187691674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high_SIPA_income!B47</f>
        <v>28369694.9932154</v>
      </c>
      <c r="F54" s="164" t="n">
        <f aca="false">high_SIPA_income!I47</f>
        <v>111256.372988308</v>
      </c>
      <c r="G54" s="67" t="n">
        <f aca="false">E54-F54*0.7</f>
        <v>28291815.5321236</v>
      </c>
      <c r="H54" s="67"/>
      <c r="I54" s="67"/>
      <c r="J54" s="67" t="n">
        <f aca="false">G54*3.8235866717</f>
        <v>108176208.786823</v>
      </c>
      <c r="K54" s="9"/>
      <c r="L54" s="67"/>
      <c r="M54" s="67" t="n">
        <f aca="false">F54*2.511711692</f>
        <v>279443.932844246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high_SIPA_income!B48</f>
        <v>25012580.8697507</v>
      </c>
      <c r="F55" s="164" t="n">
        <f aca="false">high_SIPA_income!I48</f>
        <v>112991.116398161</v>
      </c>
      <c r="G55" s="67" t="n">
        <f aca="false">E55-F55*0.7</f>
        <v>24933487.088272</v>
      </c>
      <c r="H55" s="67"/>
      <c r="I55" s="67"/>
      <c r="J55" s="67" t="n">
        <f aca="false">G55*3.8235866717</f>
        <v>95335348.9097208</v>
      </c>
      <c r="K55" s="9"/>
      <c r="L55" s="67"/>
      <c r="M55" s="67" t="n">
        <f aca="false">F55*2.511711692</f>
        <v>283801.108149395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high_SIPA_income!B49</f>
        <v>29226310.4787093</v>
      </c>
      <c r="F56" s="164" t="n">
        <f aca="false">high_SIPA_income!I49</f>
        <v>113226.838763858</v>
      </c>
      <c r="G56" s="67" t="n">
        <f aca="false">E56-F56*0.7</f>
        <v>29147051.6915746</v>
      </c>
      <c r="H56" s="67"/>
      <c r="I56" s="67"/>
      <c r="J56" s="67" t="n">
        <f aca="false">G56*3.8235866717</f>
        <v>111446278.367256</v>
      </c>
      <c r="K56" s="9"/>
      <c r="L56" s="67"/>
      <c r="M56" s="67" t="n">
        <f aca="false">F56*2.511711692</f>
        <v>284393.174771381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high_SIPA_income!B50</f>
        <v>25601746.2930524</v>
      </c>
      <c r="F57" s="162" t="n">
        <f aca="false">high_SIPA_income!I50</f>
        <v>113669.413606628</v>
      </c>
      <c r="G57" s="8" t="n">
        <f aca="false">E57-F57*0.7</f>
        <v>25522177.7035278</v>
      </c>
      <c r="H57" s="8"/>
      <c r="I57" s="8"/>
      <c r="J57" s="8" t="n">
        <f aca="false">G57*3.8235866717</f>
        <v>97586258.4999678</v>
      </c>
      <c r="K57" s="6"/>
      <c r="L57" s="8"/>
      <c r="M57" s="8" t="n">
        <f aca="false">F57*2.511711692</f>
        <v>285504.795178551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high_SIPA_income!B51</f>
        <v>29799817.2546252</v>
      </c>
      <c r="F58" s="164" t="n">
        <f aca="false">high_SIPA_income!I51</f>
        <v>115842.245559512</v>
      </c>
      <c r="G58" s="67" t="n">
        <f aca="false">E58-F58*0.7</f>
        <v>29718727.6827336</v>
      </c>
      <c r="H58" s="67"/>
      <c r="I58" s="67"/>
      <c r="J58" s="67" t="n">
        <f aca="false">G58*3.8235866717</f>
        <v>113632131.067582</v>
      </c>
      <c r="K58" s="9"/>
      <c r="L58" s="67"/>
      <c r="M58" s="67" t="n">
        <f aca="false">F58*2.511711692</f>
        <v>290962.322599362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high_SIPA_income!B52</f>
        <v>26210874.1176164</v>
      </c>
      <c r="F59" s="164" t="n">
        <f aca="false">high_SIPA_income!I52</f>
        <v>116974.404573004</v>
      </c>
      <c r="G59" s="67" t="n">
        <f aca="false">E59-F59*0.7</f>
        <v>26128992.0344153</v>
      </c>
      <c r="H59" s="67"/>
      <c r="I59" s="67"/>
      <c r="J59" s="67" t="n">
        <f aca="false">G59*3.8235866717</f>
        <v>99906465.6877459</v>
      </c>
      <c r="K59" s="9"/>
      <c r="L59" s="67"/>
      <c r="M59" s="67" t="n">
        <f aca="false">F59*2.511711692</f>
        <v>293805.979630753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high_SIPA_income!B53</f>
        <v>30245339.3403565</v>
      </c>
      <c r="F60" s="164" t="n">
        <f aca="false">high_SIPA_income!I53</f>
        <v>118092.69077434</v>
      </c>
      <c r="G60" s="67" t="n">
        <f aca="false">E60-F60*0.7</f>
        <v>30162674.4568144</v>
      </c>
      <c r="H60" s="67"/>
      <c r="I60" s="67"/>
      <c r="J60" s="67" t="n">
        <f aca="false">G60*3.8235866717</f>
        <v>115329600.035902</v>
      </c>
      <c r="K60" s="9"/>
      <c r="L60" s="67"/>
      <c r="M60" s="67" t="n">
        <f aca="false">F60*2.511711692</f>
        <v>296614.79215765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high_SIPA_income!B54</f>
        <v>26655705.8406666</v>
      </c>
      <c r="F61" s="162" t="n">
        <f aca="false">high_SIPA_income!I54</f>
        <v>120743.420795439</v>
      </c>
      <c r="G61" s="8" t="n">
        <f aca="false">E61-F61*0.7</f>
        <v>26571185.4461098</v>
      </c>
      <c r="H61" s="8"/>
      <c r="I61" s="8"/>
      <c r="J61" s="8" t="n">
        <f aca="false">G61*3.8235866717</f>
        <v>101597230.523014</v>
      </c>
      <c r="K61" s="6"/>
      <c r="L61" s="8"/>
      <c r="M61" s="8" t="n">
        <f aca="false">F61*2.511711692</f>
        <v>303272.66174398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high_SIPA_income!B55</f>
        <v>31024711.9619421</v>
      </c>
      <c r="F62" s="164" t="n">
        <f aca="false">high_SIPA_income!I55</f>
        <v>115379.373407824</v>
      </c>
      <c r="G62" s="67" t="n">
        <f aca="false">E62-F62*0.7</f>
        <v>30943946.4005566</v>
      </c>
      <c r="H62" s="67"/>
      <c r="I62" s="67"/>
      <c r="J62" s="67" t="n">
        <f aca="false">G62*3.8235866717</f>
        <v>118316861.026968</v>
      </c>
      <c r="K62" s="9"/>
      <c r="L62" s="67"/>
      <c r="M62" s="67" t="n">
        <f aca="false">F62*2.511711692</f>
        <v>289799.721204066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high_SIPA_income!B56</f>
        <v>27351663.670993</v>
      </c>
      <c r="F63" s="164" t="n">
        <f aca="false">high_SIPA_income!I56</f>
        <v>115060.31062783</v>
      </c>
      <c r="G63" s="67" t="n">
        <f aca="false">E63-F63*0.7</f>
        <v>27271121.4535535</v>
      </c>
      <c r="H63" s="67"/>
      <c r="I63" s="67"/>
      <c r="J63" s="67" t="n">
        <f aca="false">G63*3.8235866717</f>
        <v>104273496.512119</v>
      </c>
      <c r="K63" s="9"/>
      <c r="L63" s="67"/>
      <c r="M63" s="67" t="n">
        <f aca="false">F63*2.511711692</f>
        <v>288998.327489071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high_SIPA_income!B57</f>
        <v>31750763.9119552</v>
      </c>
      <c r="F64" s="164" t="n">
        <f aca="false">high_SIPA_income!I57</f>
        <v>115376.952462522</v>
      </c>
      <c r="G64" s="67" t="n">
        <f aca="false">E64-F64*0.7</f>
        <v>31670000.0452314</v>
      </c>
      <c r="H64" s="67"/>
      <c r="I64" s="67"/>
      <c r="J64" s="67" t="n">
        <f aca="false">G64*3.8235866717</f>
        <v>121092990.065685</v>
      </c>
      <c r="K64" s="9"/>
      <c r="L64" s="67"/>
      <c r="M64" s="67" t="n">
        <f aca="false">F64*2.511711692</f>
        <v>289793.640487446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high_SIPA_income!B58</f>
        <v>27982720.5790851</v>
      </c>
      <c r="F65" s="162" t="n">
        <f aca="false">high_SIPA_income!I58</f>
        <v>116626.176994696</v>
      </c>
      <c r="G65" s="8" t="n">
        <f aca="false">E65-F65*0.7</f>
        <v>27901082.2551888</v>
      </c>
      <c r="H65" s="8"/>
      <c r="I65" s="8"/>
      <c r="J65" s="8" t="n">
        <f aca="false">G65*3.8235866717</f>
        <v>106682206.236945</v>
      </c>
      <c r="K65" s="6"/>
      <c r="L65" s="8"/>
      <c r="M65" s="8" t="n">
        <f aca="false">F65*2.511711692</f>
        <v>292931.332350839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high_SIPA_income!B59</f>
        <v>32369115.0618557</v>
      </c>
      <c r="F66" s="164" t="n">
        <f aca="false">high_SIPA_income!I59</f>
        <v>119039.787300562</v>
      </c>
      <c r="G66" s="67" t="n">
        <f aca="false">E66-F66*0.7</f>
        <v>32285787.2107453</v>
      </c>
      <c r="H66" s="67"/>
      <c r="I66" s="67"/>
      <c r="J66" s="67" t="n">
        <f aca="false">G66*3.8235866717</f>
        <v>123447505.664348</v>
      </c>
      <c r="K66" s="9"/>
      <c r="L66" s="67"/>
      <c r="M66" s="67" t="n">
        <f aca="false">F66*2.511711692</f>
        <v>298993.625576015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high_SIPA_income!B60</f>
        <v>28366484.2503933</v>
      </c>
      <c r="F67" s="164" t="n">
        <f aca="false">high_SIPA_income!I60</f>
        <v>121889.015460384</v>
      </c>
      <c r="G67" s="67" t="n">
        <f aca="false">E67-F67*0.7</f>
        <v>28281161.9395711</v>
      </c>
      <c r="H67" s="67"/>
      <c r="I67" s="67"/>
      <c r="J67" s="67" t="n">
        <f aca="false">G67*3.8235866717</f>
        <v>108135473.852333</v>
      </c>
      <c r="K67" s="9"/>
      <c r="L67" s="67"/>
      <c r="M67" s="67" t="n">
        <f aca="false">F67*2.511711692</f>
        <v>306150.065258215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high_SIPA_income!B61</f>
        <v>32854556.4082581</v>
      </c>
      <c r="F68" s="164" t="n">
        <f aca="false">high_SIPA_income!I61</f>
        <v>123368.76882902</v>
      </c>
      <c r="G68" s="67" t="n">
        <f aca="false">E68-F68*0.7</f>
        <v>32768198.2700778</v>
      </c>
      <c r="H68" s="67"/>
      <c r="I68" s="67"/>
      <c r="J68" s="67" t="n">
        <f aca="false">G68*3.8235866717</f>
        <v>125292046.161092</v>
      </c>
      <c r="K68" s="9"/>
      <c r="L68" s="67"/>
      <c r="M68" s="67" t="n">
        <f aca="false">F68*2.511711692</f>
        <v>309866.779095494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high_SIPA_income!B62</f>
        <v>28937109.6617806</v>
      </c>
      <c r="F69" s="162" t="n">
        <f aca="false">high_SIPA_income!I62</f>
        <v>125582.20907068</v>
      </c>
      <c r="G69" s="8" t="n">
        <f aca="false">E69-F69*0.7</f>
        <v>28849202.1154311</v>
      </c>
      <c r="H69" s="8"/>
      <c r="I69" s="8"/>
      <c r="J69" s="8" t="n">
        <f aca="false">G69*3.8235866717</f>
        <v>110307424.697742</v>
      </c>
      <c r="K69" s="6"/>
      <c r="L69" s="8"/>
      <c r="M69" s="8" t="n">
        <f aca="false">F69*2.511711692</f>
        <v>315426.302830016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high_SIPA_income!B63</f>
        <v>33794988.6510261</v>
      </c>
      <c r="F70" s="164" t="n">
        <f aca="false">high_SIPA_income!I63</f>
        <v>122571.169595746</v>
      </c>
      <c r="G70" s="67" t="n">
        <f aca="false">E70-F70*0.7</f>
        <v>33709188.8323091</v>
      </c>
      <c r="H70" s="67"/>
      <c r="I70" s="67"/>
      <c r="J70" s="67" t="n">
        <f aca="false">G70*3.8235866717</f>
        <v>128890005.133035</v>
      </c>
      <c r="K70" s="9"/>
      <c r="L70" s="67"/>
      <c r="M70" s="67" t="n">
        <f aca="false">F70*2.511711692</f>
        <v>307863.439775751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high_SIPA_income!B64</f>
        <v>29666265.0784046</v>
      </c>
      <c r="F71" s="164" t="n">
        <f aca="false">high_SIPA_income!I64</f>
        <v>117730.732276519</v>
      </c>
      <c r="G71" s="67" t="n">
        <f aca="false">E71-F71*0.7</f>
        <v>29583853.5658111</v>
      </c>
      <c r="H71" s="67"/>
      <c r="I71" s="67"/>
      <c r="J71" s="67" t="n">
        <f aca="false">G71*3.8235866717</f>
        <v>113116428.19176</v>
      </c>
      <c r="K71" s="9"/>
      <c r="L71" s="67"/>
      <c r="M71" s="67" t="n">
        <f aca="false">F71*2.511711692</f>
        <v>295705.656766655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high_SIPA_income!B65</f>
        <v>34267871.0363274</v>
      </c>
      <c r="F72" s="164" t="n">
        <f aca="false">high_SIPA_income!I65</f>
        <v>118180.006157614</v>
      </c>
      <c r="G72" s="67" t="n">
        <f aca="false">E72-F72*0.7</f>
        <v>34185145.0320171</v>
      </c>
      <c r="H72" s="67"/>
      <c r="I72" s="67"/>
      <c r="J72" s="67" t="n">
        <f aca="false">G72*3.8235866717</f>
        <v>130709864.914552</v>
      </c>
      <c r="K72" s="9"/>
      <c r="L72" s="67"/>
      <c r="M72" s="67" t="n">
        <f aca="false">F72*2.511711692</f>
        <v>296834.103226711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high_SIPA_income!B66</f>
        <v>30002813.987209</v>
      </c>
      <c r="F73" s="162" t="n">
        <f aca="false">high_SIPA_income!I66</f>
        <v>123126.749807753</v>
      </c>
      <c r="G73" s="8" t="n">
        <f aca="false">E73-F73*0.7</f>
        <v>29916625.2623436</v>
      </c>
      <c r="H73" s="8"/>
      <c r="I73" s="8"/>
      <c r="J73" s="8" t="n">
        <f aca="false">G73*3.8235866717</f>
        <v>114388809.61534</v>
      </c>
      <c r="K73" s="6"/>
      <c r="L73" s="8"/>
      <c r="M73" s="8" t="n">
        <f aca="false">F73*2.511711692</f>
        <v>309258.897090092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high_SIPA_income!B67</f>
        <v>34724605.3344831</v>
      </c>
      <c r="F74" s="164" t="n">
        <f aca="false">high_SIPA_income!I67</f>
        <v>125151.558828683</v>
      </c>
      <c r="G74" s="67" t="n">
        <f aca="false">E74-F74*0.7</f>
        <v>34636999.243303</v>
      </c>
      <c r="H74" s="67"/>
      <c r="I74" s="67"/>
      <c r="J74" s="67" t="n">
        <f aca="false">G74*3.8235866717</f>
        <v>132437568.654376</v>
      </c>
      <c r="K74" s="9"/>
      <c r="L74" s="67"/>
      <c r="M74" s="67" t="n">
        <f aca="false">F74*2.511711692</f>
        <v>314344.633582029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high_SIPA_income!B68</f>
        <v>30409330.3765706</v>
      </c>
      <c r="F75" s="164" t="n">
        <f aca="false">high_SIPA_income!I68</f>
        <v>124522.879140972</v>
      </c>
      <c r="G75" s="67" t="n">
        <f aca="false">E75-F75*0.7</f>
        <v>30322164.3611719</v>
      </c>
      <c r="H75" s="67"/>
      <c r="I75" s="67"/>
      <c r="J75" s="67" t="n">
        <f aca="false">G75*3.8235866717</f>
        <v>115939423.508474</v>
      </c>
      <c r="K75" s="9"/>
      <c r="L75" s="67"/>
      <c r="M75" s="67" t="n">
        <f aca="false">F75*2.511711692</f>
        <v>312765.571459882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high_SIPA_income!B69</f>
        <v>35571529.1926462</v>
      </c>
      <c r="F76" s="164" t="n">
        <f aca="false">high_SIPA_income!I69</f>
        <v>125954.625235729</v>
      </c>
      <c r="G76" s="67" t="n">
        <f aca="false">E76-F76*0.7</f>
        <v>35483360.9549812</v>
      </c>
      <c r="H76" s="67"/>
      <c r="I76" s="67"/>
      <c r="J76" s="67" t="n">
        <f aca="false">G76*3.8235866717</f>
        <v>135673706.014586</v>
      </c>
      <c r="K76" s="9"/>
      <c r="L76" s="67"/>
      <c r="M76" s="67" t="n">
        <f aca="false">F76*2.511711692</f>
        <v>316361.704866058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high_SIPA_income!B70</f>
        <v>31205256.0342172</v>
      </c>
      <c r="F77" s="162" t="n">
        <f aca="false">high_SIPA_income!I70</f>
        <v>126503.158936365</v>
      </c>
      <c r="G77" s="8" t="n">
        <f aca="false">E77-F77*0.7</f>
        <v>31116703.8229617</v>
      </c>
      <c r="H77" s="8"/>
      <c r="I77" s="8"/>
      <c r="J77" s="8" t="n">
        <f aca="false">G77*3.8235866717</f>
        <v>118977414.004713</v>
      </c>
      <c r="K77" s="6"/>
      <c r="L77" s="8"/>
      <c r="M77" s="8" t="n">
        <f aca="false">F77*2.511711692</f>
        <v>317739.463375402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high_SIPA_income!B71</f>
        <v>36028625.4957277</v>
      </c>
      <c r="F78" s="164" t="n">
        <f aca="false">high_SIPA_income!I71</f>
        <v>131081.520735694</v>
      </c>
      <c r="G78" s="67" t="n">
        <f aca="false">E78-F78*0.7</f>
        <v>35936868.4312128</v>
      </c>
      <c r="H78" s="67"/>
      <c r="I78" s="67"/>
      <c r="J78" s="67" t="n">
        <f aca="false">G78*3.8235866717</f>
        <v>137407731.156222</v>
      </c>
      <c r="K78" s="9"/>
      <c r="L78" s="67"/>
      <c r="M78" s="67" t="n">
        <f aca="false">F78*2.511711692</f>
        <v>329238.988236983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high_SIPA_income!B72</f>
        <v>31713277.7621233</v>
      </c>
      <c r="F79" s="164" t="n">
        <f aca="false">high_SIPA_income!I72</f>
        <v>124602.419095491</v>
      </c>
      <c r="G79" s="67" t="n">
        <f aca="false">E79-F79*0.7</f>
        <v>31626056.0687564</v>
      </c>
      <c r="H79" s="67"/>
      <c r="I79" s="67"/>
      <c r="J79" s="67" t="n">
        <f aca="false">G79*3.8235866717</f>
        <v>120924966.462934</v>
      </c>
      <c r="K79" s="9"/>
      <c r="L79" s="67"/>
      <c r="M79" s="67" t="n">
        <f aca="false">F79*2.511711692</f>
        <v>312965.352893628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high_SIPA_income!B73</f>
        <v>36624115.4425004</v>
      </c>
      <c r="F80" s="164" t="n">
        <f aca="false">high_SIPA_income!I73</f>
        <v>127132.155752469</v>
      </c>
      <c r="G80" s="67" t="n">
        <f aca="false">E80-F80*0.7</f>
        <v>36535122.9334737</v>
      </c>
      <c r="H80" s="67"/>
      <c r="I80" s="67"/>
      <c r="J80" s="67" t="n">
        <f aca="false">G80*3.8235866717</f>
        <v>139695209.097351</v>
      </c>
      <c r="K80" s="9"/>
      <c r="L80" s="67"/>
      <c r="M80" s="67" t="n">
        <f aca="false">F80*2.511711692</f>
        <v>319319.322032641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high_SIPA_income!B74</f>
        <v>32147103.0159102</v>
      </c>
      <c r="F81" s="162" t="n">
        <f aca="false">high_SIPA_income!I74</f>
        <v>124646.756424452</v>
      </c>
      <c r="G81" s="8" t="n">
        <f aca="false">E81-F81*0.7</f>
        <v>32059850.2864131</v>
      </c>
      <c r="H81" s="8"/>
      <c r="I81" s="8"/>
      <c r="J81" s="8" t="n">
        <f aca="false">G81*3.8235866717</f>
        <v>122583616.251826</v>
      </c>
      <c r="K81" s="6"/>
      <c r="L81" s="8"/>
      <c r="M81" s="8" t="n">
        <f aca="false">F81*2.511711692</f>
        <v>313076.715481173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high_SIPA_income!B75</f>
        <v>37194914.5132148</v>
      </c>
      <c r="F82" s="164" t="n">
        <f aca="false">high_SIPA_income!I75</f>
        <v>121270.716045049</v>
      </c>
      <c r="G82" s="67" t="n">
        <f aca="false">E82-F82*0.7</f>
        <v>37110025.0119833</v>
      </c>
      <c r="H82" s="67"/>
      <c r="I82" s="67"/>
      <c r="J82" s="67" t="n">
        <f aca="false">G82*3.8235866717</f>
        <v>141893397.022273</v>
      </c>
      <c r="K82" s="9"/>
      <c r="L82" s="67"/>
      <c r="M82" s="67" t="n">
        <f aca="false">F82*2.511711692</f>
        <v>304597.075387562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high_SIPA_income!B76</f>
        <v>32523289.68445</v>
      </c>
      <c r="F83" s="164" t="n">
        <f aca="false">high_SIPA_income!I76</f>
        <v>126022.172503606</v>
      </c>
      <c r="G83" s="67" t="n">
        <f aca="false">E83-F83*0.7</f>
        <v>32435074.1636975</v>
      </c>
      <c r="H83" s="67"/>
      <c r="I83" s="67"/>
      <c r="J83" s="67" t="n">
        <f aca="false">G83*3.8235866717</f>
        <v>124018317.267915</v>
      </c>
      <c r="K83" s="9"/>
      <c r="L83" s="67"/>
      <c r="M83" s="67" t="n">
        <f aca="false">F83*2.511711692</f>
        <v>316531.364128547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high_SIPA_income!B77</f>
        <v>37735840.7695333</v>
      </c>
      <c r="F84" s="164" t="n">
        <f aca="false">high_SIPA_income!I77</f>
        <v>127976.103181962</v>
      </c>
      <c r="G84" s="67" t="n">
        <f aca="false">E84-F84*0.7</f>
        <v>37646257.4973059</v>
      </c>
      <c r="H84" s="67"/>
      <c r="I84" s="67"/>
      <c r="J84" s="67" t="n">
        <f aca="false">G84*3.8235866717</f>
        <v>143943728.406085</v>
      </c>
      <c r="K84" s="9"/>
      <c r="L84" s="67"/>
      <c r="M84" s="67" t="n">
        <f aca="false">F84*2.511711692</f>
        <v>321439.074658733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high_SIPA_income!B78</f>
        <v>33164745.4579927</v>
      </c>
      <c r="F85" s="162" t="n">
        <f aca="false">high_SIPA_income!I78</f>
        <v>127738.822522593</v>
      </c>
      <c r="G85" s="8" t="n">
        <f aca="false">E85-F85*0.7</f>
        <v>33075328.2822269</v>
      </c>
      <c r="H85" s="8"/>
      <c r="I85" s="8"/>
      <c r="J85" s="8" t="n">
        <f aca="false">G85*3.8235866717</f>
        <v>126466384.382025</v>
      </c>
      <c r="K85" s="6"/>
      <c r="L85" s="8"/>
      <c r="M85" s="8" t="n">
        <f aca="false">F85*2.511711692</f>
        <v>320843.09405231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high_SIPA_income!B79</f>
        <v>38285268.0207335</v>
      </c>
      <c r="F86" s="164" t="n">
        <f aca="false">high_SIPA_income!I79</f>
        <v>127368.738531361</v>
      </c>
      <c r="G86" s="67" t="n">
        <f aca="false">E86-F86*0.7</f>
        <v>38196109.9037615</v>
      </c>
      <c r="H86" s="67"/>
      <c r="I86" s="67"/>
      <c r="J86" s="67" t="n">
        <f aca="false">G86*3.8235866717</f>
        <v>146046136.738811</v>
      </c>
      <c r="K86" s="9"/>
      <c r="L86" s="67"/>
      <c r="M86" s="67" t="n">
        <f aca="false">F86*2.511711692</f>
        <v>319913.54976451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high_SIPA_income!B80</f>
        <v>33673936.3189581</v>
      </c>
      <c r="F87" s="164" t="n">
        <f aca="false">high_SIPA_income!I80</f>
        <v>123106.892395811</v>
      </c>
      <c r="G87" s="67" t="n">
        <f aca="false">E87-F87*0.7</f>
        <v>33587761.494281</v>
      </c>
      <c r="H87" s="67"/>
      <c r="I87" s="67"/>
      <c r="J87" s="67" t="n">
        <f aca="false">G87*3.8235866717</f>
        <v>128425717.181771</v>
      </c>
      <c r="K87" s="9"/>
      <c r="L87" s="67"/>
      <c r="M87" s="67" t="n">
        <f aca="false">F87*2.511711692</f>
        <v>309209.020996344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high_SIPA_income!B81</f>
        <v>38991327.7835252</v>
      </c>
      <c r="F88" s="164" t="n">
        <f aca="false">high_SIPA_income!I81</f>
        <v>123435.347522084</v>
      </c>
      <c r="G88" s="67" t="n">
        <f aca="false">E88-F88*0.7</f>
        <v>38904923.0402597</v>
      </c>
      <c r="H88" s="67"/>
      <c r="I88" s="67"/>
      <c r="J88" s="67" t="n">
        <f aca="false">G88*3.8235866717</f>
        <v>148756345.200251</v>
      </c>
      <c r="K88" s="9"/>
      <c r="L88" s="67"/>
      <c r="M88" s="67" t="n">
        <f aca="false">F88*2.511711692</f>
        <v>310034.005577303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high_SIPA_income!B82</f>
        <v>34201926.1009131</v>
      </c>
      <c r="F89" s="162" t="n">
        <f aca="false">high_SIPA_income!I82</f>
        <v>123119.229140021</v>
      </c>
      <c r="G89" s="8" t="n">
        <f aca="false">E89-F89*0.7</f>
        <v>34115742.6405151</v>
      </c>
      <c r="H89" s="8"/>
      <c r="I89" s="8"/>
      <c r="J89" s="8" t="n">
        <f aca="false">G89*3.8235866717</f>
        <v>130444498.855421</v>
      </c>
      <c r="K89" s="6"/>
      <c r="L89" s="8"/>
      <c r="M89" s="8" t="n">
        <f aca="false">F89*2.511711692</f>
        <v>309240.007341019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high_SIPA_income!B83</f>
        <v>39443355.2084689</v>
      </c>
      <c r="F90" s="164" t="n">
        <f aca="false">high_SIPA_income!I83</f>
        <v>133190.131149674</v>
      </c>
      <c r="G90" s="67" t="n">
        <f aca="false">E90-F90*0.7</f>
        <v>39350122.1166641</v>
      </c>
      <c r="H90" s="67"/>
      <c r="I90" s="67"/>
      <c r="J90" s="67" t="n">
        <f aca="false">G90*3.8235866717</f>
        <v>150458602.455044</v>
      </c>
      <c r="K90" s="9"/>
      <c r="L90" s="67"/>
      <c r="M90" s="67" t="n">
        <f aca="false">F90*2.511711692</f>
        <v>334535.20966765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high_SIPA_income!B84</f>
        <v>34710974.0187404</v>
      </c>
      <c r="F91" s="164" t="n">
        <f aca="false">high_SIPA_income!I84</f>
        <v>127891.363403425</v>
      </c>
      <c r="G91" s="67" t="n">
        <f aca="false">E91-F91*0.7</f>
        <v>34621450.064358</v>
      </c>
      <c r="H91" s="67"/>
      <c r="I91" s="67"/>
      <c r="J91" s="67" t="n">
        <f aca="false">G91*3.8235866717</f>
        <v>132378115.021006</v>
      </c>
      <c r="K91" s="9"/>
      <c r="L91" s="67"/>
      <c r="M91" s="67" t="n">
        <f aca="false">F91*2.511711692</f>
        <v>321226.232766203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high_SIPA_income!B85</f>
        <v>40385233.9289039</v>
      </c>
      <c r="F92" s="164" t="n">
        <f aca="false">high_SIPA_income!I85</f>
        <v>125202.173269847</v>
      </c>
      <c r="G92" s="67" t="n">
        <f aca="false">E92-F92*0.7</f>
        <v>40297592.4076151</v>
      </c>
      <c r="H92" s="67"/>
      <c r="I92" s="67"/>
      <c r="J92" s="67" t="n">
        <f aca="false">G92*3.8235866717</f>
        <v>154081337.231356</v>
      </c>
      <c r="K92" s="9"/>
      <c r="L92" s="67"/>
      <c r="M92" s="67" t="n">
        <f aca="false">F92*2.511711692</f>
        <v>314471.762465685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high_SIPA_income!B86</f>
        <v>35420897.1790696</v>
      </c>
      <c r="F93" s="162" t="n">
        <f aca="false">high_SIPA_income!I86</f>
        <v>126038.67501653</v>
      </c>
      <c r="G93" s="8" t="n">
        <f aca="false">E93-F93*0.7</f>
        <v>35332670.106558</v>
      </c>
      <c r="H93" s="8"/>
      <c r="I93" s="8"/>
      <c r="J93" s="8" t="n">
        <f aca="false">G93*3.8235866717</f>
        <v>135097526.495008</v>
      </c>
      <c r="K93" s="6"/>
      <c r="L93" s="8"/>
      <c r="M93" s="8" t="n">
        <f aca="false">F93*2.511711692</f>
        <v>316572.813683208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high_SIPA_income!B87</f>
        <v>40919896.9976187</v>
      </c>
      <c r="F94" s="164" t="n">
        <f aca="false">high_SIPA_income!I87</f>
        <v>126058.113154456</v>
      </c>
      <c r="G94" s="67" t="n">
        <f aca="false">E94-F94*0.7</f>
        <v>40831656.3184105</v>
      </c>
      <c r="H94" s="67"/>
      <c r="I94" s="67"/>
      <c r="J94" s="67" t="n">
        <f aca="false">G94*3.8235866717</f>
        <v>156123376.88251</v>
      </c>
      <c r="K94" s="9"/>
      <c r="L94" s="67"/>
      <c r="M94" s="67" t="n">
        <f aca="false">F94*2.511711692</f>
        <v>316621.636681505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high_SIPA_income!B88</f>
        <v>35741003.6121589</v>
      </c>
      <c r="F95" s="164" t="n">
        <f aca="false">high_SIPA_income!I88</f>
        <v>127695.101997535</v>
      </c>
      <c r="G95" s="67" t="n">
        <f aca="false">E95-F95*0.7</f>
        <v>35651617.0407606</v>
      </c>
      <c r="H95" s="67"/>
      <c r="I95" s="67"/>
      <c r="J95" s="67" t="n">
        <f aca="false">G95*3.8235866717</f>
        <v>136317047.741605</v>
      </c>
      <c r="K95" s="9"/>
      <c r="L95" s="67"/>
      <c r="M95" s="67" t="n">
        <f aca="false">F95*2.511711692</f>
        <v>320733.280698342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high_SIPA_income!B89</f>
        <v>41214742.0796261</v>
      </c>
      <c r="F96" s="164" t="n">
        <f aca="false">high_SIPA_income!I89</f>
        <v>124735.752832437</v>
      </c>
      <c r="G96" s="67" t="n">
        <f aca="false">E96-F96*0.7</f>
        <v>41127427.0526434</v>
      </c>
      <c r="H96" s="67"/>
      <c r="I96" s="67"/>
      <c r="J96" s="67" t="n">
        <f aca="false">G96*3.8235866717</f>
        <v>157254281.919801</v>
      </c>
      <c r="K96" s="9"/>
      <c r="L96" s="67"/>
      <c r="M96" s="67" t="n">
        <f aca="false">F96*2.511711692</f>
        <v>313300.248799655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high_SIPA_income!B90</f>
        <v>36037860.150175</v>
      </c>
      <c r="F97" s="162" t="n">
        <f aca="false">high_SIPA_income!I90</f>
        <v>129194.206084088</v>
      </c>
      <c r="G97" s="8" t="n">
        <f aca="false">E97-F97*0.7</f>
        <v>35947424.2059161</v>
      </c>
      <c r="H97" s="8"/>
      <c r="I97" s="8"/>
      <c r="J97" s="8" t="n">
        <f aca="false">G97*3.8235866717</f>
        <v>137448092.075687</v>
      </c>
      <c r="K97" s="6"/>
      <c r="L97" s="8"/>
      <c r="M97" s="8" t="n">
        <f aca="false">F97*2.511711692</f>
        <v>324498.597960062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high_SIPA_income!B91</f>
        <v>41856111.8631313</v>
      </c>
      <c r="F98" s="164" t="n">
        <f aca="false">high_SIPA_income!I91</f>
        <v>125568.045014895</v>
      </c>
      <c r="G98" s="67" t="n">
        <f aca="false">E98-F98*0.7</f>
        <v>41768214.2316209</v>
      </c>
      <c r="H98" s="67"/>
      <c r="I98" s="67"/>
      <c r="J98" s="67" t="n">
        <f aca="false">G98*3.8235866717</f>
        <v>159704387.236736</v>
      </c>
      <c r="K98" s="9"/>
      <c r="L98" s="67"/>
      <c r="M98" s="67" t="n">
        <f aca="false">F98*2.511711692</f>
        <v>315390.726805494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high_SIPA_income!B92</f>
        <v>36803531.4144406</v>
      </c>
      <c r="F99" s="164" t="n">
        <f aca="false">high_SIPA_income!I92</f>
        <v>126619.694357939</v>
      </c>
      <c r="G99" s="67" t="n">
        <f aca="false">E99-F99*0.7</f>
        <v>36714897.6283901</v>
      </c>
      <c r="H99" s="67"/>
      <c r="I99" s="67"/>
      <c r="J99" s="67" t="n">
        <f aca="false">G99*3.8235866717</f>
        <v>140382593.224742</v>
      </c>
      <c r="K99" s="9"/>
      <c r="L99" s="67"/>
      <c r="M99" s="67" t="n">
        <f aca="false">F99*2.511711692</f>
        <v>318032.166756302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high_SIPA_income!B93</f>
        <v>42646910.1309738</v>
      </c>
      <c r="F100" s="164" t="n">
        <f aca="false">high_SIPA_income!I93</f>
        <v>128766.501339793</v>
      </c>
      <c r="G100" s="67" t="n">
        <f aca="false">E100-F100*0.7</f>
        <v>42556773.5800359</v>
      </c>
      <c r="H100" s="67"/>
      <c r="I100" s="67"/>
      <c r="J100" s="67" t="n">
        <f aca="false">G100*3.8235866717</f>
        <v>162719512.25118</v>
      </c>
      <c r="K100" s="9"/>
      <c r="L100" s="67"/>
      <c r="M100" s="67" t="n">
        <f aca="false">F100*2.511711692</f>
        <v>323424.326953091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high_SIPA_income!B94</f>
        <v>37492733.7538827</v>
      </c>
      <c r="F101" s="162" t="n">
        <f aca="false">high_SIPA_income!I94</f>
        <v>125815.047171199</v>
      </c>
      <c r="G101" s="8" t="n">
        <f aca="false">E101-F101*0.7</f>
        <v>37404663.2208628</v>
      </c>
      <c r="H101" s="8"/>
      <c r="I101" s="8"/>
      <c r="J101" s="8" t="n">
        <f aca="false">G101*3.8235866717</f>
        <v>143019971.750718</v>
      </c>
      <c r="K101" s="6"/>
      <c r="L101" s="8"/>
      <c r="M101" s="8" t="n">
        <f aca="false">F101*2.511711692</f>
        <v>316011.125009433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high_SIPA_income!B95</f>
        <v>43374310.6289749</v>
      </c>
      <c r="F102" s="164" t="n">
        <f aca="false">high_SIPA_income!I95</f>
        <v>127423.96677164</v>
      </c>
      <c r="G102" s="67" t="n">
        <f aca="false">E102-F102*0.7</f>
        <v>43285113.8522348</v>
      </c>
      <c r="H102" s="67"/>
      <c r="I102" s="67"/>
      <c r="J102" s="67" t="n">
        <f aca="false">G102*3.8235866717</f>
        <v>165504384.408422</v>
      </c>
      <c r="K102" s="9"/>
      <c r="L102" s="67"/>
      <c r="M102" s="67" t="n">
        <f aca="false">F102*2.511711692</f>
        <v>320052.267181347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high_SIPA_income!B96</f>
        <v>38083778.3319925</v>
      </c>
      <c r="F103" s="164" t="n">
        <f aca="false">high_SIPA_income!I96</f>
        <v>130063.264466459</v>
      </c>
      <c r="G103" s="67" t="n">
        <f aca="false">E103-F103*0.7</f>
        <v>37992734.0468659</v>
      </c>
      <c r="H103" s="67"/>
      <c r="I103" s="67"/>
      <c r="J103" s="67" t="n">
        <f aca="false">G103*3.8235866717</f>
        <v>145268511.523039</v>
      </c>
      <c r="K103" s="9"/>
      <c r="L103" s="67"/>
      <c r="M103" s="67" t="n">
        <f aca="false">F103*2.511711692</f>
        <v>326681.422060093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high_SIPA_income!B97</f>
        <v>44150230.295603</v>
      </c>
      <c r="F104" s="164" t="n">
        <f aca="false">high_SIPA_income!I97</f>
        <v>130271.317863496</v>
      </c>
      <c r="G104" s="67" t="n">
        <f aca="false">E104-F104*0.7</f>
        <v>44059040.3730986</v>
      </c>
      <c r="H104" s="67"/>
      <c r="I104" s="67"/>
      <c r="J104" s="67" t="n">
        <f aca="false">G104*3.8235866717</f>
        <v>168463559.538472</v>
      </c>
      <c r="K104" s="9"/>
      <c r="L104" s="67"/>
      <c r="M104" s="67" t="n">
        <f aca="false">F104*2.511711692</f>
        <v>327203.992209991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high_SIPA_income!B98</f>
        <v>38672369.6046983</v>
      </c>
      <c r="F105" s="162" t="n">
        <f aca="false">high_SIPA_income!I98</f>
        <v>135200.013423285</v>
      </c>
      <c r="G105" s="8" t="n">
        <f aca="false">E105-F105*0.7</f>
        <v>38577729.595302</v>
      </c>
      <c r="H105" s="8"/>
      <c r="I105" s="8"/>
      <c r="J105" s="8" t="n">
        <f aca="false">G105*3.8235866717</f>
        <v>147505292.705043</v>
      </c>
      <c r="K105" s="6"/>
      <c r="L105" s="8"/>
      <c r="M105" s="8" t="n">
        <f aca="false">F105*2.511711692</f>
        <v>339583.454473821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high_SIPA_income!B99</f>
        <v>44663101.6438716</v>
      </c>
      <c r="F106" s="164" t="n">
        <f aca="false">high_SIPA_income!I99</f>
        <v>132418.665355879</v>
      </c>
      <c r="G106" s="67" t="n">
        <f aca="false">E106-F106*0.7</f>
        <v>44570408.5781225</v>
      </c>
      <c r="H106" s="67"/>
      <c r="I106" s="67"/>
      <c r="J106" s="67" t="n">
        <f aca="false">G106*3.8235866717</f>
        <v>170418820.191533</v>
      </c>
      <c r="K106" s="9"/>
      <c r="L106" s="67"/>
      <c r="M106" s="67" t="n">
        <f aca="false">F106*2.511711692</f>
        <v>332597.510013395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high_SIPA_income!B100</f>
        <v>39241816.6611009</v>
      </c>
      <c r="F107" s="164" t="n">
        <f aca="false">high_SIPA_income!I100</f>
        <v>127547.213449088</v>
      </c>
      <c r="G107" s="67" t="n">
        <f aca="false">E107-F107*0.7</f>
        <v>39152533.6116866</v>
      </c>
      <c r="H107" s="67"/>
      <c r="I107" s="67"/>
      <c r="J107" s="67" t="n">
        <f aca="false">G107*3.8235866717</f>
        <v>149703105.680931</v>
      </c>
      <c r="K107" s="9"/>
      <c r="L107" s="67"/>
      <c r="M107" s="67" t="n">
        <f aca="false">F107*2.511711692</f>
        <v>320361.827302093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high_SIPA_income!B101</f>
        <v>45457218.7057522</v>
      </c>
      <c r="F108" s="164" t="n">
        <f aca="false">high_SIPA_income!I101</f>
        <v>128169.587169311</v>
      </c>
      <c r="G108" s="67" t="n">
        <f aca="false">E108-F108*0.7</f>
        <v>45367499.9947337</v>
      </c>
      <c r="H108" s="67"/>
      <c r="I108" s="67"/>
      <c r="J108" s="67" t="n">
        <f aca="false">G108*3.8235866717</f>
        <v>173466568.308213</v>
      </c>
      <c r="K108" s="9"/>
      <c r="L108" s="67"/>
      <c r="M108" s="67" t="n">
        <f aca="false">F108*2.511711692</f>
        <v>321925.050651971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high_SIPA_income!B102</f>
        <v>39857788.824156</v>
      </c>
      <c r="F109" s="162" t="n">
        <f aca="false">high_SIPA_income!I102</f>
        <v>130933.450204168</v>
      </c>
      <c r="G109" s="8" t="n">
        <f aca="false">E109-F109*0.7</f>
        <v>39766135.4090131</v>
      </c>
      <c r="H109" s="8"/>
      <c r="I109" s="8"/>
      <c r="J109" s="8" t="n">
        <f aca="false">G109*3.8235866717</f>
        <v>152049265.33492</v>
      </c>
      <c r="K109" s="6"/>
      <c r="L109" s="8"/>
      <c r="M109" s="8" t="n">
        <f aca="false">F109*2.511711692</f>
        <v>328867.077751709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high_SIPA_income!B103</f>
        <v>46033490.879895</v>
      </c>
      <c r="F110" s="164" t="n">
        <f aca="false">high_SIPA_income!I103</f>
        <v>131435.958764751</v>
      </c>
      <c r="G110" s="67" t="n">
        <f aca="false">E110-F110*0.7</f>
        <v>45941485.7087597</v>
      </c>
      <c r="H110" s="67"/>
      <c r="I110" s="67"/>
      <c r="J110" s="67" t="n">
        <f aca="false">G110*3.8235866717</f>
        <v>175661252.43411</v>
      </c>
      <c r="K110" s="9"/>
      <c r="L110" s="67"/>
      <c r="M110" s="67" t="n">
        <f aca="false">F110*2.511711692</f>
        <v>330129.234378655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high_SIPA_income!B104</f>
        <v>40190798.5664678</v>
      </c>
      <c r="F111" s="164" t="n">
        <f aca="false">high_SIPA_income!I104</f>
        <v>132890.112810831</v>
      </c>
      <c r="G111" s="67" t="n">
        <f aca="false">E111-F111*0.7</f>
        <v>40097775.4875002</v>
      </c>
      <c r="H111" s="67"/>
      <c r="I111" s="67"/>
      <c r="J111" s="67" t="n">
        <f aca="false">G111*3.8235866717</f>
        <v>153317319.918825</v>
      </c>
      <c r="K111" s="9"/>
      <c r="L111" s="67"/>
      <c r="M111" s="67" t="n">
        <f aca="false">F111*2.511711692</f>
        <v>333781.650098164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high_SIPA_income!B105</f>
        <v>46286525.4934267</v>
      </c>
      <c r="F112" s="164" t="n">
        <f aca="false">high_SIPA_income!I105</f>
        <v>133201.860663707</v>
      </c>
      <c r="G112" s="67" t="n">
        <f aca="false">E112-F112*0.7</f>
        <v>46193284.1909621</v>
      </c>
      <c r="H112" s="67"/>
      <c r="I112" s="67"/>
      <c r="J112" s="67" t="n">
        <f aca="false">G112*3.8235866717</f>
        <v>176624025.754613</v>
      </c>
      <c r="K112" s="9"/>
      <c r="L112" s="67"/>
      <c r="M112" s="67" t="n">
        <f aca="false">F112*2.511711692</f>
        <v>334564.670825188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6112.81550787218</v>
      </c>
      <c r="C24" s="0" t="n">
        <v>9854244</v>
      </c>
    </row>
    <row r="25" customFormat="false" ht="12.8" hidden="false" customHeight="false" outlineLevel="0" collapsed="false">
      <c r="A25" s="0" t="n">
        <v>72</v>
      </c>
      <c r="B25" s="0" t="n">
        <v>6013.41693063475</v>
      </c>
      <c r="C25" s="0" t="n">
        <v>10376389</v>
      </c>
    </row>
    <row r="26" customFormat="false" ht="12.8" hidden="false" customHeight="false" outlineLevel="0" collapsed="false">
      <c r="A26" s="0" t="n">
        <v>73</v>
      </c>
      <c r="B26" s="0" t="n">
        <v>5947.13477642013</v>
      </c>
      <c r="C26" s="0" t="n">
        <v>10809708</v>
      </c>
    </row>
    <row r="27" customFormat="false" ht="12.8" hidden="false" customHeight="false" outlineLevel="0" collapsed="false">
      <c r="A27" s="0" t="n">
        <v>74</v>
      </c>
      <c r="B27" s="0" t="n">
        <v>5916.65284171984</v>
      </c>
      <c r="C27" s="0" t="n">
        <v>11125604</v>
      </c>
    </row>
    <row r="28" customFormat="false" ht="12.8" hidden="false" customHeight="false" outlineLevel="0" collapsed="false">
      <c r="A28" s="0" t="n">
        <v>75</v>
      </c>
      <c r="B28" s="0" t="n">
        <v>5864.57026308576</v>
      </c>
      <c r="C28" s="0" t="n">
        <v>11560208</v>
      </c>
    </row>
    <row r="29" customFormat="false" ht="12.8" hidden="false" customHeight="false" outlineLevel="0" collapsed="false">
      <c r="A29" s="0" t="n">
        <v>76</v>
      </c>
      <c r="B29" s="0" t="n">
        <v>5941.48828449803</v>
      </c>
      <c r="C29" s="0" t="n">
        <v>11591766</v>
      </c>
    </row>
    <row r="30" customFormat="false" ht="12.8" hidden="false" customHeight="false" outlineLevel="0" collapsed="false">
      <c r="A30" s="0" t="n">
        <v>77</v>
      </c>
      <c r="B30" s="0" t="n">
        <v>6002.14861254772</v>
      </c>
      <c r="C30" s="0" t="n">
        <v>11646732</v>
      </c>
    </row>
    <row r="31" customFormat="false" ht="12.8" hidden="false" customHeight="false" outlineLevel="0" collapsed="false">
      <c r="A31" s="0" t="n">
        <v>78</v>
      </c>
      <c r="B31" s="0" t="n">
        <v>5994.16229118192</v>
      </c>
      <c r="C31" s="0" t="n">
        <v>11708282</v>
      </c>
    </row>
    <row r="32" customFormat="false" ht="12.8" hidden="false" customHeight="false" outlineLevel="0" collapsed="false">
      <c r="A32" s="0" t="n">
        <v>79</v>
      </c>
      <c r="B32" s="0" t="n">
        <v>6012.93114446149</v>
      </c>
      <c r="C32" s="0" t="n">
        <v>11771225</v>
      </c>
    </row>
    <row r="33" customFormat="false" ht="12.8" hidden="false" customHeight="false" outlineLevel="0" collapsed="false">
      <c r="A33" s="0" t="n">
        <v>80</v>
      </c>
      <c r="B33" s="0" t="n">
        <v>6050.68620754723</v>
      </c>
      <c r="C33" s="0" t="n">
        <v>11826769</v>
      </c>
    </row>
    <row r="34" customFormat="false" ht="12.8" hidden="false" customHeight="false" outlineLevel="0" collapsed="false">
      <c r="A34" s="0" t="n">
        <v>81</v>
      </c>
      <c r="B34" s="0" t="n">
        <v>6111.19469942689</v>
      </c>
      <c r="C34" s="0" t="n">
        <v>11830571</v>
      </c>
    </row>
    <row r="35" customFormat="false" ht="12.8" hidden="false" customHeight="false" outlineLevel="0" collapsed="false">
      <c r="A35" s="0" t="n">
        <v>82</v>
      </c>
      <c r="B35" s="0" t="n">
        <v>6117.66925938631</v>
      </c>
      <c r="C35" s="0" t="n">
        <v>11896340</v>
      </c>
    </row>
    <row r="36" customFormat="false" ht="12.8" hidden="false" customHeight="false" outlineLevel="0" collapsed="false">
      <c r="A36" s="0" t="n">
        <v>83</v>
      </c>
      <c r="B36" s="0" t="n">
        <v>6160.37022011867</v>
      </c>
      <c r="C36" s="0" t="n">
        <v>11916735</v>
      </c>
    </row>
    <row r="37" customFormat="false" ht="12.8" hidden="false" customHeight="false" outlineLevel="0" collapsed="false">
      <c r="A37" s="0" t="n">
        <v>84</v>
      </c>
      <c r="B37" s="0" t="n">
        <v>6226.72661330681</v>
      </c>
      <c r="C37" s="0" t="n">
        <v>11931251</v>
      </c>
    </row>
    <row r="38" customFormat="false" ht="12.8" hidden="false" customHeight="false" outlineLevel="0" collapsed="false">
      <c r="A38" s="0" t="n">
        <v>85</v>
      </c>
      <c r="B38" s="0" t="n">
        <v>6239.83610490774</v>
      </c>
      <c r="C38" s="0" t="n">
        <v>12002392</v>
      </c>
    </row>
    <row r="39" customFormat="false" ht="12.8" hidden="false" customHeight="false" outlineLevel="0" collapsed="false">
      <c r="A39" s="0" t="n">
        <v>86</v>
      </c>
      <c r="B39" s="0" t="n">
        <v>6273.74708589721</v>
      </c>
      <c r="C39" s="0" t="n">
        <v>11998802</v>
      </c>
    </row>
    <row r="40" customFormat="false" ht="12.8" hidden="false" customHeight="false" outlineLevel="0" collapsed="false">
      <c r="A40" s="0" t="n">
        <v>87</v>
      </c>
      <c r="B40" s="0" t="n">
        <v>6293.19563277185</v>
      </c>
      <c r="C40" s="0" t="n">
        <v>12031358</v>
      </c>
    </row>
    <row r="41" customFormat="false" ht="12.8" hidden="false" customHeight="false" outlineLevel="0" collapsed="false">
      <c r="A41" s="0" t="n">
        <v>88</v>
      </c>
      <c r="B41" s="0" t="n">
        <v>6304.6602430018</v>
      </c>
      <c r="C41" s="0" t="n">
        <v>12110736</v>
      </c>
    </row>
    <row r="42" customFormat="false" ht="12.8" hidden="false" customHeight="false" outlineLevel="0" collapsed="false">
      <c r="A42" s="0" t="n">
        <v>89</v>
      </c>
      <c r="B42" s="0" t="n">
        <v>6325.40908147298</v>
      </c>
      <c r="C42" s="0" t="n">
        <v>12125178</v>
      </c>
    </row>
    <row r="43" customFormat="false" ht="12.8" hidden="false" customHeight="false" outlineLevel="0" collapsed="false">
      <c r="A43" s="0" t="n">
        <v>90</v>
      </c>
      <c r="B43" s="0" t="n">
        <v>6337.8461886575</v>
      </c>
      <c r="C43" s="0" t="n">
        <v>12173295</v>
      </c>
    </row>
    <row r="44" customFormat="false" ht="12.8" hidden="false" customHeight="false" outlineLevel="0" collapsed="false">
      <c r="A44" s="0" t="n">
        <v>91</v>
      </c>
      <c r="B44" s="0" t="n">
        <v>6402.33859477007</v>
      </c>
      <c r="C44" s="0" t="n">
        <v>12236306</v>
      </c>
    </row>
    <row r="45" customFormat="false" ht="12.8" hidden="false" customHeight="false" outlineLevel="0" collapsed="false">
      <c r="A45" s="0" t="n">
        <v>92</v>
      </c>
      <c r="B45" s="0" t="n">
        <v>6395.83661973453</v>
      </c>
      <c r="C45" s="0" t="n">
        <v>12355314</v>
      </c>
    </row>
    <row r="46" customFormat="false" ht="12.8" hidden="false" customHeight="false" outlineLevel="0" collapsed="false">
      <c r="A46" s="0" t="n">
        <v>93</v>
      </c>
      <c r="B46" s="0" t="n">
        <v>6446.84654079907</v>
      </c>
      <c r="C46" s="0" t="n">
        <v>12350044</v>
      </c>
    </row>
    <row r="47" customFormat="false" ht="12.8" hidden="false" customHeight="false" outlineLevel="0" collapsed="false">
      <c r="A47" s="0" t="n">
        <v>94</v>
      </c>
      <c r="B47" s="0" t="n">
        <v>6464.03831324185</v>
      </c>
      <c r="C47" s="0" t="n">
        <v>12416124</v>
      </c>
    </row>
    <row r="48" customFormat="false" ht="12.8" hidden="false" customHeight="false" outlineLevel="0" collapsed="false">
      <c r="A48" s="0" t="n">
        <v>95</v>
      </c>
      <c r="B48" s="0" t="n">
        <v>6493.15435879978</v>
      </c>
      <c r="C48" s="0" t="n">
        <v>12502897</v>
      </c>
    </row>
    <row r="49" customFormat="false" ht="12.8" hidden="false" customHeight="false" outlineLevel="0" collapsed="false">
      <c r="A49" s="0" t="n">
        <v>96</v>
      </c>
      <c r="B49" s="0" t="n">
        <v>6505.39976889316</v>
      </c>
      <c r="C49" s="0" t="n">
        <v>12550727</v>
      </c>
    </row>
    <row r="50" customFormat="false" ht="12.8" hidden="false" customHeight="false" outlineLevel="0" collapsed="false">
      <c r="A50" s="0" t="n">
        <v>97</v>
      </c>
      <c r="B50" s="0" t="n">
        <v>6554.94336222217</v>
      </c>
      <c r="C50" s="0" t="n">
        <v>12549150</v>
      </c>
    </row>
    <row r="51" customFormat="false" ht="12.8" hidden="false" customHeight="false" outlineLevel="0" collapsed="false">
      <c r="A51" s="0" t="n">
        <v>98</v>
      </c>
      <c r="B51" s="0" t="n">
        <v>6574.12195075016</v>
      </c>
      <c r="C51" s="0" t="n">
        <v>12595335</v>
      </c>
    </row>
    <row r="52" customFormat="false" ht="12.8" hidden="false" customHeight="false" outlineLevel="0" collapsed="false">
      <c r="A52" s="0" t="n">
        <v>99</v>
      </c>
      <c r="B52" s="0" t="n">
        <v>6580.23619503488</v>
      </c>
      <c r="C52" s="0" t="n">
        <v>12667792</v>
      </c>
    </row>
    <row r="53" customFormat="false" ht="12.8" hidden="false" customHeight="false" outlineLevel="0" collapsed="false">
      <c r="A53" s="0" t="n">
        <v>100</v>
      </c>
      <c r="B53" s="0" t="n">
        <v>6619.38048335153</v>
      </c>
      <c r="C53" s="0" t="n">
        <v>12753719</v>
      </c>
    </row>
    <row r="54" customFormat="false" ht="12.8" hidden="false" customHeight="false" outlineLevel="0" collapsed="false">
      <c r="A54" s="0" t="n">
        <v>101</v>
      </c>
      <c r="B54" s="0" t="n">
        <v>6678.455019486</v>
      </c>
      <c r="C54" s="0" t="n">
        <v>12777927</v>
      </c>
    </row>
    <row r="55" customFormat="false" ht="12.8" hidden="false" customHeight="false" outlineLevel="0" collapsed="false">
      <c r="A55" s="0" t="n">
        <v>102</v>
      </c>
      <c r="B55" s="0" t="n">
        <v>6708.49125543511</v>
      </c>
      <c r="C55" s="0" t="n">
        <v>12811347</v>
      </c>
    </row>
    <row r="56" customFormat="false" ht="12.8" hidden="false" customHeight="false" outlineLevel="0" collapsed="false">
      <c r="A56" s="0" t="n">
        <v>103</v>
      </c>
      <c r="B56" s="0" t="n">
        <v>6701.89317510867</v>
      </c>
      <c r="C56" s="0" t="n">
        <v>12888233</v>
      </c>
    </row>
    <row r="57" customFormat="false" ht="12.8" hidden="false" customHeight="false" outlineLevel="0" collapsed="false">
      <c r="A57" s="0" t="n">
        <v>104</v>
      </c>
      <c r="B57" s="0" t="n">
        <v>6716.05285636995</v>
      </c>
      <c r="C57" s="0" t="n">
        <v>12909069</v>
      </c>
    </row>
    <row r="58" customFormat="false" ht="12.8" hidden="false" customHeight="false" outlineLevel="0" collapsed="false">
      <c r="A58" s="0" t="n">
        <v>105</v>
      </c>
      <c r="B58" s="0" t="n">
        <v>6758.07555523391</v>
      </c>
      <c r="C58" s="0" t="n">
        <v>12910506</v>
      </c>
    </row>
    <row r="59" customFormat="false" ht="12.8" hidden="false" customHeight="false" outlineLevel="0" collapsed="false">
      <c r="A59" s="0" t="n">
        <v>106</v>
      </c>
      <c r="B59" s="0" t="n">
        <v>6788.93942608734</v>
      </c>
      <c r="C59" s="0" t="n">
        <v>12957792</v>
      </c>
    </row>
    <row r="60" customFormat="false" ht="12.8" hidden="false" customHeight="false" outlineLevel="0" collapsed="false">
      <c r="A60" s="0" t="n">
        <v>107</v>
      </c>
      <c r="B60" s="0" t="n">
        <v>6794.53085432871</v>
      </c>
      <c r="C60" s="0" t="n">
        <v>12967724</v>
      </c>
    </row>
    <row r="61" customFormat="false" ht="12.8" hidden="false" customHeight="false" outlineLevel="0" collapsed="false">
      <c r="A61" s="0" t="n">
        <v>108</v>
      </c>
      <c r="B61" s="0" t="n">
        <v>6832.54646463259</v>
      </c>
      <c r="C61" s="0" t="n">
        <v>13052954</v>
      </c>
    </row>
    <row r="62" customFormat="false" ht="12.8" hidden="false" customHeight="false" outlineLevel="0" collapsed="false">
      <c r="A62" s="0" t="n">
        <v>109</v>
      </c>
      <c r="B62" s="0" t="n">
        <v>6855.7873569414</v>
      </c>
      <c r="C62" s="0" t="n">
        <v>13058274</v>
      </c>
    </row>
    <row r="63" customFormat="false" ht="12.8" hidden="false" customHeight="false" outlineLevel="0" collapsed="false">
      <c r="A63" s="0" t="n">
        <v>110</v>
      </c>
      <c r="B63" s="0" t="n">
        <v>6838.500313082</v>
      </c>
      <c r="C63" s="0" t="n">
        <v>13105845</v>
      </c>
    </row>
    <row r="64" customFormat="false" ht="12.8" hidden="false" customHeight="false" outlineLevel="0" collapsed="false">
      <c r="A64" s="0" t="n">
        <v>111</v>
      </c>
      <c r="B64" s="0" t="n">
        <v>6841.82610985214</v>
      </c>
      <c r="C64" s="0" t="n">
        <v>13170123</v>
      </c>
    </row>
    <row r="65" customFormat="false" ht="12.8" hidden="false" customHeight="false" outlineLevel="0" collapsed="false">
      <c r="A65" s="0" t="n">
        <v>112</v>
      </c>
      <c r="B65" s="0" t="n">
        <v>6883.94965839912</v>
      </c>
      <c r="C65" s="0" t="n">
        <v>13205300</v>
      </c>
    </row>
    <row r="66" customFormat="false" ht="12.8" hidden="false" customHeight="false" outlineLevel="0" collapsed="false">
      <c r="A66" s="0" t="n">
        <v>113</v>
      </c>
      <c r="B66" s="0" t="n">
        <v>6896.87720220351</v>
      </c>
      <c r="C66" s="0" t="n">
        <v>13270291</v>
      </c>
    </row>
    <row r="67" customFormat="false" ht="12.8" hidden="false" customHeight="false" outlineLevel="0" collapsed="false">
      <c r="A67" s="0" t="n">
        <v>114</v>
      </c>
      <c r="B67" s="0" t="n">
        <v>6920.91206056239</v>
      </c>
      <c r="C67" s="0" t="n">
        <v>13265309</v>
      </c>
    </row>
    <row r="68" customFormat="false" ht="12.8" hidden="false" customHeight="false" outlineLevel="0" collapsed="false">
      <c r="A68" s="0" t="n">
        <v>115</v>
      </c>
      <c r="B68" s="0" t="n">
        <v>6940.48010880536</v>
      </c>
      <c r="C68" s="0" t="n">
        <v>13281404</v>
      </c>
    </row>
    <row r="69" customFormat="false" ht="12.8" hidden="false" customHeight="false" outlineLevel="0" collapsed="false">
      <c r="A69" s="0" t="n">
        <v>116</v>
      </c>
      <c r="B69" s="0" t="n">
        <v>6962.68089357477</v>
      </c>
      <c r="C69" s="0" t="n">
        <v>13377964</v>
      </c>
    </row>
    <row r="70" customFormat="false" ht="12.8" hidden="false" customHeight="false" outlineLevel="0" collapsed="false">
      <c r="A70" s="0" t="n">
        <v>117</v>
      </c>
      <c r="B70" s="0" t="n">
        <v>6986.13997917481</v>
      </c>
      <c r="C70" s="0" t="n">
        <v>13350134</v>
      </c>
    </row>
    <row r="71" customFormat="false" ht="12.8" hidden="false" customHeight="false" outlineLevel="0" collapsed="false">
      <c r="A71" s="0" t="n">
        <v>118</v>
      </c>
      <c r="B71" s="0" t="n">
        <v>6977.71468889014</v>
      </c>
      <c r="C71" s="0" t="n">
        <v>13392513</v>
      </c>
    </row>
    <row r="72" customFormat="false" ht="12.8" hidden="false" customHeight="false" outlineLevel="0" collapsed="false">
      <c r="A72" s="0" t="n">
        <v>119</v>
      </c>
      <c r="B72" s="0" t="n">
        <v>7002.46401256296</v>
      </c>
      <c r="C72" s="0" t="n">
        <v>13396379</v>
      </c>
    </row>
    <row r="73" customFormat="false" ht="12.8" hidden="false" customHeight="false" outlineLevel="0" collapsed="false">
      <c r="A73" s="0" t="n">
        <v>120</v>
      </c>
      <c r="B73" s="0" t="n">
        <v>7025.6377491584</v>
      </c>
      <c r="C73" s="0" t="n">
        <v>13425754</v>
      </c>
    </row>
    <row r="74" customFormat="false" ht="12.8" hidden="false" customHeight="false" outlineLevel="0" collapsed="false">
      <c r="A74" s="0" t="n">
        <v>121</v>
      </c>
      <c r="B74" s="0" t="n">
        <v>7040.54658391626</v>
      </c>
      <c r="C74" s="0" t="n">
        <v>13468505</v>
      </c>
    </row>
    <row r="75" customFormat="false" ht="12.8" hidden="false" customHeight="false" outlineLevel="0" collapsed="false">
      <c r="A75" s="0" t="n">
        <v>122</v>
      </c>
      <c r="B75" s="0" t="n">
        <v>7089.55071560573</v>
      </c>
      <c r="C75" s="0" t="n">
        <v>13431702</v>
      </c>
    </row>
    <row r="76" customFormat="false" ht="12.8" hidden="false" customHeight="false" outlineLevel="0" collapsed="false">
      <c r="A76" s="0" t="n">
        <v>123</v>
      </c>
      <c r="B76" s="0" t="n">
        <v>7107.26504464132</v>
      </c>
      <c r="C76" s="0" t="n">
        <v>13521652</v>
      </c>
    </row>
    <row r="77" customFormat="false" ht="12.8" hidden="false" customHeight="false" outlineLevel="0" collapsed="false">
      <c r="A77" s="0" t="n">
        <v>124</v>
      </c>
      <c r="B77" s="0" t="n">
        <v>7126.19553775847</v>
      </c>
      <c r="C77" s="0" t="n">
        <v>13542254</v>
      </c>
    </row>
    <row r="78" customFormat="false" ht="12.8" hidden="false" customHeight="false" outlineLevel="0" collapsed="false">
      <c r="A78" s="0" t="n">
        <v>125</v>
      </c>
      <c r="B78" s="0" t="n">
        <v>7128.48949997888</v>
      </c>
      <c r="C78" s="0" t="n">
        <v>13553606</v>
      </c>
    </row>
    <row r="79" customFormat="false" ht="12.8" hidden="false" customHeight="false" outlineLevel="0" collapsed="false">
      <c r="A79" s="0" t="n">
        <v>126</v>
      </c>
      <c r="B79" s="0" t="n">
        <v>7130.77696607942</v>
      </c>
      <c r="C79" s="0" t="n">
        <v>13586614</v>
      </c>
    </row>
    <row r="80" customFormat="false" ht="12.8" hidden="false" customHeight="false" outlineLevel="0" collapsed="false">
      <c r="A80" s="0" t="n">
        <v>127</v>
      </c>
      <c r="B80" s="0" t="n">
        <v>7155.05150575686</v>
      </c>
      <c r="C80" s="0" t="n">
        <v>13626873</v>
      </c>
    </row>
    <row r="81" customFormat="false" ht="12.8" hidden="false" customHeight="false" outlineLevel="0" collapsed="false">
      <c r="A81" s="0" t="n">
        <v>128</v>
      </c>
      <c r="B81" s="0" t="n">
        <v>7193.86904775419</v>
      </c>
      <c r="C81" s="0" t="n">
        <v>13700295</v>
      </c>
    </row>
    <row r="82" customFormat="false" ht="12.8" hidden="false" customHeight="false" outlineLevel="0" collapsed="false">
      <c r="A82" s="0" t="n">
        <v>129</v>
      </c>
      <c r="B82" s="0" t="n">
        <v>7196.63229592747</v>
      </c>
      <c r="C82" s="0" t="n">
        <v>13719271</v>
      </c>
    </row>
    <row r="83" customFormat="false" ht="12.8" hidden="false" customHeight="false" outlineLevel="0" collapsed="false">
      <c r="A83" s="0" t="n">
        <v>130</v>
      </c>
      <c r="B83" s="0" t="n">
        <v>7195.14866747876</v>
      </c>
      <c r="C83" s="0" t="n">
        <v>13821179</v>
      </c>
    </row>
    <row r="84" customFormat="false" ht="12.8" hidden="false" customHeight="false" outlineLevel="0" collapsed="false">
      <c r="A84" s="0" t="n">
        <v>131</v>
      </c>
      <c r="B84" s="0" t="n">
        <v>7191.67417770323</v>
      </c>
      <c r="C84" s="0" t="n">
        <v>13856917</v>
      </c>
    </row>
    <row r="85" customFormat="false" ht="12.8" hidden="false" customHeight="false" outlineLevel="0" collapsed="false">
      <c r="A85" s="0" t="n">
        <v>132</v>
      </c>
      <c r="B85" s="0" t="n">
        <v>7227.92470726895</v>
      </c>
      <c r="C85" s="0" t="n">
        <v>13875017</v>
      </c>
    </row>
    <row r="86" customFormat="false" ht="12.8" hidden="false" customHeight="false" outlineLevel="0" collapsed="false">
      <c r="A86" s="0" t="n">
        <v>133</v>
      </c>
      <c r="B86" s="0" t="n">
        <v>7212.61982494082</v>
      </c>
      <c r="C86" s="0" t="n">
        <v>13908332</v>
      </c>
    </row>
    <row r="87" customFormat="false" ht="12.8" hidden="false" customHeight="false" outlineLevel="0" collapsed="false">
      <c r="A87" s="0" t="n">
        <v>134</v>
      </c>
      <c r="B87" s="0" t="n">
        <v>7250.03916905976</v>
      </c>
      <c r="C87" s="0" t="n">
        <v>13887312</v>
      </c>
    </row>
    <row r="88" customFormat="false" ht="12.8" hidden="false" customHeight="false" outlineLevel="0" collapsed="false">
      <c r="A88" s="0" t="n">
        <v>135</v>
      </c>
      <c r="B88" s="0" t="n">
        <v>7259.27156234449</v>
      </c>
      <c r="C88" s="0" t="n">
        <v>13917867</v>
      </c>
    </row>
    <row r="89" customFormat="false" ht="12.8" hidden="false" customHeight="false" outlineLevel="0" collapsed="false">
      <c r="A89" s="0" t="n">
        <v>136</v>
      </c>
      <c r="B89" s="0" t="n">
        <v>7283.44630484959</v>
      </c>
      <c r="C89" s="0" t="n">
        <v>13888415</v>
      </c>
    </row>
    <row r="90" customFormat="false" ht="12.8" hidden="false" customHeight="false" outlineLevel="0" collapsed="false">
      <c r="A90" s="0" t="n">
        <v>137</v>
      </c>
      <c r="B90" s="0" t="n">
        <v>7306.44784804773</v>
      </c>
      <c r="C90" s="0" t="n">
        <v>13924263</v>
      </c>
    </row>
    <row r="91" customFormat="false" ht="12.8" hidden="false" customHeight="false" outlineLevel="0" collapsed="false">
      <c r="A91" s="0" t="n">
        <v>138</v>
      </c>
      <c r="B91" s="0" t="n">
        <v>7320.23366637497</v>
      </c>
      <c r="C91" s="0" t="n">
        <v>14001267</v>
      </c>
    </row>
    <row r="92" customFormat="false" ht="12.8" hidden="false" customHeight="false" outlineLevel="0" collapsed="false">
      <c r="A92" s="0" t="n">
        <v>139</v>
      </c>
      <c r="B92" s="0" t="n">
        <v>7331.38425893188</v>
      </c>
      <c r="C92" s="0" t="n">
        <v>14030495</v>
      </c>
    </row>
    <row r="93" customFormat="false" ht="12.8" hidden="false" customHeight="false" outlineLevel="0" collapsed="false">
      <c r="A93" s="0" t="n">
        <v>140</v>
      </c>
      <c r="B93" s="0" t="n">
        <v>7336.91368751877</v>
      </c>
      <c r="C93" s="0" t="n">
        <v>14057936</v>
      </c>
    </row>
    <row r="94" customFormat="false" ht="12.8" hidden="false" customHeight="false" outlineLevel="0" collapsed="false">
      <c r="A94" s="0" t="n">
        <v>141</v>
      </c>
      <c r="B94" s="0" t="n">
        <v>7357.40393112033</v>
      </c>
      <c r="C94" s="0" t="n">
        <v>14101528</v>
      </c>
    </row>
    <row r="95" customFormat="false" ht="12.8" hidden="false" customHeight="false" outlineLevel="0" collapsed="false">
      <c r="A95" s="0" t="n">
        <v>142</v>
      </c>
      <c r="B95" s="0" t="n">
        <v>7405.04718523787</v>
      </c>
      <c r="C95" s="0" t="n">
        <v>14078139</v>
      </c>
    </row>
    <row r="96" customFormat="false" ht="12.8" hidden="false" customHeight="false" outlineLevel="0" collapsed="false">
      <c r="A96" s="0" t="n">
        <v>143</v>
      </c>
      <c r="B96" s="0" t="n">
        <v>7410.25815795141</v>
      </c>
      <c r="C96" s="0" t="n">
        <v>14100176</v>
      </c>
    </row>
    <row r="97" customFormat="false" ht="12.8" hidden="false" customHeight="false" outlineLevel="0" collapsed="false">
      <c r="A97" s="0" t="n">
        <v>144</v>
      </c>
      <c r="B97" s="0" t="n">
        <v>7408.86306929206</v>
      </c>
      <c r="C97" s="0" t="n">
        <v>14178989</v>
      </c>
    </row>
    <row r="98" customFormat="false" ht="12.8" hidden="false" customHeight="false" outlineLevel="0" collapsed="false">
      <c r="A98" s="0" t="n">
        <v>145</v>
      </c>
      <c r="B98" s="0" t="n">
        <v>7440.97650334932</v>
      </c>
      <c r="C98" s="0" t="n">
        <v>14215465</v>
      </c>
    </row>
    <row r="99" customFormat="false" ht="12.8" hidden="false" customHeight="false" outlineLevel="0" collapsed="false">
      <c r="A99" s="0" t="n">
        <v>146</v>
      </c>
      <c r="B99" s="0" t="n">
        <v>7475.48689743734</v>
      </c>
      <c r="C99" s="0" t="n">
        <v>14220159</v>
      </c>
    </row>
    <row r="100" customFormat="false" ht="12.8" hidden="false" customHeight="false" outlineLevel="0" collapsed="false">
      <c r="A100" s="0" t="n">
        <v>147</v>
      </c>
      <c r="B100" s="0" t="n">
        <v>7477.03350766212</v>
      </c>
      <c r="C100" s="0" t="n">
        <v>14300711</v>
      </c>
    </row>
    <row r="101" customFormat="false" ht="12.8" hidden="false" customHeight="false" outlineLevel="0" collapsed="false">
      <c r="A101" s="0" t="n">
        <v>148</v>
      </c>
      <c r="B101" s="0" t="n">
        <v>7508.57338976686</v>
      </c>
      <c r="C101" s="0" t="n">
        <v>14303974</v>
      </c>
    </row>
    <row r="102" customFormat="false" ht="12.8" hidden="false" customHeight="false" outlineLevel="0" collapsed="false">
      <c r="A102" s="0" t="n">
        <v>149</v>
      </c>
      <c r="B102" s="0" t="n">
        <v>7510.02508738604</v>
      </c>
      <c r="C102" s="0" t="n">
        <v>14310187</v>
      </c>
    </row>
    <row r="103" customFormat="false" ht="12.8" hidden="false" customHeight="false" outlineLevel="0" collapsed="false">
      <c r="A103" s="0" t="n">
        <v>150</v>
      </c>
      <c r="B103" s="0" t="n">
        <v>7548.98500479579</v>
      </c>
      <c r="C103" s="0" t="n">
        <v>14321321</v>
      </c>
    </row>
    <row r="104" customFormat="false" ht="12.8" hidden="false" customHeight="false" outlineLevel="0" collapsed="false">
      <c r="A104" s="0" t="n">
        <v>151</v>
      </c>
      <c r="B104" s="0" t="n">
        <v>7553.77572943013</v>
      </c>
      <c r="C104" s="0" t="n">
        <v>14354476</v>
      </c>
    </row>
    <row r="105" customFormat="false" ht="12.8" hidden="false" customHeight="false" outlineLevel="0" collapsed="false">
      <c r="A105" s="0" t="n">
        <v>152</v>
      </c>
      <c r="B105" s="0" t="n">
        <v>7572.3141666068</v>
      </c>
      <c r="C105" s="0" t="n">
        <v>14383479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6112.81550787218</v>
      </c>
      <c r="C24" s="0" t="n">
        <v>9854244</v>
      </c>
    </row>
    <row r="25" customFormat="false" ht="12.8" hidden="false" customHeight="false" outlineLevel="0" collapsed="false">
      <c r="A25" s="0" t="n">
        <v>72</v>
      </c>
      <c r="B25" s="0" t="n">
        <v>6073.85283880392</v>
      </c>
      <c r="C25" s="0" t="n">
        <v>10376389</v>
      </c>
    </row>
    <row r="26" customFormat="false" ht="12.8" hidden="false" customHeight="false" outlineLevel="0" collapsed="false">
      <c r="A26" s="0" t="n">
        <v>73</v>
      </c>
      <c r="B26" s="0" t="n">
        <v>6066.19287093821</v>
      </c>
      <c r="C26" s="0" t="n">
        <v>10813814</v>
      </c>
    </row>
    <row r="27" customFormat="false" ht="12.8" hidden="false" customHeight="false" outlineLevel="0" collapsed="false">
      <c r="A27" s="0" t="n">
        <v>74</v>
      </c>
      <c r="B27" s="0" t="n">
        <v>6107.80526735219</v>
      </c>
      <c r="C27" s="0" t="n">
        <v>11125111</v>
      </c>
    </row>
    <row r="28" customFormat="false" ht="12.8" hidden="false" customHeight="false" outlineLevel="0" collapsed="false">
      <c r="A28" s="0" t="n">
        <v>75</v>
      </c>
      <c r="B28" s="0" t="n">
        <v>6150.22977561374</v>
      </c>
      <c r="C28" s="0" t="n">
        <v>11560493</v>
      </c>
    </row>
    <row r="29" customFormat="false" ht="12.8" hidden="false" customHeight="false" outlineLevel="0" collapsed="false">
      <c r="A29" s="0" t="n">
        <v>76</v>
      </c>
      <c r="B29" s="0" t="n">
        <v>6321.31919081836</v>
      </c>
      <c r="C29" s="0" t="n">
        <v>11597665</v>
      </c>
    </row>
    <row r="30" customFormat="false" ht="12.8" hidden="false" customHeight="false" outlineLevel="0" collapsed="false">
      <c r="A30" s="0" t="n">
        <v>77</v>
      </c>
      <c r="B30" s="0" t="n">
        <v>6469.68927975475</v>
      </c>
      <c r="C30" s="0" t="n">
        <v>11667969</v>
      </c>
    </row>
    <row r="31" customFormat="false" ht="12.8" hidden="false" customHeight="false" outlineLevel="0" collapsed="false">
      <c r="A31" s="0" t="n">
        <v>78</v>
      </c>
      <c r="B31" s="0" t="n">
        <v>6550.16221965231</v>
      </c>
      <c r="C31" s="0" t="n">
        <v>11718639</v>
      </c>
    </row>
    <row r="32" customFormat="false" ht="12.8" hidden="false" customHeight="false" outlineLevel="0" collapsed="false">
      <c r="A32" s="0" t="n">
        <v>79</v>
      </c>
      <c r="B32" s="0" t="n">
        <v>6596.27887530325</v>
      </c>
      <c r="C32" s="0" t="n">
        <v>11829314</v>
      </c>
    </row>
    <row r="33" customFormat="false" ht="12.8" hidden="false" customHeight="false" outlineLevel="0" collapsed="false">
      <c r="A33" s="0" t="n">
        <v>80</v>
      </c>
      <c r="B33" s="0" t="n">
        <v>6691.98115576808</v>
      </c>
      <c r="C33" s="0" t="n">
        <v>11823844</v>
      </c>
    </row>
    <row r="34" customFormat="false" ht="12.8" hidden="false" customHeight="false" outlineLevel="0" collapsed="false">
      <c r="A34" s="0" t="n">
        <v>81</v>
      </c>
      <c r="B34" s="0" t="n">
        <v>6696.43334599516</v>
      </c>
      <c r="C34" s="0" t="n">
        <v>11870268</v>
      </c>
    </row>
    <row r="35" customFormat="false" ht="12.8" hidden="false" customHeight="false" outlineLevel="0" collapsed="false">
      <c r="A35" s="0" t="n">
        <v>82</v>
      </c>
      <c r="B35" s="0" t="n">
        <v>6741.16560117164</v>
      </c>
      <c r="C35" s="0" t="n">
        <v>11894612</v>
      </c>
    </row>
    <row r="36" customFormat="false" ht="12.8" hidden="false" customHeight="false" outlineLevel="0" collapsed="false">
      <c r="A36" s="0" t="n">
        <v>83</v>
      </c>
      <c r="B36" s="0" t="n">
        <v>6782.95755994585</v>
      </c>
      <c r="C36" s="0" t="n">
        <v>11976267</v>
      </c>
    </row>
    <row r="37" customFormat="false" ht="12.8" hidden="false" customHeight="false" outlineLevel="0" collapsed="false">
      <c r="A37" s="0" t="n">
        <v>84</v>
      </c>
      <c r="B37" s="0" t="n">
        <v>6810.78854030207</v>
      </c>
      <c r="C37" s="0" t="n">
        <v>12031383</v>
      </c>
    </row>
    <row r="38" customFormat="false" ht="12.8" hidden="false" customHeight="false" outlineLevel="0" collapsed="false">
      <c r="A38" s="0" t="n">
        <v>85</v>
      </c>
      <c r="B38" s="0" t="n">
        <v>6868.40321190208</v>
      </c>
      <c r="C38" s="0" t="n">
        <v>12110133</v>
      </c>
    </row>
    <row r="39" customFormat="false" ht="12.8" hidden="false" customHeight="false" outlineLevel="0" collapsed="false">
      <c r="A39" s="0" t="n">
        <v>86</v>
      </c>
      <c r="B39" s="0" t="n">
        <v>6916.14891903698</v>
      </c>
      <c r="C39" s="0" t="n">
        <v>12121355</v>
      </c>
    </row>
    <row r="40" customFormat="false" ht="12.8" hidden="false" customHeight="false" outlineLevel="0" collapsed="false">
      <c r="A40" s="0" t="n">
        <v>87</v>
      </c>
      <c r="B40" s="0" t="n">
        <v>6909.48095939375</v>
      </c>
      <c r="C40" s="0" t="n">
        <v>12146981</v>
      </c>
    </row>
    <row r="41" customFormat="false" ht="12.8" hidden="false" customHeight="false" outlineLevel="0" collapsed="false">
      <c r="A41" s="0" t="n">
        <v>88</v>
      </c>
      <c r="B41" s="0" t="n">
        <v>6965.87321815373</v>
      </c>
      <c r="C41" s="0" t="n">
        <v>12157322</v>
      </c>
    </row>
    <row r="42" customFormat="false" ht="12.8" hidden="false" customHeight="false" outlineLevel="0" collapsed="false">
      <c r="A42" s="0" t="n">
        <v>89</v>
      </c>
      <c r="B42" s="0" t="n">
        <v>6989.97021098391</v>
      </c>
      <c r="C42" s="0" t="n">
        <v>12261504</v>
      </c>
    </row>
    <row r="43" customFormat="false" ht="12.8" hidden="false" customHeight="false" outlineLevel="0" collapsed="false">
      <c r="A43" s="0" t="n">
        <v>90</v>
      </c>
      <c r="B43" s="0" t="n">
        <v>7000.45596820725</v>
      </c>
      <c r="C43" s="0" t="n">
        <v>12348677</v>
      </c>
    </row>
    <row r="44" customFormat="false" ht="12.8" hidden="false" customHeight="false" outlineLevel="0" collapsed="false">
      <c r="A44" s="0" t="n">
        <v>91</v>
      </c>
      <c r="B44" s="0" t="n">
        <v>7037.06314455944</v>
      </c>
      <c r="C44" s="0" t="n">
        <v>12426409</v>
      </c>
    </row>
    <row r="45" customFormat="false" ht="12.8" hidden="false" customHeight="false" outlineLevel="0" collapsed="false">
      <c r="A45" s="0" t="n">
        <v>92</v>
      </c>
      <c r="B45" s="0" t="n">
        <v>7062.86501065271</v>
      </c>
      <c r="C45" s="0" t="n">
        <v>12537936</v>
      </c>
    </row>
    <row r="46" customFormat="false" ht="12.8" hidden="false" customHeight="false" outlineLevel="0" collapsed="false">
      <c r="A46" s="0" t="n">
        <v>93</v>
      </c>
      <c r="B46" s="0" t="n">
        <v>7111.79188525397</v>
      </c>
      <c r="C46" s="0" t="n">
        <v>12587661</v>
      </c>
    </row>
    <row r="47" customFormat="false" ht="12.8" hidden="false" customHeight="false" outlineLevel="0" collapsed="false">
      <c r="A47" s="0" t="n">
        <v>94</v>
      </c>
      <c r="B47" s="0" t="n">
        <v>7124.81908102432</v>
      </c>
      <c r="C47" s="0" t="n">
        <v>12664130</v>
      </c>
    </row>
    <row r="48" customFormat="false" ht="12.8" hidden="false" customHeight="false" outlineLevel="0" collapsed="false">
      <c r="A48" s="0" t="n">
        <v>95</v>
      </c>
      <c r="B48" s="0" t="n">
        <v>7163.93468742385</v>
      </c>
      <c r="C48" s="0" t="n">
        <v>12761001</v>
      </c>
    </row>
    <row r="49" customFormat="false" ht="12.8" hidden="false" customHeight="false" outlineLevel="0" collapsed="false">
      <c r="A49" s="0" t="n">
        <v>96</v>
      </c>
      <c r="B49" s="0" t="n">
        <v>7202.25486671303</v>
      </c>
      <c r="C49" s="0" t="n">
        <v>12825054</v>
      </c>
    </row>
    <row r="50" customFormat="false" ht="12.8" hidden="false" customHeight="false" outlineLevel="0" collapsed="false">
      <c r="A50" s="0" t="n">
        <v>97</v>
      </c>
      <c r="B50" s="0" t="n">
        <v>7237.95808479933</v>
      </c>
      <c r="C50" s="0" t="n">
        <v>12854012</v>
      </c>
    </row>
    <row r="51" customFormat="false" ht="12.8" hidden="false" customHeight="false" outlineLevel="0" collapsed="false">
      <c r="A51" s="0" t="n">
        <v>98</v>
      </c>
      <c r="B51" s="0" t="n">
        <v>7273.25788150956</v>
      </c>
      <c r="C51" s="0" t="n">
        <v>12924095</v>
      </c>
    </row>
    <row r="52" customFormat="false" ht="12.8" hidden="false" customHeight="false" outlineLevel="0" collapsed="false">
      <c r="A52" s="0" t="n">
        <v>99</v>
      </c>
      <c r="B52" s="0" t="n">
        <v>7306.80726043447</v>
      </c>
      <c r="C52" s="0" t="n">
        <v>12989133</v>
      </c>
    </row>
    <row r="53" customFormat="false" ht="12.8" hidden="false" customHeight="false" outlineLevel="0" collapsed="false">
      <c r="A53" s="0" t="n">
        <v>100</v>
      </c>
      <c r="B53" s="0" t="n">
        <v>7322.37110541826</v>
      </c>
      <c r="C53" s="0" t="n">
        <v>13002367</v>
      </c>
    </row>
    <row r="54" customFormat="false" ht="12.8" hidden="false" customHeight="false" outlineLevel="0" collapsed="false">
      <c r="A54" s="0" t="n">
        <v>101</v>
      </c>
      <c r="B54" s="0" t="n">
        <v>7359.34297577767</v>
      </c>
      <c r="C54" s="0" t="n">
        <v>13073274</v>
      </c>
    </row>
    <row r="55" customFormat="false" ht="12.8" hidden="false" customHeight="false" outlineLevel="0" collapsed="false">
      <c r="A55" s="0" t="n">
        <v>102</v>
      </c>
      <c r="B55" s="0" t="n">
        <v>7398.89165197063</v>
      </c>
      <c r="C55" s="0" t="n">
        <v>13115987</v>
      </c>
    </row>
    <row r="56" customFormat="false" ht="12.8" hidden="false" customHeight="false" outlineLevel="0" collapsed="false">
      <c r="A56" s="0" t="n">
        <v>103</v>
      </c>
      <c r="B56" s="0" t="n">
        <v>7448.28388131978</v>
      </c>
      <c r="C56" s="0" t="n">
        <v>13190487</v>
      </c>
    </row>
    <row r="57" customFormat="false" ht="12.8" hidden="false" customHeight="false" outlineLevel="0" collapsed="false">
      <c r="A57" s="0" t="n">
        <v>104</v>
      </c>
      <c r="B57" s="0" t="n">
        <v>7452.26779373785</v>
      </c>
      <c r="C57" s="0" t="n">
        <v>13279907</v>
      </c>
    </row>
    <row r="58" customFormat="false" ht="12.8" hidden="false" customHeight="false" outlineLevel="0" collapsed="false">
      <c r="A58" s="0" t="n">
        <v>105</v>
      </c>
      <c r="B58" s="0" t="n">
        <v>7503.26497434791</v>
      </c>
      <c r="C58" s="0" t="n">
        <v>13302737</v>
      </c>
    </row>
    <row r="59" customFormat="false" ht="12.8" hidden="false" customHeight="false" outlineLevel="0" collapsed="false">
      <c r="A59" s="0" t="n">
        <v>106</v>
      </c>
      <c r="B59" s="0" t="n">
        <v>7533.35942346262</v>
      </c>
      <c r="C59" s="0" t="n">
        <v>13309068</v>
      </c>
    </row>
    <row r="60" customFormat="false" ht="12.8" hidden="false" customHeight="false" outlineLevel="0" collapsed="false">
      <c r="A60" s="0" t="n">
        <v>107</v>
      </c>
      <c r="B60" s="0" t="n">
        <v>7553.38149408715</v>
      </c>
      <c r="C60" s="0" t="n">
        <v>13369979</v>
      </c>
    </row>
    <row r="61" customFormat="false" ht="12.8" hidden="false" customHeight="false" outlineLevel="0" collapsed="false">
      <c r="A61" s="0" t="n">
        <v>108</v>
      </c>
      <c r="B61" s="0" t="n">
        <v>7575.10702967758</v>
      </c>
      <c r="C61" s="0" t="n">
        <v>13427208</v>
      </c>
    </row>
    <row r="62" customFormat="false" ht="12.8" hidden="false" customHeight="false" outlineLevel="0" collapsed="false">
      <c r="A62" s="0" t="n">
        <v>109</v>
      </c>
      <c r="B62" s="0" t="n">
        <v>7618.27992131908</v>
      </c>
      <c r="C62" s="0" t="n">
        <v>13510467</v>
      </c>
    </row>
    <row r="63" customFormat="false" ht="12.8" hidden="false" customHeight="false" outlineLevel="0" collapsed="false">
      <c r="A63" s="0" t="n">
        <v>110</v>
      </c>
      <c r="B63" s="0" t="n">
        <v>7670.27313554551</v>
      </c>
      <c r="C63" s="0" t="n">
        <v>13597654</v>
      </c>
    </row>
    <row r="64" customFormat="false" ht="12.8" hidden="false" customHeight="false" outlineLevel="0" collapsed="false">
      <c r="A64" s="0" t="n">
        <v>111</v>
      </c>
      <c r="B64" s="0" t="n">
        <v>7691.2351784809</v>
      </c>
      <c r="C64" s="0" t="n">
        <v>13617185</v>
      </c>
    </row>
    <row r="65" customFormat="false" ht="12.8" hidden="false" customHeight="false" outlineLevel="0" collapsed="false">
      <c r="A65" s="0" t="n">
        <v>112</v>
      </c>
      <c r="B65" s="0" t="n">
        <v>7730.5622846918</v>
      </c>
      <c r="C65" s="0" t="n">
        <v>13648687</v>
      </c>
    </row>
    <row r="66" customFormat="false" ht="12.8" hidden="false" customHeight="false" outlineLevel="0" collapsed="false">
      <c r="A66" s="0" t="n">
        <v>113</v>
      </c>
      <c r="B66" s="0" t="n">
        <v>7756.62333726157</v>
      </c>
      <c r="C66" s="0" t="n">
        <v>13656733</v>
      </c>
    </row>
    <row r="67" customFormat="false" ht="12.8" hidden="false" customHeight="false" outlineLevel="0" collapsed="false">
      <c r="A67" s="0" t="n">
        <v>114</v>
      </c>
      <c r="B67" s="0" t="n">
        <v>7780.54685127742</v>
      </c>
      <c r="C67" s="0" t="n">
        <v>13732416</v>
      </c>
    </row>
    <row r="68" customFormat="false" ht="12.8" hidden="false" customHeight="false" outlineLevel="0" collapsed="false">
      <c r="A68" s="0" t="n">
        <v>115</v>
      </c>
      <c r="B68" s="0" t="n">
        <v>7796.47127112004</v>
      </c>
      <c r="C68" s="0" t="n">
        <v>13768517</v>
      </c>
    </row>
    <row r="69" customFormat="false" ht="12.8" hidden="false" customHeight="false" outlineLevel="0" collapsed="false">
      <c r="A69" s="0" t="n">
        <v>116</v>
      </c>
      <c r="B69" s="0" t="n">
        <v>7862.95722057297</v>
      </c>
      <c r="C69" s="0" t="n">
        <v>13820099</v>
      </c>
    </row>
    <row r="70" customFormat="false" ht="12.8" hidden="false" customHeight="false" outlineLevel="0" collapsed="false">
      <c r="A70" s="0" t="n">
        <v>117</v>
      </c>
      <c r="B70" s="0" t="n">
        <v>7892.88953603436</v>
      </c>
      <c r="C70" s="0" t="n">
        <v>13860575</v>
      </c>
    </row>
    <row r="71" customFormat="false" ht="12.8" hidden="false" customHeight="false" outlineLevel="0" collapsed="false">
      <c r="A71" s="0" t="n">
        <v>118</v>
      </c>
      <c r="B71" s="0" t="n">
        <v>7905.94940812105</v>
      </c>
      <c r="C71" s="0" t="n">
        <v>13924322</v>
      </c>
    </row>
    <row r="72" customFormat="false" ht="12.8" hidden="false" customHeight="false" outlineLevel="0" collapsed="false">
      <c r="A72" s="0" t="n">
        <v>119</v>
      </c>
      <c r="B72" s="0" t="n">
        <v>7946.22478012234</v>
      </c>
      <c r="C72" s="0" t="n">
        <v>13927942</v>
      </c>
    </row>
    <row r="73" customFormat="false" ht="12.8" hidden="false" customHeight="false" outlineLevel="0" collapsed="false">
      <c r="A73" s="0" t="n">
        <v>120</v>
      </c>
      <c r="B73" s="0" t="n">
        <v>7974.66795842889</v>
      </c>
      <c r="C73" s="0" t="n">
        <v>13984179</v>
      </c>
    </row>
    <row r="74" customFormat="false" ht="12.8" hidden="false" customHeight="false" outlineLevel="0" collapsed="false">
      <c r="A74" s="0" t="n">
        <v>121</v>
      </c>
      <c r="B74" s="0" t="n">
        <v>8021.10633138615</v>
      </c>
      <c r="C74" s="0" t="n">
        <v>13972860</v>
      </c>
    </row>
    <row r="75" customFormat="false" ht="12.8" hidden="false" customHeight="false" outlineLevel="0" collapsed="false">
      <c r="A75" s="0" t="n">
        <v>122</v>
      </c>
      <c r="B75" s="0" t="n">
        <v>8029.77201348593</v>
      </c>
      <c r="C75" s="0" t="n">
        <v>14023518</v>
      </c>
    </row>
    <row r="76" customFormat="false" ht="12.8" hidden="false" customHeight="false" outlineLevel="0" collapsed="false">
      <c r="A76" s="0" t="n">
        <v>123</v>
      </c>
      <c r="B76" s="0" t="n">
        <v>8049.31309755599</v>
      </c>
      <c r="C76" s="0" t="n">
        <v>14063258</v>
      </c>
    </row>
    <row r="77" customFormat="false" ht="12.8" hidden="false" customHeight="false" outlineLevel="0" collapsed="false">
      <c r="A77" s="0" t="n">
        <v>124</v>
      </c>
      <c r="B77" s="0" t="n">
        <v>8061.52756607026</v>
      </c>
      <c r="C77" s="0" t="n">
        <v>14135336</v>
      </c>
    </row>
    <row r="78" customFormat="false" ht="12.8" hidden="false" customHeight="false" outlineLevel="0" collapsed="false">
      <c r="A78" s="0" t="n">
        <v>125</v>
      </c>
      <c r="B78" s="0" t="n">
        <v>8127.07761150881</v>
      </c>
      <c r="C78" s="0" t="n">
        <v>14137809</v>
      </c>
    </row>
    <row r="79" customFormat="false" ht="12.8" hidden="false" customHeight="false" outlineLevel="0" collapsed="false">
      <c r="A79" s="0" t="n">
        <v>126</v>
      </c>
      <c r="B79" s="0" t="n">
        <v>8153.94754888402</v>
      </c>
      <c r="C79" s="0" t="n">
        <v>14171006</v>
      </c>
    </row>
    <row r="80" customFormat="false" ht="12.8" hidden="false" customHeight="false" outlineLevel="0" collapsed="false">
      <c r="A80" s="0" t="n">
        <v>127</v>
      </c>
      <c r="B80" s="0" t="n">
        <v>8184.06850832666</v>
      </c>
      <c r="C80" s="0" t="n">
        <v>14212966</v>
      </c>
    </row>
    <row r="81" customFormat="false" ht="12.8" hidden="false" customHeight="false" outlineLevel="0" collapsed="false">
      <c r="A81" s="0" t="n">
        <v>128</v>
      </c>
      <c r="B81" s="0" t="n">
        <v>8215.11765877</v>
      </c>
      <c r="C81" s="0" t="n">
        <v>14254960</v>
      </c>
    </row>
    <row r="82" customFormat="false" ht="12.8" hidden="false" customHeight="false" outlineLevel="0" collapsed="false">
      <c r="A82" s="0" t="n">
        <v>129</v>
      </c>
      <c r="B82" s="0" t="n">
        <v>8259.7533248235</v>
      </c>
      <c r="C82" s="0" t="n">
        <v>14284623</v>
      </c>
    </row>
    <row r="83" customFormat="false" ht="12.8" hidden="false" customHeight="false" outlineLevel="0" collapsed="false">
      <c r="A83" s="0" t="n">
        <v>130</v>
      </c>
      <c r="B83" s="0" t="n">
        <v>8265.59074098315</v>
      </c>
      <c r="C83" s="0" t="n">
        <v>14356359</v>
      </c>
    </row>
    <row r="84" customFormat="false" ht="12.8" hidden="false" customHeight="false" outlineLevel="0" collapsed="false">
      <c r="A84" s="0" t="n">
        <v>131</v>
      </c>
      <c r="B84" s="0" t="n">
        <v>8317.6492968814</v>
      </c>
      <c r="C84" s="0" t="n">
        <v>14317013</v>
      </c>
    </row>
    <row r="85" customFormat="false" ht="12.8" hidden="false" customHeight="false" outlineLevel="0" collapsed="false">
      <c r="A85" s="0" t="n">
        <v>132</v>
      </c>
      <c r="B85" s="0" t="n">
        <v>8354.71525310119</v>
      </c>
      <c r="C85" s="0" t="n">
        <v>14401951</v>
      </c>
    </row>
    <row r="86" customFormat="false" ht="12.8" hidden="false" customHeight="false" outlineLevel="0" collapsed="false">
      <c r="A86" s="0" t="n">
        <v>133</v>
      </c>
      <c r="B86" s="0" t="n">
        <v>8396.26650277359</v>
      </c>
      <c r="C86" s="0" t="n">
        <v>14448997</v>
      </c>
    </row>
    <row r="87" customFormat="false" ht="12.8" hidden="false" customHeight="false" outlineLevel="0" collapsed="false">
      <c r="A87" s="0" t="n">
        <v>134</v>
      </c>
      <c r="B87" s="0" t="n">
        <v>8418.93058806745</v>
      </c>
      <c r="C87" s="0" t="n">
        <v>14452205</v>
      </c>
    </row>
    <row r="88" customFormat="false" ht="12.8" hidden="false" customHeight="false" outlineLevel="0" collapsed="false">
      <c r="A88" s="0" t="n">
        <v>135</v>
      </c>
      <c r="B88" s="0" t="n">
        <v>8414.90727622768</v>
      </c>
      <c r="C88" s="0" t="n">
        <v>14514496</v>
      </c>
    </row>
    <row r="89" customFormat="false" ht="12.8" hidden="false" customHeight="false" outlineLevel="0" collapsed="false">
      <c r="A89" s="0" t="n">
        <v>136</v>
      </c>
      <c r="B89" s="0" t="n">
        <v>8447.66907988459</v>
      </c>
      <c r="C89" s="0" t="n">
        <v>14467006</v>
      </c>
    </row>
    <row r="90" customFormat="false" ht="12.8" hidden="false" customHeight="false" outlineLevel="0" collapsed="false">
      <c r="A90" s="0" t="n">
        <v>137</v>
      </c>
      <c r="B90" s="0" t="n">
        <v>8434.32237280485</v>
      </c>
      <c r="C90" s="0" t="n">
        <v>14585847</v>
      </c>
    </row>
    <row r="91" customFormat="false" ht="12.8" hidden="false" customHeight="false" outlineLevel="0" collapsed="false">
      <c r="A91" s="0" t="n">
        <v>138</v>
      </c>
      <c r="B91" s="0" t="n">
        <v>8470.73575360111</v>
      </c>
      <c r="C91" s="0" t="n">
        <v>14643963</v>
      </c>
    </row>
    <row r="92" customFormat="false" ht="12.8" hidden="false" customHeight="false" outlineLevel="0" collapsed="false">
      <c r="A92" s="0" t="n">
        <v>139</v>
      </c>
      <c r="B92" s="0" t="n">
        <v>8523.02294495752</v>
      </c>
      <c r="C92" s="0" t="n">
        <v>14700927</v>
      </c>
    </row>
    <row r="93" customFormat="false" ht="12.8" hidden="false" customHeight="false" outlineLevel="0" collapsed="false">
      <c r="A93" s="0" t="n">
        <v>140</v>
      </c>
      <c r="B93" s="0" t="n">
        <v>8561.5186676211</v>
      </c>
      <c r="C93" s="0" t="n">
        <v>14746749</v>
      </c>
    </row>
    <row r="94" customFormat="false" ht="12.8" hidden="false" customHeight="false" outlineLevel="0" collapsed="false">
      <c r="A94" s="0" t="n">
        <v>141</v>
      </c>
      <c r="B94" s="0" t="n">
        <v>8585.29109053935</v>
      </c>
      <c r="C94" s="0" t="n">
        <v>14814867</v>
      </c>
    </row>
    <row r="95" customFormat="false" ht="12.8" hidden="false" customHeight="false" outlineLevel="0" collapsed="false">
      <c r="A95" s="0" t="n">
        <v>142</v>
      </c>
      <c r="B95" s="0" t="n">
        <v>8625.79543879352</v>
      </c>
      <c r="C95" s="0" t="n">
        <v>14832113</v>
      </c>
    </row>
    <row r="96" customFormat="false" ht="12.8" hidden="false" customHeight="false" outlineLevel="0" collapsed="false">
      <c r="A96" s="0" t="n">
        <v>143</v>
      </c>
      <c r="B96" s="0" t="n">
        <v>8655.0368810205</v>
      </c>
      <c r="C96" s="0" t="n">
        <v>14877466</v>
      </c>
    </row>
    <row r="97" customFormat="false" ht="12.8" hidden="false" customHeight="false" outlineLevel="0" collapsed="false">
      <c r="A97" s="0" t="n">
        <v>144</v>
      </c>
      <c r="B97" s="0" t="n">
        <v>8687.98388419064</v>
      </c>
      <c r="C97" s="0" t="n">
        <v>14965104</v>
      </c>
    </row>
    <row r="98" customFormat="false" ht="12.8" hidden="false" customHeight="false" outlineLevel="0" collapsed="false">
      <c r="A98" s="0" t="n">
        <v>145</v>
      </c>
      <c r="B98" s="0" t="n">
        <v>8729.47442540308</v>
      </c>
      <c r="C98" s="0" t="n">
        <v>14986191</v>
      </c>
    </row>
    <row r="99" customFormat="false" ht="12.8" hidden="false" customHeight="false" outlineLevel="0" collapsed="false">
      <c r="A99" s="0" t="n">
        <v>146</v>
      </c>
      <c r="B99" s="0" t="n">
        <v>8763.49644682314</v>
      </c>
      <c r="C99" s="0" t="n">
        <v>15012673</v>
      </c>
    </row>
    <row r="100" customFormat="false" ht="12.8" hidden="false" customHeight="false" outlineLevel="0" collapsed="false">
      <c r="A100" s="0" t="n">
        <v>147</v>
      </c>
      <c r="B100" s="0" t="n">
        <v>8793.10080472533</v>
      </c>
      <c r="C100" s="0" t="n">
        <v>15033661</v>
      </c>
    </row>
    <row r="101" customFormat="false" ht="12.8" hidden="false" customHeight="false" outlineLevel="0" collapsed="false">
      <c r="A101" s="0" t="n">
        <v>148</v>
      </c>
      <c r="B101" s="0" t="n">
        <v>8812.6147401233</v>
      </c>
      <c r="C101" s="0" t="n">
        <v>15107042</v>
      </c>
    </row>
    <row r="102" customFormat="false" ht="12.8" hidden="false" customHeight="false" outlineLevel="0" collapsed="false">
      <c r="A102" s="0" t="n">
        <v>149</v>
      </c>
      <c r="B102" s="0" t="n">
        <v>8852.19816410899</v>
      </c>
      <c r="C102" s="0" t="n">
        <v>15164363</v>
      </c>
    </row>
    <row r="103" customFormat="false" ht="12.8" hidden="false" customHeight="false" outlineLevel="0" collapsed="false">
      <c r="A103" s="0" t="n">
        <v>150</v>
      </c>
      <c r="B103" s="0" t="n">
        <v>8891.90555473855</v>
      </c>
      <c r="C103" s="0" t="n">
        <v>15176390</v>
      </c>
    </row>
    <row r="104" customFormat="false" ht="12.8" hidden="false" customHeight="false" outlineLevel="0" collapsed="false">
      <c r="A104" s="0" t="n">
        <v>151</v>
      </c>
      <c r="B104" s="0" t="n">
        <v>8893.37075326671</v>
      </c>
      <c r="C104" s="0" t="n">
        <v>15205713</v>
      </c>
    </row>
    <row r="105" customFormat="false" ht="12.8" hidden="false" customHeight="false" outlineLevel="0" collapsed="false">
      <c r="A105" s="0" t="n">
        <v>152</v>
      </c>
      <c r="B105" s="0" t="n">
        <v>8933.23442513877</v>
      </c>
      <c r="C105" s="0" t="n">
        <v>15179129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C101" activeCellId="0" sqref="C10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6457.95690693803</v>
      </c>
      <c r="C23" s="0" t="n">
        <v>9349141</v>
      </c>
    </row>
    <row r="24" customFormat="false" ht="12.8" hidden="false" customHeight="false" outlineLevel="0" collapsed="false">
      <c r="A24" s="0" t="n">
        <v>71</v>
      </c>
      <c r="B24" s="0" t="n">
        <v>6111.73500932207</v>
      </c>
      <c r="C24" s="0" t="n">
        <v>9859226</v>
      </c>
    </row>
    <row r="25" customFormat="false" ht="12.8" hidden="false" customHeight="false" outlineLevel="0" collapsed="false">
      <c r="A25" s="0" t="n">
        <v>72</v>
      </c>
      <c r="B25" s="0" t="n">
        <v>5898.67484833193</v>
      </c>
      <c r="C25" s="0" t="n">
        <v>10374030</v>
      </c>
    </row>
    <row r="26" customFormat="false" ht="12.8" hidden="false" customHeight="false" outlineLevel="0" collapsed="false">
      <c r="A26" s="0" t="n">
        <v>73</v>
      </c>
      <c r="B26" s="0" t="n">
        <v>5805.39152784111</v>
      </c>
      <c r="C26" s="0" t="n">
        <v>10821471</v>
      </c>
    </row>
    <row r="27" customFormat="false" ht="12.8" hidden="false" customHeight="false" outlineLevel="0" collapsed="false">
      <c r="A27" s="0" t="n">
        <v>74</v>
      </c>
      <c r="B27" s="0" t="n">
        <v>5773.79121025129</v>
      </c>
      <c r="C27" s="0" t="n">
        <v>11123028</v>
      </c>
    </row>
    <row r="28" customFormat="false" ht="12.8" hidden="false" customHeight="false" outlineLevel="0" collapsed="false">
      <c r="A28" s="0" t="n">
        <v>75</v>
      </c>
      <c r="B28" s="0" t="n">
        <v>5729.22667461772</v>
      </c>
      <c r="C28" s="0" t="n">
        <v>11543679</v>
      </c>
    </row>
    <row r="29" customFormat="false" ht="12.8" hidden="false" customHeight="false" outlineLevel="0" collapsed="false">
      <c r="A29" s="0" t="n">
        <v>76</v>
      </c>
      <c r="B29" s="0" t="n">
        <v>5794.82712213783</v>
      </c>
      <c r="C29" s="0" t="n">
        <v>11585367</v>
      </c>
    </row>
    <row r="30" customFormat="false" ht="12.8" hidden="false" customHeight="false" outlineLevel="0" collapsed="false">
      <c r="A30" s="0" t="n">
        <v>77</v>
      </c>
      <c r="B30" s="0" t="n">
        <v>5839.77242879623</v>
      </c>
      <c r="C30" s="0" t="n">
        <v>11621758</v>
      </c>
    </row>
    <row r="31" customFormat="false" ht="12.8" hidden="false" customHeight="false" outlineLevel="0" collapsed="false">
      <c r="A31" s="0" t="n">
        <v>78</v>
      </c>
      <c r="B31" s="0" t="n">
        <v>5838.86519433182</v>
      </c>
      <c r="C31" s="0" t="n">
        <v>11632422</v>
      </c>
    </row>
    <row r="32" customFormat="false" ht="12.8" hidden="false" customHeight="false" outlineLevel="0" collapsed="false">
      <c r="A32" s="0" t="n">
        <v>79</v>
      </c>
      <c r="B32" s="0" t="n">
        <v>5851.40471614772</v>
      </c>
      <c r="C32" s="0" t="n">
        <v>11648412</v>
      </c>
    </row>
    <row r="33" customFormat="false" ht="12.8" hidden="false" customHeight="false" outlineLevel="0" collapsed="false">
      <c r="A33" s="0" t="n">
        <v>80</v>
      </c>
      <c r="B33" s="0" t="n">
        <v>5865.68030037413</v>
      </c>
      <c r="C33" s="0" t="n">
        <v>11735354</v>
      </c>
    </row>
    <row r="34" customFormat="false" ht="12.8" hidden="false" customHeight="false" outlineLevel="0" collapsed="false">
      <c r="A34" s="0" t="n">
        <v>81</v>
      </c>
      <c r="B34" s="0" t="n">
        <v>5872.62394627467</v>
      </c>
      <c r="C34" s="0" t="n">
        <v>11677635</v>
      </c>
    </row>
    <row r="35" customFormat="false" ht="12.8" hidden="false" customHeight="false" outlineLevel="0" collapsed="false">
      <c r="A35" s="0" t="n">
        <v>82</v>
      </c>
      <c r="B35" s="0" t="n">
        <v>5881.39478219244</v>
      </c>
      <c r="C35" s="0" t="n">
        <v>11760339</v>
      </c>
    </row>
    <row r="36" customFormat="false" ht="12.8" hidden="false" customHeight="false" outlineLevel="0" collapsed="false">
      <c r="A36" s="0" t="n">
        <v>83</v>
      </c>
      <c r="B36" s="0" t="n">
        <v>5899.77038488206</v>
      </c>
      <c r="C36" s="0" t="n">
        <v>11775170</v>
      </c>
    </row>
    <row r="37" customFormat="false" ht="12.8" hidden="false" customHeight="false" outlineLevel="0" collapsed="false">
      <c r="A37" s="0" t="n">
        <v>84</v>
      </c>
      <c r="B37" s="0" t="n">
        <v>5925.00887160873</v>
      </c>
      <c r="C37" s="0" t="n">
        <v>11841595</v>
      </c>
    </row>
    <row r="38" customFormat="false" ht="12.8" hidden="false" customHeight="false" outlineLevel="0" collapsed="false">
      <c r="A38" s="0" t="n">
        <v>85</v>
      </c>
      <c r="B38" s="0" t="n">
        <v>5926.0635796371</v>
      </c>
      <c r="C38" s="0" t="n">
        <v>11911269</v>
      </c>
    </row>
    <row r="39" customFormat="false" ht="12.8" hidden="false" customHeight="false" outlineLevel="0" collapsed="false">
      <c r="A39" s="0" t="n">
        <v>86</v>
      </c>
      <c r="B39" s="0" t="n">
        <v>5936.10401315644</v>
      </c>
      <c r="C39" s="0" t="n">
        <v>11957891</v>
      </c>
    </row>
    <row r="40" customFormat="false" ht="12.8" hidden="false" customHeight="false" outlineLevel="0" collapsed="false">
      <c r="A40" s="0" t="n">
        <v>87</v>
      </c>
      <c r="B40" s="0" t="n">
        <v>5936.89065413911</v>
      </c>
      <c r="C40" s="0" t="n">
        <v>11954551</v>
      </c>
    </row>
    <row r="41" customFormat="false" ht="12.8" hidden="false" customHeight="false" outlineLevel="0" collapsed="false">
      <c r="A41" s="0" t="n">
        <v>88</v>
      </c>
      <c r="B41" s="0" t="n">
        <v>5956.90773321992</v>
      </c>
      <c r="C41" s="0" t="n">
        <v>12007988</v>
      </c>
    </row>
    <row r="42" customFormat="false" ht="12.8" hidden="false" customHeight="false" outlineLevel="0" collapsed="false">
      <c r="A42" s="0" t="n">
        <v>89</v>
      </c>
      <c r="B42" s="0" t="n">
        <v>5960.17785484334</v>
      </c>
      <c r="C42" s="0" t="n">
        <v>12085972</v>
      </c>
    </row>
    <row r="43" customFormat="false" ht="12.8" hidden="false" customHeight="false" outlineLevel="0" collapsed="false">
      <c r="A43" s="0" t="n">
        <v>90</v>
      </c>
      <c r="B43" s="0" t="n">
        <v>5983.37279030353</v>
      </c>
      <c r="C43" s="0" t="n">
        <v>12102940</v>
      </c>
    </row>
    <row r="44" customFormat="false" ht="12.8" hidden="false" customHeight="false" outlineLevel="0" collapsed="false">
      <c r="A44" s="0" t="n">
        <v>91</v>
      </c>
      <c r="B44" s="0" t="n">
        <v>5998.75404262706</v>
      </c>
      <c r="C44" s="0" t="n">
        <v>12167220</v>
      </c>
    </row>
    <row r="45" customFormat="false" ht="12.8" hidden="false" customHeight="false" outlineLevel="0" collapsed="false">
      <c r="A45" s="0" t="n">
        <v>92</v>
      </c>
      <c r="B45" s="0" t="n">
        <v>6015.32042131866</v>
      </c>
      <c r="C45" s="0" t="n">
        <v>12253585</v>
      </c>
    </row>
    <row r="46" customFormat="false" ht="12.8" hidden="false" customHeight="false" outlineLevel="0" collapsed="false">
      <c r="A46" s="0" t="n">
        <v>93</v>
      </c>
      <c r="B46" s="0" t="n">
        <v>6050.74987995822</v>
      </c>
      <c r="C46" s="0" t="n">
        <v>12286044</v>
      </c>
    </row>
    <row r="47" customFormat="false" ht="12.8" hidden="false" customHeight="false" outlineLevel="0" collapsed="false">
      <c r="A47" s="0" t="n">
        <v>94</v>
      </c>
      <c r="B47" s="0" t="n">
        <v>6076.4823642617</v>
      </c>
      <c r="C47" s="0" t="n">
        <v>12322947</v>
      </c>
    </row>
    <row r="48" customFormat="false" ht="12.8" hidden="false" customHeight="false" outlineLevel="0" collapsed="false">
      <c r="A48" s="0" t="n">
        <v>95</v>
      </c>
      <c r="B48" s="0" t="n">
        <v>6083.13256906877</v>
      </c>
      <c r="C48" s="0" t="n">
        <v>12375460</v>
      </c>
    </row>
    <row r="49" customFormat="false" ht="12.8" hidden="false" customHeight="false" outlineLevel="0" collapsed="false">
      <c r="A49" s="0" t="n">
        <v>96</v>
      </c>
      <c r="B49" s="0" t="n">
        <v>6092.29041952845</v>
      </c>
      <c r="C49" s="0" t="n">
        <v>12342740</v>
      </c>
    </row>
    <row r="50" customFormat="false" ht="12.8" hidden="false" customHeight="false" outlineLevel="0" collapsed="false">
      <c r="A50" s="0" t="n">
        <v>97</v>
      </c>
      <c r="B50" s="0" t="n">
        <v>6099.80937354601</v>
      </c>
      <c r="C50" s="0" t="n">
        <v>12386904</v>
      </c>
    </row>
    <row r="51" customFormat="false" ht="12.8" hidden="false" customHeight="false" outlineLevel="0" collapsed="false">
      <c r="A51" s="0" t="n">
        <v>98</v>
      </c>
      <c r="B51" s="0" t="n">
        <v>6108.03274064444</v>
      </c>
      <c r="C51" s="0" t="n">
        <v>12374873</v>
      </c>
    </row>
    <row r="52" customFormat="false" ht="12.8" hidden="false" customHeight="false" outlineLevel="0" collapsed="false">
      <c r="A52" s="0" t="n">
        <v>99</v>
      </c>
      <c r="B52" s="0" t="n">
        <v>6104.75656896812</v>
      </c>
      <c r="C52" s="0" t="n">
        <v>12428436</v>
      </c>
    </row>
    <row r="53" customFormat="false" ht="12.8" hidden="false" customHeight="false" outlineLevel="0" collapsed="false">
      <c r="A53" s="0" t="n">
        <v>100</v>
      </c>
      <c r="B53" s="0" t="n">
        <v>6118.27361069765</v>
      </c>
      <c r="C53" s="0" t="n">
        <v>12530220</v>
      </c>
    </row>
    <row r="54" customFormat="false" ht="12.8" hidden="false" customHeight="false" outlineLevel="0" collapsed="false">
      <c r="A54" s="0" t="n">
        <v>101</v>
      </c>
      <c r="B54" s="0" t="n">
        <v>6128.50741609603</v>
      </c>
      <c r="C54" s="0" t="n">
        <v>12547466</v>
      </c>
    </row>
    <row r="55" customFormat="false" ht="12.8" hidden="false" customHeight="false" outlineLevel="0" collapsed="false">
      <c r="A55" s="0" t="n">
        <v>102</v>
      </c>
      <c r="B55" s="0" t="n">
        <v>6161.77956388322</v>
      </c>
      <c r="C55" s="0" t="n">
        <v>12549567</v>
      </c>
    </row>
    <row r="56" customFormat="false" ht="12.8" hidden="false" customHeight="false" outlineLevel="0" collapsed="false">
      <c r="A56" s="0" t="n">
        <v>103</v>
      </c>
      <c r="B56" s="0" t="n">
        <v>6166.64014358482</v>
      </c>
      <c r="C56" s="0" t="n">
        <v>12632153</v>
      </c>
    </row>
    <row r="57" customFormat="false" ht="12.8" hidden="false" customHeight="false" outlineLevel="0" collapsed="false">
      <c r="A57" s="0" t="n">
        <v>104</v>
      </c>
      <c r="B57" s="0" t="n">
        <v>6176.39331551432</v>
      </c>
      <c r="C57" s="0" t="n">
        <v>12663571</v>
      </c>
    </row>
    <row r="58" customFormat="false" ht="12.8" hidden="false" customHeight="false" outlineLevel="0" collapsed="false">
      <c r="A58" s="0" t="n">
        <v>105</v>
      </c>
      <c r="B58" s="0" t="n">
        <v>6183.54197262384</v>
      </c>
      <c r="C58" s="0" t="n">
        <v>12673539</v>
      </c>
    </row>
    <row r="59" customFormat="false" ht="12.8" hidden="false" customHeight="false" outlineLevel="0" collapsed="false">
      <c r="A59" s="0" t="n">
        <v>106</v>
      </c>
      <c r="B59" s="0" t="n">
        <v>6194.64655971629</v>
      </c>
      <c r="C59" s="0" t="n">
        <v>12646357</v>
      </c>
    </row>
    <row r="60" customFormat="false" ht="12.8" hidden="false" customHeight="false" outlineLevel="0" collapsed="false">
      <c r="A60" s="0" t="n">
        <v>107</v>
      </c>
      <c r="B60" s="0" t="n">
        <v>6204.50274979466</v>
      </c>
      <c r="C60" s="0" t="n">
        <v>12674080</v>
      </c>
    </row>
    <row r="61" customFormat="false" ht="12.8" hidden="false" customHeight="false" outlineLevel="0" collapsed="false">
      <c r="A61" s="0" t="n">
        <v>108</v>
      </c>
      <c r="B61" s="0" t="n">
        <v>6203.48210715256</v>
      </c>
      <c r="C61" s="0" t="n">
        <v>12761611</v>
      </c>
    </row>
    <row r="62" customFormat="false" ht="12.8" hidden="false" customHeight="false" outlineLevel="0" collapsed="false">
      <c r="A62" s="0" t="n">
        <v>109</v>
      </c>
      <c r="B62" s="0" t="n">
        <v>6229.0308147144</v>
      </c>
      <c r="C62" s="0" t="n">
        <v>12735798</v>
      </c>
    </row>
    <row r="63" customFormat="false" ht="12.8" hidden="false" customHeight="false" outlineLevel="0" collapsed="false">
      <c r="A63" s="0" t="n">
        <v>110</v>
      </c>
      <c r="B63" s="0" t="n">
        <v>6263.37904265101</v>
      </c>
      <c r="C63" s="0" t="n">
        <v>12773547</v>
      </c>
    </row>
    <row r="64" customFormat="false" ht="12.8" hidden="false" customHeight="false" outlineLevel="0" collapsed="false">
      <c r="A64" s="0" t="n">
        <v>111</v>
      </c>
      <c r="B64" s="0" t="n">
        <v>6258.68835432648</v>
      </c>
      <c r="C64" s="0" t="n">
        <v>12805338</v>
      </c>
    </row>
    <row r="65" customFormat="false" ht="12.8" hidden="false" customHeight="false" outlineLevel="0" collapsed="false">
      <c r="A65" s="0" t="n">
        <v>112</v>
      </c>
      <c r="B65" s="0" t="n">
        <v>6281.5224222248</v>
      </c>
      <c r="C65" s="0" t="n">
        <v>12871839</v>
      </c>
    </row>
    <row r="66" customFormat="false" ht="12.8" hidden="false" customHeight="false" outlineLevel="0" collapsed="false">
      <c r="A66" s="0" t="n">
        <v>113</v>
      </c>
      <c r="B66" s="0" t="n">
        <v>6300.34152727019</v>
      </c>
      <c r="C66" s="0" t="n">
        <v>12883629</v>
      </c>
    </row>
    <row r="67" customFormat="false" ht="12.8" hidden="false" customHeight="false" outlineLevel="0" collapsed="false">
      <c r="A67" s="0" t="n">
        <v>114</v>
      </c>
      <c r="B67" s="0" t="n">
        <v>6298.89143843992</v>
      </c>
      <c r="C67" s="0" t="n">
        <v>12884844</v>
      </c>
    </row>
    <row r="68" customFormat="false" ht="12.8" hidden="false" customHeight="false" outlineLevel="0" collapsed="false">
      <c r="A68" s="0" t="n">
        <v>115</v>
      </c>
      <c r="B68" s="0" t="n">
        <v>6315.00645751008</v>
      </c>
      <c r="C68" s="0" t="n">
        <v>12907915</v>
      </c>
    </row>
    <row r="69" customFormat="false" ht="12.8" hidden="false" customHeight="false" outlineLevel="0" collapsed="false">
      <c r="A69" s="0" t="n">
        <v>116</v>
      </c>
      <c r="B69" s="0" t="n">
        <v>6325.06995517254</v>
      </c>
      <c r="C69" s="0" t="n">
        <v>12899607</v>
      </c>
    </row>
    <row r="70" customFormat="false" ht="12.8" hidden="false" customHeight="false" outlineLevel="0" collapsed="false">
      <c r="A70" s="0" t="n">
        <v>117</v>
      </c>
      <c r="B70" s="0" t="n">
        <v>6324.7888362367</v>
      </c>
      <c r="C70" s="0" t="n">
        <v>12934047</v>
      </c>
    </row>
    <row r="71" customFormat="false" ht="12.8" hidden="false" customHeight="false" outlineLevel="0" collapsed="false">
      <c r="A71" s="0" t="n">
        <v>118</v>
      </c>
      <c r="B71" s="0" t="n">
        <v>6316.16815731476</v>
      </c>
      <c r="C71" s="0" t="n">
        <v>13002821</v>
      </c>
    </row>
    <row r="72" customFormat="false" ht="12.8" hidden="false" customHeight="false" outlineLevel="0" collapsed="false">
      <c r="A72" s="0" t="n">
        <v>119</v>
      </c>
      <c r="B72" s="0" t="n">
        <v>6337.63436614288</v>
      </c>
      <c r="C72" s="0" t="n">
        <v>13009616</v>
      </c>
    </row>
    <row r="73" customFormat="false" ht="12.8" hidden="false" customHeight="false" outlineLevel="0" collapsed="false">
      <c r="A73" s="0" t="n">
        <v>120</v>
      </c>
      <c r="B73" s="0" t="n">
        <v>6330.44292551474</v>
      </c>
      <c r="C73" s="0" t="n">
        <v>13071809</v>
      </c>
    </row>
    <row r="74" customFormat="false" ht="12.8" hidden="false" customHeight="false" outlineLevel="0" collapsed="false">
      <c r="A74" s="0" t="n">
        <v>121</v>
      </c>
      <c r="B74" s="0" t="n">
        <v>6350.11821329307</v>
      </c>
      <c r="C74" s="0" t="n">
        <v>13038969</v>
      </c>
    </row>
    <row r="75" customFormat="false" ht="12.8" hidden="false" customHeight="false" outlineLevel="0" collapsed="false">
      <c r="A75" s="0" t="n">
        <v>122</v>
      </c>
      <c r="B75" s="0" t="n">
        <v>6350.15922908122</v>
      </c>
      <c r="C75" s="0" t="n">
        <v>13084060</v>
      </c>
    </row>
    <row r="76" customFormat="false" ht="12.8" hidden="false" customHeight="false" outlineLevel="0" collapsed="false">
      <c r="A76" s="0" t="n">
        <v>123</v>
      </c>
      <c r="B76" s="0" t="n">
        <v>6372.67398588354</v>
      </c>
      <c r="C76" s="0" t="n">
        <v>13113990</v>
      </c>
    </row>
    <row r="77" customFormat="false" ht="12.8" hidden="false" customHeight="false" outlineLevel="0" collapsed="false">
      <c r="A77" s="0" t="n">
        <v>124</v>
      </c>
      <c r="B77" s="0" t="n">
        <v>6392.60895771931</v>
      </c>
      <c r="C77" s="0" t="n">
        <v>13137610</v>
      </c>
    </row>
    <row r="78" customFormat="false" ht="12.8" hidden="false" customHeight="false" outlineLevel="0" collapsed="false">
      <c r="A78" s="0" t="n">
        <v>125</v>
      </c>
      <c r="B78" s="0" t="n">
        <v>6412.38236287753</v>
      </c>
      <c r="C78" s="0" t="n">
        <v>13241109</v>
      </c>
    </row>
    <row r="79" customFormat="false" ht="12.8" hidden="false" customHeight="false" outlineLevel="0" collapsed="false">
      <c r="A79" s="0" t="n">
        <v>126</v>
      </c>
      <c r="B79" s="0" t="n">
        <v>6432.63758279901</v>
      </c>
      <c r="C79" s="0" t="n">
        <v>13274256</v>
      </c>
    </row>
    <row r="80" customFormat="false" ht="12.8" hidden="false" customHeight="false" outlineLevel="0" collapsed="false">
      <c r="A80" s="0" t="n">
        <v>127</v>
      </c>
      <c r="B80" s="0" t="n">
        <v>6447.18816996015</v>
      </c>
      <c r="C80" s="0" t="n">
        <v>13260669</v>
      </c>
    </row>
    <row r="81" customFormat="false" ht="12.8" hidden="false" customHeight="false" outlineLevel="0" collapsed="false">
      <c r="A81" s="0" t="n">
        <v>128</v>
      </c>
      <c r="B81" s="0" t="n">
        <v>6450.81127668781</v>
      </c>
      <c r="C81" s="0" t="n">
        <v>13270422</v>
      </c>
    </row>
    <row r="82" customFormat="false" ht="12.8" hidden="false" customHeight="false" outlineLevel="0" collapsed="false">
      <c r="A82" s="0" t="n">
        <v>129</v>
      </c>
      <c r="B82" s="0" t="n">
        <v>6464.05215678641</v>
      </c>
      <c r="C82" s="0" t="n">
        <v>13253450</v>
      </c>
    </row>
    <row r="83" customFormat="false" ht="12.8" hidden="false" customHeight="false" outlineLevel="0" collapsed="false">
      <c r="A83" s="0" t="n">
        <v>130</v>
      </c>
      <c r="B83" s="0" t="n">
        <v>6465.63333640474</v>
      </c>
      <c r="C83" s="0" t="n">
        <v>13247914</v>
      </c>
    </row>
    <row r="84" customFormat="false" ht="12.8" hidden="false" customHeight="false" outlineLevel="0" collapsed="false">
      <c r="A84" s="0" t="n">
        <v>131</v>
      </c>
      <c r="B84" s="0" t="n">
        <v>6500.95601394077</v>
      </c>
      <c r="C84" s="0" t="n">
        <v>13275542</v>
      </c>
    </row>
    <row r="85" customFormat="false" ht="12.8" hidden="false" customHeight="false" outlineLevel="0" collapsed="false">
      <c r="A85" s="0" t="n">
        <v>132</v>
      </c>
      <c r="B85" s="0" t="n">
        <v>6519.18521401991</v>
      </c>
      <c r="C85" s="0" t="n">
        <v>13356924</v>
      </c>
    </row>
    <row r="86" customFormat="false" ht="12.8" hidden="false" customHeight="false" outlineLevel="0" collapsed="false">
      <c r="A86" s="0" t="n">
        <v>133</v>
      </c>
      <c r="B86" s="0" t="n">
        <v>6510.61008866492</v>
      </c>
      <c r="C86" s="0" t="n">
        <v>13404971</v>
      </c>
    </row>
    <row r="87" customFormat="false" ht="12.8" hidden="false" customHeight="false" outlineLevel="0" collapsed="false">
      <c r="A87" s="0" t="n">
        <v>134</v>
      </c>
      <c r="B87" s="0" t="n">
        <v>6516.98025390195</v>
      </c>
      <c r="C87" s="0" t="n">
        <v>13343520</v>
      </c>
    </row>
    <row r="88" customFormat="false" ht="12.8" hidden="false" customHeight="false" outlineLevel="0" collapsed="false">
      <c r="A88" s="0" t="n">
        <v>135</v>
      </c>
      <c r="B88" s="0" t="n">
        <v>6529.81633798617</v>
      </c>
      <c r="C88" s="0" t="n">
        <v>13356497</v>
      </c>
    </row>
    <row r="89" customFormat="false" ht="12.8" hidden="false" customHeight="false" outlineLevel="0" collapsed="false">
      <c r="A89" s="0" t="n">
        <v>136</v>
      </c>
      <c r="B89" s="0" t="n">
        <v>6530.86998448559</v>
      </c>
      <c r="C89" s="0" t="n">
        <v>13425934</v>
      </c>
    </row>
    <row r="90" customFormat="false" ht="12.8" hidden="false" customHeight="false" outlineLevel="0" collapsed="false">
      <c r="A90" s="0" t="n">
        <v>137</v>
      </c>
      <c r="B90" s="0" t="n">
        <v>6543.62313634132</v>
      </c>
      <c r="C90" s="0" t="n">
        <v>13380357</v>
      </c>
    </row>
    <row r="91" customFormat="false" ht="12.8" hidden="false" customHeight="false" outlineLevel="0" collapsed="false">
      <c r="A91" s="0" t="n">
        <v>138</v>
      </c>
      <c r="B91" s="0" t="n">
        <v>6525.80665280066</v>
      </c>
      <c r="C91" s="0" t="n">
        <v>13451953</v>
      </c>
    </row>
    <row r="92" customFormat="false" ht="12.8" hidden="false" customHeight="false" outlineLevel="0" collapsed="false">
      <c r="A92" s="0" t="n">
        <v>139</v>
      </c>
      <c r="B92" s="0" t="n">
        <v>6520.05269502455</v>
      </c>
      <c r="C92" s="0" t="n">
        <v>13417515</v>
      </c>
    </row>
    <row r="93" customFormat="false" ht="12.8" hidden="false" customHeight="false" outlineLevel="0" collapsed="false">
      <c r="A93" s="0" t="n">
        <v>140</v>
      </c>
      <c r="B93" s="0" t="n">
        <v>6552.74456959046</v>
      </c>
      <c r="C93" s="0" t="n">
        <v>13441397</v>
      </c>
    </row>
    <row r="94" customFormat="false" ht="12.8" hidden="false" customHeight="false" outlineLevel="0" collapsed="false">
      <c r="A94" s="0" t="n">
        <v>141</v>
      </c>
      <c r="B94" s="0" t="n">
        <v>6572.79913776946</v>
      </c>
      <c r="C94" s="0" t="n">
        <v>13408872</v>
      </c>
    </row>
    <row r="95" customFormat="false" ht="12.8" hidden="false" customHeight="false" outlineLevel="0" collapsed="false">
      <c r="A95" s="0" t="n">
        <v>142</v>
      </c>
      <c r="B95" s="0" t="n">
        <v>6585.28721056836</v>
      </c>
      <c r="C95" s="0" t="n">
        <v>13438400</v>
      </c>
    </row>
    <row r="96" customFormat="false" ht="12.8" hidden="false" customHeight="false" outlineLevel="0" collapsed="false">
      <c r="A96" s="0" t="n">
        <v>143</v>
      </c>
      <c r="B96" s="0" t="n">
        <v>6578.79121311122</v>
      </c>
      <c r="C96" s="0" t="n">
        <v>13465296</v>
      </c>
    </row>
    <row r="97" customFormat="false" ht="12.8" hidden="false" customHeight="false" outlineLevel="0" collapsed="false">
      <c r="A97" s="0" t="n">
        <v>144</v>
      </c>
      <c r="B97" s="0" t="n">
        <v>6600.22949387892</v>
      </c>
      <c r="C97" s="0" t="n">
        <v>13534252</v>
      </c>
    </row>
    <row r="98" customFormat="false" ht="12.8" hidden="false" customHeight="false" outlineLevel="0" collapsed="false">
      <c r="A98" s="0" t="n">
        <v>145</v>
      </c>
      <c r="B98" s="0" t="n">
        <v>6621.57351128251</v>
      </c>
      <c r="C98" s="0" t="n">
        <v>13515883</v>
      </c>
    </row>
    <row r="99" customFormat="false" ht="12.8" hidden="false" customHeight="false" outlineLevel="0" collapsed="false">
      <c r="A99" s="0" t="n">
        <v>146</v>
      </c>
      <c r="B99" s="0" t="n">
        <v>6598.04658048673</v>
      </c>
      <c r="C99" s="0" t="n">
        <v>13540293</v>
      </c>
    </row>
    <row r="100" customFormat="false" ht="12.8" hidden="false" customHeight="false" outlineLevel="0" collapsed="false">
      <c r="A100" s="0" t="n">
        <v>147</v>
      </c>
      <c r="B100" s="0" t="n">
        <v>6596.82183368403</v>
      </c>
      <c r="C100" s="0" t="n">
        <v>13570704</v>
      </c>
    </row>
    <row r="101" customFormat="false" ht="12.8" hidden="false" customHeight="false" outlineLevel="0" collapsed="false">
      <c r="A101" s="0" t="n">
        <v>148</v>
      </c>
      <c r="B101" s="0" t="n">
        <v>6591.12367736077</v>
      </c>
      <c r="C101" s="0" t="n">
        <v>13593823</v>
      </c>
    </row>
    <row r="102" customFormat="false" ht="12.8" hidden="false" customHeight="false" outlineLevel="0" collapsed="false">
      <c r="A102" s="0" t="n">
        <v>149</v>
      </c>
      <c r="B102" s="0" t="n">
        <v>6570.69588694387</v>
      </c>
      <c r="C102" s="0" t="n">
        <v>13666855</v>
      </c>
    </row>
    <row r="103" customFormat="false" ht="12.8" hidden="false" customHeight="false" outlineLevel="0" collapsed="false">
      <c r="A103" s="0" t="n">
        <v>150</v>
      </c>
      <c r="B103" s="0" t="n">
        <v>6606.22880631128</v>
      </c>
      <c r="C103" s="0" t="n">
        <v>13685807</v>
      </c>
    </row>
    <row r="104" customFormat="false" ht="12.8" hidden="false" customHeight="false" outlineLevel="0" collapsed="false">
      <c r="A104" s="0" t="n">
        <v>151</v>
      </c>
      <c r="B104" s="0" t="n">
        <v>6633.59548941143</v>
      </c>
      <c r="C104" s="0" t="n">
        <v>13675937</v>
      </c>
    </row>
    <row r="105" customFormat="false" ht="12.8" hidden="false" customHeight="false" outlineLevel="0" collapsed="false">
      <c r="A105" s="0" t="n">
        <v>152</v>
      </c>
      <c r="B105" s="0" t="n">
        <v>6618.21759590446</v>
      </c>
      <c r="C105" s="0" t="n">
        <v>13707216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8" activeCellId="0" sqref="D48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7" t="n">
        <v>37448.2927964077</v>
      </c>
      <c r="K9" s="167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7" t="n">
        <v>68744.4841315014</v>
      </c>
      <c r="K10" s="167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7" t="n">
        <v>105406.410376622</v>
      </c>
      <c r="K11" s="167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7" t="n">
        <v>153068.271140567</v>
      </c>
      <c r="K12" s="167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7" t="n">
        <v>195716.984291222</v>
      </c>
      <c r="K13" s="167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7" t="n">
        <v>199621.10106806</v>
      </c>
      <c r="K14" s="167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7" t="n">
        <v>217761.898580891</v>
      </c>
      <c r="K15" s="167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7" t="n">
        <v>235047.123224172</v>
      </c>
      <c r="K16" s="167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7" t="n">
        <v>240391.322037069</v>
      </c>
      <c r="K17" s="167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7" t="n">
        <v>195752.530770185</v>
      </c>
      <c r="K18" s="167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7" t="n">
        <v>200857.994505559</v>
      </c>
      <c r="K19" s="167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7" t="n">
        <v>191856.994735014</v>
      </c>
      <c r="K20" s="167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7" t="n">
        <v>206664.82215155</v>
      </c>
      <c r="K21" s="167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7" t="n">
        <v>240344.303765718</v>
      </c>
      <c r="K22" s="167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7" t="n">
        <v>279931.71672946</v>
      </c>
      <c r="K23" s="167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18644803.2586046</v>
      </c>
      <c r="C24" s="0" t="n">
        <v>17908471.3764578</v>
      </c>
      <c r="D24" s="0" t="n">
        <v>18673494.5292054</v>
      </c>
      <c r="E24" s="0" t="n">
        <v>17934163.7966042</v>
      </c>
      <c r="F24" s="0" t="n">
        <v>14360146.0546542</v>
      </c>
      <c r="G24" s="0" t="n">
        <v>3548325.32180357</v>
      </c>
      <c r="H24" s="0" t="n">
        <v>14433313.0081998</v>
      </c>
      <c r="I24" s="0" t="n">
        <v>3500850.78840438</v>
      </c>
      <c r="J24" s="167" t="n">
        <v>290950.772589176</v>
      </c>
      <c r="K24" s="167" t="n">
        <v>282222.249411501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18397269.573078</v>
      </c>
      <c r="C25" s="0" t="n">
        <v>17668558.3403369</v>
      </c>
      <c r="D25" s="0" t="n">
        <v>18426489.3851554</v>
      </c>
      <c r="E25" s="0" t="n">
        <v>17694772.1425707</v>
      </c>
      <c r="F25" s="0" t="n">
        <v>14098256.5089706</v>
      </c>
      <c r="G25" s="0" t="n">
        <v>3570301.83136625</v>
      </c>
      <c r="H25" s="0" t="n">
        <v>14171056.7323498</v>
      </c>
      <c r="I25" s="0" t="n">
        <v>3523715.41022087</v>
      </c>
      <c r="J25" s="167" t="n">
        <v>300656.285444209</v>
      </c>
      <c r="K25" s="167" t="n">
        <v>291636.596880883</v>
      </c>
      <c r="L25" s="0" t="n">
        <v>3069048.68266917</v>
      </c>
      <c r="M25" s="0" t="n">
        <v>2896538.2790511</v>
      </c>
      <c r="N25" s="0" t="n">
        <v>3073797.49211193</v>
      </c>
      <c r="O25" s="0" t="n">
        <v>2900884.52241454</v>
      </c>
      <c r="P25" s="0" t="n">
        <v>50109.3809073682</v>
      </c>
      <c r="Q25" s="0" t="n">
        <v>48606.0994801471</v>
      </c>
    </row>
    <row r="26" customFormat="false" ht="12.8" hidden="false" customHeight="false" outlineLevel="0" collapsed="false">
      <c r="A26" s="0" t="n">
        <v>73</v>
      </c>
      <c r="B26" s="0" t="n">
        <v>18150579.3982267</v>
      </c>
      <c r="C26" s="0" t="n">
        <v>17429145.6120817</v>
      </c>
      <c r="D26" s="0" t="n">
        <v>18179656.7393766</v>
      </c>
      <c r="E26" s="0" t="n">
        <v>17455253.0275092</v>
      </c>
      <c r="F26" s="0" t="n">
        <v>13831131.0305027</v>
      </c>
      <c r="G26" s="0" t="n">
        <v>3598014.58157892</v>
      </c>
      <c r="H26" s="0" t="n">
        <v>13902800.9395478</v>
      </c>
      <c r="I26" s="0" t="n">
        <v>3552452.08796146</v>
      </c>
      <c r="J26" s="167" t="n">
        <v>322357.959796657</v>
      </c>
      <c r="K26" s="167" t="n">
        <v>312687.221002757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18387392.2464427</v>
      </c>
      <c r="C27" s="0" t="n">
        <v>17655059.1008852</v>
      </c>
      <c r="D27" s="0" t="n">
        <v>18418425.779844</v>
      </c>
      <c r="E27" s="0" t="n">
        <v>17683018.2783904</v>
      </c>
      <c r="F27" s="0" t="n">
        <v>13947370.8731312</v>
      </c>
      <c r="G27" s="0" t="n">
        <v>3707688.22775402</v>
      </c>
      <c r="H27" s="0" t="n">
        <v>14020537.700718</v>
      </c>
      <c r="I27" s="0" t="n">
        <v>3662480.57767243</v>
      </c>
      <c r="J27" s="167" t="n">
        <v>347472.127036527</v>
      </c>
      <c r="K27" s="167" t="n">
        <v>337047.963225432</v>
      </c>
      <c r="L27" s="0" t="n">
        <v>3067297.2467108</v>
      </c>
      <c r="M27" s="0" t="n">
        <v>2894290.98831252</v>
      </c>
      <c r="N27" s="0" t="n">
        <v>3072354.35694331</v>
      </c>
      <c r="O27" s="0" t="n">
        <v>2898932.86920574</v>
      </c>
      <c r="P27" s="0" t="n">
        <v>57912.0211727546</v>
      </c>
      <c r="Q27" s="0" t="n">
        <v>56174.6605375719</v>
      </c>
    </row>
    <row r="28" customFormat="false" ht="12.8" hidden="false" customHeight="false" outlineLevel="0" collapsed="false">
      <c r="A28" s="0" t="n">
        <v>75</v>
      </c>
      <c r="B28" s="0" t="n">
        <v>17350706.3405569</v>
      </c>
      <c r="C28" s="0" t="n">
        <v>16657830.3547116</v>
      </c>
      <c r="D28" s="0" t="n">
        <v>17384574.4670438</v>
      </c>
      <c r="E28" s="0" t="n">
        <v>16688631.5917937</v>
      </c>
      <c r="F28" s="0" t="n">
        <v>13130037.7760376</v>
      </c>
      <c r="G28" s="0" t="n">
        <v>3527792.57867406</v>
      </c>
      <c r="H28" s="0" t="n">
        <v>13199935.5163983</v>
      </c>
      <c r="I28" s="0" t="n">
        <v>3488696.07539537</v>
      </c>
      <c r="J28" s="167" t="n">
        <v>355122.725954335</v>
      </c>
      <c r="K28" s="167" t="n">
        <v>344469.044175705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19899425.9059669</v>
      </c>
      <c r="C29" s="0" t="n">
        <v>19103806.454128</v>
      </c>
      <c r="D29" s="0" t="n">
        <v>19940400.7741494</v>
      </c>
      <c r="E29" s="0" t="n">
        <v>19141156.8080539</v>
      </c>
      <c r="F29" s="0" t="n">
        <v>15022403.1241109</v>
      </c>
      <c r="G29" s="0" t="n">
        <v>4081403.33001709</v>
      </c>
      <c r="H29" s="0" t="n">
        <v>15103899.0453116</v>
      </c>
      <c r="I29" s="0" t="n">
        <v>4037257.76274226</v>
      </c>
      <c r="J29" s="167" t="n">
        <v>422842.598989857</v>
      </c>
      <c r="K29" s="167" t="n">
        <v>410157.321020161</v>
      </c>
      <c r="L29" s="0" t="n">
        <v>3318903.03035493</v>
      </c>
      <c r="M29" s="0" t="n">
        <v>3131152.11640193</v>
      </c>
      <c r="N29" s="0" t="n">
        <v>3325632.4799894</v>
      </c>
      <c r="O29" s="0" t="n">
        <v>3137380.97499351</v>
      </c>
      <c r="P29" s="0" t="n">
        <v>70473.7664983094</v>
      </c>
      <c r="Q29" s="0" t="n">
        <v>68359.5535033601</v>
      </c>
    </row>
    <row r="30" customFormat="false" ht="12.8" hidden="false" customHeight="false" outlineLevel="0" collapsed="false">
      <c r="A30" s="0" t="n">
        <v>77</v>
      </c>
      <c r="B30" s="0" t="n">
        <v>18838126.6311387</v>
      </c>
      <c r="C30" s="0" t="n">
        <v>18083247.4289059</v>
      </c>
      <c r="D30" s="0" t="n">
        <v>18879219.689968</v>
      </c>
      <c r="E30" s="0" t="n">
        <v>18120781.126334</v>
      </c>
      <c r="F30" s="0" t="n">
        <v>14198354.4093302</v>
      </c>
      <c r="G30" s="0" t="n">
        <v>3884893.01957574</v>
      </c>
      <c r="H30" s="0" t="n">
        <v>14277333.7484946</v>
      </c>
      <c r="I30" s="0" t="n">
        <v>3843447.37783934</v>
      </c>
      <c r="J30" s="167" t="n">
        <v>406097.436861515</v>
      </c>
      <c r="K30" s="167" t="n">
        <v>393914.513755669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21254097.6891741</v>
      </c>
      <c r="C31" s="0" t="n">
        <v>20401448.5516644</v>
      </c>
      <c r="D31" s="0" t="n">
        <v>21307350.1884263</v>
      </c>
      <c r="E31" s="0" t="n">
        <v>20450454.2414686</v>
      </c>
      <c r="F31" s="0" t="n">
        <v>16002320.8581248</v>
      </c>
      <c r="G31" s="0" t="n">
        <v>4399127.69353955</v>
      </c>
      <c r="H31" s="0" t="n">
        <v>16092309.9405643</v>
      </c>
      <c r="I31" s="0" t="n">
        <v>4358144.30090431</v>
      </c>
      <c r="J31" s="167" t="n">
        <v>484234.740305167</v>
      </c>
      <c r="K31" s="167" t="n">
        <v>469707.698096012</v>
      </c>
      <c r="L31" s="0" t="n">
        <v>3545131.74157484</v>
      </c>
      <c r="M31" s="0" t="n">
        <v>3344095.27793443</v>
      </c>
      <c r="N31" s="0" t="n">
        <v>3553902.02832793</v>
      </c>
      <c r="O31" s="0" t="n">
        <v>3352237.50451373</v>
      </c>
      <c r="P31" s="0" t="n">
        <v>80705.7900508612</v>
      </c>
      <c r="Q31" s="0" t="n">
        <v>78284.6163493354</v>
      </c>
    </row>
    <row r="32" customFormat="false" ht="12.8" hidden="false" customHeight="false" outlineLevel="0" collapsed="false">
      <c r="A32" s="0" t="n">
        <v>79</v>
      </c>
      <c r="B32" s="0" t="n">
        <v>20203434.4292037</v>
      </c>
      <c r="C32" s="0" t="n">
        <v>19391938.5363617</v>
      </c>
      <c r="D32" s="0" t="n">
        <v>20255709.8297988</v>
      </c>
      <c r="E32" s="0" t="n">
        <v>19440079.8387736</v>
      </c>
      <c r="F32" s="0" t="n">
        <v>15146658.6863594</v>
      </c>
      <c r="G32" s="0" t="n">
        <v>4245279.8500023</v>
      </c>
      <c r="H32" s="0" t="n">
        <v>15233675.664071</v>
      </c>
      <c r="I32" s="0" t="n">
        <v>4206404.17470259</v>
      </c>
      <c r="J32" s="167" t="n">
        <v>482669.738159419</v>
      </c>
      <c r="K32" s="167" t="n">
        <v>468189.646014636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22020553.3098092</v>
      </c>
      <c r="C33" s="0" t="n">
        <v>21134859.3394386</v>
      </c>
      <c r="D33" s="0" t="n">
        <v>22077754.9469953</v>
      </c>
      <c r="E33" s="0" t="n">
        <v>21187543.2198689</v>
      </c>
      <c r="F33" s="0" t="n">
        <v>16442021.8818095</v>
      </c>
      <c r="G33" s="0" t="n">
        <v>4692837.45762916</v>
      </c>
      <c r="H33" s="0" t="n">
        <v>16537014.1051829</v>
      </c>
      <c r="I33" s="0" t="n">
        <v>4650529.11468604</v>
      </c>
      <c r="J33" s="167" t="n">
        <v>547858.643884987</v>
      </c>
      <c r="K33" s="167" t="n">
        <v>531422.884568438</v>
      </c>
      <c r="L33" s="0" t="n">
        <v>3673075.37443685</v>
      </c>
      <c r="M33" s="0" t="n">
        <v>3464392.75908762</v>
      </c>
      <c r="N33" s="0" t="n">
        <v>3682500.45212137</v>
      </c>
      <c r="O33" s="0" t="n">
        <v>3473147.19667735</v>
      </c>
      <c r="P33" s="0" t="n">
        <v>91309.7739808313</v>
      </c>
      <c r="Q33" s="0" t="n">
        <v>88570.4807614063</v>
      </c>
    </row>
    <row r="34" customFormat="false" ht="12.8" hidden="false" customHeight="false" outlineLevel="0" collapsed="false">
      <c r="A34" s="0" t="n">
        <v>81</v>
      </c>
      <c r="B34" s="0" t="n">
        <v>20993502.8533868</v>
      </c>
      <c r="C34" s="0" t="n">
        <v>20147483.386431</v>
      </c>
      <c r="D34" s="0" t="n">
        <v>21049818.0710501</v>
      </c>
      <c r="E34" s="0" t="n">
        <v>20199395.4462151</v>
      </c>
      <c r="F34" s="0" t="n">
        <v>15616867.8419179</v>
      </c>
      <c r="G34" s="0" t="n">
        <v>4530615.54451306</v>
      </c>
      <c r="H34" s="0" t="n">
        <v>15708764.9146887</v>
      </c>
      <c r="I34" s="0" t="n">
        <v>4490630.53152638</v>
      </c>
      <c r="J34" s="167" t="n">
        <v>535043.852839766</v>
      </c>
      <c r="K34" s="167" t="n">
        <v>518992.537254573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22724526.0749519</v>
      </c>
      <c r="C35" s="0" t="n">
        <v>21807713.2264856</v>
      </c>
      <c r="D35" s="0" t="n">
        <v>22786764.5648508</v>
      </c>
      <c r="E35" s="0" t="n">
        <v>21865116.4745172</v>
      </c>
      <c r="F35" s="0" t="n">
        <v>16873266.7324627</v>
      </c>
      <c r="G35" s="0" t="n">
        <v>4934446.49402288</v>
      </c>
      <c r="H35" s="0" t="n">
        <v>16973694.9372246</v>
      </c>
      <c r="I35" s="0" t="n">
        <v>4891421.53729257</v>
      </c>
      <c r="J35" s="167" t="n">
        <v>578828.278743571</v>
      </c>
      <c r="K35" s="167" t="n">
        <v>561463.430381263</v>
      </c>
      <c r="L35" s="0" t="n">
        <v>3788277.32842395</v>
      </c>
      <c r="M35" s="0" t="n">
        <v>3572138.11956979</v>
      </c>
      <c r="N35" s="0" t="n">
        <v>3798541.76918426</v>
      </c>
      <c r="O35" s="0" t="n">
        <v>3581681.45371654</v>
      </c>
      <c r="P35" s="0" t="n">
        <v>96471.3797905951</v>
      </c>
      <c r="Q35" s="0" t="n">
        <v>93577.2383968772</v>
      </c>
    </row>
    <row r="36" customFormat="false" ht="12.8" hidden="false" customHeight="false" outlineLevel="0" collapsed="false">
      <c r="A36" s="0" t="n">
        <v>83</v>
      </c>
      <c r="B36" s="0" t="n">
        <v>21798353.565891</v>
      </c>
      <c r="C36" s="0" t="n">
        <v>20918220.1237069</v>
      </c>
      <c r="D36" s="0" t="n">
        <v>21861210.3980962</v>
      </c>
      <c r="E36" s="0" t="n">
        <v>20976353.6213761</v>
      </c>
      <c r="F36" s="0" t="n">
        <v>16102902.3726231</v>
      </c>
      <c r="G36" s="0" t="n">
        <v>4815317.75108382</v>
      </c>
      <c r="H36" s="0" t="n">
        <v>16198923.9412812</v>
      </c>
      <c r="I36" s="0" t="n">
        <v>4777429.68009494</v>
      </c>
      <c r="J36" s="167" t="n">
        <v>595935.382466778</v>
      </c>
      <c r="K36" s="167" t="n">
        <v>578057.320992774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23460432.0260737</v>
      </c>
      <c r="C37" s="0" t="n">
        <v>22512166.0557966</v>
      </c>
      <c r="D37" s="0" t="n">
        <v>23526996.0258069</v>
      </c>
      <c r="E37" s="0" t="n">
        <v>22573714.0807294</v>
      </c>
      <c r="F37" s="0" t="n">
        <v>17284468.651856</v>
      </c>
      <c r="G37" s="0" t="n">
        <v>5227697.40394055</v>
      </c>
      <c r="H37" s="0" t="n">
        <v>17386699.2225287</v>
      </c>
      <c r="I37" s="0" t="n">
        <v>5187014.85820068</v>
      </c>
      <c r="J37" s="167" t="n">
        <v>660371.763758513</v>
      </c>
      <c r="K37" s="167" t="n">
        <v>640560.610845758</v>
      </c>
      <c r="L37" s="0" t="n">
        <v>3911412.44159626</v>
      </c>
      <c r="M37" s="0" t="n">
        <v>3687845.11798949</v>
      </c>
      <c r="N37" s="0" t="n">
        <v>3922414.16516441</v>
      </c>
      <c r="O37" s="0" t="n">
        <v>3698097.37545483</v>
      </c>
      <c r="P37" s="0" t="n">
        <v>110061.960626419</v>
      </c>
      <c r="Q37" s="0" t="n">
        <v>106760.101807626</v>
      </c>
    </row>
    <row r="38" customFormat="false" ht="12.8" hidden="false" customHeight="false" outlineLevel="0" collapsed="false">
      <c r="A38" s="0" t="n">
        <v>85</v>
      </c>
      <c r="B38" s="0" t="n">
        <v>22621512.0306963</v>
      </c>
      <c r="C38" s="0" t="n">
        <v>21705542.0908078</v>
      </c>
      <c r="D38" s="0" t="n">
        <v>22686900.0166843</v>
      </c>
      <c r="E38" s="0" t="n">
        <v>21766025.920946</v>
      </c>
      <c r="F38" s="0" t="n">
        <v>16632656.8978739</v>
      </c>
      <c r="G38" s="0" t="n">
        <v>5072885.19293387</v>
      </c>
      <c r="H38" s="0" t="n">
        <v>16732181.1365677</v>
      </c>
      <c r="I38" s="0" t="n">
        <v>5033844.78437837</v>
      </c>
      <c r="J38" s="167" t="n">
        <v>657943.691186646</v>
      </c>
      <c r="K38" s="167" t="n">
        <v>638205.380451046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24128925.0615518</v>
      </c>
      <c r="C39" s="0" t="n">
        <v>23150312.4478874</v>
      </c>
      <c r="D39" s="0" t="n">
        <v>24202571.1217989</v>
      </c>
      <c r="E39" s="0" t="n">
        <v>23218570.1386131</v>
      </c>
      <c r="F39" s="0" t="n">
        <v>17720620.285215</v>
      </c>
      <c r="G39" s="0" t="n">
        <v>5429692.16267235</v>
      </c>
      <c r="H39" s="0" t="n">
        <v>17828024.3579911</v>
      </c>
      <c r="I39" s="0" t="n">
        <v>5390545.78062194</v>
      </c>
      <c r="J39" s="167" t="n">
        <v>717948.720003923</v>
      </c>
      <c r="K39" s="167" t="n">
        <v>696410.258403805</v>
      </c>
      <c r="L39" s="0" t="n">
        <v>4024205.54148414</v>
      </c>
      <c r="M39" s="0" t="n">
        <v>3794056.52646244</v>
      </c>
      <c r="N39" s="0" t="n">
        <v>4036398.81304774</v>
      </c>
      <c r="O39" s="0" t="n">
        <v>3805440.09983746</v>
      </c>
      <c r="P39" s="0" t="n">
        <v>119658.120000654</v>
      </c>
      <c r="Q39" s="0" t="n">
        <v>116068.376400634</v>
      </c>
    </row>
    <row r="40" customFormat="false" ht="12.8" hidden="false" customHeight="false" outlineLevel="0" collapsed="false">
      <c r="A40" s="0" t="n">
        <v>87</v>
      </c>
      <c r="B40" s="0" t="n">
        <v>23265616.4417169</v>
      </c>
      <c r="C40" s="0" t="n">
        <v>22321168.1131803</v>
      </c>
      <c r="D40" s="0" t="n">
        <v>23347737.4728335</v>
      </c>
      <c r="E40" s="0" t="n">
        <v>22397619.2555449</v>
      </c>
      <c r="F40" s="0" t="n">
        <v>17041365.8734482</v>
      </c>
      <c r="G40" s="0" t="n">
        <v>5279802.23973211</v>
      </c>
      <c r="H40" s="0" t="n">
        <v>17147242.4282673</v>
      </c>
      <c r="I40" s="0" t="n">
        <v>5250376.82727753</v>
      </c>
      <c r="J40" s="167" t="n">
        <v>698459.128373916</v>
      </c>
      <c r="K40" s="167" t="n">
        <v>677505.354522699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24753494.5451712</v>
      </c>
      <c r="C41" s="0" t="n">
        <v>23747759.3204074</v>
      </c>
      <c r="D41" s="0" t="n">
        <v>24841966.6755583</v>
      </c>
      <c r="E41" s="0" t="n">
        <v>23830133.8180198</v>
      </c>
      <c r="F41" s="0" t="n">
        <v>18095537.6331344</v>
      </c>
      <c r="G41" s="0" t="n">
        <v>5652221.68727307</v>
      </c>
      <c r="H41" s="0" t="n">
        <v>18209187.120652</v>
      </c>
      <c r="I41" s="0" t="n">
        <v>5620946.69736779</v>
      </c>
      <c r="J41" s="167" t="n">
        <v>807072.870323066</v>
      </c>
      <c r="K41" s="167" t="n">
        <v>782860.684213374</v>
      </c>
      <c r="L41" s="0" t="n">
        <v>4127775.35285757</v>
      </c>
      <c r="M41" s="0" t="n">
        <v>3891613.45324556</v>
      </c>
      <c r="N41" s="0" t="n">
        <v>4142436.82717433</v>
      </c>
      <c r="O41" s="0" t="n">
        <v>3905314.12984137</v>
      </c>
      <c r="P41" s="0" t="n">
        <v>134512.145053844</v>
      </c>
      <c r="Q41" s="0" t="n">
        <v>130476.780702229</v>
      </c>
    </row>
    <row r="42" customFormat="false" ht="12.8" hidden="false" customHeight="false" outlineLevel="0" collapsed="false">
      <c r="A42" s="0" t="n">
        <v>89</v>
      </c>
      <c r="B42" s="0" t="n">
        <v>23966987.887075</v>
      </c>
      <c r="C42" s="0" t="n">
        <v>22991599.753426</v>
      </c>
      <c r="D42" s="0" t="n">
        <v>24052948.123011</v>
      </c>
      <c r="E42" s="0" t="n">
        <v>23071641.6953785</v>
      </c>
      <c r="F42" s="0" t="n">
        <v>17482192.9881111</v>
      </c>
      <c r="G42" s="0" t="n">
        <v>5509406.76531496</v>
      </c>
      <c r="H42" s="0" t="n">
        <v>17592375.6940497</v>
      </c>
      <c r="I42" s="0" t="n">
        <v>5479266.00132884</v>
      </c>
      <c r="J42" s="167" t="n">
        <v>860921.401511911</v>
      </c>
      <c r="K42" s="167" t="n">
        <v>835093.759466553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25366822.121398</v>
      </c>
      <c r="C43" s="0" t="n">
        <v>24333134.6236465</v>
      </c>
      <c r="D43" s="0" t="n">
        <v>25457323.3157232</v>
      </c>
      <c r="E43" s="0" t="n">
        <v>24417405.1064602</v>
      </c>
      <c r="F43" s="0" t="n">
        <v>18503547.8934624</v>
      </c>
      <c r="G43" s="0" t="n">
        <v>5829586.73018418</v>
      </c>
      <c r="H43" s="0" t="n">
        <v>18619554.6250031</v>
      </c>
      <c r="I43" s="0" t="n">
        <v>5797850.48145717</v>
      </c>
      <c r="J43" s="167" t="n">
        <v>993141.4158434</v>
      </c>
      <c r="K43" s="167" t="n">
        <v>963347.173368098</v>
      </c>
      <c r="L43" s="0" t="n">
        <v>4230463.03129112</v>
      </c>
      <c r="M43" s="0" t="n">
        <v>3989010.09198668</v>
      </c>
      <c r="N43" s="0" t="n">
        <v>4245461.59654855</v>
      </c>
      <c r="O43" s="0" t="n">
        <v>4003027.25335341</v>
      </c>
      <c r="P43" s="0" t="n">
        <v>165523.569307233</v>
      </c>
      <c r="Q43" s="0" t="n">
        <v>160557.862228016</v>
      </c>
    </row>
    <row r="44" customFormat="false" ht="12.8" hidden="false" customHeight="false" outlineLevel="0" collapsed="false">
      <c r="A44" s="0" t="n">
        <v>91</v>
      </c>
      <c r="B44" s="0" t="n">
        <v>24569800.1419233</v>
      </c>
      <c r="C44" s="0" t="n">
        <v>23568151.8596729</v>
      </c>
      <c r="D44" s="0" t="n">
        <v>24657632.9394342</v>
      </c>
      <c r="E44" s="0" t="n">
        <v>23649941.4968134</v>
      </c>
      <c r="F44" s="0" t="n">
        <v>17905189.1526119</v>
      </c>
      <c r="G44" s="0" t="n">
        <v>5662962.70706103</v>
      </c>
      <c r="H44" s="0" t="n">
        <v>18017624.8231186</v>
      </c>
      <c r="I44" s="0" t="n">
        <v>5632316.67369486</v>
      </c>
      <c r="J44" s="167" t="n">
        <v>1014659.46048007</v>
      </c>
      <c r="K44" s="167" t="n">
        <v>984219.676665667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26030768.3968131</v>
      </c>
      <c r="C45" s="0" t="n">
        <v>24968637.6183318</v>
      </c>
      <c r="D45" s="0" t="n">
        <v>26124032.4437996</v>
      </c>
      <c r="E45" s="0" t="n">
        <v>25055504.6694979</v>
      </c>
      <c r="F45" s="0" t="n">
        <v>18950519.8952905</v>
      </c>
      <c r="G45" s="0" t="n">
        <v>6018117.72304125</v>
      </c>
      <c r="H45" s="0" t="n">
        <v>19069247.6769772</v>
      </c>
      <c r="I45" s="0" t="n">
        <v>5986256.99252069</v>
      </c>
      <c r="J45" s="167" t="n">
        <v>1212019.58407998</v>
      </c>
      <c r="K45" s="167" t="n">
        <v>1175658.99655758</v>
      </c>
      <c r="L45" s="0" t="n">
        <v>4338492.55040931</v>
      </c>
      <c r="M45" s="0" t="n">
        <v>4090842.37937121</v>
      </c>
      <c r="N45" s="0" t="n">
        <v>4353952.3235871</v>
      </c>
      <c r="O45" s="0" t="n">
        <v>4105293.67565501</v>
      </c>
      <c r="P45" s="0" t="n">
        <v>202003.26401333</v>
      </c>
      <c r="Q45" s="0" t="n">
        <v>195943.16609293</v>
      </c>
    </row>
    <row r="46" customFormat="false" ht="12.8" hidden="false" customHeight="false" outlineLevel="0" collapsed="false">
      <c r="A46" s="0" t="n">
        <v>93</v>
      </c>
      <c r="B46" s="0" t="n">
        <v>25368116.0479657</v>
      </c>
      <c r="C46" s="0" t="n">
        <v>24333333.4122391</v>
      </c>
      <c r="D46" s="0" t="n">
        <v>25458736.414911</v>
      </c>
      <c r="E46" s="0" t="n">
        <v>24417738.1588164</v>
      </c>
      <c r="F46" s="0" t="n">
        <v>18438424.5959707</v>
      </c>
      <c r="G46" s="0" t="n">
        <v>5894908.81626841</v>
      </c>
      <c r="H46" s="0" t="n">
        <v>18553785.1481501</v>
      </c>
      <c r="I46" s="0" t="n">
        <v>5863953.01066629</v>
      </c>
      <c r="J46" s="167" t="n">
        <v>1267501.92401365</v>
      </c>
      <c r="K46" s="167" t="n">
        <v>1229476.86629324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26802571.9937693</v>
      </c>
      <c r="C47" s="0" t="n">
        <v>25708912.5887004</v>
      </c>
      <c r="D47" s="0" t="n">
        <v>26909285.8434113</v>
      </c>
      <c r="E47" s="0" t="n">
        <v>25808708.6699603</v>
      </c>
      <c r="F47" s="0" t="n">
        <v>19418021.0676057</v>
      </c>
      <c r="G47" s="0" t="n">
        <v>6290891.52109468</v>
      </c>
      <c r="H47" s="0" t="n">
        <v>19538166.8067401</v>
      </c>
      <c r="I47" s="0" t="n">
        <v>6270541.86322017</v>
      </c>
      <c r="J47" s="167" t="n">
        <v>1451587.5060756</v>
      </c>
      <c r="K47" s="167" t="n">
        <v>1408039.88089333</v>
      </c>
      <c r="L47" s="0" t="n">
        <v>4464464.91203784</v>
      </c>
      <c r="M47" s="0" t="n">
        <v>4209893.39030324</v>
      </c>
      <c r="N47" s="0" t="n">
        <v>4482179.51022336</v>
      </c>
      <c r="O47" s="0" t="n">
        <v>4226477.26924329</v>
      </c>
      <c r="P47" s="0" t="n">
        <v>241931.251012599</v>
      </c>
      <c r="Q47" s="0" t="n">
        <v>234673.313482221</v>
      </c>
    </row>
    <row r="48" customFormat="false" ht="12.8" hidden="false" customHeight="false" outlineLevel="0" collapsed="false">
      <c r="A48" s="0" t="n">
        <v>95</v>
      </c>
      <c r="B48" s="0" t="n">
        <v>26187394.162812</v>
      </c>
      <c r="C48" s="0" t="n">
        <v>25117289.6508275</v>
      </c>
      <c r="D48" s="0" t="n">
        <v>26290554.5878758</v>
      </c>
      <c r="E48" s="0" t="n">
        <v>25213760.6216762</v>
      </c>
      <c r="F48" s="0" t="n">
        <v>18908281.3258541</v>
      </c>
      <c r="G48" s="0" t="n">
        <v>6209008.32497338</v>
      </c>
      <c r="H48" s="0" t="n">
        <v>19024520.3896422</v>
      </c>
      <c r="I48" s="0" t="n">
        <v>6189240.23203395</v>
      </c>
      <c r="J48" s="167" t="n">
        <v>1486328.77804286</v>
      </c>
      <c r="K48" s="167" t="n">
        <v>1441738.91470157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27346267.9583488</v>
      </c>
      <c r="C49" s="0" t="n">
        <v>26228333.207455</v>
      </c>
      <c r="D49" s="0" t="n">
        <v>27454651.5465763</v>
      </c>
      <c r="E49" s="0" t="n">
        <v>26329693.9181641</v>
      </c>
      <c r="F49" s="0" t="n">
        <v>19618938.0912839</v>
      </c>
      <c r="G49" s="0" t="n">
        <v>6609395.11617103</v>
      </c>
      <c r="H49" s="0" t="n">
        <v>19740859.2193918</v>
      </c>
      <c r="I49" s="0" t="n">
        <v>6588834.69877229</v>
      </c>
      <c r="J49" s="167" t="n">
        <v>1584311.93419902</v>
      </c>
      <c r="K49" s="167" t="n">
        <v>1536782.57617305</v>
      </c>
      <c r="L49" s="0" t="n">
        <v>4554002.06833807</v>
      </c>
      <c r="M49" s="0" t="n">
        <v>4294687.45549452</v>
      </c>
      <c r="N49" s="0" t="n">
        <v>4571994.36516272</v>
      </c>
      <c r="O49" s="0" t="n">
        <v>4311531.8126457</v>
      </c>
      <c r="P49" s="0" t="n">
        <v>264051.98903317</v>
      </c>
      <c r="Q49" s="0" t="n">
        <v>256130.429362175</v>
      </c>
    </row>
    <row r="50" customFormat="false" ht="12.8" hidden="false" customHeight="false" outlineLevel="0" collapsed="false">
      <c r="A50" s="0" t="n">
        <v>97</v>
      </c>
      <c r="B50" s="0" t="n">
        <v>26914116.2487108</v>
      </c>
      <c r="C50" s="0" t="n">
        <v>25813349.7842379</v>
      </c>
      <c r="D50" s="0" t="n">
        <v>27021830.1514748</v>
      </c>
      <c r="E50" s="0" t="n">
        <v>25914102.8633423</v>
      </c>
      <c r="F50" s="0" t="n">
        <v>19269664.5132147</v>
      </c>
      <c r="G50" s="0" t="n">
        <v>6543685.27102323</v>
      </c>
      <c r="H50" s="0" t="n">
        <v>19390190.1919989</v>
      </c>
      <c r="I50" s="0" t="n">
        <v>6523912.67134342</v>
      </c>
      <c r="J50" s="167" t="n">
        <v>1636894.20562674</v>
      </c>
      <c r="K50" s="167" t="n">
        <v>1587787.37945794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28222216.228432</v>
      </c>
      <c r="C51" s="0" t="n">
        <v>27067381.238377</v>
      </c>
      <c r="D51" s="0" t="n">
        <v>28336327.976997</v>
      </c>
      <c r="E51" s="0" t="n">
        <v>27174155.3039498</v>
      </c>
      <c r="F51" s="0" t="n">
        <v>20205472.8582865</v>
      </c>
      <c r="G51" s="0" t="n">
        <v>6861908.38009056</v>
      </c>
      <c r="H51" s="0" t="n">
        <v>20332036.6114962</v>
      </c>
      <c r="I51" s="0" t="n">
        <v>6842118.69245358</v>
      </c>
      <c r="J51" s="167" t="n">
        <v>1781039.80970607</v>
      </c>
      <c r="K51" s="167" t="n">
        <v>1727608.61541489</v>
      </c>
      <c r="L51" s="0" t="n">
        <v>4701475.65055423</v>
      </c>
      <c r="M51" s="0" t="n">
        <v>4434735.56162797</v>
      </c>
      <c r="N51" s="0" t="n">
        <v>4720428.25931231</v>
      </c>
      <c r="O51" s="0" t="n">
        <v>4452487.70327686</v>
      </c>
      <c r="P51" s="0" t="n">
        <v>296839.968284345</v>
      </c>
      <c r="Q51" s="0" t="n">
        <v>287934.769235814</v>
      </c>
    </row>
    <row r="52" customFormat="false" ht="12.8" hidden="false" customHeight="false" outlineLevel="0" collapsed="false">
      <c r="A52" s="0" t="n">
        <v>99</v>
      </c>
      <c r="B52" s="0" t="n">
        <v>27824111.2570682</v>
      </c>
      <c r="C52" s="0" t="n">
        <v>26684467.572974</v>
      </c>
      <c r="D52" s="0" t="n">
        <v>27937359.9449493</v>
      </c>
      <c r="E52" s="0" t="n">
        <v>26790457.9074969</v>
      </c>
      <c r="F52" s="0" t="n">
        <v>19881641.9849171</v>
      </c>
      <c r="G52" s="0" t="n">
        <v>6802825.58805693</v>
      </c>
      <c r="H52" s="0" t="n">
        <v>20006456.8881837</v>
      </c>
      <c r="I52" s="0" t="n">
        <v>6784001.01931319</v>
      </c>
      <c r="J52" s="167" t="n">
        <v>1843248.12877132</v>
      </c>
      <c r="K52" s="167" t="n">
        <v>1787950.68490818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28861486.1787361</v>
      </c>
      <c r="C53" s="0" t="n">
        <v>27678781.1112793</v>
      </c>
      <c r="D53" s="0" t="n">
        <v>28979181.5493104</v>
      </c>
      <c r="E53" s="0" t="n">
        <v>27788929.6229144</v>
      </c>
      <c r="F53" s="0" t="n">
        <v>20617642.1296328</v>
      </c>
      <c r="G53" s="0" t="n">
        <v>7061138.9816465</v>
      </c>
      <c r="H53" s="0" t="n">
        <v>20747276.4652438</v>
      </c>
      <c r="I53" s="0" t="n">
        <v>7041653.15767061</v>
      </c>
      <c r="J53" s="167" t="n">
        <v>2022212.13889985</v>
      </c>
      <c r="K53" s="167" t="n">
        <v>1961545.77473285</v>
      </c>
      <c r="L53" s="0" t="n">
        <v>4807630.40470824</v>
      </c>
      <c r="M53" s="0" t="n">
        <v>4535427.56342384</v>
      </c>
      <c r="N53" s="0" t="n">
        <v>4827181.68826818</v>
      </c>
      <c r="O53" s="0" t="n">
        <v>4553744.81122103</v>
      </c>
      <c r="P53" s="0" t="n">
        <v>337035.356483308</v>
      </c>
      <c r="Q53" s="0" t="n">
        <v>326924.295788809</v>
      </c>
    </row>
    <row r="54" customFormat="false" ht="12.8" hidden="false" customHeight="false" outlineLevel="0" collapsed="false">
      <c r="A54" s="0" t="n">
        <v>101</v>
      </c>
      <c r="B54" s="0" t="n">
        <v>28509919.1551204</v>
      </c>
      <c r="C54" s="0" t="n">
        <v>27339961.0610471</v>
      </c>
      <c r="D54" s="0" t="n">
        <v>28633351.467464</v>
      </c>
      <c r="E54" s="0" t="n">
        <v>27455701.0688453</v>
      </c>
      <c r="F54" s="0" t="n">
        <v>20337481.9882441</v>
      </c>
      <c r="G54" s="0" t="n">
        <v>7002479.07280295</v>
      </c>
      <c r="H54" s="0" t="n">
        <v>20466215.4923548</v>
      </c>
      <c r="I54" s="0" t="n">
        <v>6989485.57649055</v>
      </c>
      <c r="J54" s="167" t="n">
        <v>2081050.86207158</v>
      </c>
      <c r="K54" s="167" t="n">
        <v>2018619.33620943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29427331.7223733</v>
      </c>
      <c r="C55" s="0" t="n">
        <v>28218720.4403455</v>
      </c>
      <c r="D55" s="0" t="n">
        <v>29555668.7165296</v>
      </c>
      <c r="E55" s="0" t="n">
        <v>28339086.5050984</v>
      </c>
      <c r="F55" s="0" t="n">
        <v>20953250.9182984</v>
      </c>
      <c r="G55" s="0" t="n">
        <v>7265469.5220471</v>
      </c>
      <c r="H55" s="0" t="n">
        <v>21086213.28222</v>
      </c>
      <c r="I55" s="0" t="n">
        <v>7252873.22287841</v>
      </c>
      <c r="J55" s="167" t="n">
        <v>2215238.99418373</v>
      </c>
      <c r="K55" s="167" t="n">
        <v>2148781.82435822</v>
      </c>
      <c r="L55" s="0" t="n">
        <v>4898877.33818869</v>
      </c>
      <c r="M55" s="0" t="n">
        <v>4621518.02251631</v>
      </c>
      <c r="N55" s="0" t="n">
        <v>4920240.48320113</v>
      </c>
      <c r="O55" s="0" t="n">
        <v>4641575.95404261</v>
      </c>
      <c r="P55" s="0" t="n">
        <v>369206.499030622</v>
      </c>
      <c r="Q55" s="0" t="n">
        <v>358130.304059703</v>
      </c>
    </row>
    <row r="56" customFormat="false" ht="12.8" hidden="false" customHeight="false" outlineLevel="0" collapsed="false">
      <c r="A56" s="0" t="n">
        <v>103</v>
      </c>
      <c r="B56" s="0" t="n">
        <v>29052585.5474342</v>
      </c>
      <c r="C56" s="0" t="n">
        <v>27859012.6411345</v>
      </c>
      <c r="D56" s="0" t="n">
        <v>29179269.7976963</v>
      </c>
      <c r="E56" s="0" t="n">
        <v>27977836.2655763</v>
      </c>
      <c r="F56" s="0" t="n">
        <v>20687973.0956598</v>
      </c>
      <c r="G56" s="0" t="n">
        <v>7171039.54547471</v>
      </c>
      <c r="H56" s="0" t="n">
        <v>20818979.1643206</v>
      </c>
      <c r="I56" s="0" t="n">
        <v>7158857.10125571</v>
      </c>
      <c r="J56" s="167" t="n">
        <v>2234735.6451944</v>
      </c>
      <c r="K56" s="167" t="n">
        <v>2167693.57583856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29921624.17397</v>
      </c>
      <c r="C57" s="0" t="n">
        <v>28691335.1113062</v>
      </c>
      <c r="D57" s="0" t="n">
        <v>30052532.7943643</v>
      </c>
      <c r="E57" s="0" t="n">
        <v>28814145.1460033</v>
      </c>
      <c r="F57" s="0" t="n">
        <v>21289990.3074453</v>
      </c>
      <c r="G57" s="0" t="n">
        <v>7401344.80386095</v>
      </c>
      <c r="H57" s="0" t="n">
        <v>21424582.9989637</v>
      </c>
      <c r="I57" s="0" t="n">
        <v>7389562.14703953</v>
      </c>
      <c r="J57" s="167" t="n">
        <v>2416146.36777587</v>
      </c>
      <c r="K57" s="167" t="n">
        <v>2343661.97674259</v>
      </c>
      <c r="L57" s="0" t="n">
        <v>4980289.00062739</v>
      </c>
      <c r="M57" s="0" t="n">
        <v>4698454.38030894</v>
      </c>
      <c r="N57" s="0" t="n">
        <v>5002085.66763482</v>
      </c>
      <c r="O57" s="0" t="n">
        <v>4718924.54090609</v>
      </c>
      <c r="P57" s="0" t="n">
        <v>402691.061295978</v>
      </c>
      <c r="Q57" s="0" t="n">
        <v>390610.329457099</v>
      </c>
    </row>
    <row r="58" customFormat="false" ht="12.8" hidden="false" customHeight="false" outlineLevel="0" collapsed="false">
      <c r="A58" s="0" t="n">
        <v>105</v>
      </c>
      <c r="B58" s="0" t="n">
        <v>29541444.7420106</v>
      </c>
      <c r="C58" s="0" t="n">
        <v>28326719.9239035</v>
      </c>
      <c r="D58" s="0" t="n">
        <v>29670170.2136505</v>
      </c>
      <c r="E58" s="0" t="n">
        <v>28447481.9993789</v>
      </c>
      <c r="F58" s="0" t="n">
        <v>21016301.8373965</v>
      </c>
      <c r="G58" s="0" t="n">
        <v>7310418.08650704</v>
      </c>
      <c r="H58" s="0" t="n">
        <v>21148643.7591137</v>
      </c>
      <c r="I58" s="0" t="n">
        <v>7298838.24026525</v>
      </c>
      <c r="J58" s="167" t="n">
        <v>2480140.50326061</v>
      </c>
      <c r="K58" s="167" t="n">
        <v>2405736.28816279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30353352.9572486</v>
      </c>
      <c r="C59" s="0" t="n">
        <v>29105814.601521</v>
      </c>
      <c r="D59" s="0" t="n">
        <v>30489199.7768401</v>
      </c>
      <c r="E59" s="0" t="n">
        <v>29233347.7926401</v>
      </c>
      <c r="F59" s="0" t="n">
        <v>21598418.9730999</v>
      </c>
      <c r="G59" s="0" t="n">
        <v>7507395.62842114</v>
      </c>
      <c r="H59" s="0" t="n">
        <v>21734068.5386242</v>
      </c>
      <c r="I59" s="0" t="n">
        <v>7499279.25401586</v>
      </c>
      <c r="J59" s="167" t="n">
        <v>2612722.52984618</v>
      </c>
      <c r="K59" s="167" t="n">
        <v>2534340.85395079</v>
      </c>
      <c r="L59" s="0" t="n">
        <v>5055074.24665862</v>
      </c>
      <c r="M59" s="0" t="n">
        <v>4770386.27865399</v>
      </c>
      <c r="N59" s="0" t="n">
        <v>5077693.3115557</v>
      </c>
      <c r="O59" s="0" t="n">
        <v>4791628.89121736</v>
      </c>
      <c r="P59" s="0" t="n">
        <v>435453.754974363</v>
      </c>
      <c r="Q59" s="0" t="n">
        <v>422390.142325132</v>
      </c>
    </row>
    <row r="60" customFormat="false" ht="12.8" hidden="false" customHeight="false" outlineLevel="0" collapsed="false">
      <c r="A60" s="0" t="n">
        <v>107</v>
      </c>
      <c r="B60" s="0" t="n">
        <v>29920387.5482073</v>
      </c>
      <c r="C60" s="0" t="n">
        <v>28689749.5532598</v>
      </c>
      <c r="D60" s="0" t="n">
        <v>30053859.8165465</v>
      </c>
      <c r="E60" s="0" t="n">
        <v>28815053.9131062</v>
      </c>
      <c r="F60" s="0" t="n">
        <v>21266764.2007475</v>
      </c>
      <c r="G60" s="0" t="n">
        <v>7422985.35251235</v>
      </c>
      <c r="H60" s="0" t="n">
        <v>21400046.9245675</v>
      </c>
      <c r="I60" s="0" t="n">
        <v>7415006.98853863</v>
      </c>
      <c r="J60" s="167" t="n">
        <v>2609800.00460323</v>
      </c>
      <c r="K60" s="167" t="n">
        <v>2531506.00446513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30645880.2313582</v>
      </c>
      <c r="C61" s="0" t="n">
        <v>29385490.734098</v>
      </c>
      <c r="D61" s="0" t="n">
        <v>30782320.7713256</v>
      </c>
      <c r="E61" s="0" t="n">
        <v>29513599.9419594</v>
      </c>
      <c r="F61" s="0" t="n">
        <v>21748278.8950594</v>
      </c>
      <c r="G61" s="0" t="n">
        <v>7637211.8390386</v>
      </c>
      <c r="H61" s="0" t="n">
        <v>21883962.2288293</v>
      </c>
      <c r="I61" s="0" t="n">
        <v>7629637.71313004</v>
      </c>
      <c r="J61" s="167" t="n">
        <v>2773504.2203391</v>
      </c>
      <c r="K61" s="167" t="n">
        <v>2690299.09372893</v>
      </c>
      <c r="L61" s="0" t="n">
        <v>5106106.85980002</v>
      </c>
      <c r="M61" s="0" t="n">
        <v>4819775.89390084</v>
      </c>
      <c r="N61" s="0" t="n">
        <v>5128828.10609027</v>
      </c>
      <c r="O61" s="0" t="n">
        <v>4841117.61950766</v>
      </c>
      <c r="P61" s="0" t="n">
        <v>462250.703389851</v>
      </c>
      <c r="Q61" s="0" t="n">
        <v>448383.182288155</v>
      </c>
    </row>
    <row r="62" customFormat="false" ht="12.8" hidden="false" customHeight="false" outlineLevel="0" collapsed="false">
      <c r="A62" s="0" t="n">
        <v>109</v>
      </c>
      <c r="B62" s="0" t="n">
        <v>30227375.8860741</v>
      </c>
      <c r="C62" s="0" t="n">
        <v>28984193.6684022</v>
      </c>
      <c r="D62" s="0" t="n">
        <v>30361206.8109578</v>
      </c>
      <c r="E62" s="0" t="n">
        <v>29109852.7183544</v>
      </c>
      <c r="F62" s="0" t="n">
        <v>21460859.5913642</v>
      </c>
      <c r="G62" s="0" t="n">
        <v>7523334.07703798</v>
      </c>
      <c r="H62" s="0" t="n">
        <v>21593962.3979265</v>
      </c>
      <c r="I62" s="0" t="n">
        <v>7515890.32042788</v>
      </c>
      <c r="J62" s="167" t="n">
        <v>2800016.12972602</v>
      </c>
      <c r="K62" s="167" t="n">
        <v>2716015.64583424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31106948.5484782</v>
      </c>
      <c r="C63" s="0" t="n">
        <v>29826562.1906065</v>
      </c>
      <c r="D63" s="0" t="n">
        <v>31245170.8070719</v>
      </c>
      <c r="E63" s="0" t="n">
        <v>29956359.6859316</v>
      </c>
      <c r="F63" s="0" t="n">
        <v>22061537.033068</v>
      </c>
      <c r="G63" s="0" t="n">
        <v>7765025.1575385</v>
      </c>
      <c r="H63" s="0" t="n">
        <v>22198499.8063923</v>
      </c>
      <c r="I63" s="0" t="n">
        <v>7757859.87953933</v>
      </c>
      <c r="J63" s="167" t="n">
        <v>2953920.42539398</v>
      </c>
      <c r="K63" s="167" t="n">
        <v>2865302.81263216</v>
      </c>
      <c r="L63" s="0" t="n">
        <v>5180053.70678321</v>
      </c>
      <c r="M63" s="0" t="n">
        <v>4889061.48877011</v>
      </c>
      <c r="N63" s="0" t="n">
        <v>5203074.32240944</v>
      </c>
      <c r="O63" s="0" t="n">
        <v>4910686.83055232</v>
      </c>
      <c r="P63" s="0" t="n">
        <v>492320.070898996</v>
      </c>
      <c r="Q63" s="0" t="n">
        <v>477550.468772027</v>
      </c>
    </row>
    <row r="64" customFormat="false" ht="12.8" hidden="false" customHeight="false" outlineLevel="0" collapsed="false">
      <c r="A64" s="0" t="n">
        <v>111</v>
      </c>
      <c r="B64" s="0" t="n">
        <v>30681779.2978786</v>
      </c>
      <c r="C64" s="0" t="n">
        <v>29418399.8767555</v>
      </c>
      <c r="D64" s="0" t="n">
        <v>30816782.1466511</v>
      </c>
      <c r="E64" s="0" t="n">
        <v>29545173.600252</v>
      </c>
      <c r="F64" s="0" t="n">
        <v>21737277.3289248</v>
      </c>
      <c r="G64" s="0" t="n">
        <v>7681122.5478307</v>
      </c>
      <c r="H64" s="0" t="n">
        <v>21871094.4916853</v>
      </c>
      <c r="I64" s="0" t="n">
        <v>7674079.10856674</v>
      </c>
      <c r="J64" s="167" t="n">
        <v>2944955.46487596</v>
      </c>
      <c r="K64" s="167" t="n">
        <v>2856606.80092969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31426269.4912463</v>
      </c>
      <c r="C65" s="0" t="n">
        <v>30132123.962801</v>
      </c>
      <c r="D65" s="0" t="n">
        <v>31565135.0191343</v>
      </c>
      <c r="E65" s="0" t="n">
        <v>30262528.4961746</v>
      </c>
      <c r="F65" s="0" t="n">
        <v>22235498.3130919</v>
      </c>
      <c r="G65" s="0" t="n">
        <v>7896625.6497091</v>
      </c>
      <c r="H65" s="0" t="n">
        <v>22373106.5172636</v>
      </c>
      <c r="I65" s="0" t="n">
        <v>7889421.97891104</v>
      </c>
      <c r="J65" s="167" t="n">
        <v>3006200.83401143</v>
      </c>
      <c r="K65" s="167" t="n">
        <v>2916014.80899109</v>
      </c>
      <c r="L65" s="0" t="n">
        <v>5235149.04204698</v>
      </c>
      <c r="M65" s="0" t="n">
        <v>4941967.25434689</v>
      </c>
      <c r="N65" s="0" t="n">
        <v>5258277.32537204</v>
      </c>
      <c r="O65" s="0" t="n">
        <v>4963693.75739585</v>
      </c>
      <c r="P65" s="0" t="n">
        <v>501033.472335238</v>
      </c>
      <c r="Q65" s="0" t="n">
        <v>486002.468165181</v>
      </c>
    </row>
    <row r="66" customFormat="false" ht="12.8" hidden="false" customHeight="false" outlineLevel="0" collapsed="false">
      <c r="A66" s="0" t="n">
        <v>113</v>
      </c>
      <c r="B66" s="0" t="n">
        <v>30992100.3836899</v>
      </c>
      <c r="C66" s="0" t="n">
        <v>29716143.1893625</v>
      </c>
      <c r="D66" s="0" t="n">
        <v>31128883.8196359</v>
      </c>
      <c r="E66" s="0" t="n">
        <v>29844608.8097631</v>
      </c>
      <c r="F66" s="0" t="n">
        <v>21926535.3111264</v>
      </c>
      <c r="G66" s="0" t="n">
        <v>7789607.87823604</v>
      </c>
      <c r="H66" s="0" t="n">
        <v>22061562.2433477</v>
      </c>
      <c r="I66" s="0" t="n">
        <v>7783046.56641534</v>
      </c>
      <c r="J66" s="167" t="n">
        <v>3039261.62939711</v>
      </c>
      <c r="K66" s="167" t="n">
        <v>2948083.7805152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31718901.9711217</v>
      </c>
      <c r="C67" s="0" t="n">
        <v>30412505.6251666</v>
      </c>
      <c r="D67" s="0" t="n">
        <v>31860461.3162469</v>
      </c>
      <c r="E67" s="0" t="n">
        <v>30545523.3316772</v>
      </c>
      <c r="F67" s="0" t="n">
        <v>22396921.0152353</v>
      </c>
      <c r="G67" s="0" t="n">
        <v>8015584.60993131</v>
      </c>
      <c r="H67" s="0" t="n">
        <v>22534542.0309008</v>
      </c>
      <c r="I67" s="0" t="n">
        <v>8010981.30077639</v>
      </c>
      <c r="J67" s="167" t="n">
        <v>3186926.85881911</v>
      </c>
      <c r="K67" s="167" t="n">
        <v>3091319.05305454</v>
      </c>
      <c r="L67" s="0" t="n">
        <v>5281527.59157335</v>
      </c>
      <c r="M67" s="0" t="n">
        <v>4985636.86854783</v>
      </c>
      <c r="N67" s="0" t="n">
        <v>5305119.24310787</v>
      </c>
      <c r="O67" s="0" t="n">
        <v>5007812.93789713</v>
      </c>
      <c r="P67" s="0" t="n">
        <v>531154.476469852</v>
      </c>
      <c r="Q67" s="0" t="n">
        <v>515219.842175757</v>
      </c>
    </row>
    <row r="68" customFormat="false" ht="12.8" hidden="false" customHeight="false" outlineLevel="0" collapsed="false">
      <c r="A68" s="0" t="n">
        <v>115</v>
      </c>
      <c r="B68" s="0" t="n">
        <v>31303229.398159</v>
      </c>
      <c r="C68" s="0" t="n">
        <v>30012678.503541</v>
      </c>
      <c r="D68" s="0" t="n">
        <v>31442767.8336257</v>
      </c>
      <c r="E68" s="0" t="n">
        <v>30143797.3722936</v>
      </c>
      <c r="F68" s="0" t="n">
        <v>22075414.347076</v>
      </c>
      <c r="G68" s="0" t="n">
        <v>7937264.15646502</v>
      </c>
      <c r="H68" s="0" t="n">
        <v>22211058.2551387</v>
      </c>
      <c r="I68" s="0" t="n">
        <v>7932739.11715489</v>
      </c>
      <c r="J68" s="167" t="n">
        <v>3218265.00148438</v>
      </c>
      <c r="K68" s="167" t="n">
        <v>3121717.05143985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32057044.6497829</v>
      </c>
      <c r="C69" s="0" t="n">
        <v>30736953.2211563</v>
      </c>
      <c r="D69" s="0" t="n">
        <v>32202632.6421464</v>
      </c>
      <c r="E69" s="0" t="n">
        <v>30873790.8072365</v>
      </c>
      <c r="F69" s="0" t="n">
        <v>22646575.5843865</v>
      </c>
      <c r="G69" s="0" t="n">
        <v>8090377.63676973</v>
      </c>
      <c r="H69" s="0" t="n">
        <v>22783937.0950896</v>
      </c>
      <c r="I69" s="0" t="n">
        <v>8089853.71214688</v>
      </c>
      <c r="J69" s="167" t="n">
        <v>3407447.40205582</v>
      </c>
      <c r="K69" s="167" t="n">
        <v>3305223.97999415</v>
      </c>
      <c r="L69" s="0" t="n">
        <v>5341297.42374757</v>
      </c>
      <c r="M69" s="0" t="n">
        <v>5043686.64561452</v>
      </c>
      <c r="N69" s="0" t="n">
        <v>5365559.40709513</v>
      </c>
      <c r="O69" s="0" t="n">
        <v>5066491.76321901</v>
      </c>
      <c r="P69" s="0" t="n">
        <v>567907.900342637</v>
      </c>
      <c r="Q69" s="0" t="n">
        <v>550870.663332358</v>
      </c>
    </row>
    <row r="70" customFormat="false" ht="12.8" hidden="false" customHeight="false" outlineLevel="0" collapsed="false">
      <c r="A70" s="0" t="n">
        <v>117</v>
      </c>
      <c r="B70" s="0" t="n">
        <v>31644144.0820059</v>
      </c>
      <c r="C70" s="0" t="n">
        <v>30340711.7554539</v>
      </c>
      <c r="D70" s="0" t="n">
        <v>31786814.1643226</v>
      </c>
      <c r="E70" s="0" t="n">
        <v>30474806.19708</v>
      </c>
      <c r="F70" s="0" t="n">
        <v>22306767.8733513</v>
      </c>
      <c r="G70" s="0" t="n">
        <v>8033943.88210261</v>
      </c>
      <c r="H70" s="0" t="n">
        <v>22441377.2216964</v>
      </c>
      <c r="I70" s="0" t="n">
        <v>8033428.9753836</v>
      </c>
      <c r="J70" s="167" t="n">
        <v>3463095.73470567</v>
      </c>
      <c r="K70" s="167" t="n">
        <v>3359202.8626645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32264848.3085768</v>
      </c>
      <c r="C71" s="0" t="n">
        <v>30934772.695425</v>
      </c>
      <c r="D71" s="0" t="n">
        <v>32408980.2081938</v>
      </c>
      <c r="E71" s="0" t="n">
        <v>31070241.0723262</v>
      </c>
      <c r="F71" s="0" t="n">
        <v>22711109.6178545</v>
      </c>
      <c r="G71" s="0" t="n">
        <v>8223663.07757052</v>
      </c>
      <c r="H71" s="0" t="n">
        <v>22847101.4049061</v>
      </c>
      <c r="I71" s="0" t="n">
        <v>8223139.66742012</v>
      </c>
      <c r="J71" s="167" t="n">
        <v>3641005.80370357</v>
      </c>
      <c r="K71" s="167" t="n">
        <v>3531775.62959246</v>
      </c>
      <c r="L71" s="0" t="n">
        <v>5375369.87391458</v>
      </c>
      <c r="M71" s="0" t="n">
        <v>5076510.75001954</v>
      </c>
      <c r="N71" s="0" t="n">
        <v>5399389.08967722</v>
      </c>
      <c r="O71" s="0" t="n">
        <v>5099087.66722026</v>
      </c>
      <c r="P71" s="0" t="n">
        <v>606834.300617262</v>
      </c>
      <c r="Q71" s="0" t="n">
        <v>588629.271598744</v>
      </c>
    </row>
    <row r="72" customFormat="false" ht="12.8" hidden="false" customHeight="false" outlineLevel="0" collapsed="false">
      <c r="A72" s="0" t="n">
        <v>119</v>
      </c>
      <c r="B72" s="0" t="n">
        <v>31929556.6698904</v>
      </c>
      <c r="C72" s="0" t="n">
        <v>30612413.6142696</v>
      </c>
      <c r="D72" s="0" t="n">
        <v>32068907.4176049</v>
      </c>
      <c r="E72" s="0" t="n">
        <v>30743391.781779</v>
      </c>
      <c r="F72" s="0" t="n">
        <v>22479237.2110453</v>
      </c>
      <c r="G72" s="0" t="n">
        <v>8133176.40322435</v>
      </c>
      <c r="H72" s="0" t="n">
        <v>22610568.7309355</v>
      </c>
      <c r="I72" s="0" t="n">
        <v>8132823.05084353</v>
      </c>
      <c r="J72" s="167" t="n">
        <v>3697651.14663064</v>
      </c>
      <c r="K72" s="167" t="n">
        <v>3586721.61223172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32570667.7074795</v>
      </c>
      <c r="C73" s="0" t="n">
        <v>31227884.8817141</v>
      </c>
      <c r="D73" s="0" t="n">
        <v>32711955.4572331</v>
      </c>
      <c r="E73" s="0" t="n">
        <v>31360694.3399505</v>
      </c>
      <c r="F73" s="0" t="n">
        <v>22885181.5252978</v>
      </c>
      <c r="G73" s="0" t="n">
        <v>8342703.35641636</v>
      </c>
      <c r="H73" s="0" t="n">
        <v>23017991.6075631</v>
      </c>
      <c r="I73" s="0" t="n">
        <v>8342702.73238746</v>
      </c>
      <c r="J73" s="167" t="n">
        <v>3856947.71195662</v>
      </c>
      <c r="K73" s="167" t="n">
        <v>3741239.28059792</v>
      </c>
      <c r="L73" s="0" t="n">
        <v>5428117.85866967</v>
      </c>
      <c r="M73" s="0" t="n">
        <v>5127470.83484518</v>
      </c>
      <c r="N73" s="0" t="n">
        <v>5451665.63495272</v>
      </c>
      <c r="O73" s="0" t="n">
        <v>5149607.38394545</v>
      </c>
      <c r="P73" s="0" t="n">
        <v>642824.618659436</v>
      </c>
      <c r="Q73" s="0" t="n">
        <v>623539.880099653</v>
      </c>
    </row>
    <row r="74" customFormat="false" ht="12.8" hidden="false" customHeight="false" outlineLevel="0" collapsed="false">
      <c r="A74" s="0" t="n">
        <v>121</v>
      </c>
      <c r="B74" s="0" t="n">
        <v>32116459.1280378</v>
      </c>
      <c r="C74" s="0" t="n">
        <v>30793087.4350913</v>
      </c>
      <c r="D74" s="0" t="n">
        <v>32255361.7906326</v>
      </c>
      <c r="E74" s="0" t="n">
        <v>30923654.9290673</v>
      </c>
      <c r="F74" s="0" t="n">
        <v>22578786.8267848</v>
      </c>
      <c r="G74" s="0" t="n">
        <v>8214300.60830643</v>
      </c>
      <c r="H74" s="0" t="n">
        <v>22709354.9149967</v>
      </c>
      <c r="I74" s="0" t="n">
        <v>8214300.01407057</v>
      </c>
      <c r="J74" s="167" t="n">
        <v>3870242.54822109</v>
      </c>
      <c r="K74" s="167" t="n">
        <v>3754135.27177445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32752384.0042361</v>
      </c>
      <c r="C75" s="0" t="n">
        <v>31403681.0317166</v>
      </c>
      <c r="D75" s="0" t="n">
        <v>32893853.224984</v>
      </c>
      <c r="E75" s="0" t="n">
        <v>31536661.1226642</v>
      </c>
      <c r="F75" s="0" t="n">
        <v>23021101.6959163</v>
      </c>
      <c r="G75" s="0" t="n">
        <v>8382579.33580027</v>
      </c>
      <c r="H75" s="0" t="n">
        <v>23154082.3328168</v>
      </c>
      <c r="I75" s="0" t="n">
        <v>8382578.78984737</v>
      </c>
      <c r="J75" s="167" t="n">
        <v>4079607.83918973</v>
      </c>
      <c r="K75" s="167" t="n">
        <v>3957219.60401404</v>
      </c>
      <c r="L75" s="0" t="n">
        <v>5457994.76378989</v>
      </c>
      <c r="M75" s="0" t="n">
        <v>5156450.15308019</v>
      </c>
      <c r="N75" s="0" t="n">
        <v>5481572.79409974</v>
      </c>
      <c r="O75" s="0" t="n">
        <v>5178615.14393569</v>
      </c>
      <c r="P75" s="0" t="n">
        <v>679934.639864956</v>
      </c>
      <c r="Q75" s="0" t="n">
        <v>659536.600669007</v>
      </c>
    </row>
    <row r="76" customFormat="false" ht="12.8" hidden="false" customHeight="false" outlineLevel="0" collapsed="false">
      <c r="A76" s="0" t="n">
        <v>123</v>
      </c>
      <c r="B76" s="0" t="n">
        <v>32327274.8869511</v>
      </c>
      <c r="C76" s="0" t="n">
        <v>30996693.4282595</v>
      </c>
      <c r="D76" s="0" t="n">
        <v>32464714.2175356</v>
      </c>
      <c r="E76" s="0" t="n">
        <v>31125885.4390588</v>
      </c>
      <c r="F76" s="0" t="n">
        <v>22727717.2548759</v>
      </c>
      <c r="G76" s="0" t="n">
        <v>8268976.17338354</v>
      </c>
      <c r="H76" s="0" t="n">
        <v>22856909.8023448</v>
      </c>
      <c r="I76" s="0" t="n">
        <v>8268975.63671404</v>
      </c>
      <c r="J76" s="167" t="n">
        <v>4110535.32017023</v>
      </c>
      <c r="K76" s="167" t="n">
        <v>3987219.26056512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33059504.7369552</v>
      </c>
      <c r="C77" s="0" t="n">
        <v>31698319.4170404</v>
      </c>
      <c r="D77" s="0" t="n">
        <v>33199308.9387258</v>
      </c>
      <c r="E77" s="0" t="n">
        <v>31829734.6291735</v>
      </c>
      <c r="F77" s="0" t="n">
        <v>23233585.0994634</v>
      </c>
      <c r="G77" s="0" t="n">
        <v>8464734.31757704</v>
      </c>
      <c r="H77" s="0" t="n">
        <v>23365000.8593895</v>
      </c>
      <c r="I77" s="0" t="n">
        <v>8464733.76978397</v>
      </c>
      <c r="J77" s="167" t="n">
        <v>4292743.74705015</v>
      </c>
      <c r="K77" s="167" t="n">
        <v>4163961.43463864</v>
      </c>
      <c r="L77" s="0" t="n">
        <v>5509022.82844469</v>
      </c>
      <c r="M77" s="0" t="n">
        <v>5205333.75231048</v>
      </c>
      <c r="N77" s="0" t="n">
        <v>5532323.39797183</v>
      </c>
      <c r="O77" s="0" t="n">
        <v>5227237.93561525</v>
      </c>
      <c r="P77" s="0" t="n">
        <v>715457.291175025</v>
      </c>
      <c r="Q77" s="0" t="n">
        <v>693993.572439774</v>
      </c>
    </row>
    <row r="78" customFormat="false" ht="12.8" hidden="false" customHeight="false" outlineLevel="0" collapsed="false">
      <c r="A78" s="0" t="n">
        <v>125</v>
      </c>
      <c r="B78" s="0" t="n">
        <v>32614860.3533479</v>
      </c>
      <c r="C78" s="0" t="n">
        <v>31271517.2310105</v>
      </c>
      <c r="D78" s="0" t="n">
        <v>32750831.0400779</v>
      </c>
      <c r="E78" s="0" t="n">
        <v>31399328.5731136</v>
      </c>
      <c r="F78" s="0" t="n">
        <v>22886588.7145251</v>
      </c>
      <c r="G78" s="0" t="n">
        <v>8384928.51648534</v>
      </c>
      <c r="H78" s="0" t="n">
        <v>23014400.5949925</v>
      </c>
      <c r="I78" s="0" t="n">
        <v>8384927.97812101</v>
      </c>
      <c r="J78" s="167" t="n">
        <v>4287126.292829</v>
      </c>
      <c r="K78" s="167" t="n">
        <v>4158512.50404413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33367703.5383667</v>
      </c>
      <c r="C79" s="0" t="n">
        <v>31994224.0719386</v>
      </c>
      <c r="D79" s="0" t="n">
        <v>33505938.5159318</v>
      </c>
      <c r="E79" s="0" t="n">
        <v>32124163.8469647</v>
      </c>
      <c r="F79" s="0" t="n">
        <v>23421517.8335131</v>
      </c>
      <c r="G79" s="0" t="n">
        <v>8572706.23842546</v>
      </c>
      <c r="H79" s="0" t="n">
        <v>23551458.1638087</v>
      </c>
      <c r="I79" s="0" t="n">
        <v>8572705.68315601</v>
      </c>
      <c r="J79" s="167" t="n">
        <v>4477112.4338617</v>
      </c>
      <c r="K79" s="167" t="n">
        <v>4342799.06084585</v>
      </c>
      <c r="L79" s="0" t="n">
        <v>5560838.52805275</v>
      </c>
      <c r="M79" s="0" t="n">
        <v>5255285.53237099</v>
      </c>
      <c r="N79" s="0" t="n">
        <v>5583877.49525596</v>
      </c>
      <c r="O79" s="0" t="n">
        <v>5276943.81460753</v>
      </c>
      <c r="P79" s="0" t="n">
        <v>746185.405643617</v>
      </c>
      <c r="Q79" s="0" t="n">
        <v>723799.843474308</v>
      </c>
    </row>
    <row r="80" customFormat="false" ht="12.8" hidden="false" customHeight="false" outlineLevel="0" collapsed="false">
      <c r="A80" s="0" t="n">
        <v>127</v>
      </c>
      <c r="B80" s="0" t="n">
        <v>33032279.6703203</v>
      </c>
      <c r="C80" s="0" t="n">
        <v>31671754.9261594</v>
      </c>
      <c r="D80" s="0" t="n">
        <v>33166934.0106661</v>
      </c>
      <c r="E80" s="0" t="n">
        <v>31798328.9632112</v>
      </c>
      <c r="F80" s="0" t="n">
        <v>23163101.0697538</v>
      </c>
      <c r="G80" s="0" t="n">
        <v>8508653.8564056</v>
      </c>
      <c r="H80" s="0" t="n">
        <v>23289675.6526332</v>
      </c>
      <c r="I80" s="0" t="n">
        <v>8508653.31057798</v>
      </c>
      <c r="J80" s="167" t="n">
        <v>4473520.92445392</v>
      </c>
      <c r="K80" s="167" t="n">
        <v>4339315.2967203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33826647.3652543</v>
      </c>
      <c r="C81" s="0" t="n">
        <v>32434289.7637233</v>
      </c>
      <c r="D81" s="0" t="n">
        <v>33961972.0348966</v>
      </c>
      <c r="E81" s="0" t="n">
        <v>32561495.0397093</v>
      </c>
      <c r="F81" s="0" t="n">
        <v>23725710.4469366</v>
      </c>
      <c r="G81" s="0" t="n">
        <v>8708579.31678669</v>
      </c>
      <c r="H81" s="0" t="n">
        <v>23852916.2812119</v>
      </c>
      <c r="I81" s="0" t="n">
        <v>8708578.75849743</v>
      </c>
      <c r="J81" s="167" t="n">
        <v>4538148.1115074</v>
      </c>
      <c r="K81" s="167" t="n">
        <v>4402003.66816217</v>
      </c>
      <c r="L81" s="0" t="n">
        <v>5637133.55022648</v>
      </c>
      <c r="M81" s="0" t="n">
        <v>5327361.93748909</v>
      </c>
      <c r="N81" s="0" t="n">
        <v>5659687.67717435</v>
      </c>
      <c r="O81" s="0" t="n">
        <v>5348564.62551483</v>
      </c>
      <c r="P81" s="0" t="n">
        <v>756358.018584566</v>
      </c>
      <c r="Q81" s="0" t="n">
        <v>733667.278027029</v>
      </c>
    </row>
    <row r="82" customFormat="false" ht="12.8" hidden="false" customHeight="false" outlineLevel="0" collapsed="false">
      <c r="A82" s="0" t="n">
        <v>129</v>
      </c>
      <c r="B82" s="0" t="n">
        <v>33330359.090876</v>
      </c>
      <c r="C82" s="0" t="n">
        <v>31958445.0486254</v>
      </c>
      <c r="D82" s="0" t="n">
        <v>33462263.8502767</v>
      </c>
      <c r="E82" s="0" t="n">
        <v>32082435.607495</v>
      </c>
      <c r="F82" s="0" t="n">
        <v>23393563.7021659</v>
      </c>
      <c r="G82" s="0" t="n">
        <v>8564881.34645953</v>
      </c>
      <c r="H82" s="0" t="n">
        <v>23517554.7316284</v>
      </c>
      <c r="I82" s="0" t="n">
        <v>8564880.87586659</v>
      </c>
      <c r="J82" s="167" t="n">
        <v>4532290.35207861</v>
      </c>
      <c r="K82" s="167" t="n">
        <v>4396321.64151625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34170666.2520975</v>
      </c>
      <c r="C83" s="0" t="n">
        <v>32764688.2072851</v>
      </c>
      <c r="D83" s="0" t="n">
        <v>34304889.6434957</v>
      </c>
      <c r="E83" s="0" t="n">
        <v>32890857.8631557</v>
      </c>
      <c r="F83" s="0" t="n">
        <v>23983826.1503003</v>
      </c>
      <c r="G83" s="0" t="n">
        <v>8780862.05698483</v>
      </c>
      <c r="H83" s="0" t="n">
        <v>24109996.2870909</v>
      </c>
      <c r="I83" s="0" t="n">
        <v>8780861.57606486</v>
      </c>
      <c r="J83" s="167" t="n">
        <v>4737924.83186064</v>
      </c>
      <c r="K83" s="167" t="n">
        <v>4595787.08690482</v>
      </c>
      <c r="L83" s="0" t="n">
        <v>5693791.70615582</v>
      </c>
      <c r="M83" s="0" t="n">
        <v>5381399.76872554</v>
      </c>
      <c r="N83" s="0" t="n">
        <v>5716162.21251586</v>
      </c>
      <c r="O83" s="0" t="n">
        <v>5402429.99934036</v>
      </c>
      <c r="P83" s="0" t="n">
        <v>789654.13864344</v>
      </c>
      <c r="Q83" s="0" t="n">
        <v>765964.514484137</v>
      </c>
    </row>
    <row r="84" customFormat="false" ht="12.8" hidden="false" customHeight="false" outlineLevel="0" collapsed="false">
      <c r="A84" s="0" t="n">
        <v>131</v>
      </c>
      <c r="B84" s="0" t="n">
        <v>33604845.0994729</v>
      </c>
      <c r="C84" s="0" t="n">
        <v>32221938.6746691</v>
      </c>
      <c r="D84" s="0" t="n">
        <v>33736391.7365522</v>
      </c>
      <c r="E84" s="0" t="n">
        <v>32345595.6282328</v>
      </c>
      <c r="F84" s="0" t="n">
        <v>23575415.8097084</v>
      </c>
      <c r="G84" s="0" t="n">
        <v>8646522.86496071</v>
      </c>
      <c r="H84" s="0" t="n">
        <v>23699073.2360144</v>
      </c>
      <c r="I84" s="0" t="n">
        <v>8646522.39221833</v>
      </c>
      <c r="J84" s="167" t="n">
        <v>4736244.58638015</v>
      </c>
      <c r="K84" s="167" t="n">
        <v>4594157.24878874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34341544.5000425</v>
      </c>
      <c r="C85" s="0" t="n">
        <v>32928284.3133922</v>
      </c>
      <c r="D85" s="0" t="n">
        <v>34474849.2670757</v>
      </c>
      <c r="E85" s="0" t="n">
        <v>33053591.1160219</v>
      </c>
      <c r="F85" s="0" t="n">
        <v>24086412.1659307</v>
      </c>
      <c r="G85" s="0" t="n">
        <v>8841872.14746147</v>
      </c>
      <c r="H85" s="0" t="n">
        <v>24211719.4514094</v>
      </c>
      <c r="I85" s="0" t="n">
        <v>8841871.66461255</v>
      </c>
      <c r="J85" s="167" t="n">
        <v>4924675.00784036</v>
      </c>
      <c r="K85" s="167" t="n">
        <v>4776934.75760515</v>
      </c>
      <c r="L85" s="0" t="n">
        <v>5722638.09353401</v>
      </c>
      <c r="M85" s="0" t="n">
        <v>5409481.52654701</v>
      </c>
      <c r="N85" s="0" t="n">
        <v>5744855.61173076</v>
      </c>
      <c r="O85" s="0" t="n">
        <v>5430368.99935931</v>
      </c>
      <c r="P85" s="0" t="n">
        <v>820779.167973393</v>
      </c>
      <c r="Q85" s="0" t="n">
        <v>796155.792934191</v>
      </c>
    </row>
    <row r="86" customFormat="false" ht="12.8" hidden="false" customHeight="false" outlineLevel="0" collapsed="false">
      <c r="A86" s="0" t="n">
        <v>133</v>
      </c>
      <c r="B86" s="0" t="n">
        <v>33826116.931763</v>
      </c>
      <c r="C86" s="0" t="n">
        <v>32434767.7390817</v>
      </c>
      <c r="D86" s="0" t="n">
        <v>33957114.7556401</v>
      </c>
      <c r="E86" s="0" t="n">
        <v>32557906.0096089</v>
      </c>
      <c r="F86" s="0" t="n">
        <v>23752028.4862009</v>
      </c>
      <c r="G86" s="0" t="n">
        <v>8682739.25288082</v>
      </c>
      <c r="H86" s="0" t="n">
        <v>23875167.2312661</v>
      </c>
      <c r="I86" s="0" t="n">
        <v>8682738.7783428</v>
      </c>
      <c r="J86" s="167" t="n">
        <v>4888107.39749796</v>
      </c>
      <c r="K86" s="167" t="n">
        <v>4741464.17557302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34573122.298028</v>
      </c>
      <c r="C87" s="0" t="n">
        <v>33150994.8422043</v>
      </c>
      <c r="D87" s="0" t="n">
        <v>34705908.7515223</v>
      </c>
      <c r="E87" s="0" t="n">
        <v>33275814.4305939</v>
      </c>
      <c r="F87" s="0" t="n">
        <v>24292907.7351837</v>
      </c>
      <c r="G87" s="0" t="n">
        <v>8858087.10702063</v>
      </c>
      <c r="H87" s="0" t="n">
        <v>24417727.8071527</v>
      </c>
      <c r="I87" s="0" t="n">
        <v>8858086.62344125</v>
      </c>
      <c r="J87" s="167" t="n">
        <v>5054268.7757032</v>
      </c>
      <c r="K87" s="167" t="n">
        <v>4902640.7124321</v>
      </c>
      <c r="L87" s="0" t="n">
        <v>5759327.98612108</v>
      </c>
      <c r="M87" s="0" t="n">
        <v>5444285.23699946</v>
      </c>
      <c r="N87" s="0" t="n">
        <v>5781459.11881427</v>
      </c>
      <c r="O87" s="0" t="n">
        <v>5465091.56760982</v>
      </c>
      <c r="P87" s="0" t="n">
        <v>842378.129283867</v>
      </c>
      <c r="Q87" s="0" t="n">
        <v>817106.785405351</v>
      </c>
    </row>
    <row r="88" customFormat="false" ht="12.8" hidden="false" customHeight="false" outlineLevel="0" collapsed="false">
      <c r="A88" s="0" t="n">
        <v>135</v>
      </c>
      <c r="B88" s="0" t="n">
        <v>34086919.2448333</v>
      </c>
      <c r="C88" s="0" t="n">
        <v>32685250.6044928</v>
      </c>
      <c r="D88" s="0" t="n">
        <v>34215576.9405571</v>
      </c>
      <c r="E88" s="0" t="n">
        <v>32806189.1839333</v>
      </c>
      <c r="F88" s="0" t="n">
        <v>23940262.8766036</v>
      </c>
      <c r="G88" s="0" t="n">
        <v>8744987.72788914</v>
      </c>
      <c r="H88" s="0" t="n">
        <v>24061201.9528684</v>
      </c>
      <c r="I88" s="0" t="n">
        <v>8744987.2310649</v>
      </c>
      <c r="J88" s="167" t="n">
        <v>5038125.64837371</v>
      </c>
      <c r="K88" s="167" t="n">
        <v>4886981.8789225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34773223.15948</v>
      </c>
      <c r="C89" s="0" t="n">
        <v>33344194.9559346</v>
      </c>
      <c r="D89" s="0" t="n">
        <v>34903363.1466975</v>
      </c>
      <c r="E89" s="0" t="n">
        <v>33466527.1420899</v>
      </c>
      <c r="F89" s="0" t="n">
        <v>24399463.6006818</v>
      </c>
      <c r="G89" s="0" t="n">
        <v>8944731.35525278</v>
      </c>
      <c r="H89" s="0" t="n">
        <v>24521796.2937077</v>
      </c>
      <c r="I89" s="0" t="n">
        <v>8944730.84838223</v>
      </c>
      <c r="J89" s="167" t="n">
        <v>5166032.83273947</v>
      </c>
      <c r="K89" s="167" t="n">
        <v>5011051.84775729</v>
      </c>
      <c r="L89" s="0" t="n">
        <v>5792287.57187759</v>
      </c>
      <c r="M89" s="0" t="n">
        <v>5476012.04734033</v>
      </c>
      <c r="N89" s="0" t="n">
        <v>5813977.67580583</v>
      </c>
      <c r="O89" s="0" t="n">
        <v>5496404.09964252</v>
      </c>
      <c r="P89" s="0" t="n">
        <v>861005.472123246</v>
      </c>
      <c r="Q89" s="0" t="n">
        <v>835175.307959548</v>
      </c>
    </row>
    <row r="90" customFormat="false" ht="12.8" hidden="false" customHeight="false" outlineLevel="0" collapsed="false">
      <c r="A90" s="0" t="n">
        <v>137</v>
      </c>
      <c r="B90" s="0" t="n">
        <v>34381633.5264784</v>
      </c>
      <c r="C90" s="0" t="n">
        <v>32968932.1779923</v>
      </c>
      <c r="D90" s="0" t="n">
        <v>34509966.0982192</v>
      </c>
      <c r="E90" s="0" t="n">
        <v>33089565.433785</v>
      </c>
      <c r="F90" s="0" t="n">
        <v>24160934.1712434</v>
      </c>
      <c r="G90" s="0" t="n">
        <v>8807998.00674893</v>
      </c>
      <c r="H90" s="0" t="n">
        <v>24281567.9251823</v>
      </c>
      <c r="I90" s="0" t="n">
        <v>8807997.50860274</v>
      </c>
      <c r="J90" s="167" t="n">
        <v>5149358.70172183</v>
      </c>
      <c r="K90" s="167" t="n">
        <v>4994877.94067017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35223573.849449</v>
      </c>
      <c r="C91" s="0" t="n">
        <v>33776884.8794764</v>
      </c>
      <c r="D91" s="0" t="n">
        <v>35352871.6187869</v>
      </c>
      <c r="E91" s="0" t="n">
        <v>33898425.5915183</v>
      </c>
      <c r="F91" s="0" t="n">
        <v>24801928.409017</v>
      </c>
      <c r="G91" s="0" t="n">
        <v>8974956.47045947</v>
      </c>
      <c r="H91" s="0" t="n">
        <v>24923469.6291682</v>
      </c>
      <c r="I91" s="0" t="n">
        <v>8974955.96235003</v>
      </c>
      <c r="J91" s="167" t="n">
        <v>5360827.95384463</v>
      </c>
      <c r="K91" s="167" t="n">
        <v>5200003.11522929</v>
      </c>
      <c r="L91" s="0" t="n">
        <v>5868258.24837433</v>
      </c>
      <c r="M91" s="0" t="n">
        <v>5548656.73378036</v>
      </c>
      <c r="N91" s="0" t="n">
        <v>5889808.02001294</v>
      </c>
      <c r="O91" s="0" t="n">
        <v>5568916.94578849</v>
      </c>
      <c r="P91" s="0" t="n">
        <v>893471.325640772</v>
      </c>
      <c r="Q91" s="0" t="n">
        <v>866667.185871548</v>
      </c>
    </row>
    <row r="92" customFormat="false" ht="12.8" hidden="false" customHeight="false" outlineLevel="0" collapsed="false">
      <c r="A92" s="0" t="n">
        <v>139</v>
      </c>
      <c r="B92" s="0" t="n">
        <v>34689722.6353814</v>
      </c>
      <c r="C92" s="0" t="n">
        <v>33265787.20627</v>
      </c>
      <c r="D92" s="0" t="n">
        <v>34816513.1549918</v>
      </c>
      <c r="E92" s="0" t="n">
        <v>33384971.1164621</v>
      </c>
      <c r="F92" s="0" t="n">
        <v>24461327.0196389</v>
      </c>
      <c r="G92" s="0" t="n">
        <v>8804460.18663119</v>
      </c>
      <c r="H92" s="0" t="n">
        <v>24580511.4293004</v>
      </c>
      <c r="I92" s="0" t="n">
        <v>8804459.68716167</v>
      </c>
      <c r="J92" s="167" t="n">
        <v>5379577.32350332</v>
      </c>
      <c r="K92" s="167" t="n">
        <v>5218190.00379822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35669273.9379691</v>
      </c>
      <c r="C93" s="0" t="n">
        <v>34206422.948163</v>
      </c>
      <c r="D93" s="0" t="n">
        <v>35798626.66976</v>
      </c>
      <c r="E93" s="0" t="n">
        <v>34328015.1626119</v>
      </c>
      <c r="F93" s="0" t="n">
        <v>25166592.221917</v>
      </c>
      <c r="G93" s="0" t="n">
        <v>9039830.72624609</v>
      </c>
      <c r="H93" s="0" t="n">
        <v>25288184.9534172</v>
      </c>
      <c r="I93" s="0" t="n">
        <v>9039830.2091947</v>
      </c>
      <c r="J93" s="167" t="n">
        <v>5628410.38543738</v>
      </c>
      <c r="K93" s="167" t="n">
        <v>5459558.07387426</v>
      </c>
      <c r="L93" s="0" t="n">
        <v>5943537.04494243</v>
      </c>
      <c r="M93" s="0" t="n">
        <v>5621120.61597019</v>
      </c>
      <c r="N93" s="0" t="n">
        <v>5965095.94821351</v>
      </c>
      <c r="O93" s="0" t="n">
        <v>5641389.42635789</v>
      </c>
      <c r="P93" s="0" t="n">
        <v>938068.397572897</v>
      </c>
      <c r="Q93" s="0" t="n">
        <v>909926.345645711</v>
      </c>
    </row>
    <row r="94" customFormat="false" ht="12.8" hidden="false" customHeight="false" outlineLevel="0" collapsed="false">
      <c r="A94" s="0" t="n">
        <v>141</v>
      </c>
      <c r="B94" s="0" t="n">
        <v>35044040.9445376</v>
      </c>
      <c r="C94" s="0" t="n">
        <v>33606915.9249861</v>
      </c>
      <c r="D94" s="0" t="n">
        <v>35170387.6411365</v>
      </c>
      <c r="E94" s="0" t="n">
        <v>33725679.9440089</v>
      </c>
      <c r="F94" s="0" t="n">
        <v>24660527.4362157</v>
      </c>
      <c r="G94" s="0" t="n">
        <v>8946388.48877042</v>
      </c>
      <c r="H94" s="0" t="n">
        <v>24779291.9633903</v>
      </c>
      <c r="I94" s="0" t="n">
        <v>8946387.98061863</v>
      </c>
      <c r="J94" s="167" t="n">
        <v>5649724.67154684</v>
      </c>
      <c r="K94" s="167" t="n">
        <v>5480232.93140043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35852872.5051329</v>
      </c>
      <c r="C95" s="0" t="n">
        <v>34382612.2403401</v>
      </c>
      <c r="D95" s="0" t="n">
        <v>35979047.6354346</v>
      </c>
      <c r="E95" s="0" t="n">
        <v>34501215.4869825</v>
      </c>
      <c r="F95" s="0" t="n">
        <v>25209112.3120144</v>
      </c>
      <c r="G95" s="0" t="n">
        <v>9173499.92832568</v>
      </c>
      <c r="H95" s="0" t="n">
        <v>25327716.0768365</v>
      </c>
      <c r="I95" s="0" t="n">
        <v>9173499.41014599</v>
      </c>
      <c r="J95" s="167" t="n">
        <v>5846945.34432578</v>
      </c>
      <c r="K95" s="167" t="n">
        <v>5671536.98399601</v>
      </c>
      <c r="L95" s="0" t="n">
        <v>5973604.69406606</v>
      </c>
      <c r="M95" s="0" t="n">
        <v>5650443.1329224</v>
      </c>
      <c r="N95" s="0" t="n">
        <v>5994633.6385062</v>
      </c>
      <c r="O95" s="0" t="n">
        <v>5670214.29367294</v>
      </c>
      <c r="P95" s="0" t="n">
        <v>974490.890720964</v>
      </c>
      <c r="Q95" s="0" t="n">
        <v>945256.163999335</v>
      </c>
    </row>
    <row r="96" customFormat="false" ht="12.8" hidden="false" customHeight="false" outlineLevel="0" collapsed="false">
      <c r="A96" s="0" t="n">
        <v>143</v>
      </c>
      <c r="B96" s="0" t="n">
        <v>35354673.1679526</v>
      </c>
      <c r="C96" s="0" t="n">
        <v>33905992.2455296</v>
      </c>
      <c r="D96" s="0" t="n">
        <v>35477432.9794819</v>
      </c>
      <c r="E96" s="0" t="n">
        <v>34021386.1127567</v>
      </c>
      <c r="F96" s="0" t="n">
        <v>24889297.1527254</v>
      </c>
      <c r="G96" s="0" t="n">
        <v>9016695.09280419</v>
      </c>
      <c r="H96" s="0" t="n">
        <v>25004691.5428421</v>
      </c>
      <c r="I96" s="0" t="n">
        <v>9016694.56991453</v>
      </c>
      <c r="J96" s="167" t="n">
        <v>5750360.55586034</v>
      </c>
      <c r="K96" s="167" t="n">
        <v>5577849.73918453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36200287.3072092</v>
      </c>
      <c r="C97" s="0" t="n">
        <v>34718112.6513039</v>
      </c>
      <c r="D97" s="0" t="n">
        <v>36324356.2869318</v>
      </c>
      <c r="E97" s="0" t="n">
        <v>34834737.0439727</v>
      </c>
      <c r="F97" s="0" t="n">
        <v>25485364.8386811</v>
      </c>
      <c r="G97" s="0" t="n">
        <v>9232747.81262289</v>
      </c>
      <c r="H97" s="0" t="n">
        <v>25601989.7651193</v>
      </c>
      <c r="I97" s="0" t="n">
        <v>9232747.27885332</v>
      </c>
      <c r="J97" s="167" t="n">
        <v>5947413.33720498</v>
      </c>
      <c r="K97" s="167" t="n">
        <v>5768990.93708883</v>
      </c>
      <c r="L97" s="0" t="n">
        <v>6032041.12440629</v>
      </c>
      <c r="M97" s="0" t="n">
        <v>5706029.7540894</v>
      </c>
      <c r="N97" s="0" t="n">
        <v>6052719.2082128</v>
      </c>
      <c r="O97" s="0" t="n">
        <v>5725471.11955663</v>
      </c>
      <c r="P97" s="0" t="n">
        <v>991235.556200831</v>
      </c>
      <c r="Q97" s="0" t="n">
        <v>961498.489514806</v>
      </c>
    </row>
    <row r="98" customFormat="false" ht="12.8" hidden="false" customHeight="false" outlineLevel="0" collapsed="false">
      <c r="A98" s="0" t="n">
        <v>145</v>
      </c>
      <c r="B98" s="0" t="n">
        <v>35637477.3782469</v>
      </c>
      <c r="C98" s="0" t="n">
        <v>34179806.8035789</v>
      </c>
      <c r="D98" s="0" t="n">
        <v>35757343.3423156</v>
      </c>
      <c r="E98" s="0" t="n">
        <v>34292480.3693566</v>
      </c>
      <c r="F98" s="0" t="n">
        <v>25116316.2752023</v>
      </c>
      <c r="G98" s="0" t="n">
        <v>9063490.5283766</v>
      </c>
      <c r="H98" s="0" t="n">
        <v>25228990.3655623</v>
      </c>
      <c r="I98" s="0" t="n">
        <v>9063490.00379439</v>
      </c>
      <c r="J98" s="167" t="n">
        <v>5941744.42133695</v>
      </c>
      <c r="K98" s="167" t="n">
        <v>5763492.08869684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36531798.5846669</v>
      </c>
      <c r="C99" s="0" t="n">
        <v>35038245.1613941</v>
      </c>
      <c r="D99" s="0" t="n">
        <v>36654023.6599322</v>
      </c>
      <c r="E99" s="0" t="n">
        <v>35153138.4718156</v>
      </c>
      <c r="F99" s="0" t="n">
        <v>25770023.6956932</v>
      </c>
      <c r="G99" s="0" t="n">
        <v>9268221.46570094</v>
      </c>
      <c r="H99" s="0" t="n">
        <v>25884917.5527494</v>
      </c>
      <c r="I99" s="0" t="n">
        <v>9268220.91906621</v>
      </c>
      <c r="J99" s="167" t="n">
        <v>6183707.29463664</v>
      </c>
      <c r="K99" s="167" t="n">
        <v>5998196.07579754</v>
      </c>
      <c r="L99" s="0" t="n">
        <v>6087197.16973573</v>
      </c>
      <c r="M99" s="0" t="n">
        <v>5759048.71633506</v>
      </c>
      <c r="N99" s="0" t="n">
        <v>6107568.32406578</v>
      </c>
      <c r="O99" s="0" t="n">
        <v>5778203.54080457</v>
      </c>
      <c r="P99" s="0" t="n">
        <v>1030617.88243944</v>
      </c>
      <c r="Q99" s="0" t="n">
        <v>999699.345966257</v>
      </c>
    </row>
    <row r="100" customFormat="false" ht="12.8" hidden="false" customHeight="false" outlineLevel="0" collapsed="false">
      <c r="A100" s="0" t="n">
        <v>147</v>
      </c>
      <c r="B100" s="0" t="n">
        <v>36010531.8020838</v>
      </c>
      <c r="C100" s="0" t="n">
        <v>34538687.0834292</v>
      </c>
      <c r="D100" s="0" t="n">
        <v>36128434.4794308</v>
      </c>
      <c r="E100" s="0" t="n">
        <v>34649517.26655</v>
      </c>
      <c r="F100" s="0" t="n">
        <v>25441808.866428</v>
      </c>
      <c r="G100" s="0" t="n">
        <v>9096878.21700127</v>
      </c>
      <c r="H100" s="0" t="n">
        <v>25552639.5896674</v>
      </c>
      <c r="I100" s="0" t="n">
        <v>9096877.67688262</v>
      </c>
      <c r="J100" s="167" t="n">
        <v>6197650.87741359</v>
      </c>
      <c r="K100" s="167" t="n">
        <v>6011721.35109118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36835909.3731044</v>
      </c>
      <c r="C101" s="0" t="n">
        <v>35331680.5762978</v>
      </c>
      <c r="D101" s="0" t="n">
        <v>36955126.2871745</v>
      </c>
      <c r="E101" s="0" t="n">
        <v>35443743.913124</v>
      </c>
      <c r="F101" s="0" t="n">
        <v>26075679.5164202</v>
      </c>
      <c r="G101" s="0" t="n">
        <v>9256001.0598776</v>
      </c>
      <c r="H101" s="0" t="n">
        <v>26187743.4043412</v>
      </c>
      <c r="I101" s="0" t="n">
        <v>9256000.50878278</v>
      </c>
      <c r="J101" s="167" t="n">
        <v>6413701.82807252</v>
      </c>
      <c r="K101" s="167" t="n">
        <v>6221290.77323035</v>
      </c>
      <c r="L101" s="0" t="n">
        <v>6137215.52364008</v>
      </c>
      <c r="M101" s="0" t="n">
        <v>5806803.54942789</v>
      </c>
      <c r="N101" s="0" t="n">
        <v>6157084.90960217</v>
      </c>
      <c r="O101" s="0" t="n">
        <v>5825485.80145975</v>
      </c>
      <c r="P101" s="0" t="n">
        <v>1068950.30467875</v>
      </c>
      <c r="Q101" s="0" t="n">
        <v>1036881.79553839</v>
      </c>
    </row>
    <row r="102" customFormat="false" ht="12.8" hidden="false" customHeight="false" outlineLevel="0" collapsed="false">
      <c r="A102" s="0" t="n">
        <v>149</v>
      </c>
      <c r="B102" s="0" t="n">
        <v>36368976.2920918</v>
      </c>
      <c r="C102" s="0" t="n">
        <v>34882900.0970175</v>
      </c>
      <c r="D102" s="0" t="n">
        <v>36484494.8850113</v>
      </c>
      <c r="E102" s="0" t="n">
        <v>34991488.9182155</v>
      </c>
      <c r="F102" s="0" t="n">
        <v>25753128.9315465</v>
      </c>
      <c r="G102" s="0" t="n">
        <v>9129771.16547105</v>
      </c>
      <c r="H102" s="0" t="n">
        <v>25861718.3226634</v>
      </c>
      <c r="I102" s="0" t="n">
        <v>9129770.59555208</v>
      </c>
      <c r="J102" s="167" t="n">
        <v>6361834.56268475</v>
      </c>
      <c r="K102" s="167" t="n">
        <v>6170979.5258042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37078416.7793455</v>
      </c>
      <c r="C103" s="0" t="n">
        <v>35564632.9782884</v>
      </c>
      <c r="D103" s="0" t="n">
        <v>37194232.1350549</v>
      </c>
      <c r="E103" s="0" t="n">
        <v>35673500.7801304</v>
      </c>
      <c r="F103" s="0" t="n">
        <v>26303914.0850686</v>
      </c>
      <c r="G103" s="0" t="n">
        <v>9260718.89321982</v>
      </c>
      <c r="H103" s="0" t="n">
        <v>26412782.4668472</v>
      </c>
      <c r="I103" s="0" t="n">
        <v>9260718.31328316</v>
      </c>
      <c r="J103" s="167" t="n">
        <v>6480095.09771995</v>
      </c>
      <c r="K103" s="167" t="n">
        <v>6285692.24478835</v>
      </c>
      <c r="L103" s="0" t="n">
        <v>6177793.71102171</v>
      </c>
      <c r="M103" s="0" t="n">
        <v>5845779.92698837</v>
      </c>
      <c r="N103" s="0" t="n">
        <v>6197096.51276674</v>
      </c>
      <c r="O103" s="0" t="n">
        <v>5863929.72494532</v>
      </c>
      <c r="P103" s="0" t="n">
        <v>1080015.84961999</v>
      </c>
      <c r="Q103" s="0" t="n">
        <v>1047615.37413139</v>
      </c>
    </row>
    <row r="104" customFormat="false" ht="12.8" hidden="false" customHeight="false" outlineLevel="0" collapsed="false">
      <c r="A104" s="0" t="n">
        <v>151</v>
      </c>
      <c r="B104" s="0" t="n">
        <v>36607023.9058173</v>
      </c>
      <c r="C104" s="0" t="n">
        <v>35112781.6536389</v>
      </c>
      <c r="D104" s="0" t="n">
        <v>36720143.1826301</v>
      </c>
      <c r="E104" s="0" t="n">
        <v>35219115.5182364</v>
      </c>
      <c r="F104" s="0" t="n">
        <v>26004197.0325185</v>
      </c>
      <c r="G104" s="0" t="n">
        <v>9108584.62112042</v>
      </c>
      <c r="H104" s="0" t="n">
        <v>26110531.4671914</v>
      </c>
      <c r="I104" s="0" t="n">
        <v>9108584.05104504</v>
      </c>
      <c r="J104" s="167" t="n">
        <v>6450654.06085715</v>
      </c>
      <c r="K104" s="167" t="n">
        <v>6257134.43903144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37577513.616639</v>
      </c>
      <c r="C105" s="0" t="n">
        <v>36043822.4627559</v>
      </c>
      <c r="D105" s="0" t="n">
        <v>37691865.1181112</v>
      </c>
      <c r="E105" s="0" t="n">
        <v>36151314.1740283</v>
      </c>
      <c r="F105" s="0" t="n">
        <v>26776302.9812603</v>
      </c>
      <c r="G105" s="0" t="n">
        <v>9267519.48149558</v>
      </c>
      <c r="H105" s="0" t="n">
        <v>26883795.274097</v>
      </c>
      <c r="I105" s="0" t="n">
        <v>9267518.89993127</v>
      </c>
      <c r="J105" s="167" t="n">
        <v>6644811.80430582</v>
      </c>
      <c r="K105" s="167" t="n">
        <v>6445467.45017665</v>
      </c>
      <c r="L105" s="0" t="n">
        <v>6261130.814512</v>
      </c>
      <c r="M105" s="0" t="n">
        <v>5924924.50480595</v>
      </c>
      <c r="N105" s="0" t="n">
        <v>6280189.62856738</v>
      </c>
      <c r="O105" s="0" t="n">
        <v>5942844.90668784</v>
      </c>
      <c r="P105" s="0" t="n">
        <v>1107468.63405097</v>
      </c>
      <c r="Q105" s="0" t="n">
        <v>1074244.57502944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18733986.6903225</v>
      </c>
      <c r="C23" s="0" t="n">
        <v>17996477.7090439</v>
      </c>
      <c r="D23" s="0" t="n">
        <v>18760145.2517665</v>
      </c>
      <c r="E23" s="0" t="n">
        <v>18019765.0967554</v>
      </c>
      <c r="F23" s="0" t="n">
        <v>14490907.392722</v>
      </c>
      <c r="G23" s="0" t="n">
        <v>3505570.31632187</v>
      </c>
      <c r="H23" s="0" t="n">
        <v>14562511.5714143</v>
      </c>
      <c r="I23" s="0" t="n">
        <v>3457253.52534113</v>
      </c>
      <c r="J23" s="0" t="n">
        <v>279931.71672946</v>
      </c>
      <c r="K23" s="0" t="n">
        <v>271533.765227576</v>
      </c>
      <c r="L23" s="0" t="n">
        <v>3125489.49773692</v>
      </c>
      <c r="M23" s="0" t="n">
        <v>2950118.00242531</v>
      </c>
      <c r="N23" s="0" t="n">
        <v>3129722.3146921</v>
      </c>
      <c r="O23" s="0" t="n">
        <v>2953973.71533289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18662254.7396983</v>
      </c>
      <c r="C24" s="0" t="n">
        <v>17925323.5088582</v>
      </c>
      <c r="D24" s="0" t="n">
        <v>18690945.9973731</v>
      </c>
      <c r="E24" s="0" t="n">
        <v>17951015.9168541</v>
      </c>
      <c r="F24" s="0" t="n">
        <v>14376998.1870546</v>
      </c>
      <c r="G24" s="0" t="n">
        <v>3548325.32180357</v>
      </c>
      <c r="H24" s="0" t="n">
        <v>14450165.1284497</v>
      </c>
      <c r="I24" s="0" t="n">
        <v>3500850.78840437</v>
      </c>
      <c r="J24" s="0" t="n">
        <v>290950.772589176</v>
      </c>
      <c r="K24" s="0" t="n">
        <v>282222.249411501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18363157.1990253</v>
      </c>
      <c r="C25" s="0" t="n">
        <v>17635898.4269958</v>
      </c>
      <c r="D25" s="0" t="n">
        <v>18392265.2289691</v>
      </c>
      <c r="E25" s="0" t="n">
        <v>17662009.8852405</v>
      </c>
      <c r="F25" s="0" t="n">
        <v>14073492.1164731</v>
      </c>
      <c r="G25" s="0" t="n">
        <v>3562406.31052277</v>
      </c>
      <c r="H25" s="0" t="n">
        <v>14146078.5508695</v>
      </c>
      <c r="I25" s="0" t="n">
        <v>3515931.334371</v>
      </c>
      <c r="J25" s="0" t="n">
        <v>305222.990550255</v>
      </c>
      <c r="K25" s="0" t="n">
        <v>296066.300833747</v>
      </c>
      <c r="L25" s="0" t="n">
        <v>3063169.70669943</v>
      </c>
      <c r="M25" s="0" t="n">
        <v>2890633.41608774</v>
      </c>
      <c r="N25" s="0" t="n">
        <v>3067900.12849713</v>
      </c>
      <c r="O25" s="0" t="n">
        <v>2894962.65647971</v>
      </c>
      <c r="P25" s="0" t="n">
        <v>50870.4984250424</v>
      </c>
      <c r="Q25" s="0" t="n">
        <v>49344.3834722912</v>
      </c>
    </row>
    <row r="26" customFormat="false" ht="12.8" hidden="false" customHeight="false" outlineLevel="0" collapsed="false">
      <c r="A26" s="0" t="n">
        <v>73</v>
      </c>
      <c r="B26" s="0" t="n">
        <v>18031632.2397458</v>
      </c>
      <c r="C26" s="0" t="n">
        <v>17314858.9369605</v>
      </c>
      <c r="D26" s="0" t="n">
        <v>18060415.5731968</v>
      </c>
      <c r="E26" s="0" t="n">
        <v>17340698.7428177</v>
      </c>
      <c r="F26" s="0" t="n">
        <v>13744407.3070974</v>
      </c>
      <c r="G26" s="0" t="n">
        <v>3570451.62986305</v>
      </c>
      <c r="H26" s="0" t="n">
        <v>13815474.3321101</v>
      </c>
      <c r="I26" s="0" t="n">
        <v>3525224.41070761</v>
      </c>
      <c r="J26" s="0" t="n">
        <v>321818.427222078</v>
      </c>
      <c r="K26" s="0" t="n">
        <v>312163.874405416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18026247.6336308</v>
      </c>
      <c r="C27" s="0" t="n">
        <v>17308027.7807154</v>
      </c>
      <c r="D27" s="0" t="n">
        <v>18056756.4430937</v>
      </c>
      <c r="E27" s="0" t="n">
        <v>17335518.1376136</v>
      </c>
      <c r="F27" s="0" t="n">
        <v>13685174.1606784</v>
      </c>
      <c r="G27" s="0" t="n">
        <v>3622853.62003699</v>
      </c>
      <c r="H27" s="0" t="n">
        <v>13756951.9416765</v>
      </c>
      <c r="I27" s="0" t="n">
        <v>3578566.19593703</v>
      </c>
      <c r="J27" s="0" t="n">
        <v>338362.788581566</v>
      </c>
      <c r="K27" s="0" t="n">
        <v>328211.904924119</v>
      </c>
      <c r="L27" s="0" t="n">
        <v>3007007.59554745</v>
      </c>
      <c r="M27" s="0" t="n">
        <v>2837140.23802399</v>
      </c>
      <c r="N27" s="0" t="n">
        <v>3011979.54988787</v>
      </c>
      <c r="O27" s="0" t="n">
        <v>2841704.34818313</v>
      </c>
      <c r="P27" s="0" t="n">
        <v>56393.7980969276</v>
      </c>
      <c r="Q27" s="0" t="n">
        <v>54701.9841540198</v>
      </c>
    </row>
    <row r="28" customFormat="false" ht="12.8" hidden="false" customHeight="false" outlineLevel="0" collapsed="false">
      <c r="A28" s="0" t="n">
        <v>75</v>
      </c>
      <c r="B28" s="0" t="n">
        <v>16966742.34556</v>
      </c>
      <c r="C28" s="0" t="n">
        <v>16288502.441202</v>
      </c>
      <c r="D28" s="0" t="n">
        <v>16999761.2360895</v>
      </c>
      <c r="E28" s="0" t="n">
        <v>16318529.4621528</v>
      </c>
      <c r="F28" s="0" t="n">
        <v>12852323.1103048</v>
      </c>
      <c r="G28" s="0" t="n">
        <v>3436179.33089727</v>
      </c>
      <c r="H28" s="0" t="n">
        <v>12920528.2765616</v>
      </c>
      <c r="I28" s="0" t="n">
        <v>3398001.18559125</v>
      </c>
      <c r="J28" s="0" t="n">
        <v>348610.716063051</v>
      </c>
      <c r="K28" s="0" t="n">
        <v>338152.394581159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19196221.5989972</v>
      </c>
      <c r="C29" s="0" t="n">
        <v>18428906.724648</v>
      </c>
      <c r="D29" s="0" t="n">
        <v>19235668.4521864</v>
      </c>
      <c r="E29" s="0" t="n">
        <v>18464860.9247302</v>
      </c>
      <c r="F29" s="0" t="n">
        <v>14501418.2524519</v>
      </c>
      <c r="G29" s="0" t="n">
        <v>3927488.47219608</v>
      </c>
      <c r="H29" s="0" t="n">
        <v>14579986.4731952</v>
      </c>
      <c r="I29" s="0" t="n">
        <v>3884874.45153502</v>
      </c>
      <c r="J29" s="0" t="n">
        <v>411997.66813313</v>
      </c>
      <c r="K29" s="0" t="n">
        <v>399637.738089136</v>
      </c>
      <c r="L29" s="0" t="n">
        <v>3202093.09476717</v>
      </c>
      <c r="M29" s="0" t="n">
        <v>3020917.92392202</v>
      </c>
      <c r="N29" s="0" t="n">
        <v>3208571.28562042</v>
      </c>
      <c r="O29" s="0" t="n">
        <v>3026913.95838629</v>
      </c>
      <c r="P29" s="0" t="n">
        <v>68666.2780221884</v>
      </c>
      <c r="Q29" s="0" t="n">
        <v>66606.2896815227</v>
      </c>
    </row>
    <row r="30" customFormat="false" ht="12.8" hidden="false" customHeight="false" outlineLevel="0" collapsed="false">
      <c r="A30" s="0" t="n">
        <v>77</v>
      </c>
      <c r="B30" s="0" t="n">
        <v>18128367.4307376</v>
      </c>
      <c r="C30" s="0" t="n">
        <v>17401595.027072</v>
      </c>
      <c r="D30" s="0" t="n">
        <v>18167486.8353603</v>
      </c>
      <c r="E30" s="0" t="n">
        <v>17437314.9464259</v>
      </c>
      <c r="F30" s="0" t="n">
        <v>13680637.7832891</v>
      </c>
      <c r="G30" s="0" t="n">
        <v>3720957.24378282</v>
      </c>
      <c r="H30" s="0" t="n">
        <v>13756222.7385028</v>
      </c>
      <c r="I30" s="0" t="n">
        <v>3681092.20792316</v>
      </c>
      <c r="J30" s="0" t="n">
        <v>394422.226364833</v>
      </c>
      <c r="K30" s="0" t="n">
        <v>382589.559573888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20367659.7079105</v>
      </c>
      <c r="C31" s="0" t="n">
        <v>19550677.3654542</v>
      </c>
      <c r="D31" s="0" t="n">
        <v>20418702.0457947</v>
      </c>
      <c r="E31" s="0" t="n">
        <v>19597648.7202167</v>
      </c>
      <c r="F31" s="0" t="n">
        <v>15349830.0106193</v>
      </c>
      <c r="G31" s="0" t="n">
        <v>4200847.35483496</v>
      </c>
      <c r="H31" s="0" t="n">
        <v>15436089.3985909</v>
      </c>
      <c r="I31" s="0" t="n">
        <v>4161559.32162577</v>
      </c>
      <c r="J31" s="0" t="n">
        <v>465476.330983163</v>
      </c>
      <c r="K31" s="0" t="n">
        <v>451512.041053668</v>
      </c>
      <c r="L31" s="0" t="n">
        <v>3397456.6901731</v>
      </c>
      <c r="M31" s="0" t="n">
        <v>3204889.61649271</v>
      </c>
      <c r="N31" s="0" t="n">
        <v>3405862.914654</v>
      </c>
      <c r="O31" s="0" t="n">
        <v>3212693.84123126</v>
      </c>
      <c r="P31" s="0" t="n">
        <v>77579.3884971938</v>
      </c>
      <c r="Q31" s="0" t="n">
        <v>75252.006842278</v>
      </c>
    </row>
    <row r="32" customFormat="false" ht="12.8" hidden="false" customHeight="false" outlineLevel="0" collapsed="false">
      <c r="A32" s="0" t="n">
        <v>79</v>
      </c>
      <c r="B32" s="0" t="n">
        <v>19342614.2223166</v>
      </c>
      <c r="C32" s="0" t="n">
        <v>18564985.4392469</v>
      </c>
      <c r="D32" s="0" t="n">
        <v>19392499.2682919</v>
      </c>
      <c r="E32" s="0" t="n">
        <v>18610923.9455884</v>
      </c>
      <c r="F32" s="0" t="n">
        <v>14518430.5974162</v>
      </c>
      <c r="G32" s="0" t="n">
        <v>4046554.84183072</v>
      </c>
      <c r="H32" s="0" t="n">
        <v>14601514.1533373</v>
      </c>
      <c r="I32" s="0" t="n">
        <v>4009409.79225112</v>
      </c>
      <c r="J32" s="0" t="n">
        <v>458059.476886477</v>
      </c>
      <c r="K32" s="0" t="n">
        <v>444317.692579882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21077417.5290137</v>
      </c>
      <c r="C33" s="0" t="n">
        <v>20229170.2591991</v>
      </c>
      <c r="D33" s="0" t="n">
        <v>21133063.6535304</v>
      </c>
      <c r="E33" s="0" t="n">
        <v>20280439.9088622</v>
      </c>
      <c r="F33" s="0" t="n">
        <v>15803510.4647989</v>
      </c>
      <c r="G33" s="0" t="n">
        <v>4425659.79440017</v>
      </c>
      <c r="H33" s="0" t="n">
        <v>15895208.2685953</v>
      </c>
      <c r="I33" s="0" t="n">
        <v>4385231.64026692</v>
      </c>
      <c r="J33" s="0" t="n">
        <v>504016.044112153</v>
      </c>
      <c r="K33" s="0" t="n">
        <v>488895.562788789</v>
      </c>
      <c r="L33" s="0" t="n">
        <v>3515620.72766656</v>
      </c>
      <c r="M33" s="0" t="n">
        <v>3315781.79333291</v>
      </c>
      <c r="N33" s="0" t="n">
        <v>3524791.32383698</v>
      </c>
      <c r="O33" s="0" t="n">
        <v>3324301.69440063</v>
      </c>
      <c r="P33" s="0" t="n">
        <v>84002.6740186922</v>
      </c>
      <c r="Q33" s="0" t="n">
        <v>81482.5937981315</v>
      </c>
    </row>
    <row r="34" customFormat="false" ht="12.8" hidden="false" customHeight="false" outlineLevel="0" collapsed="false">
      <c r="A34" s="0" t="n">
        <v>81</v>
      </c>
      <c r="B34" s="0" t="n">
        <v>20085852.869637</v>
      </c>
      <c r="C34" s="0" t="n">
        <v>19275911.680578</v>
      </c>
      <c r="D34" s="0" t="n">
        <v>20140405.531537</v>
      </c>
      <c r="E34" s="0" t="n">
        <v>19326215.6829987</v>
      </c>
      <c r="F34" s="0" t="n">
        <v>15014133.2415593</v>
      </c>
      <c r="G34" s="0" t="n">
        <v>4261778.43901871</v>
      </c>
      <c r="H34" s="0" t="n">
        <v>15102508.3591385</v>
      </c>
      <c r="I34" s="0" t="n">
        <v>4223707.32386024</v>
      </c>
      <c r="J34" s="0" t="n">
        <v>481564.436185748</v>
      </c>
      <c r="K34" s="0" t="n">
        <v>467117.503100176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21736692.9498819</v>
      </c>
      <c r="C35" s="0" t="n">
        <v>20858460.1168827</v>
      </c>
      <c r="D35" s="0" t="n">
        <v>21795346.7463046</v>
      </c>
      <c r="E35" s="0" t="n">
        <v>20912546.80076</v>
      </c>
      <c r="F35" s="0" t="n">
        <v>16165772.2422253</v>
      </c>
      <c r="G35" s="0" t="n">
        <v>4692687.8746574</v>
      </c>
      <c r="H35" s="0" t="n">
        <v>16260798.8910024</v>
      </c>
      <c r="I35" s="0" t="n">
        <v>4651747.90975754</v>
      </c>
      <c r="J35" s="0" t="n">
        <v>534394.199008078</v>
      </c>
      <c r="K35" s="0" t="n">
        <v>518362.373037836</v>
      </c>
      <c r="L35" s="0" t="n">
        <v>3624642.96210327</v>
      </c>
      <c r="M35" s="0" t="n">
        <v>3417841.51760768</v>
      </c>
      <c r="N35" s="0" t="n">
        <v>3634315.16487599</v>
      </c>
      <c r="O35" s="0" t="n">
        <v>3426833.25196089</v>
      </c>
      <c r="P35" s="0" t="n">
        <v>89065.6998346797</v>
      </c>
      <c r="Q35" s="0" t="n">
        <v>86393.7288396393</v>
      </c>
    </row>
    <row r="36" customFormat="false" ht="12.8" hidden="false" customHeight="false" outlineLevel="0" collapsed="false">
      <c r="A36" s="0" t="n">
        <v>83</v>
      </c>
      <c r="B36" s="0" t="n">
        <v>20772016.6213375</v>
      </c>
      <c r="C36" s="0" t="n">
        <v>19931324.9624729</v>
      </c>
      <c r="D36" s="0" t="n">
        <v>20831874.5078787</v>
      </c>
      <c r="E36" s="0" t="n">
        <v>19986688.3336681</v>
      </c>
      <c r="F36" s="0" t="n">
        <v>15390797.3753476</v>
      </c>
      <c r="G36" s="0" t="n">
        <v>4540527.58712523</v>
      </c>
      <c r="H36" s="0" t="n">
        <v>15482091.6968102</v>
      </c>
      <c r="I36" s="0" t="n">
        <v>4504596.63685787</v>
      </c>
      <c r="J36" s="0" t="n">
        <v>545612.200839678</v>
      </c>
      <c r="K36" s="0" t="n">
        <v>529243.834814488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22306847.2663008</v>
      </c>
      <c r="C37" s="0" t="n">
        <v>21402929.0070058</v>
      </c>
      <c r="D37" s="0" t="n">
        <v>22371195.5296777</v>
      </c>
      <c r="E37" s="0" t="n">
        <v>21462445.3074072</v>
      </c>
      <c r="F37" s="0" t="n">
        <v>16474890.1696592</v>
      </c>
      <c r="G37" s="0" t="n">
        <v>4928038.83734667</v>
      </c>
      <c r="H37" s="0" t="n">
        <v>16573044.0529598</v>
      </c>
      <c r="I37" s="0" t="n">
        <v>4889401.25444745</v>
      </c>
      <c r="J37" s="0" t="n">
        <v>609479.452526231</v>
      </c>
      <c r="K37" s="0" t="n">
        <v>591195.068950444</v>
      </c>
      <c r="L37" s="0" t="n">
        <v>3718770.51239241</v>
      </c>
      <c r="M37" s="0" t="n">
        <v>3506084.24245179</v>
      </c>
      <c r="N37" s="0" t="n">
        <v>3729407.5297629</v>
      </c>
      <c r="O37" s="0" t="n">
        <v>3515998.17209935</v>
      </c>
      <c r="P37" s="0" t="n">
        <v>101579.908754372</v>
      </c>
      <c r="Q37" s="0" t="n">
        <v>98532.5114917407</v>
      </c>
    </row>
    <row r="38" customFormat="false" ht="12.8" hidden="false" customHeight="false" outlineLevel="0" collapsed="false">
      <c r="A38" s="0" t="n">
        <v>85</v>
      </c>
      <c r="B38" s="0" t="n">
        <v>21478054.3436739</v>
      </c>
      <c r="C38" s="0" t="n">
        <v>20606000.4781591</v>
      </c>
      <c r="D38" s="0" t="n">
        <v>21541072.1046741</v>
      </c>
      <c r="E38" s="0" t="n">
        <v>20664306.7504986</v>
      </c>
      <c r="F38" s="0" t="n">
        <v>15797671.4146106</v>
      </c>
      <c r="G38" s="0" t="n">
        <v>4808329.06354854</v>
      </c>
      <c r="H38" s="0" t="n">
        <v>15892998.0875518</v>
      </c>
      <c r="I38" s="0" t="n">
        <v>4771308.66294684</v>
      </c>
      <c r="J38" s="0" t="n">
        <v>603167.14221781</v>
      </c>
      <c r="K38" s="0" t="n">
        <v>585072.127951275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23015209.8474761</v>
      </c>
      <c r="C39" s="0" t="n">
        <v>22079692.7213061</v>
      </c>
      <c r="D39" s="0" t="n">
        <v>23086387.9976309</v>
      </c>
      <c r="E39" s="0" t="n">
        <v>22145674.4122146</v>
      </c>
      <c r="F39" s="0" t="n">
        <v>16882608.5119267</v>
      </c>
      <c r="G39" s="0" t="n">
        <v>5197084.20937941</v>
      </c>
      <c r="H39" s="0" t="n">
        <v>16985945.9271989</v>
      </c>
      <c r="I39" s="0" t="n">
        <v>5159728.48501572</v>
      </c>
      <c r="J39" s="0" t="n">
        <v>661192.448727126</v>
      </c>
      <c r="K39" s="0" t="n">
        <v>641356.675265312</v>
      </c>
      <c r="L39" s="0" t="n">
        <v>3837521.03640957</v>
      </c>
      <c r="M39" s="0" t="n">
        <v>3617542.31505702</v>
      </c>
      <c r="N39" s="0" t="n">
        <v>3849306.53206744</v>
      </c>
      <c r="O39" s="0" t="n">
        <v>3628546.04927319</v>
      </c>
      <c r="P39" s="0" t="n">
        <v>110198.741454521</v>
      </c>
      <c r="Q39" s="0" t="n">
        <v>106892.779210885</v>
      </c>
    </row>
    <row r="40" customFormat="false" ht="12.8" hidden="false" customHeight="false" outlineLevel="0" collapsed="false">
      <c r="A40" s="0" t="n">
        <v>87</v>
      </c>
      <c r="B40" s="0" t="n">
        <v>22130217.1454719</v>
      </c>
      <c r="C40" s="0" t="n">
        <v>21229536.1311748</v>
      </c>
      <c r="D40" s="0" t="n">
        <v>22209037.2132531</v>
      </c>
      <c r="E40" s="0" t="n">
        <v>21302920.3695962</v>
      </c>
      <c r="F40" s="0" t="n">
        <v>16203805.0676347</v>
      </c>
      <c r="G40" s="0" t="n">
        <v>5025731.06354011</v>
      </c>
      <c r="H40" s="0" t="n">
        <v>16305169.1592304</v>
      </c>
      <c r="I40" s="0" t="n">
        <v>4997751.21036579</v>
      </c>
      <c r="J40" s="0" t="n">
        <v>656788.616858167</v>
      </c>
      <c r="K40" s="0" t="n">
        <v>637084.958352422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23456772.8601623</v>
      </c>
      <c r="C41" s="0" t="n">
        <v>22500813.3444896</v>
      </c>
      <c r="D41" s="0" t="n">
        <v>23539810.7394033</v>
      </c>
      <c r="E41" s="0" t="n">
        <v>22578121.8949379</v>
      </c>
      <c r="F41" s="0" t="n">
        <v>17135276.3764088</v>
      </c>
      <c r="G41" s="0" t="n">
        <v>5365536.96808082</v>
      </c>
      <c r="H41" s="0" t="n">
        <v>17242171.0836449</v>
      </c>
      <c r="I41" s="0" t="n">
        <v>5335950.81129296</v>
      </c>
      <c r="J41" s="0" t="n">
        <v>736627.884185527</v>
      </c>
      <c r="K41" s="0" t="n">
        <v>714529.047659961</v>
      </c>
      <c r="L41" s="0" t="n">
        <v>3909364.93349758</v>
      </c>
      <c r="M41" s="0" t="n">
        <v>3684866.74754659</v>
      </c>
      <c r="N41" s="0" t="n">
        <v>3923125.14740592</v>
      </c>
      <c r="O41" s="0" t="n">
        <v>3697725.14010198</v>
      </c>
      <c r="P41" s="0" t="n">
        <v>122771.314030921</v>
      </c>
      <c r="Q41" s="0" t="n">
        <v>119088.174609993</v>
      </c>
    </row>
    <row r="42" customFormat="false" ht="12.8" hidden="false" customHeight="false" outlineLevel="0" collapsed="false">
      <c r="A42" s="0" t="n">
        <v>89</v>
      </c>
      <c r="B42" s="0" t="n">
        <v>22620786.819461</v>
      </c>
      <c r="C42" s="0" t="n">
        <v>21697417.9964924</v>
      </c>
      <c r="D42" s="0" t="n">
        <v>22701496.5668342</v>
      </c>
      <c r="E42" s="0" t="n">
        <v>21772567.3116542</v>
      </c>
      <c r="F42" s="0" t="n">
        <v>16489226.2374389</v>
      </c>
      <c r="G42" s="0" t="n">
        <v>5208191.75905346</v>
      </c>
      <c r="H42" s="0" t="n">
        <v>16592804.9393888</v>
      </c>
      <c r="I42" s="0" t="n">
        <v>5179762.37226542</v>
      </c>
      <c r="J42" s="0" t="n">
        <v>765175.299155929</v>
      </c>
      <c r="K42" s="0" t="n">
        <v>742220.040181251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23982853.3500061</v>
      </c>
      <c r="C43" s="0" t="n">
        <v>23003060.7196262</v>
      </c>
      <c r="D43" s="0" t="n">
        <v>24069074.0058919</v>
      </c>
      <c r="E43" s="0" t="n">
        <v>23083349.1616053</v>
      </c>
      <c r="F43" s="0" t="n">
        <v>17468689.1226029</v>
      </c>
      <c r="G43" s="0" t="n">
        <v>5534371.59702332</v>
      </c>
      <c r="H43" s="0" t="n">
        <v>17579041.4132135</v>
      </c>
      <c r="I43" s="0" t="n">
        <v>5504307.74839181</v>
      </c>
      <c r="J43" s="0" t="n">
        <v>916401.268445136</v>
      </c>
      <c r="K43" s="0" t="n">
        <v>888909.230391782</v>
      </c>
      <c r="L43" s="0" t="n">
        <v>3997296.23630865</v>
      </c>
      <c r="M43" s="0" t="n">
        <v>3768232.91342981</v>
      </c>
      <c r="N43" s="0" t="n">
        <v>4011585.65593913</v>
      </c>
      <c r="O43" s="0" t="n">
        <v>3781587.55601167</v>
      </c>
      <c r="P43" s="0" t="n">
        <v>152733.544740856</v>
      </c>
      <c r="Q43" s="0" t="n">
        <v>148151.53839863</v>
      </c>
    </row>
    <row r="44" customFormat="false" ht="12.8" hidden="false" customHeight="false" outlineLevel="0" collapsed="false">
      <c r="A44" s="0" t="n">
        <v>91</v>
      </c>
      <c r="B44" s="0" t="n">
        <v>23184004.2020583</v>
      </c>
      <c r="C44" s="0" t="n">
        <v>22235164.6982062</v>
      </c>
      <c r="D44" s="0" t="n">
        <v>23266814.2116254</v>
      </c>
      <c r="E44" s="0" t="n">
        <v>22312275.9514334</v>
      </c>
      <c r="F44" s="0" t="n">
        <v>16809329.85715</v>
      </c>
      <c r="G44" s="0" t="n">
        <v>5425834.84105611</v>
      </c>
      <c r="H44" s="0" t="n">
        <v>16915363.4138545</v>
      </c>
      <c r="I44" s="0" t="n">
        <v>5396912.53757884</v>
      </c>
      <c r="J44" s="0" t="n">
        <v>910838.064738038</v>
      </c>
      <c r="K44" s="0" t="n">
        <v>883512.922795897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24525447.756263</v>
      </c>
      <c r="C45" s="0" t="n">
        <v>23521191.7379074</v>
      </c>
      <c r="D45" s="0" t="n">
        <v>24613337.8358316</v>
      </c>
      <c r="E45" s="0" t="n">
        <v>23603052.6583203</v>
      </c>
      <c r="F45" s="0" t="n">
        <v>17790730.1481811</v>
      </c>
      <c r="G45" s="0" t="n">
        <v>5730461.58972633</v>
      </c>
      <c r="H45" s="0" t="n">
        <v>17902625.5216211</v>
      </c>
      <c r="I45" s="0" t="n">
        <v>5700427.13669915</v>
      </c>
      <c r="J45" s="0" t="n">
        <v>1068919.54790973</v>
      </c>
      <c r="K45" s="0" t="n">
        <v>1036851.96147244</v>
      </c>
      <c r="L45" s="0" t="n">
        <v>4084993.32424541</v>
      </c>
      <c r="M45" s="0" t="n">
        <v>3850807.90513487</v>
      </c>
      <c r="N45" s="0" t="n">
        <v>4099562.13131444</v>
      </c>
      <c r="O45" s="0" t="n">
        <v>3864426.21520382</v>
      </c>
      <c r="P45" s="0" t="n">
        <v>178153.257984955</v>
      </c>
      <c r="Q45" s="0" t="n">
        <v>172808.660245407</v>
      </c>
    </row>
    <row r="46" customFormat="false" ht="12.8" hidden="false" customHeight="false" outlineLevel="0" collapsed="false">
      <c r="A46" s="0" t="n">
        <v>93</v>
      </c>
      <c r="B46" s="0" t="n">
        <v>23879721.6059657</v>
      </c>
      <c r="C46" s="0" t="n">
        <v>22901076.0827672</v>
      </c>
      <c r="D46" s="0" t="n">
        <v>23965900.8199635</v>
      </c>
      <c r="E46" s="0" t="n">
        <v>22981353.5406699</v>
      </c>
      <c r="F46" s="0" t="n">
        <v>17306795.8451911</v>
      </c>
      <c r="G46" s="0" t="n">
        <v>5594280.23757616</v>
      </c>
      <c r="H46" s="0" t="n">
        <v>17416124.122277</v>
      </c>
      <c r="I46" s="0" t="n">
        <v>5565229.41839286</v>
      </c>
      <c r="J46" s="0" t="n">
        <v>1155571.02927394</v>
      </c>
      <c r="K46" s="0" t="n">
        <v>1120903.89839572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25358263.4182409</v>
      </c>
      <c r="C47" s="0" t="n">
        <v>24317944.6751746</v>
      </c>
      <c r="D47" s="0" t="n">
        <v>25462168.2215589</v>
      </c>
      <c r="E47" s="0" t="n">
        <v>24415130.4492706</v>
      </c>
      <c r="F47" s="0" t="n">
        <v>18404482.3790271</v>
      </c>
      <c r="G47" s="0" t="n">
        <v>5913462.29614747</v>
      </c>
      <c r="H47" s="0" t="n">
        <v>18520858.0659927</v>
      </c>
      <c r="I47" s="0" t="n">
        <v>5894272.3832779</v>
      </c>
      <c r="J47" s="0" t="n">
        <v>1314276.70098578</v>
      </c>
      <c r="K47" s="0" t="n">
        <v>1274848.39995621</v>
      </c>
      <c r="L47" s="0" t="n">
        <v>4224746.94321836</v>
      </c>
      <c r="M47" s="0" t="n">
        <v>3983569.48543397</v>
      </c>
      <c r="N47" s="0" t="n">
        <v>4241997.53382044</v>
      </c>
      <c r="O47" s="0" t="n">
        <v>3999721.01063997</v>
      </c>
      <c r="P47" s="0" t="n">
        <v>219046.116830963</v>
      </c>
      <c r="Q47" s="0" t="n">
        <v>212474.733326034</v>
      </c>
    </row>
    <row r="48" customFormat="false" ht="12.8" hidden="false" customHeight="false" outlineLevel="0" collapsed="false">
      <c r="A48" s="0" t="n">
        <v>95</v>
      </c>
      <c r="B48" s="0" t="n">
        <v>24736069.4580304</v>
      </c>
      <c r="C48" s="0" t="n">
        <v>23719884.7233872</v>
      </c>
      <c r="D48" s="0" t="n">
        <v>24836824.8273958</v>
      </c>
      <c r="E48" s="0" t="n">
        <v>23814126.9074427</v>
      </c>
      <c r="F48" s="0" t="n">
        <v>17904719.9677167</v>
      </c>
      <c r="G48" s="0" t="n">
        <v>5815164.75567048</v>
      </c>
      <c r="H48" s="0" t="n">
        <v>18017517.2284449</v>
      </c>
      <c r="I48" s="0" t="n">
        <v>5796609.67899775</v>
      </c>
      <c r="J48" s="0" t="n">
        <v>1342508.64489546</v>
      </c>
      <c r="K48" s="0" t="n">
        <v>1302233.38554859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25972543.1270726</v>
      </c>
      <c r="C49" s="0" t="n">
        <v>24905031.5802912</v>
      </c>
      <c r="D49" s="0" t="n">
        <v>26078185.0780342</v>
      </c>
      <c r="E49" s="0" t="n">
        <v>25003844.6565427</v>
      </c>
      <c r="F49" s="0" t="n">
        <v>18767891.1658383</v>
      </c>
      <c r="G49" s="0" t="n">
        <v>6137140.41445288</v>
      </c>
      <c r="H49" s="0" t="n">
        <v>18886155.3179517</v>
      </c>
      <c r="I49" s="0" t="n">
        <v>6117689.33859099</v>
      </c>
      <c r="J49" s="0" t="n">
        <v>1459904.19943575</v>
      </c>
      <c r="K49" s="0" t="n">
        <v>1416107.07345268</v>
      </c>
      <c r="L49" s="0" t="n">
        <v>4328801.09243911</v>
      </c>
      <c r="M49" s="0" t="n">
        <v>4082474.74935917</v>
      </c>
      <c r="N49" s="0" t="n">
        <v>4346340.57903509</v>
      </c>
      <c r="O49" s="0" t="n">
        <v>4098897.17984577</v>
      </c>
      <c r="P49" s="0" t="n">
        <v>243317.366572626</v>
      </c>
      <c r="Q49" s="0" t="n">
        <v>236017.845575447</v>
      </c>
    </row>
    <row r="50" customFormat="false" ht="12.8" hidden="false" customHeight="false" outlineLevel="0" collapsed="false">
      <c r="A50" s="0" t="n">
        <v>97</v>
      </c>
      <c r="B50" s="0" t="n">
        <v>25519377.8622381</v>
      </c>
      <c r="C50" s="0" t="n">
        <v>24469681.6798465</v>
      </c>
      <c r="D50" s="0" t="n">
        <v>25623849.0473598</v>
      </c>
      <c r="E50" s="0" t="n">
        <v>24567417.0849343</v>
      </c>
      <c r="F50" s="0" t="n">
        <v>18407831.5686912</v>
      </c>
      <c r="G50" s="0" t="n">
        <v>6061850.11115525</v>
      </c>
      <c r="H50" s="0" t="n">
        <v>18524220.7027427</v>
      </c>
      <c r="I50" s="0" t="n">
        <v>6043196.38219164</v>
      </c>
      <c r="J50" s="0" t="n">
        <v>1509892.7564288</v>
      </c>
      <c r="K50" s="0" t="n">
        <v>1464595.97373594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26551431.7210899</v>
      </c>
      <c r="C51" s="0" t="n">
        <v>25459548.7191392</v>
      </c>
      <c r="D51" s="0" t="n">
        <v>26660966.874916</v>
      </c>
      <c r="E51" s="0" t="n">
        <v>25562051.4400912</v>
      </c>
      <c r="F51" s="0" t="n">
        <v>19133531.8303828</v>
      </c>
      <c r="G51" s="0" t="n">
        <v>6326016.88875649</v>
      </c>
      <c r="H51" s="0" t="n">
        <v>19254605.5428021</v>
      </c>
      <c r="I51" s="0" t="n">
        <v>6307445.89728908</v>
      </c>
      <c r="J51" s="0" t="n">
        <v>1643473.93782073</v>
      </c>
      <c r="K51" s="0" t="n">
        <v>1594169.71968611</v>
      </c>
      <c r="L51" s="0" t="n">
        <v>4426532.87644841</v>
      </c>
      <c r="M51" s="0" t="n">
        <v>4175547.24418666</v>
      </c>
      <c r="N51" s="0" t="n">
        <v>4444726.83345975</v>
      </c>
      <c r="O51" s="0" t="n">
        <v>4192590.1130082</v>
      </c>
      <c r="P51" s="0" t="n">
        <v>273912.322970121</v>
      </c>
      <c r="Q51" s="0" t="n">
        <v>265694.953281018</v>
      </c>
    </row>
    <row r="52" customFormat="false" ht="12.8" hidden="false" customHeight="false" outlineLevel="0" collapsed="false">
      <c r="A52" s="0" t="n">
        <v>99</v>
      </c>
      <c r="B52" s="0" t="n">
        <v>26098102.578058</v>
      </c>
      <c r="C52" s="0" t="n">
        <v>25024468.5619507</v>
      </c>
      <c r="D52" s="0" t="n">
        <v>26207005.9270268</v>
      </c>
      <c r="E52" s="0" t="n">
        <v>25126403.5553377</v>
      </c>
      <c r="F52" s="0" t="n">
        <v>18791604.0811197</v>
      </c>
      <c r="G52" s="0" t="n">
        <v>6232864.48083095</v>
      </c>
      <c r="H52" s="0" t="n">
        <v>18911162.9001216</v>
      </c>
      <c r="I52" s="0" t="n">
        <v>6215240.65521607</v>
      </c>
      <c r="J52" s="0" t="n">
        <v>1690302.09753774</v>
      </c>
      <c r="K52" s="0" t="n">
        <v>1639593.03461161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27031924.6625243</v>
      </c>
      <c r="C53" s="0" t="n">
        <v>25919339.6244531</v>
      </c>
      <c r="D53" s="0" t="n">
        <v>27144310.9891128</v>
      </c>
      <c r="E53" s="0" t="n">
        <v>26024535.5985888</v>
      </c>
      <c r="F53" s="0" t="n">
        <v>19453257.2640901</v>
      </c>
      <c r="G53" s="0" t="n">
        <v>6466082.36036297</v>
      </c>
      <c r="H53" s="0" t="n">
        <v>19576606.630565</v>
      </c>
      <c r="I53" s="0" t="n">
        <v>6447928.96802385</v>
      </c>
      <c r="J53" s="0" t="n">
        <v>1822232.29811505</v>
      </c>
      <c r="K53" s="0" t="n">
        <v>1767565.32917159</v>
      </c>
      <c r="L53" s="0" t="n">
        <v>4504618.92572185</v>
      </c>
      <c r="M53" s="0" t="n">
        <v>4249263.81977955</v>
      </c>
      <c r="N53" s="0" t="n">
        <v>4523290.60929803</v>
      </c>
      <c r="O53" s="0" t="n">
        <v>4266758.37074728</v>
      </c>
      <c r="P53" s="0" t="n">
        <v>303705.383019174</v>
      </c>
      <c r="Q53" s="0" t="n">
        <v>294594.221528599</v>
      </c>
    </row>
    <row r="54" customFormat="false" ht="12.8" hidden="false" customHeight="false" outlineLevel="0" collapsed="false">
      <c r="A54" s="0" t="n">
        <v>101</v>
      </c>
      <c r="B54" s="0" t="n">
        <v>26859425.7961133</v>
      </c>
      <c r="C54" s="0" t="n">
        <v>25752076.1061838</v>
      </c>
      <c r="D54" s="0" t="n">
        <v>26978346.9163204</v>
      </c>
      <c r="E54" s="0" t="n">
        <v>25863597.7483571</v>
      </c>
      <c r="F54" s="0" t="n">
        <v>19292545.897933</v>
      </c>
      <c r="G54" s="0" t="n">
        <v>6459530.20825085</v>
      </c>
      <c r="H54" s="0" t="n">
        <v>19416288.7856658</v>
      </c>
      <c r="I54" s="0" t="n">
        <v>6447308.96269136</v>
      </c>
      <c r="J54" s="0" t="n">
        <v>1873879.09373634</v>
      </c>
      <c r="K54" s="0" t="n">
        <v>1817662.72092425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27835303.4547689</v>
      </c>
      <c r="C55" s="0" t="n">
        <v>26687124.0059965</v>
      </c>
      <c r="D55" s="0" t="n">
        <v>27959795.3953065</v>
      </c>
      <c r="E55" s="0" t="n">
        <v>26803891.6866001</v>
      </c>
      <c r="F55" s="0" t="n">
        <v>19972643.4125787</v>
      </c>
      <c r="G55" s="0" t="n">
        <v>6714480.59341776</v>
      </c>
      <c r="H55" s="0" t="n">
        <v>20101275.2600307</v>
      </c>
      <c r="I55" s="0" t="n">
        <v>6702616.4265694</v>
      </c>
      <c r="J55" s="0" t="n">
        <v>2003799.33455686</v>
      </c>
      <c r="K55" s="0" t="n">
        <v>1943685.35452015</v>
      </c>
      <c r="L55" s="0" t="n">
        <v>4637627.63108695</v>
      </c>
      <c r="M55" s="0" t="n">
        <v>4375335.15296101</v>
      </c>
      <c r="N55" s="0" t="n">
        <v>4658351.34882527</v>
      </c>
      <c r="O55" s="0" t="n">
        <v>4394793.08102682</v>
      </c>
      <c r="P55" s="0" t="n">
        <v>333966.555759477</v>
      </c>
      <c r="Q55" s="0" t="n">
        <v>323947.559086692</v>
      </c>
    </row>
    <row r="56" customFormat="false" ht="12.8" hidden="false" customHeight="false" outlineLevel="0" collapsed="false">
      <c r="A56" s="0" t="n">
        <v>103</v>
      </c>
      <c r="B56" s="0" t="n">
        <v>27567566.9624271</v>
      </c>
      <c r="C56" s="0" t="n">
        <v>26429748.6618235</v>
      </c>
      <c r="D56" s="0" t="n">
        <v>27692138.0497824</v>
      </c>
      <c r="E56" s="0" t="n">
        <v>26546593.1474228</v>
      </c>
      <c r="F56" s="0" t="n">
        <v>19728271.5582032</v>
      </c>
      <c r="G56" s="0" t="n">
        <v>6701477.10362032</v>
      </c>
      <c r="H56" s="0" t="n">
        <v>19856647.3194706</v>
      </c>
      <c r="I56" s="0" t="n">
        <v>6689945.82795219</v>
      </c>
      <c r="J56" s="0" t="n">
        <v>2031945.11099714</v>
      </c>
      <c r="K56" s="0" t="n">
        <v>1970986.75766723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28261968.5378345</v>
      </c>
      <c r="C57" s="0" t="n">
        <v>27095495.6836471</v>
      </c>
      <c r="D57" s="0" t="n">
        <v>28390809.0625783</v>
      </c>
      <c r="E57" s="0" t="n">
        <v>27216368.4059663</v>
      </c>
      <c r="F57" s="0" t="n">
        <v>20234887.6858433</v>
      </c>
      <c r="G57" s="0" t="n">
        <v>6860607.99780377</v>
      </c>
      <c r="H57" s="0" t="n">
        <v>20366887.0855954</v>
      </c>
      <c r="I57" s="0" t="n">
        <v>6849481.3203709</v>
      </c>
      <c r="J57" s="0" t="n">
        <v>2200376.50246389</v>
      </c>
      <c r="K57" s="0" t="n">
        <v>2134365.20738997</v>
      </c>
      <c r="L57" s="0" t="n">
        <v>4710483.43337109</v>
      </c>
      <c r="M57" s="0" t="n">
        <v>4445006.49144854</v>
      </c>
      <c r="N57" s="0" t="n">
        <v>4731935.21751334</v>
      </c>
      <c r="O57" s="0" t="n">
        <v>4465153.17148557</v>
      </c>
      <c r="P57" s="0" t="n">
        <v>366729.417077315</v>
      </c>
      <c r="Q57" s="0" t="n">
        <v>355727.534564996</v>
      </c>
    </row>
    <row r="58" customFormat="false" ht="12.8" hidden="false" customHeight="false" outlineLevel="0" collapsed="false">
      <c r="A58" s="0" t="n">
        <v>105</v>
      </c>
      <c r="B58" s="0" t="n">
        <v>28031380.7572753</v>
      </c>
      <c r="C58" s="0" t="n">
        <v>26874175.0459851</v>
      </c>
      <c r="D58" s="0" t="n">
        <v>28156905.3708931</v>
      </c>
      <c r="E58" s="0" t="n">
        <v>26991935.4625087</v>
      </c>
      <c r="F58" s="0" t="n">
        <v>20068406.0668093</v>
      </c>
      <c r="G58" s="0" t="n">
        <v>6805768.97917576</v>
      </c>
      <c r="H58" s="0" t="n">
        <v>20197100.1482708</v>
      </c>
      <c r="I58" s="0" t="n">
        <v>6794835.31423791</v>
      </c>
      <c r="J58" s="0" t="n">
        <v>2290337.68309955</v>
      </c>
      <c r="K58" s="0" t="n">
        <v>2221627.55260656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28663206.8913465</v>
      </c>
      <c r="C59" s="0" t="n">
        <v>27479959.9260958</v>
      </c>
      <c r="D59" s="0" t="n">
        <v>28793735.2847592</v>
      </c>
      <c r="E59" s="0" t="n">
        <v>27602497.7640464</v>
      </c>
      <c r="F59" s="0" t="n">
        <v>20501088.8532706</v>
      </c>
      <c r="G59" s="0" t="n">
        <v>6978871.07282519</v>
      </c>
      <c r="H59" s="0" t="n">
        <v>20631238.807826</v>
      </c>
      <c r="I59" s="0" t="n">
        <v>6971258.95622039</v>
      </c>
      <c r="J59" s="0" t="n">
        <v>2410019.67788643</v>
      </c>
      <c r="K59" s="0" t="n">
        <v>2337719.08754984</v>
      </c>
      <c r="L59" s="0" t="n">
        <v>4777979.09068245</v>
      </c>
      <c r="M59" s="0" t="n">
        <v>4509752.7419199</v>
      </c>
      <c r="N59" s="0" t="n">
        <v>4799712.01940555</v>
      </c>
      <c r="O59" s="0" t="n">
        <v>4530163.55422412</v>
      </c>
      <c r="P59" s="0" t="n">
        <v>401669.946314406</v>
      </c>
      <c r="Q59" s="0" t="n">
        <v>389619.847924973</v>
      </c>
    </row>
    <row r="60" customFormat="false" ht="12.8" hidden="false" customHeight="false" outlineLevel="0" collapsed="false">
      <c r="A60" s="0" t="n">
        <v>107</v>
      </c>
      <c r="B60" s="0" t="n">
        <v>28436586.2043841</v>
      </c>
      <c r="C60" s="0" t="n">
        <v>27261497.7462655</v>
      </c>
      <c r="D60" s="0" t="n">
        <v>28566334.3574538</v>
      </c>
      <c r="E60" s="0" t="n">
        <v>27383304.1033954</v>
      </c>
      <c r="F60" s="0" t="n">
        <v>20298946.7117683</v>
      </c>
      <c r="G60" s="0" t="n">
        <v>6962551.03449718</v>
      </c>
      <c r="H60" s="0" t="n">
        <v>20428271.9766579</v>
      </c>
      <c r="I60" s="0" t="n">
        <v>6955032.12673752</v>
      </c>
      <c r="J60" s="0" t="n">
        <v>2418061.90936941</v>
      </c>
      <c r="K60" s="0" t="n">
        <v>2345520.05208832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28893829.4023111</v>
      </c>
      <c r="C61" s="0" t="n">
        <v>27700571.8415988</v>
      </c>
      <c r="D61" s="0" t="n">
        <v>29026001.4624691</v>
      </c>
      <c r="E61" s="0" t="n">
        <v>27824671.7527519</v>
      </c>
      <c r="F61" s="0" t="n">
        <v>20617605.0283679</v>
      </c>
      <c r="G61" s="0" t="n">
        <v>7082966.81323089</v>
      </c>
      <c r="H61" s="0" t="n">
        <v>20748777.6238941</v>
      </c>
      <c r="I61" s="0" t="n">
        <v>7075894.12885781</v>
      </c>
      <c r="J61" s="0" t="n">
        <v>2551850.36877609</v>
      </c>
      <c r="K61" s="0" t="n">
        <v>2475294.8577128</v>
      </c>
      <c r="L61" s="0" t="n">
        <v>4815980.00070922</v>
      </c>
      <c r="M61" s="0" t="n">
        <v>4546034.41341756</v>
      </c>
      <c r="N61" s="0" t="n">
        <v>4837989.91137415</v>
      </c>
      <c r="O61" s="0" t="n">
        <v>4566708.52354293</v>
      </c>
      <c r="P61" s="0" t="n">
        <v>425308.394796014</v>
      </c>
      <c r="Q61" s="0" t="n">
        <v>412549.142952134</v>
      </c>
    </row>
    <row r="62" customFormat="false" ht="12.8" hidden="false" customHeight="false" outlineLevel="0" collapsed="false">
      <c r="A62" s="0" t="n">
        <v>109</v>
      </c>
      <c r="B62" s="0" t="n">
        <v>28667797.451698</v>
      </c>
      <c r="C62" s="0" t="n">
        <v>27483857.9634139</v>
      </c>
      <c r="D62" s="0" t="n">
        <v>28798134.597252</v>
      </c>
      <c r="E62" s="0" t="n">
        <v>27606235.7795508</v>
      </c>
      <c r="F62" s="0" t="n">
        <v>20443651.9200734</v>
      </c>
      <c r="G62" s="0" t="n">
        <v>7040206.0433405</v>
      </c>
      <c r="H62" s="0" t="n">
        <v>20572983.6056815</v>
      </c>
      <c r="I62" s="0" t="n">
        <v>7033252.17386931</v>
      </c>
      <c r="J62" s="0" t="n">
        <v>2619508.58076221</v>
      </c>
      <c r="K62" s="0" t="n">
        <v>2540923.32333935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29161953.3208035</v>
      </c>
      <c r="C63" s="0" t="n">
        <v>27957597.9066089</v>
      </c>
      <c r="D63" s="0" t="n">
        <v>29294551.2455502</v>
      </c>
      <c r="E63" s="0" t="n">
        <v>28082113.169958</v>
      </c>
      <c r="F63" s="0" t="n">
        <v>20816142.4387095</v>
      </c>
      <c r="G63" s="0" t="n">
        <v>7141455.46789937</v>
      </c>
      <c r="H63" s="0" t="n">
        <v>20947282.3534689</v>
      </c>
      <c r="I63" s="0" t="n">
        <v>7134830.81648914</v>
      </c>
      <c r="J63" s="0" t="n">
        <v>2717926.39739348</v>
      </c>
      <c r="K63" s="0" t="n">
        <v>2636388.60547167</v>
      </c>
      <c r="L63" s="0" t="n">
        <v>4860963.91456515</v>
      </c>
      <c r="M63" s="0" t="n">
        <v>4589086.36255749</v>
      </c>
      <c r="N63" s="0" t="n">
        <v>4883047.48304264</v>
      </c>
      <c r="O63" s="0" t="n">
        <v>4609832.16004117</v>
      </c>
      <c r="P63" s="0" t="n">
        <v>452987.732898913</v>
      </c>
      <c r="Q63" s="0" t="n">
        <v>439398.100911945</v>
      </c>
    </row>
    <row r="64" customFormat="false" ht="12.8" hidden="false" customHeight="false" outlineLevel="0" collapsed="false">
      <c r="A64" s="0" t="n">
        <v>111</v>
      </c>
      <c r="B64" s="0" t="n">
        <v>28861359.2711966</v>
      </c>
      <c r="C64" s="0" t="n">
        <v>27669655.695082</v>
      </c>
      <c r="D64" s="0" t="n">
        <v>28990741.992453</v>
      </c>
      <c r="E64" s="0" t="n">
        <v>27791150.7780732</v>
      </c>
      <c r="F64" s="0" t="n">
        <v>20621330.8428044</v>
      </c>
      <c r="G64" s="0" t="n">
        <v>7048324.85227766</v>
      </c>
      <c r="H64" s="0" t="n">
        <v>20749357.0118735</v>
      </c>
      <c r="I64" s="0" t="n">
        <v>7041793.76619968</v>
      </c>
      <c r="J64" s="0" t="n">
        <v>2695918.46766903</v>
      </c>
      <c r="K64" s="0" t="n">
        <v>2615040.91363896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29428593.2628157</v>
      </c>
      <c r="C65" s="0" t="n">
        <v>28212875.4912298</v>
      </c>
      <c r="D65" s="0" t="n">
        <v>29560718.751345</v>
      </c>
      <c r="E65" s="0" t="n">
        <v>28336947.1300024</v>
      </c>
      <c r="F65" s="0" t="n">
        <v>20994166.9313278</v>
      </c>
      <c r="G65" s="0" t="n">
        <v>7218708.559902</v>
      </c>
      <c r="H65" s="0" t="n">
        <v>21124867.7563228</v>
      </c>
      <c r="I65" s="0" t="n">
        <v>7212079.37367964</v>
      </c>
      <c r="J65" s="0" t="n">
        <v>2796826.36418192</v>
      </c>
      <c r="K65" s="0" t="n">
        <v>2712921.57325647</v>
      </c>
      <c r="L65" s="0" t="n">
        <v>4903539.19279714</v>
      </c>
      <c r="M65" s="0" t="n">
        <v>4629146.06486407</v>
      </c>
      <c r="N65" s="0" t="n">
        <v>4925544.13091211</v>
      </c>
      <c r="O65" s="0" t="n">
        <v>4649818.01877514</v>
      </c>
      <c r="P65" s="0" t="n">
        <v>466137.727363654</v>
      </c>
      <c r="Q65" s="0" t="n">
        <v>452153.595542744</v>
      </c>
    </row>
    <row r="66" customFormat="false" ht="12.8" hidden="false" customHeight="false" outlineLevel="0" collapsed="false">
      <c r="A66" s="0" t="n">
        <v>113</v>
      </c>
      <c r="B66" s="0" t="n">
        <v>29184214.9349288</v>
      </c>
      <c r="C66" s="0" t="n">
        <v>27977891.4240276</v>
      </c>
      <c r="D66" s="0" t="n">
        <v>29315162.5232689</v>
      </c>
      <c r="E66" s="0" t="n">
        <v>28100872.3965162</v>
      </c>
      <c r="F66" s="0" t="n">
        <v>20786265.2031702</v>
      </c>
      <c r="G66" s="0" t="n">
        <v>7191626.22085731</v>
      </c>
      <c r="H66" s="0" t="n">
        <v>20915301.2442551</v>
      </c>
      <c r="I66" s="0" t="n">
        <v>7185571.15226114</v>
      </c>
      <c r="J66" s="0" t="n">
        <v>2845278.04339495</v>
      </c>
      <c r="K66" s="0" t="n">
        <v>2759919.70209311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29771784.0735039</v>
      </c>
      <c r="C67" s="0" t="n">
        <v>28540315.7092828</v>
      </c>
      <c r="D67" s="0" t="n">
        <v>29906893.1175653</v>
      </c>
      <c r="E67" s="0" t="n">
        <v>28667266.9691192</v>
      </c>
      <c r="F67" s="0" t="n">
        <v>21193052.049037</v>
      </c>
      <c r="G67" s="0" t="n">
        <v>7347263.66024574</v>
      </c>
      <c r="H67" s="0" t="n">
        <v>21324205.2700616</v>
      </c>
      <c r="I67" s="0" t="n">
        <v>7343061.69905757</v>
      </c>
      <c r="J67" s="0" t="n">
        <v>2961251.09954723</v>
      </c>
      <c r="K67" s="0" t="n">
        <v>2872413.56656081</v>
      </c>
      <c r="L67" s="0" t="n">
        <v>4960833.4254496</v>
      </c>
      <c r="M67" s="0" t="n">
        <v>4683680.24053587</v>
      </c>
      <c r="N67" s="0" t="n">
        <v>4983348.95397557</v>
      </c>
      <c r="O67" s="0" t="n">
        <v>4704844.87299561</v>
      </c>
      <c r="P67" s="0" t="n">
        <v>493541.849924538</v>
      </c>
      <c r="Q67" s="0" t="n">
        <v>478735.594426802</v>
      </c>
    </row>
    <row r="68" customFormat="false" ht="12.8" hidden="false" customHeight="false" outlineLevel="0" collapsed="false">
      <c r="A68" s="0" t="n">
        <v>115</v>
      </c>
      <c r="B68" s="0" t="n">
        <v>29488157.6277362</v>
      </c>
      <c r="C68" s="0" t="n">
        <v>28267930.8604886</v>
      </c>
      <c r="D68" s="0" t="n">
        <v>29622049.7984964</v>
      </c>
      <c r="E68" s="0" t="n">
        <v>28393738.8866855</v>
      </c>
      <c r="F68" s="0" t="n">
        <v>20991657.8489625</v>
      </c>
      <c r="G68" s="0" t="n">
        <v>7276273.01152612</v>
      </c>
      <c r="H68" s="0" t="n">
        <v>21121616.3897205</v>
      </c>
      <c r="I68" s="0" t="n">
        <v>7272122.49696502</v>
      </c>
      <c r="J68" s="0" t="n">
        <v>2989428.30093625</v>
      </c>
      <c r="K68" s="0" t="n">
        <v>2899745.45190816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29880116.0017746</v>
      </c>
      <c r="C69" s="0" t="n">
        <v>28645218.3343709</v>
      </c>
      <c r="D69" s="0" t="n">
        <v>30016205.3468499</v>
      </c>
      <c r="E69" s="0" t="n">
        <v>28773121.6615389</v>
      </c>
      <c r="F69" s="0" t="n">
        <v>21281536.5033117</v>
      </c>
      <c r="G69" s="0" t="n">
        <v>7363681.83105924</v>
      </c>
      <c r="H69" s="0" t="n">
        <v>21409860.9969526</v>
      </c>
      <c r="I69" s="0" t="n">
        <v>7363260.66458632</v>
      </c>
      <c r="J69" s="0" t="n">
        <v>3126626.52942879</v>
      </c>
      <c r="K69" s="0" t="n">
        <v>3032827.73354593</v>
      </c>
      <c r="L69" s="0" t="n">
        <v>4980191.78087711</v>
      </c>
      <c r="M69" s="0" t="n">
        <v>4703028.25163885</v>
      </c>
      <c r="N69" s="0" t="n">
        <v>5002869.67576505</v>
      </c>
      <c r="O69" s="0" t="n">
        <v>4724344.52703754</v>
      </c>
      <c r="P69" s="0" t="n">
        <v>521104.421571466</v>
      </c>
      <c r="Q69" s="0" t="n">
        <v>505471.288924322</v>
      </c>
    </row>
    <row r="70" customFormat="false" ht="12.8" hidden="false" customHeight="false" outlineLevel="0" collapsed="false">
      <c r="A70" s="0" t="n">
        <v>117</v>
      </c>
      <c r="B70" s="0" t="n">
        <v>29614638.3543288</v>
      </c>
      <c r="C70" s="0" t="n">
        <v>28391603.3884563</v>
      </c>
      <c r="D70" s="0" t="n">
        <v>29748598.8824065</v>
      </c>
      <c r="E70" s="0" t="n">
        <v>28517505.8829509</v>
      </c>
      <c r="F70" s="0" t="n">
        <v>21127032.7889509</v>
      </c>
      <c r="G70" s="0" t="n">
        <v>7264570.59950532</v>
      </c>
      <c r="H70" s="0" t="n">
        <v>21253351.2482608</v>
      </c>
      <c r="I70" s="0" t="n">
        <v>7264154.63469003</v>
      </c>
      <c r="J70" s="0" t="n">
        <v>3155578.93014128</v>
      </c>
      <c r="K70" s="0" t="n">
        <v>3060911.56223704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30088075.1930046</v>
      </c>
      <c r="C71" s="0" t="n">
        <v>28844622.3649588</v>
      </c>
      <c r="D71" s="0" t="n">
        <v>30223633.3868303</v>
      </c>
      <c r="E71" s="0" t="n">
        <v>28972024.6738453</v>
      </c>
      <c r="F71" s="0" t="n">
        <v>21434220.342068</v>
      </c>
      <c r="G71" s="0" t="n">
        <v>7410402.02289079</v>
      </c>
      <c r="H71" s="0" t="n">
        <v>21562043.9615907</v>
      </c>
      <c r="I71" s="0" t="n">
        <v>7409980.71225458</v>
      </c>
      <c r="J71" s="0" t="n">
        <v>3251221.37059012</v>
      </c>
      <c r="K71" s="0" t="n">
        <v>3153684.72947242</v>
      </c>
      <c r="L71" s="0" t="n">
        <v>5012468.40895612</v>
      </c>
      <c r="M71" s="0" t="n">
        <v>4733058.30070971</v>
      </c>
      <c r="N71" s="0" t="n">
        <v>5035057.47081541</v>
      </c>
      <c r="O71" s="0" t="n">
        <v>4754291.07270336</v>
      </c>
      <c r="P71" s="0" t="n">
        <v>541870.228431687</v>
      </c>
      <c r="Q71" s="0" t="n">
        <v>525614.121578736</v>
      </c>
    </row>
    <row r="72" customFormat="false" ht="12.8" hidden="false" customHeight="false" outlineLevel="0" collapsed="false">
      <c r="A72" s="0" t="n">
        <v>119</v>
      </c>
      <c r="B72" s="0" t="n">
        <v>29894806.2639041</v>
      </c>
      <c r="C72" s="0" t="n">
        <v>28658372.3162545</v>
      </c>
      <c r="D72" s="0" t="n">
        <v>30028742.9406488</v>
      </c>
      <c r="E72" s="0" t="n">
        <v>28784253.4786663</v>
      </c>
      <c r="F72" s="0" t="n">
        <v>21293633.8374828</v>
      </c>
      <c r="G72" s="0" t="n">
        <v>7364738.47877165</v>
      </c>
      <c r="H72" s="0" t="n">
        <v>21419843.0927099</v>
      </c>
      <c r="I72" s="0" t="n">
        <v>7364410.38595635</v>
      </c>
      <c r="J72" s="0" t="n">
        <v>3324526.99045693</v>
      </c>
      <c r="K72" s="0" t="n">
        <v>3224791.18074322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30302075.1136406</v>
      </c>
      <c r="C73" s="0" t="n">
        <v>29048786.0793907</v>
      </c>
      <c r="D73" s="0" t="n">
        <v>30436116.9213006</v>
      </c>
      <c r="E73" s="0" t="n">
        <v>29174776.2666341</v>
      </c>
      <c r="F73" s="0" t="n">
        <v>21589692.7594944</v>
      </c>
      <c r="G73" s="0" t="n">
        <v>7459093.31989632</v>
      </c>
      <c r="H73" s="0" t="n">
        <v>21715683.3760755</v>
      </c>
      <c r="I73" s="0" t="n">
        <v>7459092.89055858</v>
      </c>
      <c r="J73" s="0" t="n">
        <v>3417816.44190394</v>
      </c>
      <c r="K73" s="0" t="n">
        <v>3315281.94864682</v>
      </c>
      <c r="L73" s="0" t="n">
        <v>5048962.47096509</v>
      </c>
      <c r="M73" s="0" t="n">
        <v>4768380.72482281</v>
      </c>
      <c r="N73" s="0" t="n">
        <v>5071301.15664655</v>
      </c>
      <c r="O73" s="0" t="n">
        <v>4789380.39018877</v>
      </c>
      <c r="P73" s="0" t="n">
        <v>569636.073650656</v>
      </c>
      <c r="Q73" s="0" t="n">
        <v>552546.991441136</v>
      </c>
    </row>
    <row r="74" customFormat="false" ht="12.8" hidden="false" customHeight="false" outlineLevel="0" collapsed="false">
      <c r="A74" s="0" t="n">
        <v>121</v>
      </c>
      <c r="B74" s="0" t="n">
        <v>30052773.9927517</v>
      </c>
      <c r="C74" s="0" t="n">
        <v>28809178.0607838</v>
      </c>
      <c r="D74" s="0" t="n">
        <v>30184312.3432003</v>
      </c>
      <c r="E74" s="0" t="n">
        <v>28932815.1107324</v>
      </c>
      <c r="F74" s="0" t="n">
        <v>21371104.2100673</v>
      </c>
      <c r="G74" s="0" t="n">
        <v>7438073.85071649</v>
      </c>
      <c r="H74" s="0" t="n">
        <v>21494741.6840511</v>
      </c>
      <c r="I74" s="0" t="n">
        <v>7438073.42668133</v>
      </c>
      <c r="J74" s="0" t="n">
        <v>3448063.88780288</v>
      </c>
      <c r="K74" s="0" t="n">
        <v>3344621.97116879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30384249.8460855</v>
      </c>
      <c r="C75" s="0" t="n">
        <v>29127431.9306823</v>
      </c>
      <c r="D75" s="0" t="n">
        <v>30517310.3464198</v>
      </c>
      <c r="E75" s="0" t="n">
        <v>29252499.7039478</v>
      </c>
      <c r="F75" s="0" t="n">
        <v>21590400.5383279</v>
      </c>
      <c r="G75" s="0" t="n">
        <v>7537031.39235438</v>
      </c>
      <c r="H75" s="0" t="n">
        <v>21715468.7402654</v>
      </c>
      <c r="I75" s="0" t="n">
        <v>7537030.96368246</v>
      </c>
      <c r="J75" s="0" t="n">
        <v>3577340.92198496</v>
      </c>
      <c r="K75" s="0" t="n">
        <v>3470020.69432541</v>
      </c>
      <c r="L75" s="0" t="n">
        <v>5060350.25992735</v>
      </c>
      <c r="M75" s="0" t="n">
        <v>4779098.77842002</v>
      </c>
      <c r="N75" s="0" t="n">
        <v>5082525.39703118</v>
      </c>
      <c r="O75" s="0" t="n">
        <v>4799944.70623934</v>
      </c>
      <c r="P75" s="0" t="n">
        <v>596223.486997493</v>
      </c>
      <c r="Q75" s="0" t="n">
        <v>578336.782387569</v>
      </c>
    </row>
    <row r="76" customFormat="false" ht="12.8" hidden="false" customHeight="false" outlineLevel="0" collapsed="false">
      <c r="A76" s="0" t="n">
        <v>123</v>
      </c>
      <c r="B76" s="0" t="n">
        <v>30069772.7457593</v>
      </c>
      <c r="C76" s="0" t="n">
        <v>28827131.0936729</v>
      </c>
      <c r="D76" s="0" t="n">
        <v>30200114.2179643</v>
      </c>
      <c r="E76" s="0" t="n">
        <v>28949643.0918893</v>
      </c>
      <c r="F76" s="0" t="n">
        <v>21330364.6766581</v>
      </c>
      <c r="G76" s="0" t="n">
        <v>7496766.41701475</v>
      </c>
      <c r="H76" s="0" t="n">
        <v>21452877.0982974</v>
      </c>
      <c r="I76" s="0" t="n">
        <v>7496765.99359188</v>
      </c>
      <c r="J76" s="0" t="n">
        <v>3631482.47058378</v>
      </c>
      <c r="K76" s="0" t="n">
        <v>3522537.99646626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30517563.5301013</v>
      </c>
      <c r="C77" s="0" t="n">
        <v>29256212.7291382</v>
      </c>
      <c r="D77" s="0" t="n">
        <v>30647997.0392173</v>
      </c>
      <c r="E77" s="0" t="n">
        <v>29378811.8029641</v>
      </c>
      <c r="F77" s="0" t="n">
        <v>21624092.527375</v>
      </c>
      <c r="G77" s="0" t="n">
        <v>7632120.20176312</v>
      </c>
      <c r="H77" s="0" t="n">
        <v>21746692.0310228</v>
      </c>
      <c r="I77" s="0" t="n">
        <v>7632119.77194136</v>
      </c>
      <c r="J77" s="0" t="n">
        <v>3763303.76988649</v>
      </c>
      <c r="K77" s="0" t="n">
        <v>3650404.6567899</v>
      </c>
      <c r="L77" s="0" t="n">
        <v>5084490.31095675</v>
      </c>
      <c r="M77" s="0" t="n">
        <v>4803207.13596061</v>
      </c>
      <c r="N77" s="0" t="n">
        <v>5106227.73539397</v>
      </c>
      <c r="O77" s="0" t="n">
        <v>4823641.61735752</v>
      </c>
      <c r="P77" s="0" t="n">
        <v>627217.294981082</v>
      </c>
      <c r="Q77" s="0" t="n">
        <v>608400.77613165</v>
      </c>
    </row>
    <row r="78" customFormat="false" ht="12.8" hidden="false" customHeight="false" outlineLevel="0" collapsed="false">
      <c r="A78" s="0" t="n">
        <v>125</v>
      </c>
      <c r="B78" s="0" t="n">
        <v>30176746.1526939</v>
      </c>
      <c r="C78" s="0" t="n">
        <v>28930193.6420856</v>
      </c>
      <c r="D78" s="0" t="n">
        <v>30305066.3238282</v>
      </c>
      <c r="E78" s="0" t="n">
        <v>29050806.2822593</v>
      </c>
      <c r="F78" s="0" t="n">
        <v>21355664.7066439</v>
      </c>
      <c r="G78" s="0" t="n">
        <v>7574528.93544164</v>
      </c>
      <c r="H78" s="0" t="n">
        <v>21476277.7713309</v>
      </c>
      <c r="I78" s="0" t="n">
        <v>7574528.51092844</v>
      </c>
      <c r="J78" s="0" t="n">
        <v>3799398.84796604</v>
      </c>
      <c r="K78" s="0" t="n">
        <v>3685416.88252706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30822392.5367117</v>
      </c>
      <c r="C79" s="0" t="n">
        <v>29550353.1270851</v>
      </c>
      <c r="D79" s="0" t="n">
        <v>30951156.1025018</v>
      </c>
      <c r="E79" s="0" t="n">
        <v>29671382.4145402</v>
      </c>
      <c r="F79" s="0" t="n">
        <v>21822779.1862907</v>
      </c>
      <c r="G79" s="0" t="n">
        <v>7727573.94079435</v>
      </c>
      <c r="H79" s="0" t="n">
        <v>21943808.9055902</v>
      </c>
      <c r="I79" s="0" t="n">
        <v>7727573.50894997</v>
      </c>
      <c r="J79" s="0" t="n">
        <v>3969760.85542337</v>
      </c>
      <c r="K79" s="0" t="n">
        <v>3850668.02976067</v>
      </c>
      <c r="L79" s="0" t="n">
        <v>5135822.21462375</v>
      </c>
      <c r="M79" s="0" t="n">
        <v>4852855.72795653</v>
      </c>
      <c r="N79" s="0" t="n">
        <v>5157281.30814416</v>
      </c>
      <c r="O79" s="0" t="n">
        <v>4873029.72228904</v>
      </c>
      <c r="P79" s="0" t="n">
        <v>661626.809237229</v>
      </c>
      <c r="Q79" s="0" t="n">
        <v>641778.004960112</v>
      </c>
    </row>
    <row r="80" customFormat="false" ht="12.8" hidden="false" customHeight="false" outlineLevel="0" collapsed="false">
      <c r="A80" s="0" t="n">
        <v>127</v>
      </c>
      <c r="B80" s="0" t="n">
        <v>30550266.8136036</v>
      </c>
      <c r="C80" s="0" t="n">
        <v>29289415.3971595</v>
      </c>
      <c r="D80" s="0" t="n">
        <v>30674738.8068204</v>
      </c>
      <c r="E80" s="0" t="n">
        <v>29406409.8712434</v>
      </c>
      <c r="F80" s="0" t="n">
        <v>21608753.91328</v>
      </c>
      <c r="G80" s="0" t="n">
        <v>7680661.48387957</v>
      </c>
      <c r="H80" s="0" t="n">
        <v>21725748.8139203</v>
      </c>
      <c r="I80" s="0" t="n">
        <v>7680661.05732308</v>
      </c>
      <c r="J80" s="0" t="n">
        <v>3984160.74594972</v>
      </c>
      <c r="K80" s="0" t="n">
        <v>3864635.92357122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30966450.0808636</v>
      </c>
      <c r="C81" s="0" t="n">
        <v>29688909.63856</v>
      </c>
      <c r="D81" s="0" t="n">
        <v>31091721.0859494</v>
      </c>
      <c r="E81" s="0" t="n">
        <v>29806655.0723447</v>
      </c>
      <c r="F81" s="0" t="n">
        <v>21879678.9151088</v>
      </c>
      <c r="G81" s="0" t="n">
        <v>7809230.72345119</v>
      </c>
      <c r="H81" s="0" t="n">
        <v>21997424.7816867</v>
      </c>
      <c r="I81" s="0" t="n">
        <v>7809230.29065798</v>
      </c>
      <c r="J81" s="0" t="n">
        <v>4065592.63610556</v>
      </c>
      <c r="K81" s="0" t="n">
        <v>3943624.85702239</v>
      </c>
      <c r="L81" s="0" t="n">
        <v>5154749.05348254</v>
      </c>
      <c r="M81" s="0" t="n">
        <v>4869591.3082992</v>
      </c>
      <c r="N81" s="0" t="n">
        <v>5175625.90344437</v>
      </c>
      <c r="O81" s="0" t="n">
        <v>4889218.14101557</v>
      </c>
      <c r="P81" s="0" t="n">
        <v>677598.77268426</v>
      </c>
      <c r="Q81" s="0" t="n">
        <v>657270.809503733</v>
      </c>
    </row>
    <row r="82" customFormat="false" ht="12.8" hidden="false" customHeight="false" outlineLevel="0" collapsed="false">
      <c r="A82" s="0" t="n">
        <v>129</v>
      </c>
      <c r="B82" s="0" t="n">
        <v>30661208.4479113</v>
      </c>
      <c r="C82" s="0" t="n">
        <v>29397287.2526688</v>
      </c>
      <c r="D82" s="0" t="n">
        <v>30784000.5633608</v>
      </c>
      <c r="E82" s="0" t="n">
        <v>29512702.7341241</v>
      </c>
      <c r="F82" s="0" t="n">
        <v>21703678.1639231</v>
      </c>
      <c r="G82" s="0" t="n">
        <v>7693609.08874566</v>
      </c>
      <c r="H82" s="0" t="n">
        <v>21819094.0598896</v>
      </c>
      <c r="I82" s="0" t="n">
        <v>7693608.67423448</v>
      </c>
      <c r="J82" s="0" t="n">
        <v>4149894.2595821</v>
      </c>
      <c r="K82" s="0" t="n">
        <v>4025397.43179463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31190772.9787495</v>
      </c>
      <c r="C83" s="0" t="n">
        <v>29905061.8406517</v>
      </c>
      <c r="D83" s="0" t="n">
        <v>31314964.7844269</v>
      </c>
      <c r="E83" s="0" t="n">
        <v>30021791.8171241</v>
      </c>
      <c r="F83" s="0" t="n">
        <v>22052457.6570952</v>
      </c>
      <c r="G83" s="0" t="n">
        <v>7852604.18355655</v>
      </c>
      <c r="H83" s="0" t="n">
        <v>22169188.0533628</v>
      </c>
      <c r="I83" s="0" t="n">
        <v>7852603.76376127</v>
      </c>
      <c r="J83" s="0" t="n">
        <v>4298004.22140581</v>
      </c>
      <c r="K83" s="0" t="n">
        <v>4169064.09476364</v>
      </c>
      <c r="L83" s="0" t="n">
        <v>5195584.93177971</v>
      </c>
      <c r="M83" s="0" t="n">
        <v>4910205.20949222</v>
      </c>
      <c r="N83" s="0" t="n">
        <v>5216281.73611877</v>
      </c>
      <c r="O83" s="0" t="n">
        <v>4929662.79991133</v>
      </c>
      <c r="P83" s="0" t="n">
        <v>716334.036900969</v>
      </c>
      <c r="Q83" s="0" t="n">
        <v>694844.01579394</v>
      </c>
    </row>
    <row r="84" customFormat="false" ht="12.8" hidden="false" customHeight="false" outlineLevel="0" collapsed="false">
      <c r="A84" s="0" t="n">
        <v>131</v>
      </c>
      <c r="B84" s="0" t="n">
        <v>30864840.4904104</v>
      </c>
      <c r="C84" s="0" t="n">
        <v>29593411.9860417</v>
      </c>
      <c r="D84" s="0" t="n">
        <v>30985829.1327253</v>
      </c>
      <c r="E84" s="0" t="n">
        <v>29707131.3131296</v>
      </c>
      <c r="F84" s="0" t="n">
        <v>21819488.8802139</v>
      </c>
      <c r="G84" s="0" t="n">
        <v>7773923.10582781</v>
      </c>
      <c r="H84" s="0" t="n">
        <v>21933208.6219568</v>
      </c>
      <c r="I84" s="0" t="n">
        <v>7773922.69117288</v>
      </c>
      <c r="J84" s="0" t="n">
        <v>4296105.05019891</v>
      </c>
      <c r="K84" s="0" t="n">
        <v>4167221.89869295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31289420.9517708</v>
      </c>
      <c r="C85" s="0" t="n">
        <v>30000799.4744138</v>
      </c>
      <c r="D85" s="0" t="n">
        <v>31411383.0884102</v>
      </c>
      <c r="E85" s="0" t="n">
        <v>30115434.0213645</v>
      </c>
      <c r="F85" s="0" t="n">
        <v>22095022.5633315</v>
      </c>
      <c r="G85" s="0" t="n">
        <v>7905776.91108232</v>
      </c>
      <c r="H85" s="0" t="n">
        <v>22209657.5029907</v>
      </c>
      <c r="I85" s="0" t="n">
        <v>7905776.51837383</v>
      </c>
      <c r="J85" s="0" t="n">
        <v>4402217.77101422</v>
      </c>
      <c r="K85" s="0" t="n">
        <v>4270151.2378838</v>
      </c>
      <c r="L85" s="0" t="n">
        <v>5213890.44697257</v>
      </c>
      <c r="M85" s="0" t="n">
        <v>4928827.13320907</v>
      </c>
      <c r="N85" s="0" t="n">
        <v>5234215.7212546</v>
      </c>
      <c r="O85" s="0" t="n">
        <v>4947936.61652009</v>
      </c>
      <c r="P85" s="0" t="n">
        <v>733702.961835704</v>
      </c>
      <c r="Q85" s="0" t="n">
        <v>711691.872980633</v>
      </c>
    </row>
    <row r="86" customFormat="false" ht="12.8" hidden="false" customHeight="false" outlineLevel="0" collapsed="false">
      <c r="A86" s="0" t="n">
        <v>133</v>
      </c>
      <c r="B86" s="0" t="n">
        <v>31047295.5558315</v>
      </c>
      <c r="C86" s="0" t="n">
        <v>29767611.0577959</v>
      </c>
      <c r="D86" s="0" t="n">
        <v>31166569.5601024</v>
      </c>
      <c r="E86" s="0" t="n">
        <v>29879725.1418089</v>
      </c>
      <c r="F86" s="0" t="n">
        <v>21889822.278803</v>
      </c>
      <c r="G86" s="0" t="n">
        <v>7877788.77899298</v>
      </c>
      <c r="H86" s="0" t="n">
        <v>22001936.7506743</v>
      </c>
      <c r="I86" s="0" t="n">
        <v>7877788.39113467</v>
      </c>
      <c r="J86" s="0" t="n">
        <v>4425030.44959105</v>
      </c>
      <c r="K86" s="0" t="n">
        <v>4292279.53610331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31461161.6479291</v>
      </c>
      <c r="C87" s="0" t="n">
        <v>30165830.4337398</v>
      </c>
      <c r="D87" s="0" t="n">
        <v>31581147.9651021</v>
      </c>
      <c r="E87" s="0" t="n">
        <v>30278615.0218195</v>
      </c>
      <c r="F87" s="0" t="n">
        <v>22211407.3106171</v>
      </c>
      <c r="G87" s="0" t="n">
        <v>7954423.12312271</v>
      </c>
      <c r="H87" s="0" t="n">
        <v>22324192.2917887</v>
      </c>
      <c r="I87" s="0" t="n">
        <v>7954422.73003078</v>
      </c>
      <c r="J87" s="0" t="n">
        <v>4560352.44210209</v>
      </c>
      <c r="K87" s="0" t="n">
        <v>4423541.86883902</v>
      </c>
      <c r="L87" s="0" t="n">
        <v>5239138.95674279</v>
      </c>
      <c r="M87" s="0" t="n">
        <v>4952266.80189389</v>
      </c>
      <c r="N87" s="0" t="n">
        <v>5259136.22413281</v>
      </c>
      <c r="O87" s="0" t="n">
        <v>4971067.96236392</v>
      </c>
      <c r="P87" s="0" t="n">
        <v>760058.740350348</v>
      </c>
      <c r="Q87" s="0" t="n">
        <v>737256.978139837</v>
      </c>
    </row>
    <row r="88" customFormat="false" ht="12.8" hidden="false" customHeight="false" outlineLevel="0" collapsed="false">
      <c r="A88" s="0" t="n">
        <v>135</v>
      </c>
      <c r="B88" s="0" t="n">
        <v>31097660.573588</v>
      </c>
      <c r="C88" s="0" t="n">
        <v>29818215.2321739</v>
      </c>
      <c r="D88" s="0" t="n">
        <v>31215488.6269802</v>
      </c>
      <c r="E88" s="0" t="n">
        <v>29928970.4522324</v>
      </c>
      <c r="F88" s="0" t="n">
        <v>21963596.6523894</v>
      </c>
      <c r="G88" s="0" t="n">
        <v>7854618.57978453</v>
      </c>
      <c r="H88" s="0" t="n">
        <v>22074352.2607264</v>
      </c>
      <c r="I88" s="0" t="n">
        <v>7854618.19150597</v>
      </c>
      <c r="J88" s="0" t="n">
        <v>4618028.88873371</v>
      </c>
      <c r="K88" s="0" t="n">
        <v>4479488.02207169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31441782.9739883</v>
      </c>
      <c r="C89" s="0" t="n">
        <v>30148521.4577144</v>
      </c>
      <c r="D89" s="0" t="n">
        <v>31558260.2131307</v>
      </c>
      <c r="E89" s="0" t="n">
        <v>30258006.9015604</v>
      </c>
      <c r="F89" s="0" t="n">
        <v>22229396.5729621</v>
      </c>
      <c r="G89" s="0" t="n">
        <v>7919124.88475236</v>
      </c>
      <c r="H89" s="0" t="n">
        <v>22338882.4052135</v>
      </c>
      <c r="I89" s="0" t="n">
        <v>7919124.49634694</v>
      </c>
      <c r="J89" s="0" t="n">
        <v>4731338.53558723</v>
      </c>
      <c r="K89" s="0" t="n">
        <v>4589398.37951961</v>
      </c>
      <c r="L89" s="0" t="n">
        <v>5238420.25385296</v>
      </c>
      <c r="M89" s="0" t="n">
        <v>4953279.25034658</v>
      </c>
      <c r="N89" s="0" t="n">
        <v>5257832.56659161</v>
      </c>
      <c r="O89" s="0" t="n">
        <v>4971530.55516289</v>
      </c>
      <c r="P89" s="0" t="n">
        <v>788556.422597872</v>
      </c>
      <c r="Q89" s="0" t="n">
        <v>764899.729919936</v>
      </c>
    </row>
    <row r="90" customFormat="false" ht="12.8" hidden="false" customHeight="false" outlineLevel="0" collapsed="false">
      <c r="A90" s="0" t="n">
        <v>137</v>
      </c>
      <c r="B90" s="0" t="n">
        <v>31077634.7115751</v>
      </c>
      <c r="C90" s="0" t="n">
        <v>29801550.085614</v>
      </c>
      <c r="D90" s="0" t="n">
        <v>31190745.7056153</v>
      </c>
      <c r="E90" s="0" t="n">
        <v>29907871.6300587</v>
      </c>
      <c r="F90" s="0" t="n">
        <v>21979833.353674</v>
      </c>
      <c r="G90" s="0" t="n">
        <v>7821716.73194003</v>
      </c>
      <c r="H90" s="0" t="n">
        <v>22086155.1358791</v>
      </c>
      <c r="I90" s="0" t="n">
        <v>7821716.49417964</v>
      </c>
      <c r="J90" s="0" t="n">
        <v>4779566.80351947</v>
      </c>
      <c r="K90" s="0" t="n">
        <v>4636179.79941388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31490425.5450711</v>
      </c>
      <c r="C91" s="0" t="n">
        <v>30199024.6573582</v>
      </c>
      <c r="D91" s="0" t="n">
        <v>31604538.5646046</v>
      </c>
      <c r="E91" s="0" t="n">
        <v>30306288.0701681</v>
      </c>
      <c r="F91" s="0" t="n">
        <v>22333582.7350918</v>
      </c>
      <c r="G91" s="0" t="n">
        <v>7865441.92226647</v>
      </c>
      <c r="H91" s="0" t="n">
        <v>22440846.3998965</v>
      </c>
      <c r="I91" s="0" t="n">
        <v>7865441.67027162</v>
      </c>
      <c r="J91" s="0" t="n">
        <v>4931716.69757103</v>
      </c>
      <c r="K91" s="0" t="n">
        <v>4783765.1966439</v>
      </c>
      <c r="L91" s="0" t="n">
        <v>5247328.31974047</v>
      </c>
      <c r="M91" s="0" t="n">
        <v>4962830.21481086</v>
      </c>
      <c r="N91" s="0" t="n">
        <v>5266346.65534505</v>
      </c>
      <c r="O91" s="0" t="n">
        <v>4980711.22826423</v>
      </c>
      <c r="P91" s="0" t="n">
        <v>821952.782928504</v>
      </c>
      <c r="Q91" s="0" t="n">
        <v>797294.199440649</v>
      </c>
    </row>
    <row r="92" customFormat="false" ht="12.8" hidden="false" customHeight="false" outlineLevel="0" collapsed="false">
      <c r="A92" s="0" t="n">
        <v>139</v>
      </c>
      <c r="B92" s="0" t="n">
        <v>31171460.608254</v>
      </c>
      <c r="C92" s="0" t="n">
        <v>29894178.1464106</v>
      </c>
      <c r="D92" s="0" t="n">
        <v>31283193.7961244</v>
      </c>
      <c r="E92" s="0" t="n">
        <v>29999204.6074804</v>
      </c>
      <c r="F92" s="0" t="n">
        <v>22119518.4966226</v>
      </c>
      <c r="G92" s="0" t="n">
        <v>7774659.64978804</v>
      </c>
      <c r="H92" s="0" t="n">
        <v>22224545.2066015</v>
      </c>
      <c r="I92" s="0" t="n">
        <v>7774659.40087884</v>
      </c>
      <c r="J92" s="0" t="n">
        <v>5011166.89347851</v>
      </c>
      <c r="K92" s="0" t="n">
        <v>4860831.88667416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31773920.838339</v>
      </c>
      <c r="C93" s="0" t="n">
        <v>30473304.6871399</v>
      </c>
      <c r="D93" s="0" t="n">
        <v>31885911.1935825</v>
      </c>
      <c r="E93" s="0" t="n">
        <v>30578572.8229199</v>
      </c>
      <c r="F93" s="0" t="n">
        <v>22590788.1535416</v>
      </c>
      <c r="G93" s="0" t="n">
        <v>7882516.53359825</v>
      </c>
      <c r="H93" s="0" t="n">
        <v>22696056.5343107</v>
      </c>
      <c r="I93" s="0" t="n">
        <v>7882516.28860919</v>
      </c>
      <c r="J93" s="0" t="n">
        <v>5229606.08849776</v>
      </c>
      <c r="K93" s="0" t="n">
        <v>5072717.90584283</v>
      </c>
      <c r="L93" s="0" t="n">
        <v>5294722.83042506</v>
      </c>
      <c r="M93" s="0" t="n">
        <v>5008733.34610337</v>
      </c>
      <c r="N93" s="0" t="n">
        <v>5313387.39350662</v>
      </c>
      <c r="O93" s="0" t="n">
        <v>5026281.82089874</v>
      </c>
      <c r="P93" s="0" t="n">
        <v>871601.014749627</v>
      </c>
      <c r="Q93" s="0" t="n">
        <v>845452.984307138</v>
      </c>
    </row>
    <row r="94" customFormat="false" ht="12.8" hidden="false" customHeight="false" outlineLevel="0" collapsed="false">
      <c r="A94" s="0" t="n">
        <v>141</v>
      </c>
      <c r="B94" s="0" t="n">
        <v>31358538.8263224</v>
      </c>
      <c r="C94" s="0" t="n">
        <v>30076519.34244</v>
      </c>
      <c r="D94" s="0" t="n">
        <v>31468626.7625303</v>
      </c>
      <c r="E94" s="0" t="n">
        <v>30179999.2954486</v>
      </c>
      <c r="F94" s="0" t="n">
        <v>22309712.4692105</v>
      </c>
      <c r="G94" s="0" t="n">
        <v>7766806.87322945</v>
      </c>
      <c r="H94" s="0" t="n">
        <v>22413192.6641824</v>
      </c>
      <c r="I94" s="0" t="n">
        <v>7766806.63126615</v>
      </c>
      <c r="J94" s="0" t="n">
        <v>5253806.38740266</v>
      </c>
      <c r="K94" s="0" t="n">
        <v>5096192.19578057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31928912.7528357</v>
      </c>
      <c r="C95" s="0" t="n">
        <v>30623262.0709035</v>
      </c>
      <c r="D95" s="0" t="n">
        <v>32038862.5098936</v>
      </c>
      <c r="E95" s="0" t="n">
        <v>30726612.3443278</v>
      </c>
      <c r="F95" s="0" t="n">
        <v>22679813.8645866</v>
      </c>
      <c r="G95" s="0" t="n">
        <v>7943448.20631692</v>
      </c>
      <c r="H95" s="0" t="n">
        <v>22783164.383135</v>
      </c>
      <c r="I95" s="0" t="n">
        <v>7943447.96119278</v>
      </c>
      <c r="J95" s="0" t="n">
        <v>5393478.04440942</v>
      </c>
      <c r="K95" s="0" t="n">
        <v>5231673.70307714</v>
      </c>
      <c r="L95" s="0" t="n">
        <v>5320413.79650199</v>
      </c>
      <c r="M95" s="0" t="n">
        <v>5033468.08868767</v>
      </c>
      <c r="N95" s="0" t="n">
        <v>5338738.31306658</v>
      </c>
      <c r="O95" s="0" t="n">
        <v>5050695.96124544</v>
      </c>
      <c r="P95" s="0" t="n">
        <v>898913.00740157</v>
      </c>
      <c r="Q95" s="0" t="n">
        <v>871945.617179523</v>
      </c>
    </row>
    <row r="96" customFormat="false" ht="12.8" hidden="false" customHeight="false" outlineLevel="0" collapsed="false">
      <c r="A96" s="0" t="n">
        <v>143</v>
      </c>
      <c r="B96" s="0" t="n">
        <v>31669492.9930756</v>
      </c>
      <c r="C96" s="0" t="n">
        <v>30375771.3073539</v>
      </c>
      <c r="D96" s="0" t="n">
        <v>31776906.872971</v>
      </c>
      <c r="E96" s="0" t="n">
        <v>30476737.5116031</v>
      </c>
      <c r="F96" s="0" t="n">
        <v>22518034.5736372</v>
      </c>
      <c r="G96" s="0" t="n">
        <v>7857736.73371665</v>
      </c>
      <c r="H96" s="0" t="n">
        <v>22619001.0527439</v>
      </c>
      <c r="I96" s="0" t="n">
        <v>7857736.45885919</v>
      </c>
      <c r="J96" s="0" t="n">
        <v>5402987.12758673</v>
      </c>
      <c r="K96" s="0" t="n">
        <v>5240897.51375913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32091814.2644554</v>
      </c>
      <c r="C97" s="0" t="n">
        <v>30781806.5907831</v>
      </c>
      <c r="D97" s="0" t="n">
        <v>32199610.3005045</v>
      </c>
      <c r="E97" s="0" t="n">
        <v>30883132.2218168</v>
      </c>
      <c r="F97" s="0" t="n">
        <v>22803011.7572777</v>
      </c>
      <c r="G97" s="0" t="n">
        <v>7978794.83350543</v>
      </c>
      <c r="H97" s="0" t="n">
        <v>22904337.6667213</v>
      </c>
      <c r="I97" s="0" t="n">
        <v>7978794.55509549</v>
      </c>
      <c r="J97" s="0" t="n">
        <v>5514587.28720694</v>
      </c>
      <c r="K97" s="0" t="n">
        <v>5349149.66859073</v>
      </c>
      <c r="L97" s="0" t="n">
        <v>5347295.48299674</v>
      </c>
      <c r="M97" s="0" t="n">
        <v>5059575.75609747</v>
      </c>
      <c r="N97" s="0" t="n">
        <v>5365261.02041406</v>
      </c>
      <c r="O97" s="0" t="n">
        <v>5076466.20966297</v>
      </c>
      <c r="P97" s="0" t="n">
        <v>919097.881201157</v>
      </c>
      <c r="Q97" s="0" t="n">
        <v>891524.944765122</v>
      </c>
    </row>
    <row r="98" customFormat="false" ht="12.8" hidden="false" customHeight="false" outlineLevel="0" collapsed="false">
      <c r="A98" s="0" t="n">
        <v>145</v>
      </c>
      <c r="B98" s="0" t="n">
        <v>31791010.5117824</v>
      </c>
      <c r="C98" s="0" t="n">
        <v>30493958.3641772</v>
      </c>
      <c r="D98" s="0" t="n">
        <v>31896923.226538</v>
      </c>
      <c r="E98" s="0" t="n">
        <v>30593513.7059336</v>
      </c>
      <c r="F98" s="0" t="n">
        <v>22650111.4600781</v>
      </c>
      <c r="G98" s="0" t="n">
        <v>7843846.90409912</v>
      </c>
      <c r="H98" s="0" t="n">
        <v>22749667.0768059</v>
      </c>
      <c r="I98" s="0" t="n">
        <v>7843846.62912771</v>
      </c>
      <c r="J98" s="0" t="n">
        <v>5556018.88069948</v>
      </c>
      <c r="K98" s="0" t="n">
        <v>5389338.31427849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32395041.2113137</v>
      </c>
      <c r="C99" s="0" t="n">
        <v>31074515.3476559</v>
      </c>
      <c r="D99" s="0" t="n">
        <v>32499933.5993962</v>
      </c>
      <c r="E99" s="0" t="n">
        <v>31173112.0462713</v>
      </c>
      <c r="F99" s="0" t="n">
        <v>23084100.2740885</v>
      </c>
      <c r="G99" s="0" t="n">
        <v>7990415.07356747</v>
      </c>
      <c r="H99" s="0" t="n">
        <v>23182697.2513357</v>
      </c>
      <c r="I99" s="0" t="n">
        <v>7990414.79493563</v>
      </c>
      <c r="J99" s="0" t="n">
        <v>5719015.12214251</v>
      </c>
      <c r="K99" s="0" t="n">
        <v>5547444.66847824</v>
      </c>
      <c r="L99" s="0" t="n">
        <v>5396959.68789904</v>
      </c>
      <c r="M99" s="0" t="n">
        <v>5107071.50124411</v>
      </c>
      <c r="N99" s="0" t="n">
        <v>5414441.37205071</v>
      </c>
      <c r="O99" s="0" t="n">
        <v>5123508.00865366</v>
      </c>
      <c r="P99" s="0" t="n">
        <v>953169.187023752</v>
      </c>
      <c r="Q99" s="0" t="n">
        <v>924574.11141304</v>
      </c>
    </row>
    <row r="100" customFormat="false" ht="12.8" hidden="false" customHeight="false" outlineLevel="0" collapsed="false">
      <c r="A100" s="0" t="n">
        <v>147</v>
      </c>
      <c r="B100" s="0" t="n">
        <v>32088895.4887523</v>
      </c>
      <c r="C100" s="0" t="n">
        <v>30781282.3413283</v>
      </c>
      <c r="D100" s="0" t="n">
        <v>32190215.0571865</v>
      </c>
      <c r="E100" s="0" t="n">
        <v>30876520.6364107</v>
      </c>
      <c r="F100" s="0" t="n">
        <v>22880974.0819847</v>
      </c>
      <c r="G100" s="0" t="n">
        <v>7900308.25934358</v>
      </c>
      <c r="H100" s="0" t="n">
        <v>22976212.6522871</v>
      </c>
      <c r="I100" s="0" t="n">
        <v>7900307.98412355</v>
      </c>
      <c r="J100" s="0" t="n">
        <v>5755616.10041425</v>
      </c>
      <c r="K100" s="0" t="n">
        <v>5582947.61740182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32457309.7527862</v>
      </c>
      <c r="C101" s="0" t="n">
        <v>31135671.580232</v>
      </c>
      <c r="D101" s="0" t="n">
        <v>32557595.7001657</v>
      </c>
      <c r="E101" s="0" t="n">
        <v>31229938.2495557</v>
      </c>
      <c r="F101" s="0" t="n">
        <v>23199954.183536</v>
      </c>
      <c r="G101" s="0" t="n">
        <v>7935717.39669596</v>
      </c>
      <c r="H101" s="0" t="n">
        <v>23294221.1102056</v>
      </c>
      <c r="I101" s="0" t="n">
        <v>7935717.13935013</v>
      </c>
      <c r="J101" s="0" t="n">
        <v>5937672.69132204</v>
      </c>
      <c r="K101" s="0" t="n">
        <v>5759542.51058237</v>
      </c>
      <c r="L101" s="0" t="n">
        <v>5407962.85474521</v>
      </c>
      <c r="M101" s="0" t="n">
        <v>5118334.52554666</v>
      </c>
      <c r="N101" s="0" t="n">
        <v>5424676.80320687</v>
      </c>
      <c r="O101" s="0" t="n">
        <v>5134049.94484376</v>
      </c>
      <c r="P101" s="0" t="n">
        <v>989612.115220339</v>
      </c>
      <c r="Q101" s="0" t="n">
        <v>959923.751763729</v>
      </c>
    </row>
    <row r="102" customFormat="false" ht="12.8" hidden="false" customHeight="false" outlineLevel="0" collapsed="false">
      <c r="A102" s="0" t="n">
        <v>149</v>
      </c>
      <c r="B102" s="0" t="n">
        <v>32060005.6724671</v>
      </c>
      <c r="C102" s="0" t="n">
        <v>30755296.0112471</v>
      </c>
      <c r="D102" s="0" t="n">
        <v>32158468.3377765</v>
      </c>
      <c r="E102" s="0" t="n">
        <v>30847848.840077</v>
      </c>
      <c r="F102" s="0" t="n">
        <v>22966722.4252474</v>
      </c>
      <c r="G102" s="0" t="n">
        <v>7788573.58599974</v>
      </c>
      <c r="H102" s="0" t="n">
        <v>23059275.5082447</v>
      </c>
      <c r="I102" s="0" t="n">
        <v>7788573.33183228</v>
      </c>
      <c r="J102" s="0" t="n">
        <v>5917716.63718026</v>
      </c>
      <c r="K102" s="0" t="n">
        <v>5740185.13806485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32335440.7668006</v>
      </c>
      <c r="C103" s="0" t="n">
        <v>31021020.2740561</v>
      </c>
      <c r="D103" s="0" t="n">
        <v>32432869.7093443</v>
      </c>
      <c r="E103" s="0" t="n">
        <v>31112600.8541963</v>
      </c>
      <c r="F103" s="0" t="n">
        <v>23155392.1834104</v>
      </c>
      <c r="G103" s="0" t="n">
        <v>7865628.0906457</v>
      </c>
      <c r="H103" s="0" t="n">
        <v>23246973.0196687</v>
      </c>
      <c r="I103" s="0" t="n">
        <v>7865627.83452767</v>
      </c>
      <c r="J103" s="0" t="n">
        <v>6020251.71919075</v>
      </c>
      <c r="K103" s="0" t="n">
        <v>5839644.16761503</v>
      </c>
      <c r="L103" s="0" t="n">
        <v>5387730.31006154</v>
      </c>
      <c r="M103" s="0" t="n">
        <v>5099789.69570364</v>
      </c>
      <c r="N103" s="0" t="n">
        <v>5403968.00157576</v>
      </c>
      <c r="O103" s="0" t="n">
        <v>5115057.42145809</v>
      </c>
      <c r="P103" s="0" t="n">
        <v>1003375.28653179</v>
      </c>
      <c r="Q103" s="0" t="n">
        <v>973274.027935837</v>
      </c>
    </row>
    <row r="104" customFormat="false" ht="12.8" hidden="false" customHeight="false" outlineLevel="0" collapsed="false">
      <c r="A104" s="0" t="n">
        <v>151</v>
      </c>
      <c r="B104" s="0" t="n">
        <v>32064876.0986907</v>
      </c>
      <c r="C104" s="0" t="n">
        <v>30761707.8492063</v>
      </c>
      <c r="D104" s="0" t="n">
        <v>32160017.5700534</v>
      </c>
      <c r="E104" s="0" t="n">
        <v>30851137.0274949</v>
      </c>
      <c r="F104" s="0" t="n">
        <v>22950733.7306236</v>
      </c>
      <c r="G104" s="0" t="n">
        <v>7810974.11858265</v>
      </c>
      <c r="H104" s="0" t="n">
        <v>23040163.1618942</v>
      </c>
      <c r="I104" s="0" t="n">
        <v>7810973.86560075</v>
      </c>
      <c r="J104" s="0" t="n">
        <v>6028025.02388078</v>
      </c>
      <c r="K104" s="0" t="n">
        <v>5847184.27316436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32667840.0111759</v>
      </c>
      <c r="C105" s="0" t="n">
        <v>31340844.5921509</v>
      </c>
      <c r="D105" s="0" t="n">
        <v>32763085.4045765</v>
      </c>
      <c r="E105" s="0" t="n">
        <v>31430373.1923106</v>
      </c>
      <c r="F105" s="0" t="n">
        <v>23428118.8861409</v>
      </c>
      <c r="G105" s="0" t="n">
        <v>7912725.70600996</v>
      </c>
      <c r="H105" s="0" t="n">
        <v>23517647.7422536</v>
      </c>
      <c r="I105" s="0" t="n">
        <v>7912725.45005692</v>
      </c>
      <c r="J105" s="0" t="n">
        <v>6241243.70362002</v>
      </c>
      <c r="K105" s="0" t="n">
        <v>6054006.39251142</v>
      </c>
      <c r="L105" s="0" t="n">
        <v>5442481.91708044</v>
      </c>
      <c r="M105" s="0" t="n">
        <v>5152092.46535398</v>
      </c>
      <c r="N105" s="0" t="n">
        <v>5458355.78235697</v>
      </c>
      <c r="O105" s="0" t="n">
        <v>5167018.29679226</v>
      </c>
      <c r="P105" s="0" t="n">
        <v>1040207.28393667</v>
      </c>
      <c r="Q105" s="0" t="n">
        <v>1009001.06541857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18715590.2732775</v>
      </c>
      <c r="C23" s="0" t="n">
        <v>17978716.7184151</v>
      </c>
      <c r="D23" s="0" t="n">
        <v>18741748.8477669</v>
      </c>
      <c r="E23" s="0" t="n">
        <v>18002004.1183893</v>
      </c>
      <c r="F23" s="0" t="n">
        <v>14473146.4020932</v>
      </c>
      <c r="G23" s="0" t="n">
        <v>3505570.31632187</v>
      </c>
      <c r="H23" s="0" t="n">
        <v>14544750.5930481</v>
      </c>
      <c r="I23" s="0" t="n">
        <v>3457253.52534113</v>
      </c>
      <c r="J23" s="0" t="n">
        <v>279931.71672946</v>
      </c>
      <c r="K23" s="0" t="n">
        <v>271533.765227576</v>
      </c>
      <c r="L23" s="0" t="n">
        <v>3122398.52898602</v>
      </c>
      <c r="M23" s="0" t="n">
        <v>2947662.16173643</v>
      </c>
      <c r="N23" s="0" t="n">
        <v>3126631.34811543</v>
      </c>
      <c r="O23" s="0" t="n">
        <v>2951517.87668779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18644803.3172132</v>
      </c>
      <c r="C24" s="0" t="n">
        <v>17908471.4315499</v>
      </c>
      <c r="D24" s="0" t="n">
        <v>18673494.587814</v>
      </c>
      <c r="E24" s="0" t="n">
        <v>17934163.8516962</v>
      </c>
      <c r="F24" s="0" t="n">
        <v>14360146.1097463</v>
      </c>
      <c r="G24" s="0" t="n">
        <v>3548325.32180357</v>
      </c>
      <c r="H24" s="0" t="n">
        <v>14433313.0632919</v>
      </c>
      <c r="I24" s="0" t="n">
        <v>3500850.78840438</v>
      </c>
      <c r="J24" s="0" t="n">
        <v>290950.772589176</v>
      </c>
      <c r="K24" s="0" t="n">
        <v>282222.249411501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18650996.9517047</v>
      </c>
      <c r="C25" s="0" t="n">
        <v>17912252.3886095</v>
      </c>
      <c r="D25" s="0" t="n">
        <v>18680611.8554441</v>
      </c>
      <c r="E25" s="0" t="n">
        <v>17938820.1636198</v>
      </c>
      <c r="F25" s="0" t="n">
        <v>14292972.6363565</v>
      </c>
      <c r="G25" s="0" t="n">
        <v>3619279.75225304</v>
      </c>
      <c r="H25" s="0" t="n">
        <v>14366772.0827057</v>
      </c>
      <c r="I25" s="0" t="n">
        <v>3572048.08091413</v>
      </c>
      <c r="J25" s="0" t="n">
        <v>304820.557384458</v>
      </c>
      <c r="K25" s="0" t="n">
        <v>295675.940662924</v>
      </c>
      <c r="L25" s="0" t="n">
        <v>3111376.44895372</v>
      </c>
      <c r="M25" s="0" t="n">
        <v>2936486.0608906</v>
      </c>
      <c r="N25" s="0" t="n">
        <v>3116189.41805284</v>
      </c>
      <c r="O25" s="0" t="n">
        <v>2940890.9849801</v>
      </c>
      <c r="P25" s="0" t="n">
        <v>50803.426230743</v>
      </c>
      <c r="Q25" s="0" t="n">
        <v>49279.3234438207</v>
      </c>
    </row>
    <row r="26" customFormat="false" ht="12.8" hidden="false" customHeight="false" outlineLevel="0" collapsed="false">
      <c r="A26" s="0" t="n">
        <v>73</v>
      </c>
      <c r="B26" s="0" t="n">
        <v>19160330.8679433</v>
      </c>
      <c r="C26" s="0" t="n">
        <v>18398959.4381742</v>
      </c>
      <c r="D26" s="0" t="n">
        <v>19190932.6577457</v>
      </c>
      <c r="E26" s="0" t="n">
        <v>18426430.7160119</v>
      </c>
      <c r="F26" s="0" t="n">
        <v>14603274.7727813</v>
      </c>
      <c r="G26" s="0" t="n">
        <v>3795684.66539288</v>
      </c>
      <c r="H26" s="0" t="n">
        <v>14678876.4475425</v>
      </c>
      <c r="I26" s="0" t="n">
        <v>3747554.26846943</v>
      </c>
      <c r="J26" s="0" t="n">
        <v>340526.062658272</v>
      </c>
      <c r="K26" s="0" t="n">
        <v>330310.280778524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19372240.6870974</v>
      </c>
      <c r="C27" s="0" t="n">
        <v>18600877.4013322</v>
      </c>
      <c r="D27" s="0" t="n">
        <v>19404818.2151527</v>
      </c>
      <c r="E27" s="0" t="n">
        <v>18630222.0133887</v>
      </c>
      <c r="F27" s="0" t="n">
        <v>14696176.4066006</v>
      </c>
      <c r="G27" s="0" t="n">
        <v>3904700.99473161</v>
      </c>
      <c r="H27" s="0" t="n">
        <v>14773184.4655325</v>
      </c>
      <c r="I27" s="0" t="n">
        <v>3857037.54785626</v>
      </c>
      <c r="J27" s="0" t="n">
        <v>364644.241366855</v>
      </c>
      <c r="K27" s="0" t="n">
        <v>353704.914125849</v>
      </c>
      <c r="L27" s="0" t="n">
        <v>3231596.31827085</v>
      </c>
      <c r="M27" s="0" t="n">
        <v>3049317.29753402</v>
      </c>
      <c r="N27" s="0" t="n">
        <v>3236904.49482502</v>
      </c>
      <c r="O27" s="0" t="n">
        <v>3054189.10735561</v>
      </c>
      <c r="P27" s="0" t="n">
        <v>60774.0402278092</v>
      </c>
      <c r="Q27" s="0" t="n">
        <v>58950.8190209749</v>
      </c>
    </row>
    <row r="28" customFormat="false" ht="12.8" hidden="false" customHeight="false" outlineLevel="0" collapsed="false">
      <c r="A28" s="0" t="n">
        <v>75</v>
      </c>
      <c r="B28" s="0" t="n">
        <v>18327363.7413866</v>
      </c>
      <c r="C28" s="0" t="n">
        <v>17595654.3979044</v>
      </c>
      <c r="D28" s="0" t="n">
        <v>18363012.2447131</v>
      </c>
      <c r="E28" s="0" t="n">
        <v>17628069.3873899</v>
      </c>
      <c r="F28" s="0" t="n">
        <v>13869565.7238125</v>
      </c>
      <c r="G28" s="0" t="n">
        <v>3726088.67409196</v>
      </c>
      <c r="H28" s="0" t="n">
        <v>13943334.3951868</v>
      </c>
      <c r="I28" s="0" t="n">
        <v>3684734.99220305</v>
      </c>
      <c r="J28" s="0" t="n">
        <v>371531.581313324</v>
      </c>
      <c r="K28" s="0" t="n">
        <v>360385.633873924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21156633.218376</v>
      </c>
      <c r="C29" s="0" t="n">
        <v>20310903.0658846</v>
      </c>
      <c r="D29" s="0" t="n">
        <v>21200049.6336071</v>
      </c>
      <c r="E29" s="0" t="n">
        <v>20350473.2024242</v>
      </c>
      <c r="F29" s="0" t="n">
        <v>15969764.0161921</v>
      </c>
      <c r="G29" s="0" t="n">
        <v>4341139.04969249</v>
      </c>
      <c r="H29" s="0" t="n">
        <v>16056326.9282399</v>
      </c>
      <c r="I29" s="0" t="n">
        <v>4294146.27418424</v>
      </c>
      <c r="J29" s="0" t="n">
        <v>456646.46835921</v>
      </c>
      <c r="K29" s="0" t="n">
        <v>442947.074308434</v>
      </c>
      <c r="L29" s="0" t="n">
        <v>3528341.00214936</v>
      </c>
      <c r="M29" s="0" t="n">
        <v>3328714.01564092</v>
      </c>
      <c r="N29" s="0" t="n">
        <v>3535470.93431931</v>
      </c>
      <c r="O29" s="0" t="n">
        <v>3335313.08306033</v>
      </c>
      <c r="P29" s="0" t="n">
        <v>76107.744726535</v>
      </c>
      <c r="Q29" s="0" t="n">
        <v>73824.5123847389</v>
      </c>
    </row>
    <row r="30" customFormat="false" ht="12.8" hidden="false" customHeight="false" outlineLevel="0" collapsed="false">
      <c r="A30" s="0" t="n">
        <v>77</v>
      </c>
      <c r="B30" s="0" t="n">
        <v>20106304.7959257</v>
      </c>
      <c r="C30" s="0" t="n">
        <v>19300789.8199389</v>
      </c>
      <c r="D30" s="0" t="n">
        <v>20149669.2676746</v>
      </c>
      <c r="E30" s="0" t="n">
        <v>19340383.8657368</v>
      </c>
      <c r="F30" s="0" t="n">
        <v>15155130.0714186</v>
      </c>
      <c r="G30" s="0" t="n">
        <v>4145659.74852031</v>
      </c>
      <c r="H30" s="0" t="n">
        <v>15239000.890206</v>
      </c>
      <c r="I30" s="0" t="n">
        <v>4101382.97553081</v>
      </c>
      <c r="J30" s="0" t="n">
        <v>437308.312035988</v>
      </c>
      <c r="K30" s="0" t="n">
        <v>424189.062674908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23078528.2256126</v>
      </c>
      <c r="C31" s="0" t="n">
        <v>22152856.0790472</v>
      </c>
      <c r="D31" s="0" t="n">
        <v>23136183.5364251</v>
      </c>
      <c r="E31" s="0" t="n">
        <v>22205909.4675164</v>
      </c>
      <c r="F31" s="0" t="n">
        <v>17379860.7151936</v>
      </c>
      <c r="G31" s="0" t="n">
        <v>4772995.3638536</v>
      </c>
      <c r="H31" s="0" t="n">
        <v>17477438.7429613</v>
      </c>
      <c r="I31" s="0" t="n">
        <v>4728470.72455503</v>
      </c>
      <c r="J31" s="0" t="n">
        <v>528221.037769692</v>
      </c>
      <c r="K31" s="0" t="n">
        <v>512374.406636602</v>
      </c>
      <c r="L31" s="0" t="n">
        <v>3849683.22573525</v>
      </c>
      <c r="M31" s="0" t="n">
        <v>3631452.05409403</v>
      </c>
      <c r="N31" s="0" t="n">
        <v>3859178.21742995</v>
      </c>
      <c r="O31" s="0" t="n">
        <v>3640266.70460989</v>
      </c>
      <c r="P31" s="0" t="n">
        <v>88036.8396282821</v>
      </c>
      <c r="Q31" s="0" t="n">
        <v>85395.7344394336</v>
      </c>
    </row>
    <row r="32" customFormat="false" ht="12.8" hidden="false" customHeight="false" outlineLevel="0" collapsed="false">
      <c r="A32" s="0" t="n">
        <v>79</v>
      </c>
      <c r="B32" s="0" t="n">
        <v>22000920.3982162</v>
      </c>
      <c r="C32" s="0" t="n">
        <v>21117338.8022366</v>
      </c>
      <c r="D32" s="0" t="n">
        <v>22057727.4489332</v>
      </c>
      <c r="E32" s="0" t="n">
        <v>21169649.9863943</v>
      </c>
      <c r="F32" s="0" t="n">
        <v>16497061.9583676</v>
      </c>
      <c r="G32" s="0" t="n">
        <v>4620276.84386907</v>
      </c>
      <c r="H32" s="0" t="n">
        <v>16591748.3164784</v>
      </c>
      <c r="I32" s="0" t="n">
        <v>4577901.66991595</v>
      </c>
      <c r="J32" s="0" t="n">
        <v>521812.62554968</v>
      </c>
      <c r="K32" s="0" t="n">
        <v>506158.246783189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24321855.4444192</v>
      </c>
      <c r="C33" s="0" t="n">
        <v>23343710.7572528</v>
      </c>
      <c r="D33" s="0" t="n">
        <v>24384963.5142227</v>
      </c>
      <c r="E33" s="0" t="n">
        <v>23401830.6233539</v>
      </c>
      <c r="F33" s="0" t="n">
        <v>18177404.9320902</v>
      </c>
      <c r="G33" s="0" t="n">
        <v>5166305.82516262</v>
      </c>
      <c r="H33" s="0" t="n">
        <v>18282353.0569471</v>
      </c>
      <c r="I33" s="0" t="n">
        <v>5119477.56640678</v>
      </c>
      <c r="J33" s="0" t="n">
        <v>604159.030276467</v>
      </c>
      <c r="K33" s="0" t="n">
        <v>586034.259368173</v>
      </c>
      <c r="L33" s="0" t="n">
        <v>4056877.46331477</v>
      </c>
      <c r="M33" s="0" t="n">
        <v>3826383.2737405</v>
      </c>
      <c r="N33" s="0" t="n">
        <v>4067275.33834182</v>
      </c>
      <c r="O33" s="0" t="n">
        <v>3836040.91024073</v>
      </c>
      <c r="P33" s="0" t="n">
        <v>100693.171712744</v>
      </c>
      <c r="Q33" s="0" t="n">
        <v>97672.3765613621</v>
      </c>
    </row>
    <row r="34" customFormat="false" ht="12.8" hidden="false" customHeight="false" outlineLevel="0" collapsed="false">
      <c r="A34" s="0" t="n">
        <v>81</v>
      </c>
      <c r="B34" s="0" t="n">
        <v>23377392.3254282</v>
      </c>
      <c r="C34" s="0" t="n">
        <v>22434406.6214149</v>
      </c>
      <c r="D34" s="0" t="n">
        <v>23439156.9476624</v>
      </c>
      <c r="E34" s="0" t="n">
        <v>22491327.5422696</v>
      </c>
      <c r="F34" s="0" t="n">
        <v>17381197.3487484</v>
      </c>
      <c r="G34" s="0" t="n">
        <v>5053209.27266644</v>
      </c>
      <c r="H34" s="0" t="n">
        <v>17482534.3686064</v>
      </c>
      <c r="I34" s="0" t="n">
        <v>5008793.1736632</v>
      </c>
      <c r="J34" s="0" t="n">
        <v>595616.300048603</v>
      </c>
      <c r="K34" s="0" t="n">
        <v>577747.811047145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25316699.7365099</v>
      </c>
      <c r="C35" s="0" t="n">
        <v>24293467.3016239</v>
      </c>
      <c r="D35" s="0" t="n">
        <v>25384316.5123816</v>
      </c>
      <c r="E35" s="0" t="n">
        <v>24355803.4830332</v>
      </c>
      <c r="F35" s="0" t="n">
        <v>18748366.1783851</v>
      </c>
      <c r="G35" s="0" t="n">
        <v>5545101.12323879</v>
      </c>
      <c r="H35" s="0" t="n">
        <v>18858517.628513</v>
      </c>
      <c r="I35" s="0" t="n">
        <v>5497285.85452029</v>
      </c>
      <c r="J35" s="0" t="n">
        <v>664628.033525901</v>
      </c>
      <c r="K35" s="0" t="n">
        <v>644689.192520124</v>
      </c>
      <c r="L35" s="0" t="n">
        <v>4222776.16584713</v>
      </c>
      <c r="M35" s="0" t="n">
        <v>3982500.64445475</v>
      </c>
      <c r="N35" s="0" t="n">
        <v>4233924.87756756</v>
      </c>
      <c r="O35" s="0" t="n">
        <v>3992863.47743548</v>
      </c>
      <c r="P35" s="0" t="n">
        <v>110771.338920984</v>
      </c>
      <c r="Q35" s="0" t="n">
        <v>107448.198753354</v>
      </c>
    </row>
    <row r="36" customFormat="false" ht="12.8" hidden="false" customHeight="false" outlineLevel="0" collapsed="false">
      <c r="A36" s="0" t="n">
        <v>83</v>
      </c>
      <c r="B36" s="0" t="n">
        <v>24347060.5754836</v>
      </c>
      <c r="C36" s="0" t="n">
        <v>23361902.0878308</v>
      </c>
      <c r="D36" s="0" t="n">
        <v>24416396.7420048</v>
      </c>
      <c r="E36" s="0" t="n">
        <v>23426016.5037677</v>
      </c>
      <c r="F36" s="0" t="n">
        <v>17971635.0328985</v>
      </c>
      <c r="G36" s="0" t="n">
        <v>5390267.05493222</v>
      </c>
      <c r="H36" s="0" t="n">
        <v>18077998.9461524</v>
      </c>
      <c r="I36" s="0" t="n">
        <v>5348017.55761526</v>
      </c>
      <c r="J36" s="0" t="n">
        <v>669389.318187938</v>
      </c>
      <c r="K36" s="0" t="n">
        <v>649307.6386423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26130493.4904468</v>
      </c>
      <c r="C37" s="0" t="n">
        <v>25071856.8487478</v>
      </c>
      <c r="D37" s="0" t="n">
        <v>26204796.0767134</v>
      </c>
      <c r="E37" s="0" t="n">
        <v>25140564.8631015</v>
      </c>
      <c r="F37" s="0" t="n">
        <v>19214240.9370071</v>
      </c>
      <c r="G37" s="0" t="n">
        <v>5857615.91174071</v>
      </c>
      <c r="H37" s="0" t="n">
        <v>19328176.8274972</v>
      </c>
      <c r="I37" s="0" t="n">
        <v>5812388.03560431</v>
      </c>
      <c r="J37" s="0" t="n">
        <v>744418.83347783</v>
      </c>
      <c r="K37" s="0" t="n">
        <v>722086.268473495</v>
      </c>
      <c r="L37" s="0" t="n">
        <v>4357167.48245905</v>
      </c>
      <c r="M37" s="0" t="n">
        <v>4108404.84013872</v>
      </c>
      <c r="N37" s="0" t="n">
        <v>4369448.64612683</v>
      </c>
      <c r="O37" s="0" t="n">
        <v>4119849.78848593</v>
      </c>
      <c r="P37" s="0" t="n">
        <v>124069.805579638</v>
      </c>
      <c r="Q37" s="0" t="n">
        <v>120347.711412249</v>
      </c>
    </row>
    <row r="38" customFormat="false" ht="12.8" hidden="false" customHeight="false" outlineLevel="0" collapsed="false">
      <c r="A38" s="0" t="n">
        <v>85</v>
      </c>
      <c r="B38" s="0" t="n">
        <v>25269084.8722428</v>
      </c>
      <c r="C38" s="0" t="n">
        <v>24242424.559628</v>
      </c>
      <c r="D38" s="0" t="n">
        <v>25342051.3226609</v>
      </c>
      <c r="E38" s="0" t="n">
        <v>24309918.5225018</v>
      </c>
      <c r="F38" s="0" t="n">
        <v>18495921.6787335</v>
      </c>
      <c r="G38" s="0" t="n">
        <v>5746502.88089446</v>
      </c>
      <c r="H38" s="0" t="n">
        <v>18606975.3079749</v>
      </c>
      <c r="I38" s="0" t="n">
        <v>5702943.21452687</v>
      </c>
      <c r="J38" s="0" t="n">
        <v>741544.182000607</v>
      </c>
      <c r="K38" s="0" t="n">
        <v>719297.856540588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26947114.8624479</v>
      </c>
      <c r="C39" s="0" t="n">
        <v>25850811.2227545</v>
      </c>
      <c r="D39" s="0" t="n">
        <v>27026836.9131685</v>
      </c>
      <c r="E39" s="0" t="n">
        <v>25924667.036556</v>
      </c>
      <c r="F39" s="0" t="n">
        <v>19685790.489366</v>
      </c>
      <c r="G39" s="0" t="n">
        <v>6165020.73338852</v>
      </c>
      <c r="H39" s="0" t="n">
        <v>19803354.6103437</v>
      </c>
      <c r="I39" s="0" t="n">
        <v>6121312.42621233</v>
      </c>
      <c r="J39" s="0" t="n">
        <v>800807.265146168</v>
      </c>
      <c r="K39" s="0" t="n">
        <v>776783.047191783</v>
      </c>
      <c r="L39" s="0" t="n">
        <v>4490992.31047592</v>
      </c>
      <c r="M39" s="0" t="n">
        <v>4233355.30683295</v>
      </c>
      <c r="N39" s="0" t="n">
        <v>4504188.65648799</v>
      </c>
      <c r="O39" s="0" t="n">
        <v>4245672.11109759</v>
      </c>
      <c r="P39" s="0" t="n">
        <v>133467.877524361</v>
      </c>
      <c r="Q39" s="0" t="n">
        <v>129463.84119863</v>
      </c>
    </row>
    <row r="40" customFormat="false" ht="12.8" hidden="false" customHeight="false" outlineLevel="0" collapsed="false">
      <c r="A40" s="0" t="n">
        <v>87</v>
      </c>
      <c r="B40" s="0" t="n">
        <v>26080241.6215134</v>
      </c>
      <c r="C40" s="0" t="n">
        <v>25017412.3991686</v>
      </c>
      <c r="D40" s="0" t="n">
        <v>26169198.2840792</v>
      </c>
      <c r="E40" s="0" t="n">
        <v>25100199.1512843</v>
      </c>
      <c r="F40" s="0" t="n">
        <v>18993171.3520487</v>
      </c>
      <c r="G40" s="0" t="n">
        <v>6024241.04711986</v>
      </c>
      <c r="H40" s="0" t="n">
        <v>19108933.6448418</v>
      </c>
      <c r="I40" s="0" t="n">
        <v>5991265.50644253</v>
      </c>
      <c r="J40" s="0" t="n">
        <v>790283.921871834</v>
      </c>
      <c r="K40" s="0" t="n">
        <v>766575.404215679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27630427.974515</v>
      </c>
      <c r="C41" s="0" t="n">
        <v>26503477.5024095</v>
      </c>
      <c r="D41" s="0" t="n">
        <v>27725832.2048298</v>
      </c>
      <c r="E41" s="0" t="n">
        <v>26592276.2904637</v>
      </c>
      <c r="F41" s="0" t="n">
        <v>20079665.9906736</v>
      </c>
      <c r="G41" s="0" t="n">
        <v>6423811.51173583</v>
      </c>
      <c r="H41" s="0" t="n">
        <v>20203368.4361475</v>
      </c>
      <c r="I41" s="0" t="n">
        <v>6388907.85431623</v>
      </c>
      <c r="J41" s="0" t="n">
        <v>903279.062670228</v>
      </c>
      <c r="K41" s="0" t="n">
        <v>876180.690790121</v>
      </c>
      <c r="L41" s="0" t="n">
        <v>4603995.27194114</v>
      </c>
      <c r="M41" s="0" t="n">
        <v>4339729.76151235</v>
      </c>
      <c r="N41" s="0" t="n">
        <v>4619802.24128868</v>
      </c>
      <c r="O41" s="0" t="n">
        <v>4354497.87420716</v>
      </c>
      <c r="P41" s="0" t="n">
        <v>150546.510445038</v>
      </c>
      <c r="Q41" s="0" t="n">
        <v>146030.115131687</v>
      </c>
    </row>
    <row r="42" customFormat="false" ht="12.8" hidden="false" customHeight="false" outlineLevel="0" collapsed="false">
      <c r="A42" s="0" t="n">
        <v>89</v>
      </c>
      <c r="B42" s="0" t="n">
        <v>26757623.6224889</v>
      </c>
      <c r="C42" s="0" t="n">
        <v>25665034.8260748</v>
      </c>
      <c r="D42" s="0" t="n">
        <v>26851000.2883371</v>
      </c>
      <c r="E42" s="0" t="n">
        <v>25751958.0515903</v>
      </c>
      <c r="F42" s="0" t="n">
        <v>19403306.4296832</v>
      </c>
      <c r="G42" s="0" t="n">
        <v>6261728.39639164</v>
      </c>
      <c r="H42" s="0" t="n">
        <v>19523931.2339068</v>
      </c>
      <c r="I42" s="0" t="n">
        <v>6228026.81768352</v>
      </c>
      <c r="J42" s="0" t="n">
        <v>959871.819299848</v>
      </c>
      <c r="K42" s="0" t="n">
        <v>931075.664720853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28230107.6533049</v>
      </c>
      <c r="C43" s="0" t="n">
        <v>27075386.3836529</v>
      </c>
      <c r="D43" s="0" t="n">
        <v>28328493.5139775</v>
      </c>
      <c r="E43" s="0" t="n">
        <v>27166975.0177417</v>
      </c>
      <c r="F43" s="0" t="n">
        <v>20420930.083119</v>
      </c>
      <c r="G43" s="0" t="n">
        <v>6654456.30053385</v>
      </c>
      <c r="H43" s="0" t="n">
        <v>20547942.549514</v>
      </c>
      <c r="I43" s="0" t="n">
        <v>6619032.46822766</v>
      </c>
      <c r="J43" s="0" t="n">
        <v>1132966.77720524</v>
      </c>
      <c r="K43" s="0" t="n">
        <v>1098977.77388909</v>
      </c>
      <c r="L43" s="0" t="n">
        <v>4702610.2006872</v>
      </c>
      <c r="M43" s="0" t="n">
        <v>4433070.72298038</v>
      </c>
      <c r="N43" s="0" t="n">
        <v>4718912.75513711</v>
      </c>
      <c r="O43" s="0" t="n">
        <v>4448303.36874058</v>
      </c>
      <c r="P43" s="0" t="n">
        <v>188827.796200874</v>
      </c>
      <c r="Q43" s="0" t="n">
        <v>183162.962314847</v>
      </c>
    </row>
    <row r="44" customFormat="false" ht="12.8" hidden="false" customHeight="false" outlineLevel="0" collapsed="false">
      <c r="A44" s="0" t="n">
        <v>91</v>
      </c>
      <c r="B44" s="0" t="n">
        <v>27377203.5070706</v>
      </c>
      <c r="C44" s="0" t="n">
        <v>26256253.6569158</v>
      </c>
      <c r="D44" s="0" t="n">
        <v>27473030.4519703</v>
      </c>
      <c r="E44" s="0" t="n">
        <v>26345466.6285318</v>
      </c>
      <c r="F44" s="0" t="n">
        <v>19762080.4367092</v>
      </c>
      <c r="G44" s="0" t="n">
        <v>6494173.22020669</v>
      </c>
      <c r="H44" s="0" t="n">
        <v>19885539.7800476</v>
      </c>
      <c r="I44" s="0" t="n">
        <v>6459926.84848419</v>
      </c>
      <c r="J44" s="0" t="n">
        <v>1167140.68003462</v>
      </c>
      <c r="K44" s="0" t="n">
        <v>1132126.45963358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28986333.8792726</v>
      </c>
      <c r="C45" s="0" t="n">
        <v>27798232.5322583</v>
      </c>
      <c r="D45" s="0" t="n">
        <v>29087888.482137</v>
      </c>
      <c r="E45" s="0" t="n">
        <v>27892798.8637092</v>
      </c>
      <c r="F45" s="0" t="n">
        <v>20917044.4580132</v>
      </c>
      <c r="G45" s="0" t="n">
        <v>6881188.07424512</v>
      </c>
      <c r="H45" s="0" t="n">
        <v>21047187.4401847</v>
      </c>
      <c r="I45" s="0" t="n">
        <v>6845611.42352453</v>
      </c>
      <c r="J45" s="0" t="n">
        <v>1351337.70342728</v>
      </c>
      <c r="K45" s="0" t="n">
        <v>1310797.57232446</v>
      </c>
      <c r="L45" s="0" t="n">
        <v>4828295.05971234</v>
      </c>
      <c r="M45" s="0" t="n">
        <v>4552048.54037573</v>
      </c>
      <c r="N45" s="0" t="n">
        <v>4845126.51445526</v>
      </c>
      <c r="O45" s="0" t="n">
        <v>4567778.97167035</v>
      </c>
      <c r="P45" s="0" t="n">
        <v>225222.950571213</v>
      </c>
      <c r="Q45" s="0" t="n">
        <v>218466.262054076</v>
      </c>
    </row>
    <row r="46" customFormat="false" ht="12.8" hidden="false" customHeight="false" outlineLevel="0" collapsed="false">
      <c r="A46" s="0" t="n">
        <v>93</v>
      </c>
      <c r="B46" s="0" t="n">
        <v>28625910.6694702</v>
      </c>
      <c r="C46" s="0" t="n">
        <v>27451793.5146415</v>
      </c>
      <c r="D46" s="0" t="n">
        <v>28726128.4629569</v>
      </c>
      <c r="E46" s="0" t="n">
        <v>27545118.5722918</v>
      </c>
      <c r="F46" s="0" t="n">
        <v>20610659.8853597</v>
      </c>
      <c r="G46" s="0" t="n">
        <v>6841133.62928185</v>
      </c>
      <c r="H46" s="0" t="n">
        <v>20738952.3363236</v>
      </c>
      <c r="I46" s="0" t="n">
        <v>6806166.23596818</v>
      </c>
      <c r="J46" s="0" t="n">
        <v>1465391.19969487</v>
      </c>
      <c r="K46" s="0" t="n">
        <v>1421429.46370402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30786050.7196628</v>
      </c>
      <c r="C47" s="0" t="n">
        <v>29522296.3224799</v>
      </c>
      <c r="D47" s="0" t="n">
        <v>30908151.60638</v>
      </c>
      <c r="E47" s="0" t="n">
        <v>29636483.7759253</v>
      </c>
      <c r="F47" s="0" t="n">
        <v>22168840.8024462</v>
      </c>
      <c r="G47" s="0" t="n">
        <v>7353455.52003375</v>
      </c>
      <c r="H47" s="0" t="n">
        <v>22306449.5473208</v>
      </c>
      <c r="I47" s="0" t="n">
        <v>7330034.22860448</v>
      </c>
      <c r="J47" s="0" t="n">
        <v>1695048.24960431</v>
      </c>
      <c r="K47" s="0" t="n">
        <v>1644196.80211618</v>
      </c>
      <c r="L47" s="0" t="n">
        <v>5127494.84737005</v>
      </c>
      <c r="M47" s="0" t="n">
        <v>4835173.2730074</v>
      </c>
      <c r="N47" s="0" t="n">
        <v>5147764.01374398</v>
      </c>
      <c r="O47" s="0" t="n">
        <v>4854147.05139558</v>
      </c>
      <c r="P47" s="0" t="n">
        <v>282508.041600718</v>
      </c>
      <c r="Q47" s="0" t="n">
        <v>274032.800352697</v>
      </c>
    </row>
    <row r="48" customFormat="false" ht="12.8" hidden="false" customHeight="false" outlineLevel="0" collapsed="false">
      <c r="A48" s="0" t="n">
        <v>95</v>
      </c>
      <c r="B48" s="0" t="n">
        <v>30594979.617121</v>
      </c>
      <c r="C48" s="0" t="n">
        <v>29338223.5719461</v>
      </c>
      <c r="D48" s="0" t="n">
        <v>30715520.597435</v>
      </c>
      <c r="E48" s="0" t="n">
        <v>29450952.9974686</v>
      </c>
      <c r="F48" s="0" t="n">
        <v>21958774.0806496</v>
      </c>
      <c r="G48" s="0" t="n">
        <v>7379449.49129651</v>
      </c>
      <c r="H48" s="0" t="n">
        <v>22094613.4098175</v>
      </c>
      <c r="I48" s="0" t="n">
        <v>7356339.58765111</v>
      </c>
      <c r="J48" s="0" t="n">
        <v>1732085.60872647</v>
      </c>
      <c r="K48" s="0" t="n">
        <v>1680123.04046468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31806893.0057822</v>
      </c>
      <c r="C49" s="0" t="n">
        <v>30499653.0217651</v>
      </c>
      <c r="D49" s="0" t="n">
        <v>31930837.728981</v>
      </c>
      <c r="E49" s="0" t="n">
        <v>30615560.9860477</v>
      </c>
      <c r="F49" s="0" t="n">
        <v>22802685.7594473</v>
      </c>
      <c r="G49" s="0" t="n">
        <v>7696967.26231779</v>
      </c>
      <c r="H49" s="0" t="n">
        <v>22942540.8607149</v>
      </c>
      <c r="I49" s="0" t="n">
        <v>7673020.12533279</v>
      </c>
      <c r="J49" s="0" t="n">
        <v>1866829.24186507</v>
      </c>
      <c r="K49" s="0" t="n">
        <v>1810824.36460911</v>
      </c>
      <c r="L49" s="0" t="n">
        <v>5298989.19258047</v>
      </c>
      <c r="M49" s="0" t="n">
        <v>4997761.93012141</v>
      </c>
      <c r="N49" s="0" t="n">
        <v>5319564.01718555</v>
      </c>
      <c r="O49" s="0" t="n">
        <v>5017021.41097105</v>
      </c>
      <c r="P49" s="0" t="n">
        <v>311138.206977511</v>
      </c>
      <c r="Q49" s="0" t="n">
        <v>301804.060768186</v>
      </c>
    </row>
    <row r="50" customFormat="false" ht="12.8" hidden="false" customHeight="false" outlineLevel="0" collapsed="false">
      <c r="A50" s="0" t="n">
        <v>97</v>
      </c>
      <c r="B50" s="0" t="n">
        <v>31707845.8349989</v>
      </c>
      <c r="C50" s="0" t="n">
        <v>30402712.5896363</v>
      </c>
      <c r="D50" s="0" t="n">
        <v>31830919.6729332</v>
      </c>
      <c r="E50" s="0" t="n">
        <v>30517817.6494598</v>
      </c>
      <c r="F50" s="0" t="n">
        <v>22660968.1807488</v>
      </c>
      <c r="G50" s="0" t="n">
        <v>7741744.40888749</v>
      </c>
      <c r="H50" s="0" t="n">
        <v>22799376.1302081</v>
      </c>
      <c r="I50" s="0" t="n">
        <v>7718441.51925171</v>
      </c>
      <c r="J50" s="0" t="n">
        <v>1945272.79745305</v>
      </c>
      <c r="K50" s="0" t="n">
        <v>1886914.61352946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32576292.6366741</v>
      </c>
      <c r="C51" s="0" t="n">
        <v>31235604.7236866</v>
      </c>
      <c r="D51" s="0" t="n">
        <v>32703738.3409136</v>
      </c>
      <c r="E51" s="0" t="n">
        <v>31354833.6653181</v>
      </c>
      <c r="F51" s="0" t="n">
        <v>23235830.7198614</v>
      </c>
      <c r="G51" s="0" t="n">
        <v>7999774.00382523</v>
      </c>
      <c r="H51" s="0" t="n">
        <v>23378015.8170768</v>
      </c>
      <c r="I51" s="0" t="n">
        <v>7976817.8482414</v>
      </c>
      <c r="J51" s="0" t="n">
        <v>2003344.43936826</v>
      </c>
      <c r="K51" s="0" t="n">
        <v>1943244.10618721</v>
      </c>
      <c r="L51" s="0" t="n">
        <v>5423937.86698925</v>
      </c>
      <c r="M51" s="0" t="n">
        <v>5115197.99884804</v>
      </c>
      <c r="N51" s="0" t="n">
        <v>5445101.94467699</v>
      </c>
      <c r="O51" s="0" t="n">
        <v>5135017.58564607</v>
      </c>
      <c r="P51" s="0" t="n">
        <v>333890.73989471</v>
      </c>
      <c r="Q51" s="0" t="n">
        <v>323874.017697869</v>
      </c>
    </row>
    <row r="52" customFormat="false" ht="12.8" hidden="false" customHeight="false" outlineLevel="0" collapsed="false">
      <c r="A52" s="0" t="n">
        <v>99</v>
      </c>
      <c r="B52" s="0" t="n">
        <v>32258481.9576423</v>
      </c>
      <c r="C52" s="0" t="n">
        <v>30931244.249623</v>
      </c>
      <c r="D52" s="0" t="n">
        <v>32386432.2288042</v>
      </c>
      <c r="E52" s="0" t="n">
        <v>31050973.3493987</v>
      </c>
      <c r="F52" s="0" t="n">
        <v>22995724.425574</v>
      </c>
      <c r="G52" s="0" t="n">
        <v>7935519.82404906</v>
      </c>
      <c r="H52" s="0" t="n">
        <v>23137509.6096441</v>
      </c>
      <c r="I52" s="0" t="n">
        <v>7913463.73975469</v>
      </c>
      <c r="J52" s="0" t="n">
        <v>2095851.17672886</v>
      </c>
      <c r="K52" s="0" t="n">
        <v>2032975.64142699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32994941.650003</v>
      </c>
      <c r="C53" s="0" t="n">
        <v>31636761.5663864</v>
      </c>
      <c r="D53" s="0" t="n">
        <v>33125377.5465052</v>
      </c>
      <c r="E53" s="0" t="n">
        <v>31758817.373</v>
      </c>
      <c r="F53" s="0" t="n">
        <v>23487127.6600108</v>
      </c>
      <c r="G53" s="0" t="n">
        <v>8149633.90637567</v>
      </c>
      <c r="H53" s="0" t="n">
        <v>23631636.0119663</v>
      </c>
      <c r="I53" s="0" t="n">
        <v>8127181.36103374</v>
      </c>
      <c r="J53" s="0" t="n">
        <v>2256943.64686567</v>
      </c>
      <c r="K53" s="0" t="n">
        <v>2189235.3374597</v>
      </c>
      <c r="L53" s="0" t="n">
        <v>5492957.19776741</v>
      </c>
      <c r="M53" s="0" t="n">
        <v>5180920.34126203</v>
      </c>
      <c r="N53" s="0" t="n">
        <v>5514622.74515752</v>
      </c>
      <c r="O53" s="0" t="n">
        <v>5201215.19857464</v>
      </c>
      <c r="P53" s="0" t="n">
        <v>376157.274477612</v>
      </c>
      <c r="Q53" s="0" t="n">
        <v>364872.556243283</v>
      </c>
    </row>
    <row r="54" customFormat="false" ht="12.8" hidden="false" customHeight="false" outlineLevel="0" collapsed="false">
      <c r="A54" s="0" t="n">
        <v>101</v>
      </c>
      <c r="B54" s="0" t="n">
        <v>32950842.0007929</v>
      </c>
      <c r="C54" s="0" t="n">
        <v>31593340.2994349</v>
      </c>
      <c r="D54" s="0" t="n">
        <v>33089482.8834504</v>
      </c>
      <c r="E54" s="0" t="n">
        <v>31723334.9637069</v>
      </c>
      <c r="F54" s="0" t="n">
        <v>23461742.578836</v>
      </c>
      <c r="G54" s="0" t="n">
        <v>8131597.72059888</v>
      </c>
      <c r="H54" s="0" t="n">
        <v>23606921.0296351</v>
      </c>
      <c r="I54" s="0" t="n">
        <v>8116413.93407179</v>
      </c>
      <c r="J54" s="0" t="n">
        <v>2309387.44098689</v>
      </c>
      <c r="K54" s="0" t="n">
        <v>2240105.81775728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33647202.5814422</v>
      </c>
      <c r="C55" s="0" t="n">
        <v>32260133.4372506</v>
      </c>
      <c r="D55" s="0" t="n">
        <v>33786792.7043097</v>
      </c>
      <c r="E55" s="0" t="n">
        <v>32391040.7935357</v>
      </c>
      <c r="F55" s="0" t="n">
        <v>23958982.8218375</v>
      </c>
      <c r="G55" s="0" t="n">
        <v>8301150.61541304</v>
      </c>
      <c r="H55" s="0" t="n">
        <v>24104496.9449208</v>
      </c>
      <c r="I55" s="0" t="n">
        <v>8286543.84861483</v>
      </c>
      <c r="J55" s="0" t="n">
        <v>2451965.31250098</v>
      </c>
      <c r="K55" s="0" t="n">
        <v>2378406.35312595</v>
      </c>
      <c r="L55" s="0" t="n">
        <v>5600724.35974746</v>
      </c>
      <c r="M55" s="0" t="n">
        <v>5282891.90652076</v>
      </c>
      <c r="N55" s="0" t="n">
        <v>5623959.58682354</v>
      </c>
      <c r="O55" s="0" t="n">
        <v>5304704.91624095</v>
      </c>
      <c r="P55" s="0" t="n">
        <v>408660.88541683</v>
      </c>
      <c r="Q55" s="0" t="n">
        <v>396401.058854325</v>
      </c>
    </row>
    <row r="56" customFormat="false" ht="12.8" hidden="false" customHeight="false" outlineLevel="0" collapsed="false">
      <c r="A56" s="0" t="n">
        <v>103</v>
      </c>
      <c r="B56" s="0" t="n">
        <v>33361619.796833</v>
      </c>
      <c r="C56" s="0" t="n">
        <v>31985905.3294729</v>
      </c>
      <c r="D56" s="0" t="n">
        <v>33500730.744181</v>
      </c>
      <c r="E56" s="0" t="n">
        <v>32116376.7509368</v>
      </c>
      <c r="F56" s="0" t="n">
        <v>23670633.2611972</v>
      </c>
      <c r="G56" s="0" t="n">
        <v>8315272.06827575</v>
      </c>
      <c r="H56" s="0" t="n">
        <v>23815373.1490888</v>
      </c>
      <c r="I56" s="0" t="n">
        <v>8301003.60184807</v>
      </c>
      <c r="J56" s="0" t="n">
        <v>2480406.12439799</v>
      </c>
      <c r="K56" s="0" t="n">
        <v>2405993.94066605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34050932.505456</v>
      </c>
      <c r="C57" s="0" t="n">
        <v>32647364.2241657</v>
      </c>
      <c r="D57" s="0" t="n">
        <v>34194698.0683912</v>
      </c>
      <c r="E57" s="0" t="n">
        <v>32782230.9349265</v>
      </c>
      <c r="F57" s="0" t="n">
        <v>24137312.4844162</v>
      </c>
      <c r="G57" s="0" t="n">
        <v>8510051.73974953</v>
      </c>
      <c r="H57" s="0" t="n">
        <v>24285894.0953078</v>
      </c>
      <c r="I57" s="0" t="n">
        <v>8496336.83961871</v>
      </c>
      <c r="J57" s="0" t="n">
        <v>2628464.70331961</v>
      </c>
      <c r="K57" s="0" t="n">
        <v>2549610.76222002</v>
      </c>
      <c r="L57" s="0" t="n">
        <v>5668291.33553901</v>
      </c>
      <c r="M57" s="0" t="n">
        <v>5347164.32366579</v>
      </c>
      <c r="N57" s="0" t="n">
        <v>5692228.86042306</v>
      </c>
      <c r="O57" s="0" t="n">
        <v>5369642.80860946</v>
      </c>
      <c r="P57" s="0" t="n">
        <v>438077.450553269</v>
      </c>
      <c r="Q57" s="0" t="n">
        <v>424935.127036671</v>
      </c>
    </row>
    <row r="58" customFormat="false" ht="12.8" hidden="false" customHeight="false" outlineLevel="0" collapsed="false">
      <c r="A58" s="0" t="n">
        <v>105</v>
      </c>
      <c r="B58" s="0" t="n">
        <v>33988552.5912128</v>
      </c>
      <c r="C58" s="0" t="n">
        <v>32585806.8771531</v>
      </c>
      <c r="D58" s="0" t="n">
        <v>34130867.4998591</v>
      </c>
      <c r="E58" s="0" t="n">
        <v>32719312.004448</v>
      </c>
      <c r="F58" s="0" t="n">
        <v>24065087.2788795</v>
      </c>
      <c r="G58" s="0" t="n">
        <v>8520719.59827362</v>
      </c>
      <c r="H58" s="0" t="n">
        <v>24212205.1945624</v>
      </c>
      <c r="I58" s="0" t="n">
        <v>8507106.80988557</v>
      </c>
      <c r="J58" s="0" t="n">
        <v>2746302.40737641</v>
      </c>
      <c r="K58" s="0" t="n">
        <v>2663913.33515511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34648847.3269434</v>
      </c>
      <c r="C59" s="0" t="n">
        <v>33219118.0353222</v>
      </c>
      <c r="D59" s="0" t="n">
        <v>34797961.317155</v>
      </c>
      <c r="E59" s="0" t="n">
        <v>33359104.2302108</v>
      </c>
      <c r="F59" s="0" t="n">
        <v>24507640.2558806</v>
      </c>
      <c r="G59" s="0" t="n">
        <v>8711477.77944154</v>
      </c>
      <c r="H59" s="0" t="n">
        <v>24657187.5062456</v>
      </c>
      <c r="I59" s="0" t="n">
        <v>8701916.72396511</v>
      </c>
      <c r="J59" s="0" t="n">
        <v>2885780.67752064</v>
      </c>
      <c r="K59" s="0" t="n">
        <v>2799207.25719502</v>
      </c>
      <c r="L59" s="0" t="n">
        <v>5767053.62961629</v>
      </c>
      <c r="M59" s="0" t="n">
        <v>5441070.65936772</v>
      </c>
      <c r="N59" s="0" t="n">
        <v>5791881.66614854</v>
      </c>
      <c r="O59" s="0" t="n">
        <v>5464385.35848553</v>
      </c>
      <c r="P59" s="0" t="n">
        <v>480963.44625344</v>
      </c>
      <c r="Q59" s="0" t="n">
        <v>466534.542865837</v>
      </c>
    </row>
    <row r="60" customFormat="false" ht="12.8" hidden="false" customHeight="false" outlineLevel="0" collapsed="false">
      <c r="A60" s="0" t="n">
        <v>107</v>
      </c>
      <c r="B60" s="0" t="n">
        <v>34524978.0964729</v>
      </c>
      <c r="C60" s="0" t="n">
        <v>33100742.4594706</v>
      </c>
      <c r="D60" s="0" t="n">
        <v>34672790.4617108</v>
      </c>
      <c r="E60" s="0" t="n">
        <v>33239505.0000974</v>
      </c>
      <c r="F60" s="0" t="n">
        <v>24434118.7577979</v>
      </c>
      <c r="G60" s="0" t="n">
        <v>8666623.70167269</v>
      </c>
      <c r="H60" s="0" t="n">
        <v>24582371.5321858</v>
      </c>
      <c r="I60" s="0" t="n">
        <v>8657133.46791162</v>
      </c>
      <c r="J60" s="0" t="n">
        <v>2926002.32510206</v>
      </c>
      <c r="K60" s="0" t="n">
        <v>2838222.255349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35137986.7759649</v>
      </c>
      <c r="C61" s="0" t="n">
        <v>33688853.569446</v>
      </c>
      <c r="D61" s="0" t="n">
        <v>35288070.9521575</v>
      </c>
      <c r="E61" s="0" t="n">
        <v>33829770.1802433</v>
      </c>
      <c r="F61" s="0" t="n">
        <v>24841661.0055124</v>
      </c>
      <c r="G61" s="0" t="n">
        <v>8847192.56393362</v>
      </c>
      <c r="H61" s="0" t="n">
        <v>24991527.0682406</v>
      </c>
      <c r="I61" s="0" t="n">
        <v>8838243.11200268</v>
      </c>
      <c r="J61" s="0" t="n">
        <v>3088945.60558734</v>
      </c>
      <c r="K61" s="0" t="n">
        <v>2996277.23741972</v>
      </c>
      <c r="L61" s="0" t="n">
        <v>5848497.04826425</v>
      </c>
      <c r="M61" s="0" t="n">
        <v>5518768.43070116</v>
      </c>
      <c r="N61" s="0" t="n">
        <v>5873490.11722767</v>
      </c>
      <c r="O61" s="0" t="n">
        <v>5542241.74079186</v>
      </c>
      <c r="P61" s="0" t="n">
        <v>514824.267597889</v>
      </c>
      <c r="Q61" s="0" t="n">
        <v>499379.539569953</v>
      </c>
    </row>
    <row r="62" customFormat="false" ht="12.8" hidden="false" customHeight="false" outlineLevel="0" collapsed="false">
      <c r="A62" s="0" t="n">
        <v>109</v>
      </c>
      <c r="B62" s="0" t="n">
        <v>34987545.8876662</v>
      </c>
      <c r="C62" s="0" t="n">
        <v>33545026.2617507</v>
      </c>
      <c r="D62" s="0" t="n">
        <v>35136360.0848293</v>
      </c>
      <c r="E62" s="0" t="n">
        <v>33684751.3017763</v>
      </c>
      <c r="F62" s="0" t="n">
        <v>24739531.8905412</v>
      </c>
      <c r="G62" s="0" t="n">
        <v>8805494.37120954</v>
      </c>
      <c r="H62" s="0" t="n">
        <v>24888139.7388518</v>
      </c>
      <c r="I62" s="0" t="n">
        <v>8796611.56292447</v>
      </c>
      <c r="J62" s="0" t="n">
        <v>3161026.91993231</v>
      </c>
      <c r="K62" s="0" t="n">
        <v>3066196.11233434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35669494.8659032</v>
      </c>
      <c r="C63" s="0" t="n">
        <v>34198693.9448016</v>
      </c>
      <c r="D63" s="0" t="n">
        <v>35821805.3508617</v>
      </c>
      <c r="E63" s="0" t="n">
        <v>34341722.6762577</v>
      </c>
      <c r="F63" s="0" t="n">
        <v>25237458.8687629</v>
      </c>
      <c r="G63" s="0" t="n">
        <v>8961235.07603873</v>
      </c>
      <c r="H63" s="0" t="n">
        <v>25388873.8885002</v>
      </c>
      <c r="I63" s="0" t="n">
        <v>8952848.78775746</v>
      </c>
      <c r="J63" s="0" t="n">
        <v>3278509.48003014</v>
      </c>
      <c r="K63" s="0" t="n">
        <v>3180154.19562924</v>
      </c>
      <c r="L63" s="0" t="n">
        <v>5935388.05092642</v>
      </c>
      <c r="M63" s="0" t="n">
        <v>5600491.09499364</v>
      </c>
      <c r="N63" s="0" t="n">
        <v>5960755.67520729</v>
      </c>
      <c r="O63" s="0" t="n">
        <v>5624319.71250228</v>
      </c>
      <c r="P63" s="0" t="n">
        <v>546418.24667169</v>
      </c>
      <c r="Q63" s="0" t="n">
        <v>530025.699271539</v>
      </c>
    </row>
    <row r="64" customFormat="false" ht="12.8" hidden="false" customHeight="false" outlineLevel="0" collapsed="false">
      <c r="A64" s="0" t="n">
        <v>111</v>
      </c>
      <c r="B64" s="0" t="n">
        <v>35565967.8519885</v>
      </c>
      <c r="C64" s="0" t="n">
        <v>34098571.9619176</v>
      </c>
      <c r="D64" s="0" t="n">
        <v>35717250.0781712</v>
      </c>
      <c r="E64" s="0" t="n">
        <v>34240632.1881579</v>
      </c>
      <c r="F64" s="0" t="n">
        <v>25146610.6762263</v>
      </c>
      <c r="G64" s="0" t="n">
        <v>8951961.28569132</v>
      </c>
      <c r="H64" s="0" t="n">
        <v>25296995.0624618</v>
      </c>
      <c r="I64" s="0" t="n">
        <v>8943637.12569605</v>
      </c>
      <c r="J64" s="0" t="n">
        <v>3299664.75750157</v>
      </c>
      <c r="K64" s="0" t="n">
        <v>3200674.81477652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36110323.740327</v>
      </c>
      <c r="C65" s="0" t="n">
        <v>34621598.8909064</v>
      </c>
      <c r="D65" s="0" t="n">
        <v>36262499.5800401</v>
      </c>
      <c r="E65" s="0" t="n">
        <v>34764497.0494193</v>
      </c>
      <c r="F65" s="0" t="n">
        <v>25506664.1092958</v>
      </c>
      <c r="G65" s="0" t="n">
        <v>9114934.78161055</v>
      </c>
      <c r="H65" s="0" t="n">
        <v>25658011.9838485</v>
      </c>
      <c r="I65" s="0" t="n">
        <v>9106485.06557079</v>
      </c>
      <c r="J65" s="0" t="n">
        <v>3370572.84530718</v>
      </c>
      <c r="K65" s="0" t="n">
        <v>3269455.65994797</v>
      </c>
      <c r="L65" s="0" t="n">
        <v>6009089.82769435</v>
      </c>
      <c r="M65" s="0" t="n">
        <v>5670758.20602535</v>
      </c>
      <c r="N65" s="0" t="n">
        <v>6034434.3606535</v>
      </c>
      <c r="O65" s="0" t="n">
        <v>5694565.02438367</v>
      </c>
      <c r="P65" s="0" t="n">
        <v>561762.140884531</v>
      </c>
      <c r="Q65" s="0" t="n">
        <v>544909.276657995</v>
      </c>
    </row>
    <row r="66" customFormat="false" ht="12.8" hidden="false" customHeight="false" outlineLevel="0" collapsed="false">
      <c r="A66" s="0" t="n">
        <v>113</v>
      </c>
      <c r="B66" s="0" t="n">
        <v>35942541.4167289</v>
      </c>
      <c r="C66" s="0" t="n">
        <v>34460764.1611629</v>
      </c>
      <c r="D66" s="0" t="n">
        <v>36094046.5423238</v>
      </c>
      <c r="E66" s="0" t="n">
        <v>34603050.0727518</v>
      </c>
      <c r="F66" s="0" t="n">
        <v>25376187.1756156</v>
      </c>
      <c r="G66" s="0" t="n">
        <v>9084576.98554729</v>
      </c>
      <c r="H66" s="0" t="n">
        <v>25526255.4826593</v>
      </c>
      <c r="I66" s="0" t="n">
        <v>9076794.59009245</v>
      </c>
      <c r="J66" s="0" t="n">
        <v>3439405.3478742</v>
      </c>
      <c r="K66" s="0" t="n">
        <v>3336223.18743797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36578795.3513352</v>
      </c>
      <c r="C67" s="0" t="n">
        <v>35070747.6249401</v>
      </c>
      <c r="D67" s="0" t="n">
        <v>36735842.5025433</v>
      </c>
      <c r="E67" s="0" t="n">
        <v>35218315.4010317</v>
      </c>
      <c r="F67" s="0" t="n">
        <v>25791454.6885675</v>
      </c>
      <c r="G67" s="0" t="n">
        <v>9279292.93637261</v>
      </c>
      <c r="H67" s="0" t="n">
        <v>25944491.0767777</v>
      </c>
      <c r="I67" s="0" t="n">
        <v>9273824.32425402</v>
      </c>
      <c r="J67" s="0" t="n">
        <v>3543492.62906229</v>
      </c>
      <c r="K67" s="0" t="n">
        <v>3437187.85019042</v>
      </c>
      <c r="L67" s="0" t="n">
        <v>6086183.61679176</v>
      </c>
      <c r="M67" s="0" t="n">
        <v>5743793.56711837</v>
      </c>
      <c r="N67" s="0" t="n">
        <v>6112356.15609948</v>
      </c>
      <c r="O67" s="0" t="n">
        <v>5768394.77856038</v>
      </c>
      <c r="P67" s="0" t="n">
        <v>590582.104843715</v>
      </c>
      <c r="Q67" s="0" t="n">
        <v>572864.641698404</v>
      </c>
    </row>
    <row r="68" customFormat="false" ht="12.8" hidden="false" customHeight="false" outlineLevel="0" collapsed="false">
      <c r="A68" s="0" t="n">
        <v>115</v>
      </c>
      <c r="B68" s="0" t="n">
        <v>36379282.9164436</v>
      </c>
      <c r="C68" s="0" t="n">
        <v>34878576.0937367</v>
      </c>
      <c r="D68" s="0" t="n">
        <v>36534580.3687713</v>
      </c>
      <c r="E68" s="0" t="n">
        <v>35024499.5715091</v>
      </c>
      <c r="F68" s="0" t="n">
        <v>25665294.9609563</v>
      </c>
      <c r="G68" s="0" t="n">
        <v>9213281.13278041</v>
      </c>
      <c r="H68" s="0" t="n">
        <v>25816646.5512774</v>
      </c>
      <c r="I68" s="0" t="n">
        <v>9207853.02023174</v>
      </c>
      <c r="J68" s="0" t="n">
        <v>3576445.06272079</v>
      </c>
      <c r="K68" s="0" t="n">
        <v>3469151.71083917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37062788.3474109</v>
      </c>
      <c r="C69" s="0" t="n">
        <v>35534344.0343668</v>
      </c>
      <c r="D69" s="0" t="n">
        <v>37226721.3013392</v>
      </c>
      <c r="E69" s="0" t="n">
        <v>35688422.5310794</v>
      </c>
      <c r="F69" s="0" t="n">
        <v>26157230.7571052</v>
      </c>
      <c r="G69" s="0" t="n">
        <v>9377113.27726161</v>
      </c>
      <c r="H69" s="0" t="n">
        <v>26312063.4159162</v>
      </c>
      <c r="I69" s="0" t="n">
        <v>9376359.11516321</v>
      </c>
      <c r="J69" s="0" t="n">
        <v>3775100.34185553</v>
      </c>
      <c r="K69" s="0" t="n">
        <v>3661847.33159986</v>
      </c>
      <c r="L69" s="0" t="n">
        <v>6166571.42479316</v>
      </c>
      <c r="M69" s="0" t="n">
        <v>5820498.32608253</v>
      </c>
      <c r="N69" s="0" t="n">
        <v>6193890.30718901</v>
      </c>
      <c r="O69" s="0" t="n">
        <v>5846175.85682589</v>
      </c>
      <c r="P69" s="0" t="n">
        <v>629183.390309254</v>
      </c>
      <c r="Q69" s="0" t="n">
        <v>610307.888599977</v>
      </c>
    </row>
    <row r="70" customFormat="false" ht="12.8" hidden="false" customHeight="false" outlineLevel="0" collapsed="false">
      <c r="A70" s="0" t="n">
        <v>117</v>
      </c>
      <c r="B70" s="0" t="n">
        <v>36845812.9197568</v>
      </c>
      <c r="C70" s="0" t="n">
        <v>35326533.0816823</v>
      </c>
      <c r="D70" s="0" t="n">
        <v>37008053.6536399</v>
      </c>
      <c r="E70" s="0" t="n">
        <v>35479021.5189982</v>
      </c>
      <c r="F70" s="0" t="n">
        <v>25996932.99572</v>
      </c>
      <c r="G70" s="0" t="n">
        <v>9329600.08596229</v>
      </c>
      <c r="H70" s="0" t="n">
        <v>26150169.9802048</v>
      </c>
      <c r="I70" s="0" t="n">
        <v>9328851.53879339</v>
      </c>
      <c r="J70" s="0" t="n">
        <v>3820289.24070062</v>
      </c>
      <c r="K70" s="0" t="n">
        <v>3705680.5634796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37428404.283916</v>
      </c>
      <c r="C71" s="0" t="n">
        <v>35884575.966427</v>
      </c>
      <c r="D71" s="0" t="n">
        <v>37591949.9199229</v>
      </c>
      <c r="E71" s="0" t="n">
        <v>36038290.6700413</v>
      </c>
      <c r="F71" s="0" t="n">
        <v>26369125.1694652</v>
      </c>
      <c r="G71" s="0" t="n">
        <v>9515450.79696179</v>
      </c>
      <c r="H71" s="0" t="n">
        <v>26523598.8515507</v>
      </c>
      <c r="I71" s="0" t="n">
        <v>9514691.81849058</v>
      </c>
      <c r="J71" s="0" t="n">
        <v>3977332.01673011</v>
      </c>
      <c r="K71" s="0" t="n">
        <v>3858012.0562282</v>
      </c>
      <c r="L71" s="0" t="n">
        <v>6226408.79174385</v>
      </c>
      <c r="M71" s="0" t="n">
        <v>5877389.02353316</v>
      </c>
      <c r="N71" s="0" t="n">
        <v>6253663.17181731</v>
      </c>
      <c r="O71" s="0" t="n">
        <v>5903006.02937409</v>
      </c>
      <c r="P71" s="0" t="n">
        <v>662888.669455018</v>
      </c>
      <c r="Q71" s="0" t="n">
        <v>643002.009371367</v>
      </c>
    </row>
    <row r="72" customFormat="false" ht="12.8" hidden="false" customHeight="false" outlineLevel="0" collapsed="false">
      <c r="A72" s="0" t="n">
        <v>119</v>
      </c>
      <c r="B72" s="0" t="n">
        <v>37367642.0727656</v>
      </c>
      <c r="C72" s="0" t="n">
        <v>35824895.2362947</v>
      </c>
      <c r="D72" s="0" t="n">
        <v>37530470.2511763</v>
      </c>
      <c r="E72" s="0" t="n">
        <v>35977941.5967472</v>
      </c>
      <c r="F72" s="0" t="n">
        <v>26351828.2776134</v>
      </c>
      <c r="G72" s="0" t="n">
        <v>9473066.95868131</v>
      </c>
      <c r="H72" s="0" t="n">
        <v>26505437.5863816</v>
      </c>
      <c r="I72" s="0" t="n">
        <v>9472504.01036567</v>
      </c>
      <c r="J72" s="0" t="n">
        <v>4072535.0852276</v>
      </c>
      <c r="K72" s="0" t="n">
        <v>3950359.03267078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37867992.1779835</v>
      </c>
      <c r="C73" s="0" t="n">
        <v>36305095.4550584</v>
      </c>
      <c r="D73" s="0" t="n">
        <v>38031266.7451432</v>
      </c>
      <c r="E73" s="0" t="n">
        <v>36458578.4551593</v>
      </c>
      <c r="F73" s="0" t="n">
        <v>26719623.0920803</v>
      </c>
      <c r="G73" s="0" t="n">
        <v>9585472.36297812</v>
      </c>
      <c r="H73" s="0" t="n">
        <v>26873106.6913814</v>
      </c>
      <c r="I73" s="0" t="n">
        <v>9585471.76377793</v>
      </c>
      <c r="J73" s="0" t="n">
        <v>4209924.05667878</v>
      </c>
      <c r="K73" s="0" t="n">
        <v>4083626.33497842</v>
      </c>
      <c r="L73" s="0" t="n">
        <v>6299163.16202793</v>
      </c>
      <c r="M73" s="0" t="n">
        <v>5946605.00392717</v>
      </c>
      <c r="N73" s="0" t="n">
        <v>6326376.45991816</v>
      </c>
      <c r="O73" s="0" t="n">
        <v>5972187.03507198</v>
      </c>
      <c r="P73" s="0" t="n">
        <v>701654.009446463</v>
      </c>
      <c r="Q73" s="0" t="n">
        <v>680604.389163069</v>
      </c>
    </row>
    <row r="74" customFormat="false" ht="12.8" hidden="false" customHeight="false" outlineLevel="0" collapsed="false">
      <c r="A74" s="0" t="n">
        <v>121</v>
      </c>
      <c r="B74" s="0" t="n">
        <v>37655398.1192974</v>
      </c>
      <c r="C74" s="0" t="n">
        <v>36102965.2823759</v>
      </c>
      <c r="D74" s="0" t="n">
        <v>37817652.9700497</v>
      </c>
      <c r="E74" s="0" t="n">
        <v>36255489.7124508</v>
      </c>
      <c r="F74" s="0" t="n">
        <v>26610561.5534095</v>
      </c>
      <c r="G74" s="0" t="n">
        <v>9492403.72896635</v>
      </c>
      <c r="H74" s="0" t="n">
        <v>26763086.5721503</v>
      </c>
      <c r="I74" s="0" t="n">
        <v>9492403.14030048</v>
      </c>
      <c r="J74" s="0" t="n">
        <v>4287739.86585402</v>
      </c>
      <c r="K74" s="0" t="n">
        <v>4159107.6698784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38265248.4177226</v>
      </c>
      <c r="C75" s="0" t="n">
        <v>36688891.0826131</v>
      </c>
      <c r="D75" s="0" t="n">
        <v>38429087.4525459</v>
      </c>
      <c r="E75" s="0" t="n">
        <v>36842904.5280089</v>
      </c>
      <c r="F75" s="0" t="n">
        <v>27032012.4902187</v>
      </c>
      <c r="G75" s="0" t="n">
        <v>9656878.59239434</v>
      </c>
      <c r="H75" s="0" t="n">
        <v>27186026.5324576</v>
      </c>
      <c r="I75" s="0" t="n">
        <v>9656877.99555134</v>
      </c>
      <c r="J75" s="0" t="n">
        <v>4428350.39139404</v>
      </c>
      <c r="K75" s="0" t="n">
        <v>4295499.87965222</v>
      </c>
      <c r="L75" s="0" t="n">
        <v>6364643.53598119</v>
      </c>
      <c r="M75" s="0" t="n">
        <v>6008876.23365831</v>
      </c>
      <c r="N75" s="0" t="n">
        <v>6391950.88445563</v>
      </c>
      <c r="O75" s="0" t="n">
        <v>6034546.68223458</v>
      </c>
      <c r="P75" s="0" t="n">
        <v>738058.398565674</v>
      </c>
      <c r="Q75" s="0" t="n">
        <v>715916.646608703</v>
      </c>
    </row>
    <row r="76" customFormat="false" ht="12.8" hidden="false" customHeight="false" outlineLevel="0" collapsed="false">
      <c r="A76" s="0" t="n">
        <v>123</v>
      </c>
      <c r="B76" s="0" t="n">
        <v>38004493.5343209</v>
      </c>
      <c r="C76" s="0" t="n">
        <v>36439794.1217998</v>
      </c>
      <c r="D76" s="0" t="n">
        <v>38164444.2050648</v>
      </c>
      <c r="E76" s="0" t="n">
        <v>36590153.8325261</v>
      </c>
      <c r="F76" s="0" t="n">
        <v>26801848.3891479</v>
      </c>
      <c r="G76" s="0" t="n">
        <v>9637945.73265191</v>
      </c>
      <c r="H76" s="0" t="n">
        <v>26952208.6960991</v>
      </c>
      <c r="I76" s="0" t="n">
        <v>9637945.13642703</v>
      </c>
      <c r="J76" s="0" t="n">
        <v>4482904.09929924</v>
      </c>
      <c r="K76" s="0" t="n">
        <v>4348416.97632026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38496410.4081599</v>
      </c>
      <c r="C77" s="0" t="n">
        <v>36911712.8757008</v>
      </c>
      <c r="D77" s="0" t="n">
        <v>38656381.6523697</v>
      </c>
      <c r="E77" s="0" t="n">
        <v>37062092.9472304</v>
      </c>
      <c r="F77" s="0" t="n">
        <v>27117357.5319646</v>
      </c>
      <c r="G77" s="0" t="n">
        <v>9794355.34373623</v>
      </c>
      <c r="H77" s="0" t="n">
        <v>27267738.2081608</v>
      </c>
      <c r="I77" s="0" t="n">
        <v>9794354.73906961</v>
      </c>
      <c r="J77" s="0" t="n">
        <v>4602596.66812932</v>
      </c>
      <c r="K77" s="0" t="n">
        <v>4464518.76808544</v>
      </c>
      <c r="L77" s="0" t="n">
        <v>6404719.85845473</v>
      </c>
      <c r="M77" s="0" t="n">
        <v>6047841.25052486</v>
      </c>
      <c r="N77" s="0" t="n">
        <v>6431382.99170467</v>
      </c>
      <c r="O77" s="0" t="n">
        <v>6072905.69114192</v>
      </c>
      <c r="P77" s="0" t="n">
        <v>767099.44468822</v>
      </c>
      <c r="Q77" s="0" t="n">
        <v>744086.461347573</v>
      </c>
    </row>
    <row r="78" customFormat="false" ht="12.8" hidden="false" customHeight="false" outlineLevel="0" collapsed="false">
      <c r="A78" s="0" t="n">
        <v>125</v>
      </c>
      <c r="B78" s="0" t="n">
        <v>38353392.9545156</v>
      </c>
      <c r="C78" s="0" t="n">
        <v>36775894.3380103</v>
      </c>
      <c r="D78" s="0" t="n">
        <v>38511369.5082842</v>
      </c>
      <c r="E78" s="0" t="n">
        <v>36924396.550436</v>
      </c>
      <c r="F78" s="0" t="n">
        <v>27022367.8585768</v>
      </c>
      <c r="G78" s="0" t="n">
        <v>9753526.47943356</v>
      </c>
      <c r="H78" s="0" t="n">
        <v>27170870.6711671</v>
      </c>
      <c r="I78" s="0" t="n">
        <v>9753525.87926884</v>
      </c>
      <c r="J78" s="0" t="n">
        <v>4692035.08268421</v>
      </c>
      <c r="K78" s="0" t="n">
        <v>4551274.03020369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39098508.0990986</v>
      </c>
      <c r="C79" s="0" t="n">
        <v>37490364.6267071</v>
      </c>
      <c r="D79" s="0" t="n">
        <v>39257775.2500488</v>
      </c>
      <c r="E79" s="0" t="n">
        <v>37640075.6225037</v>
      </c>
      <c r="F79" s="0" t="n">
        <v>27536291.7430456</v>
      </c>
      <c r="G79" s="0" t="n">
        <v>9954072.88366145</v>
      </c>
      <c r="H79" s="0" t="n">
        <v>27686003.3468889</v>
      </c>
      <c r="I79" s="0" t="n">
        <v>9954072.27561478</v>
      </c>
      <c r="J79" s="0" t="n">
        <v>4860319.37267901</v>
      </c>
      <c r="K79" s="0" t="n">
        <v>4714509.79149864</v>
      </c>
      <c r="L79" s="0" t="n">
        <v>6503001.6657123</v>
      </c>
      <c r="M79" s="0" t="n">
        <v>6141128.06140168</v>
      </c>
      <c r="N79" s="0" t="n">
        <v>6529546.16851311</v>
      </c>
      <c r="O79" s="0" t="n">
        <v>6166081.4086291</v>
      </c>
      <c r="P79" s="0" t="n">
        <v>810053.228779835</v>
      </c>
      <c r="Q79" s="0" t="n">
        <v>785751.63191644</v>
      </c>
    </row>
    <row r="80" customFormat="false" ht="12.8" hidden="false" customHeight="false" outlineLevel="0" collapsed="false">
      <c r="A80" s="0" t="n">
        <v>127</v>
      </c>
      <c r="B80" s="0" t="n">
        <v>38903858.5087178</v>
      </c>
      <c r="C80" s="0" t="n">
        <v>37303602.1044043</v>
      </c>
      <c r="D80" s="0" t="n">
        <v>39059791.1578971</v>
      </c>
      <c r="E80" s="0" t="n">
        <v>37450178.6694703</v>
      </c>
      <c r="F80" s="0" t="n">
        <v>27344344.2099017</v>
      </c>
      <c r="G80" s="0" t="n">
        <v>9959257.89450257</v>
      </c>
      <c r="H80" s="0" t="n">
        <v>27490921.3785104</v>
      </c>
      <c r="I80" s="0" t="n">
        <v>9959257.29095995</v>
      </c>
      <c r="J80" s="0" t="n">
        <v>4908795.11977459</v>
      </c>
      <c r="K80" s="0" t="n">
        <v>4761531.26618135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39481942.7843201</v>
      </c>
      <c r="C81" s="0" t="n">
        <v>37858331.1803392</v>
      </c>
      <c r="D81" s="0" t="n">
        <v>39636029.1556593</v>
      </c>
      <c r="E81" s="0" t="n">
        <v>38003173.7099361</v>
      </c>
      <c r="F81" s="0" t="n">
        <v>27732010.587012</v>
      </c>
      <c r="G81" s="0" t="n">
        <v>10126320.5933272</v>
      </c>
      <c r="H81" s="0" t="n">
        <v>27876853.7270804</v>
      </c>
      <c r="I81" s="0" t="n">
        <v>10126319.9828557</v>
      </c>
      <c r="J81" s="0" t="n">
        <v>5048303.54591819</v>
      </c>
      <c r="K81" s="0" t="n">
        <v>4896854.43954065</v>
      </c>
      <c r="L81" s="0" t="n">
        <v>6565673.81518682</v>
      </c>
      <c r="M81" s="0" t="n">
        <v>6200695.18080461</v>
      </c>
      <c r="N81" s="0" t="n">
        <v>6591355.11476073</v>
      </c>
      <c r="O81" s="0" t="n">
        <v>6224838.81574878</v>
      </c>
      <c r="P81" s="0" t="n">
        <v>841383.924319699</v>
      </c>
      <c r="Q81" s="0" t="n">
        <v>816142.406590108</v>
      </c>
    </row>
    <row r="82" customFormat="false" ht="12.8" hidden="false" customHeight="false" outlineLevel="0" collapsed="false">
      <c r="A82" s="0" t="n">
        <v>129</v>
      </c>
      <c r="B82" s="0" t="n">
        <v>39313850.6927541</v>
      </c>
      <c r="C82" s="0" t="n">
        <v>37697881.171628</v>
      </c>
      <c r="D82" s="0" t="n">
        <v>39466094.0958886</v>
      </c>
      <c r="E82" s="0" t="n">
        <v>37840991.5777472</v>
      </c>
      <c r="F82" s="0" t="n">
        <v>27578852.149139</v>
      </c>
      <c r="G82" s="0" t="n">
        <v>10119029.022489</v>
      </c>
      <c r="H82" s="0" t="n">
        <v>27721963.1611846</v>
      </c>
      <c r="I82" s="0" t="n">
        <v>10119028.4165626</v>
      </c>
      <c r="J82" s="0" t="n">
        <v>5127628.06973842</v>
      </c>
      <c r="K82" s="0" t="n">
        <v>4973799.22764627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39782144.0975637</v>
      </c>
      <c r="C83" s="0" t="n">
        <v>38149202.3978437</v>
      </c>
      <c r="D83" s="0" t="n">
        <v>39935607.070909</v>
      </c>
      <c r="E83" s="0" t="n">
        <v>38293459.2193468</v>
      </c>
      <c r="F83" s="0" t="n">
        <v>27971825.87195</v>
      </c>
      <c r="G83" s="0" t="n">
        <v>10177376.5258937</v>
      </c>
      <c r="H83" s="0" t="n">
        <v>28116083.3066881</v>
      </c>
      <c r="I83" s="0" t="n">
        <v>10177375.9126587</v>
      </c>
      <c r="J83" s="0" t="n">
        <v>5305722.08316716</v>
      </c>
      <c r="K83" s="0" t="n">
        <v>5146550.42067214</v>
      </c>
      <c r="L83" s="0" t="n">
        <v>6620875.68090744</v>
      </c>
      <c r="M83" s="0" t="n">
        <v>6255026.09651078</v>
      </c>
      <c r="N83" s="0" t="n">
        <v>6646453.13152855</v>
      </c>
      <c r="O83" s="0" t="n">
        <v>6279072.81269503</v>
      </c>
      <c r="P83" s="0" t="n">
        <v>884287.013861193</v>
      </c>
      <c r="Q83" s="0" t="n">
        <v>857758.403445357</v>
      </c>
    </row>
    <row r="84" customFormat="false" ht="12.8" hidden="false" customHeight="false" outlineLevel="0" collapsed="false">
      <c r="A84" s="0" t="n">
        <v>131</v>
      </c>
      <c r="B84" s="0" t="n">
        <v>39519504.4981034</v>
      </c>
      <c r="C84" s="0" t="n">
        <v>37899061.4537066</v>
      </c>
      <c r="D84" s="0" t="n">
        <v>39669712.6889949</v>
      </c>
      <c r="E84" s="0" t="n">
        <v>38040259.2604582</v>
      </c>
      <c r="F84" s="0" t="n">
        <v>27805952.0914705</v>
      </c>
      <c r="G84" s="0" t="n">
        <v>10093109.3622361</v>
      </c>
      <c r="H84" s="0" t="n">
        <v>27947150.5244989</v>
      </c>
      <c r="I84" s="0" t="n">
        <v>10093108.7359594</v>
      </c>
      <c r="J84" s="0" t="n">
        <v>5338917.51830985</v>
      </c>
      <c r="K84" s="0" t="n">
        <v>5178749.99276056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40093132.4606581</v>
      </c>
      <c r="C85" s="0" t="n">
        <v>38448920.8781518</v>
      </c>
      <c r="D85" s="0" t="n">
        <v>40244183.0048791</v>
      </c>
      <c r="E85" s="0" t="n">
        <v>38590910.5672818</v>
      </c>
      <c r="F85" s="0" t="n">
        <v>28120147.9285935</v>
      </c>
      <c r="G85" s="0" t="n">
        <v>10328772.9495582</v>
      </c>
      <c r="H85" s="0" t="n">
        <v>28262138.2522314</v>
      </c>
      <c r="I85" s="0" t="n">
        <v>10328772.3150504</v>
      </c>
      <c r="J85" s="0" t="n">
        <v>5441768.84478216</v>
      </c>
      <c r="K85" s="0" t="n">
        <v>5278515.77943869</v>
      </c>
      <c r="L85" s="0" t="n">
        <v>6675240.80056206</v>
      </c>
      <c r="M85" s="0" t="n">
        <v>6308046.28885663</v>
      </c>
      <c r="N85" s="0" t="n">
        <v>6700416.27735817</v>
      </c>
      <c r="O85" s="0" t="n">
        <v>6331715.12777463</v>
      </c>
      <c r="P85" s="0" t="n">
        <v>906961.47413036</v>
      </c>
      <c r="Q85" s="0" t="n">
        <v>879752.629906449</v>
      </c>
    </row>
    <row r="86" customFormat="false" ht="12.8" hidden="false" customHeight="false" outlineLevel="0" collapsed="false">
      <c r="A86" s="0" t="n">
        <v>133</v>
      </c>
      <c r="B86" s="0" t="n">
        <v>40057588.2558682</v>
      </c>
      <c r="C86" s="0" t="n">
        <v>38416569.4518405</v>
      </c>
      <c r="D86" s="0" t="n">
        <v>40207266.3060963</v>
      </c>
      <c r="E86" s="0" t="n">
        <v>38557268.7736441</v>
      </c>
      <c r="F86" s="0" t="n">
        <v>28091904.8344315</v>
      </c>
      <c r="G86" s="0" t="n">
        <v>10324664.6174089</v>
      </c>
      <c r="H86" s="0" t="n">
        <v>28232604.786019</v>
      </c>
      <c r="I86" s="0" t="n">
        <v>10324663.9876252</v>
      </c>
      <c r="J86" s="0" t="n">
        <v>5489255.82575811</v>
      </c>
      <c r="K86" s="0" t="n">
        <v>5324578.15098537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40523024.7676063</v>
      </c>
      <c r="C87" s="0" t="n">
        <v>38864806.5694429</v>
      </c>
      <c r="D87" s="0" t="n">
        <v>40672773.9482526</v>
      </c>
      <c r="E87" s="0" t="n">
        <v>39005573.4585649</v>
      </c>
      <c r="F87" s="0" t="n">
        <v>28449289.3343258</v>
      </c>
      <c r="G87" s="0" t="n">
        <v>10415517.235117</v>
      </c>
      <c r="H87" s="0" t="n">
        <v>28590056.7114756</v>
      </c>
      <c r="I87" s="0" t="n">
        <v>10415516.7470893</v>
      </c>
      <c r="J87" s="0" t="n">
        <v>5650364.12857039</v>
      </c>
      <c r="K87" s="0" t="n">
        <v>5480853.20471327</v>
      </c>
      <c r="L87" s="0" t="n">
        <v>6746585.09669335</v>
      </c>
      <c r="M87" s="0" t="n">
        <v>6376200.04909055</v>
      </c>
      <c r="N87" s="0" t="n">
        <v>6771543.7649774</v>
      </c>
      <c r="O87" s="0" t="n">
        <v>6399665.10774501</v>
      </c>
      <c r="P87" s="0" t="n">
        <v>941727.354761731</v>
      </c>
      <c r="Q87" s="0" t="n">
        <v>913475.534118879</v>
      </c>
    </row>
    <row r="88" customFormat="false" ht="12.8" hidden="false" customHeight="false" outlineLevel="0" collapsed="false">
      <c r="A88" s="0" t="n">
        <v>135</v>
      </c>
      <c r="B88" s="0" t="n">
        <v>40447051.3141868</v>
      </c>
      <c r="C88" s="0" t="n">
        <v>38792674.336081</v>
      </c>
      <c r="D88" s="0" t="n">
        <v>40594907.0407145</v>
      </c>
      <c r="E88" s="0" t="n">
        <v>38931661.3586329</v>
      </c>
      <c r="F88" s="0" t="n">
        <v>28385804.2597263</v>
      </c>
      <c r="G88" s="0" t="n">
        <v>10406870.0763547</v>
      </c>
      <c r="H88" s="0" t="n">
        <v>28524791.7752817</v>
      </c>
      <c r="I88" s="0" t="n">
        <v>10406869.5833512</v>
      </c>
      <c r="J88" s="0" t="n">
        <v>5733830.91193024</v>
      </c>
      <c r="K88" s="0" t="n">
        <v>5561815.98457233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41099504.551199</v>
      </c>
      <c r="C89" s="0" t="n">
        <v>39420103.6527275</v>
      </c>
      <c r="D89" s="0" t="n">
        <v>41248663.8537004</v>
      </c>
      <c r="E89" s="0" t="n">
        <v>39560316.5346275</v>
      </c>
      <c r="F89" s="0" t="n">
        <v>28870797.2749334</v>
      </c>
      <c r="G89" s="0" t="n">
        <v>10549306.3777942</v>
      </c>
      <c r="H89" s="0" t="n">
        <v>29011010.6241994</v>
      </c>
      <c r="I89" s="0" t="n">
        <v>10549305.9104281</v>
      </c>
      <c r="J89" s="0" t="n">
        <v>5972004.69511599</v>
      </c>
      <c r="K89" s="0" t="n">
        <v>5792844.55426251</v>
      </c>
      <c r="L89" s="0" t="n">
        <v>6839677.68645814</v>
      </c>
      <c r="M89" s="0" t="n">
        <v>6464244.17785124</v>
      </c>
      <c r="N89" s="0" t="n">
        <v>6864538.12651131</v>
      </c>
      <c r="O89" s="0" t="n">
        <v>6487616.92091708</v>
      </c>
      <c r="P89" s="0" t="n">
        <v>995334.115852664</v>
      </c>
      <c r="Q89" s="0" t="n">
        <v>965474.092377084</v>
      </c>
    </row>
    <row r="90" customFormat="false" ht="12.8" hidden="false" customHeight="false" outlineLevel="0" collapsed="false">
      <c r="A90" s="0" t="n">
        <v>137</v>
      </c>
      <c r="B90" s="0" t="n">
        <v>40876637.7772073</v>
      </c>
      <c r="C90" s="0" t="n">
        <v>39207663.5544437</v>
      </c>
      <c r="D90" s="0" t="n">
        <v>41020780.1276895</v>
      </c>
      <c r="E90" s="0" t="n">
        <v>39343160.3506109</v>
      </c>
      <c r="F90" s="0" t="n">
        <v>28699428.6664335</v>
      </c>
      <c r="G90" s="0" t="n">
        <v>10508234.8880103</v>
      </c>
      <c r="H90" s="0" t="n">
        <v>28834925.9264871</v>
      </c>
      <c r="I90" s="0" t="n">
        <v>10508234.4241238</v>
      </c>
      <c r="J90" s="0" t="n">
        <v>5975604.94145001</v>
      </c>
      <c r="K90" s="0" t="n">
        <v>5796336.79320651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41527410.304695</v>
      </c>
      <c r="C91" s="0" t="n">
        <v>39832126.786342</v>
      </c>
      <c r="D91" s="0" t="n">
        <v>41672170.8575909</v>
      </c>
      <c r="E91" s="0" t="n">
        <v>39968204.6374573</v>
      </c>
      <c r="F91" s="0" t="n">
        <v>29195822.2205512</v>
      </c>
      <c r="G91" s="0" t="n">
        <v>10636304.5657908</v>
      </c>
      <c r="H91" s="0" t="n">
        <v>29331900.5507629</v>
      </c>
      <c r="I91" s="0" t="n">
        <v>10636304.0866944</v>
      </c>
      <c r="J91" s="0" t="n">
        <v>6132579.83408166</v>
      </c>
      <c r="K91" s="0" t="n">
        <v>5948602.43905921</v>
      </c>
      <c r="L91" s="0" t="n">
        <v>6911791.157665</v>
      </c>
      <c r="M91" s="0" t="n">
        <v>6533116.60424136</v>
      </c>
      <c r="N91" s="0" t="n">
        <v>6935918.43623155</v>
      </c>
      <c r="O91" s="0" t="n">
        <v>6555799.90781954</v>
      </c>
      <c r="P91" s="0" t="n">
        <v>1022096.63901361</v>
      </c>
      <c r="Q91" s="0" t="n">
        <v>991433.739843201</v>
      </c>
    </row>
    <row r="92" customFormat="false" ht="12.8" hidden="false" customHeight="false" outlineLevel="0" collapsed="false">
      <c r="A92" s="0" t="n">
        <v>139</v>
      </c>
      <c r="B92" s="0" t="n">
        <v>41306332.1435647</v>
      </c>
      <c r="C92" s="0" t="n">
        <v>39620946.6794406</v>
      </c>
      <c r="D92" s="0" t="n">
        <v>41447872.9214941</v>
      </c>
      <c r="E92" s="0" t="n">
        <v>39753996.1292928</v>
      </c>
      <c r="F92" s="0" t="n">
        <v>29050756.2418285</v>
      </c>
      <c r="G92" s="0" t="n">
        <v>10570190.4376121</v>
      </c>
      <c r="H92" s="0" t="n">
        <v>29183806.1672281</v>
      </c>
      <c r="I92" s="0" t="n">
        <v>10570189.9620646</v>
      </c>
      <c r="J92" s="0" t="n">
        <v>6191582.21281024</v>
      </c>
      <c r="K92" s="0" t="n">
        <v>6005834.74642593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42041287.3734953</v>
      </c>
      <c r="C93" s="0" t="n">
        <v>40327465.7377383</v>
      </c>
      <c r="D93" s="0" t="n">
        <v>42182133.2728496</v>
      </c>
      <c r="E93" s="0" t="n">
        <v>40459858.3100454</v>
      </c>
      <c r="F93" s="0" t="n">
        <v>29616056.9961113</v>
      </c>
      <c r="G93" s="0" t="n">
        <v>10711408.741627</v>
      </c>
      <c r="H93" s="0" t="n">
        <v>29748450.049401</v>
      </c>
      <c r="I93" s="0" t="n">
        <v>10711408.2606444</v>
      </c>
      <c r="J93" s="0" t="n">
        <v>6424877.79882078</v>
      </c>
      <c r="K93" s="0" t="n">
        <v>6232131.46485616</v>
      </c>
      <c r="L93" s="0" t="n">
        <v>6990729.48293009</v>
      </c>
      <c r="M93" s="0" t="n">
        <v>6606411.21425917</v>
      </c>
      <c r="N93" s="0" t="n">
        <v>7014203.34326823</v>
      </c>
      <c r="O93" s="0" t="n">
        <v>6628480.31911916</v>
      </c>
      <c r="P93" s="0" t="n">
        <v>1070812.96647013</v>
      </c>
      <c r="Q93" s="0" t="n">
        <v>1038688.57747603</v>
      </c>
    </row>
    <row r="94" customFormat="false" ht="12.8" hidden="false" customHeight="false" outlineLevel="0" collapsed="false">
      <c r="A94" s="0" t="n">
        <v>141</v>
      </c>
      <c r="B94" s="0" t="n">
        <v>41842812.1742903</v>
      </c>
      <c r="C94" s="0" t="n">
        <v>40137870.5466883</v>
      </c>
      <c r="D94" s="0" t="n">
        <v>41982396.5709055</v>
      </c>
      <c r="E94" s="0" t="n">
        <v>40269077.325578</v>
      </c>
      <c r="F94" s="0" t="n">
        <v>29473635.7415751</v>
      </c>
      <c r="G94" s="0" t="n">
        <v>10664234.8051132</v>
      </c>
      <c r="H94" s="0" t="n">
        <v>29604842.9608563</v>
      </c>
      <c r="I94" s="0" t="n">
        <v>10664234.3647217</v>
      </c>
      <c r="J94" s="0" t="n">
        <v>6391736.38748448</v>
      </c>
      <c r="K94" s="0" t="n">
        <v>6199984.29585994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42342644.1864578</v>
      </c>
      <c r="C95" s="0" t="n">
        <v>40619385.7701998</v>
      </c>
      <c r="D95" s="0" t="n">
        <v>42480822.0495123</v>
      </c>
      <c r="E95" s="0" t="n">
        <v>40749270.3788989</v>
      </c>
      <c r="F95" s="0" t="n">
        <v>29872697.8377189</v>
      </c>
      <c r="G95" s="0" t="n">
        <v>10746687.9324809</v>
      </c>
      <c r="H95" s="0" t="n">
        <v>30002582.8917486</v>
      </c>
      <c r="I95" s="0" t="n">
        <v>10746687.4871503</v>
      </c>
      <c r="J95" s="0" t="n">
        <v>6540600.42503179</v>
      </c>
      <c r="K95" s="0" t="n">
        <v>6344382.41228084</v>
      </c>
      <c r="L95" s="0" t="n">
        <v>7048890.41353081</v>
      </c>
      <c r="M95" s="0" t="n">
        <v>6664727.8888053</v>
      </c>
      <c r="N95" s="0" t="n">
        <v>7071919.59947037</v>
      </c>
      <c r="O95" s="0" t="n">
        <v>6686379.0132835</v>
      </c>
      <c r="P95" s="0" t="n">
        <v>1090100.07083863</v>
      </c>
      <c r="Q95" s="0" t="n">
        <v>1057397.06871347</v>
      </c>
    </row>
    <row r="96" customFormat="false" ht="12.8" hidden="false" customHeight="false" outlineLevel="0" collapsed="false">
      <c r="A96" s="0" t="n">
        <v>143</v>
      </c>
      <c r="B96" s="0" t="n">
        <v>42123485.1252102</v>
      </c>
      <c r="C96" s="0" t="n">
        <v>40410597.2672961</v>
      </c>
      <c r="D96" s="0" t="n">
        <v>42259513.9173649</v>
      </c>
      <c r="E96" s="0" t="n">
        <v>40538463.543455</v>
      </c>
      <c r="F96" s="0" t="n">
        <v>29660490.0441881</v>
      </c>
      <c r="G96" s="0" t="n">
        <v>10750107.2231079</v>
      </c>
      <c r="H96" s="0" t="n">
        <v>29788356.7530892</v>
      </c>
      <c r="I96" s="0" t="n">
        <v>10750106.7903658</v>
      </c>
      <c r="J96" s="0" t="n">
        <v>6608825.42203723</v>
      </c>
      <c r="K96" s="0" t="n">
        <v>6410560.65937611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42768995.9896759</v>
      </c>
      <c r="C97" s="0" t="n">
        <v>41029484.031154</v>
      </c>
      <c r="D97" s="0" t="n">
        <v>42904902.1306096</v>
      </c>
      <c r="E97" s="0" t="n">
        <v>41157235.1101052</v>
      </c>
      <c r="F97" s="0" t="n">
        <v>30084047.1874658</v>
      </c>
      <c r="G97" s="0" t="n">
        <v>10945436.8436882</v>
      </c>
      <c r="H97" s="0" t="n">
        <v>30211798.7043157</v>
      </c>
      <c r="I97" s="0" t="n">
        <v>10945436.4057895</v>
      </c>
      <c r="J97" s="0" t="n">
        <v>6728655.42904179</v>
      </c>
      <c r="K97" s="0" t="n">
        <v>6526795.76617054</v>
      </c>
      <c r="L97" s="0" t="n">
        <v>7111690.05131211</v>
      </c>
      <c r="M97" s="0" t="n">
        <v>6722186.10640145</v>
      </c>
      <c r="N97" s="0" t="n">
        <v>7134340.95183537</v>
      </c>
      <c r="O97" s="0" t="n">
        <v>6743481.65888872</v>
      </c>
      <c r="P97" s="0" t="n">
        <v>1121442.57150697</v>
      </c>
      <c r="Q97" s="0" t="n">
        <v>1087799.29436176</v>
      </c>
    </row>
    <row r="98" customFormat="false" ht="12.8" hidden="false" customHeight="false" outlineLevel="0" collapsed="false">
      <c r="A98" s="0" t="n">
        <v>145</v>
      </c>
      <c r="B98" s="0" t="n">
        <v>42467956.6391329</v>
      </c>
      <c r="C98" s="0" t="n">
        <v>40741705.2978427</v>
      </c>
      <c r="D98" s="0" t="n">
        <v>42601368.9858682</v>
      </c>
      <c r="E98" s="0" t="n">
        <v>40867112.5247384</v>
      </c>
      <c r="F98" s="0" t="n">
        <v>29903689.4843576</v>
      </c>
      <c r="G98" s="0" t="n">
        <v>10838015.813485</v>
      </c>
      <c r="H98" s="0" t="n">
        <v>30029097.1332596</v>
      </c>
      <c r="I98" s="0" t="n">
        <v>10838015.3914787</v>
      </c>
      <c r="J98" s="0" t="n">
        <v>6792371.24373725</v>
      </c>
      <c r="K98" s="0" t="n">
        <v>6588600.10642514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43186475.4022435</v>
      </c>
      <c r="C99" s="0" t="n">
        <v>41431967.8507087</v>
      </c>
      <c r="D99" s="0" t="n">
        <v>43318468.992571</v>
      </c>
      <c r="E99" s="0" t="n">
        <v>41556041.4415794</v>
      </c>
      <c r="F99" s="0" t="n">
        <v>30434278.579313</v>
      </c>
      <c r="G99" s="0" t="n">
        <v>10997689.2713958</v>
      </c>
      <c r="H99" s="0" t="n">
        <v>30558352.5967709</v>
      </c>
      <c r="I99" s="0" t="n">
        <v>10997688.8448085</v>
      </c>
      <c r="J99" s="0" t="n">
        <v>7020826.15685581</v>
      </c>
      <c r="K99" s="0" t="n">
        <v>6810201.37215013</v>
      </c>
      <c r="L99" s="0" t="n">
        <v>7181151.85732752</v>
      </c>
      <c r="M99" s="0" t="n">
        <v>6788632.29687133</v>
      </c>
      <c r="N99" s="0" t="n">
        <v>7203150.72095706</v>
      </c>
      <c r="O99" s="0" t="n">
        <v>6809314.962014</v>
      </c>
      <c r="P99" s="0" t="n">
        <v>1170137.6928093</v>
      </c>
      <c r="Q99" s="0" t="n">
        <v>1135033.56202502</v>
      </c>
    </row>
    <row r="100" customFormat="false" ht="12.8" hidden="false" customHeight="false" outlineLevel="0" collapsed="false">
      <c r="A100" s="0" t="n">
        <v>147</v>
      </c>
      <c r="B100" s="0" t="n">
        <v>42936026.1296487</v>
      </c>
      <c r="C100" s="0" t="n">
        <v>41190866.3970605</v>
      </c>
      <c r="D100" s="0" t="n">
        <v>43065640.5329766</v>
      </c>
      <c r="E100" s="0" t="n">
        <v>41312703.4403368</v>
      </c>
      <c r="F100" s="0" t="n">
        <v>30276337.423026</v>
      </c>
      <c r="G100" s="0" t="n">
        <v>10914528.9740345</v>
      </c>
      <c r="H100" s="0" t="n">
        <v>30398174.8897296</v>
      </c>
      <c r="I100" s="0" t="n">
        <v>10914528.5506072</v>
      </c>
      <c r="J100" s="0" t="n">
        <v>7074246.69722994</v>
      </c>
      <c r="K100" s="0" t="n">
        <v>6862019.29631304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43591418.2161485</v>
      </c>
      <c r="C101" s="0" t="n">
        <v>41820515.4832993</v>
      </c>
      <c r="D101" s="0" t="n">
        <v>43721856.5993246</v>
      </c>
      <c r="E101" s="0" t="n">
        <v>41943125.9814441</v>
      </c>
      <c r="F101" s="0" t="n">
        <v>30766399.8616622</v>
      </c>
      <c r="G101" s="0" t="n">
        <v>11054115.6216371</v>
      </c>
      <c r="H101" s="0" t="n">
        <v>30889010.7890848</v>
      </c>
      <c r="I101" s="0" t="n">
        <v>11054115.1923593</v>
      </c>
      <c r="J101" s="0" t="n">
        <v>7288167.15005898</v>
      </c>
      <c r="K101" s="0" t="n">
        <v>7069522.13555721</v>
      </c>
      <c r="L101" s="0" t="n">
        <v>7248823.64976749</v>
      </c>
      <c r="M101" s="0" t="n">
        <v>6853243.82034225</v>
      </c>
      <c r="N101" s="0" t="n">
        <v>7270563.09979317</v>
      </c>
      <c r="O101" s="0" t="n">
        <v>6873682.98730396</v>
      </c>
      <c r="P101" s="0" t="n">
        <v>1214694.52500983</v>
      </c>
      <c r="Q101" s="0" t="n">
        <v>1178253.68925954</v>
      </c>
    </row>
    <row r="102" customFormat="false" ht="12.8" hidden="false" customHeight="false" outlineLevel="0" collapsed="false">
      <c r="A102" s="0" t="n">
        <v>149</v>
      </c>
      <c r="B102" s="0" t="n">
        <v>43371695.4585951</v>
      </c>
      <c r="C102" s="0" t="n">
        <v>41610838.0199575</v>
      </c>
      <c r="D102" s="0" t="n">
        <v>43499127.0640848</v>
      </c>
      <c r="E102" s="0" t="n">
        <v>41730622.1897429</v>
      </c>
      <c r="F102" s="0" t="n">
        <v>30669723.2174357</v>
      </c>
      <c r="G102" s="0" t="n">
        <v>10941114.8025218</v>
      </c>
      <c r="H102" s="0" t="n">
        <v>30789507.8147698</v>
      </c>
      <c r="I102" s="0" t="n">
        <v>10941114.3749731</v>
      </c>
      <c r="J102" s="0" t="n">
        <v>7356284.68920178</v>
      </c>
      <c r="K102" s="0" t="n">
        <v>7135596.14852572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43962526.6203412</v>
      </c>
      <c r="C103" s="0" t="n">
        <v>42177634.7180593</v>
      </c>
      <c r="D103" s="0" t="n">
        <v>44089602.404157</v>
      </c>
      <c r="E103" s="0" t="n">
        <v>42297084.5233889</v>
      </c>
      <c r="F103" s="0" t="n">
        <v>31049787.1689027</v>
      </c>
      <c r="G103" s="0" t="n">
        <v>11127847.5491565</v>
      </c>
      <c r="H103" s="0" t="n">
        <v>31169237.4071135</v>
      </c>
      <c r="I103" s="0" t="n">
        <v>11127847.1162754</v>
      </c>
      <c r="J103" s="0" t="n">
        <v>7513968.30347152</v>
      </c>
      <c r="K103" s="0" t="n">
        <v>7288549.25436738</v>
      </c>
      <c r="L103" s="0" t="n">
        <v>7309808.12045088</v>
      </c>
      <c r="M103" s="0" t="n">
        <v>6911078.84556933</v>
      </c>
      <c r="N103" s="0" t="n">
        <v>7330987.16394905</v>
      </c>
      <c r="O103" s="0" t="n">
        <v>6930994.78019323</v>
      </c>
      <c r="P103" s="0" t="n">
        <v>1252328.05057859</v>
      </c>
      <c r="Q103" s="0" t="n">
        <v>1214758.20906123</v>
      </c>
    </row>
    <row r="104" customFormat="false" ht="12.8" hidden="false" customHeight="false" outlineLevel="0" collapsed="false">
      <c r="A104" s="0" t="n">
        <v>151</v>
      </c>
      <c r="B104" s="0" t="n">
        <v>43855851.1175073</v>
      </c>
      <c r="C104" s="0" t="n">
        <v>42076008.5540189</v>
      </c>
      <c r="D104" s="0" t="n">
        <v>43981427.6601782</v>
      </c>
      <c r="E104" s="0" t="n">
        <v>42194049.1961444</v>
      </c>
      <c r="F104" s="0" t="n">
        <v>31001845.0254319</v>
      </c>
      <c r="G104" s="0" t="n">
        <v>11074163.528587</v>
      </c>
      <c r="H104" s="0" t="n">
        <v>31119886.0972319</v>
      </c>
      <c r="I104" s="0" t="n">
        <v>11074163.0989125</v>
      </c>
      <c r="J104" s="0" t="n">
        <v>7552651.10656554</v>
      </c>
      <c r="K104" s="0" t="n">
        <v>7326071.57336857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44717837.3115818</v>
      </c>
      <c r="C105" s="0" t="n">
        <v>42902883.0818142</v>
      </c>
      <c r="D105" s="0" t="n">
        <v>44844155.1955205</v>
      </c>
      <c r="E105" s="0" t="n">
        <v>43021619.5513141</v>
      </c>
      <c r="F105" s="0" t="n">
        <v>31689037.5570718</v>
      </c>
      <c r="G105" s="0" t="n">
        <v>11213845.5247424</v>
      </c>
      <c r="H105" s="0" t="n">
        <v>31807774.4613165</v>
      </c>
      <c r="I105" s="0" t="n">
        <v>11213845.0899976</v>
      </c>
      <c r="J105" s="0" t="n">
        <v>7816021.87614285</v>
      </c>
      <c r="K105" s="0" t="n">
        <v>7581541.21985856</v>
      </c>
      <c r="L105" s="0" t="n">
        <v>7435180.22583022</v>
      </c>
      <c r="M105" s="0" t="n">
        <v>7030354.30246188</v>
      </c>
      <c r="N105" s="0" t="n">
        <v>7456232.79134439</v>
      </c>
      <c r="O105" s="0" t="n">
        <v>7050151.38844042</v>
      </c>
      <c r="P105" s="0" t="n">
        <v>1302670.31269047</v>
      </c>
      <c r="Q105" s="0" t="n">
        <v>1263590.20330976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2971285.00441275</v>
      </c>
      <c r="C24" s="0" t="n">
        <v>1700619.40791516</v>
      </c>
      <c r="D24" s="0" t="n">
        <v>877622.456522122</v>
      </c>
      <c r="E24" s="0" t="n">
        <v>299748.114825962</v>
      </c>
      <c r="F24" s="0" t="n">
        <v>0</v>
      </c>
      <c r="G24" s="0" t="n">
        <v>8618.0821346714</v>
      </c>
      <c r="H24" s="0" t="n">
        <v>45868.3354698452</v>
      </c>
      <c r="I24" s="0" t="n">
        <v>31625.6786097206</v>
      </c>
      <c r="J24" s="0" t="n">
        <v>6775.02252198308</v>
      </c>
    </row>
    <row r="25" customFormat="false" ht="12.8" hidden="false" customHeight="false" outlineLevel="0" collapsed="false">
      <c r="A25" s="0" t="n">
        <v>72</v>
      </c>
      <c r="B25" s="0" t="n">
        <v>2972440.50367332</v>
      </c>
      <c r="C25" s="0" t="n">
        <v>1672515.00046571</v>
      </c>
      <c r="D25" s="0" t="n">
        <v>913011.967726373</v>
      </c>
      <c r="E25" s="0" t="n">
        <v>293596.200097899</v>
      </c>
      <c r="F25" s="0" t="n">
        <v>0</v>
      </c>
      <c r="G25" s="0" t="n">
        <v>6237.06243110046</v>
      </c>
      <c r="H25" s="0" t="n">
        <v>58566.1439214445</v>
      </c>
      <c r="I25" s="0" t="n">
        <v>21238.3930318871</v>
      </c>
      <c r="J25" s="0" t="n">
        <v>7429.69151496795</v>
      </c>
    </row>
    <row r="26" customFormat="false" ht="12.8" hidden="false" customHeight="false" outlineLevel="0" collapsed="false">
      <c r="A26" s="0" t="n">
        <v>73</v>
      </c>
      <c r="B26" s="0" t="n">
        <v>3513761.88108789</v>
      </c>
      <c r="C26" s="0" t="n">
        <v>1571683.40588526</v>
      </c>
      <c r="D26" s="0" t="n">
        <v>931548.504469218</v>
      </c>
      <c r="E26" s="0" t="n">
        <v>285204.35950472</v>
      </c>
      <c r="F26" s="0" t="n">
        <v>620969.846090271</v>
      </c>
      <c r="G26" s="0" t="n">
        <v>7219.90365486595</v>
      </c>
      <c r="H26" s="0" t="n">
        <v>64151.2750391087</v>
      </c>
      <c r="I26" s="0" t="n">
        <v>24375.2590202266</v>
      </c>
      <c r="J26" s="0" t="n">
        <v>8871.15566300946</v>
      </c>
    </row>
    <row r="27" customFormat="false" ht="12.8" hidden="false" customHeight="false" outlineLevel="0" collapsed="false">
      <c r="A27" s="0" t="n">
        <v>74</v>
      </c>
      <c r="B27" s="0" t="n">
        <v>2958665.41361339</v>
      </c>
      <c r="C27" s="0" t="n">
        <v>1663837.93125657</v>
      </c>
      <c r="D27" s="0" t="n">
        <v>907690.369334591</v>
      </c>
      <c r="E27" s="0" t="n">
        <v>285570.583683825</v>
      </c>
      <c r="F27" s="0" t="n">
        <v>0</v>
      </c>
      <c r="G27" s="0" t="n">
        <v>7064.76218149561</v>
      </c>
      <c r="H27" s="0" t="n">
        <v>53493.3021397685</v>
      </c>
      <c r="I27" s="0" t="n">
        <v>34761.4710235569</v>
      </c>
      <c r="J27" s="0" t="n">
        <v>6285.94683469909</v>
      </c>
    </row>
    <row r="28" customFormat="false" ht="12.8" hidden="false" customHeight="false" outlineLevel="0" collapsed="false">
      <c r="A28" s="0" t="n">
        <v>75</v>
      </c>
      <c r="B28" s="0" t="n">
        <v>2653803.96862499</v>
      </c>
      <c r="C28" s="0" t="n">
        <v>1410227.86115142</v>
      </c>
      <c r="D28" s="0" t="n">
        <v>892213.644297519</v>
      </c>
      <c r="E28" s="0" t="n">
        <v>261316.286691519</v>
      </c>
      <c r="F28" s="0" t="n">
        <v>0</v>
      </c>
      <c r="G28" s="0" t="n">
        <v>7066.63458785417</v>
      </c>
      <c r="H28" s="0" t="n">
        <v>47811.862658576</v>
      </c>
      <c r="I28" s="0" t="n">
        <v>27596.4104505678</v>
      </c>
      <c r="J28" s="0" t="n">
        <v>7014.34773755579</v>
      </c>
    </row>
    <row r="29" customFormat="false" ht="12.8" hidden="false" customHeight="false" outlineLevel="0" collapsed="false">
      <c r="A29" s="0" t="n">
        <v>76</v>
      </c>
      <c r="B29" s="0" t="n">
        <v>3253053.74852943</v>
      </c>
      <c r="C29" s="0" t="n">
        <v>1808150.49279595</v>
      </c>
      <c r="D29" s="0" t="n">
        <v>1018590.90236465</v>
      </c>
      <c r="E29" s="0" t="n">
        <v>306990.243126819</v>
      </c>
      <c r="F29" s="0" t="n">
        <v>0</v>
      </c>
      <c r="G29" s="0" t="n">
        <v>7226.76086074376</v>
      </c>
      <c r="H29" s="0" t="n">
        <v>73388.3721657661</v>
      </c>
      <c r="I29" s="0" t="n">
        <v>29763.8048096109</v>
      </c>
      <c r="J29" s="0" t="n">
        <v>8873.32319474555</v>
      </c>
    </row>
    <row r="30" customFormat="false" ht="12.8" hidden="false" customHeight="false" outlineLevel="0" collapsed="false">
      <c r="A30" s="0" t="n">
        <v>77</v>
      </c>
      <c r="B30" s="0" t="n">
        <v>3606396.54424728</v>
      </c>
      <c r="C30" s="0" t="n">
        <v>1677790.36222544</v>
      </c>
      <c r="D30" s="0" t="n">
        <v>906856.436241103</v>
      </c>
      <c r="E30" s="0" t="n">
        <v>283105.922624444</v>
      </c>
      <c r="F30" s="0" t="n">
        <v>636489.398169543</v>
      </c>
      <c r="G30" s="0" t="n">
        <v>10428.2363768762</v>
      </c>
      <c r="H30" s="0" t="n">
        <v>49361.5888985339</v>
      </c>
      <c r="I30" s="0" t="n">
        <v>35561.4089499866</v>
      </c>
      <c r="J30" s="0" t="n">
        <v>6360.90721043088</v>
      </c>
    </row>
    <row r="31" customFormat="false" ht="12.8" hidden="false" customHeight="false" outlineLevel="0" collapsed="false">
      <c r="A31" s="0" t="n">
        <v>78</v>
      </c>
      <c r="B31" s="0" t="n">
        <v>3506996.90662762</v>
      </c>
      <c r="C31" s="0" t="n">
        <v>2045011.9239477</v>
      </c>
      <c r="D31" s="0" t="n">
        <v>1015824.31921478</v>
      </c>
      <c r="E31" s="0" t="n">
        <v>327383.564114626</v>
      </c>
      <c r="F31" s="0" t="n">
        <v>0</v>
      </c>
      <c r="G31" s="0" t="n">
        <v>8220.4719365737</v>
      </c>
      <c r="H31" s="0" t="n">
        <v>60454.4710200864</v>
      </c>
      <c r="I31" s="0" t="n">
        <v>42528.3907607558</v>
      </c>
      <c r="J31" s="0" t="n">
        <v>7618.09632399258</v>
      </c>
    </row>
    <row r="32" customFormat="false" ht="12.8" hidden="false" customHeight="false" outlineLevel="0" collapsed="false">
      <c r="A32" s="0" t="n">
        <v>79</v>
      </c>
      <c r="B32" s="0" t="n">
        <v>3218511.25767329</v>
      </c>
      <c r="C32" s="0" t="n">
        <v>1792391.47655837</v>
      </c>
      <c r="D32" s="0" t="n">
        <v>1000907.39750466</v>
      </c>
      <c r="E32" s="0" t="n">
        <v>303990.120260443</v>
      </c>
      <c r="F32" s="0" t="n">
        <v>0</v>
      </c>
      <c r="G32" s="0" t="n">
        <v>7578.83573764518</v>
      </c>
      <c r="H32" s="0" t="n">
        <v>67937.5608552431</v>
      </c>
      <c r="I32" s="0" t="n">
        <v>36035.2147223307</v>
      </c>
      <c r="J32" s="0" t="n">
        <v>9142.27339465658</v>
      </c>
    </row>
    <row r="33" customFormat="false" ht="12.8" hidden="false" customHeight="false" outlineLevel="0" collapsed="false">
      <c r="A33" s="0" t="n">
        <v>80</v>
      </c>
      <c r="B33" s="0" t="n">
        <v>3609748.73394591</v>
      </c>
      <c r="C33" s="0" t="n">
        <v>2060494.52395726</v>
      </c>
      <c r="D33" s="0" t="n">
        <v>1098299.21236495</v>
      </c>
      <c r="E33" s="0" t="n">
        <v>333402.718350808</v>
      </c>
      <c r="F33" s="0" t="n">
        <v>0</v>
      </c>
      <c r="G33" s="0" t="n">
        <v>8673.58076610216</v>
      </c>
      <c r="H33" s="0" t="n">
        <v>70402.8137085925</v>
      </c>
      <c r="I33" s="0" t="n">
        <v>26950.2772073669</v>
      </c>
      <c r="J33" s="0" t="n">
        <v>11449.0931261611</v>
      </c>
    </row>
    <row r="34" customFormat="false" ht="12.8" hidden="false" customHeight="false" outlineLevel="0" collapsed="false">
      <c r="A34" s="0" t="n">
        <v>81</v>
      </c>
      <c r="B34" s="0" t="n">
        <v>4008635.13671289</v>
      </c>
      <c r="C34" s="0" t="n">
        <v>1843655.82618282</v>
      </c>
      <c r="D34" s="0" t="n">
        <v>1019042.27052889</v>
      </c>
      <c r="E34" s="0" t="n">
        <v>315669.53364189</v>
      </c>
      <c r="F34" s="0" t="n">
        <v>712832.761098609</v>
      </c>
      <c r="G34" s="0" t="n">
        <v>10874.1414225694</v>
      </c>
      <c r="H34" s="0" t="n">
        <v>62606.2207295304</v>
      </c>
      <c r="I34" s="0" t="n">
        <v>34061.6989289552</v>
      </c>
      <c r="J34" s="0" t="n">
        <v>8858.50007109824</v>
      </c>
    </row>
    <row r="35" customFormat="false" ht="12.8" hidden="false" customHeight="false" outlineLevel="0" collapsed="false">
      <c r="A35" s="0" t="n">
        <v>82</v>
      </c>
      <c r="B35" s="0" t="n">
        <v>3710844.34693445</v>
      </c>
      <c r="C35" s="0" t="n">
        <v>2171707.41296629</v>
      </c>
      <c r="D35" s="0" t="n">
        <v>1044536.00314839</v>
      </c>
      <c r="E35" s="0" t="n">
        <v>344303.413188365</v>
      </c>
      <c r="F35" s="0" t="n">
        <v>0</v>
      </c>
      <c r="G35" s="0" t="n">
        <v>9412.68325790416</v>
      </c>
      <c r="H35" s="0" t="n">
        <v>79629.1824443056</v>
      </c>
      <c r="I35" s="0" t="n">
        <v>49225.1858787713</v>
      </c>
      <c r="J35" s="0" t="n">
        <v>12030.4660504209</v>
      </c>
    </row>
    <row r="36" customFormat="false" ht="12.8" hidden="false" customHeight="false" outlineLevel="0" collapsed="false">
      <c r="A36" s="0" t="n">
        <v>83</v>
      </c>
      <c r="B36" s="0" t="n">
        <v>3507235.44510483</v>
      </c>
      <c r="C36" s="0" t="n">
        <v>1986737.48900548</v>
      </c>
      <c r="D36" s="0" t="n">
        <v>1049187.40427052</v>
      </c>
      <c r="E36" s="0" t="n">
        <v>324564.788551755</v>
      </c>
      <c r="F36" s="0" t="n">
        <v>0</v>
      </c>
      <c r="G36" s="0" t="n">
        <v>10858.5176921274</v>
      </c>
      <c r="H36" s="0" t="n">
        <v>84806.9050032135</v>
      </c>
      <c r="I36" s="0" t="n">
        <v>37772.6874899812</v>
      </c>
      <c r="J36" s="0" t="n">
        <v>12695.1445234191</v>
      </c>
    </row>
    <row r="37" customFormat="false" ht="12.8" hidden="false" customHeight="false" outlineLevel="0" collapsed="false">
      <c r="A37" s="0" t="n">
        <v>84</v>
      </c>
      <c r="B37" s="0" t="n">
        <v>3815646.73015867</v>
      </c>
      <c r="C37" s="0" t="n">
        <v>2263889.79361504</v>
      </c>
      <c r="D37" s="0" t="n">
        <v>1061594.32233756</v>
      </c>
      <c r="E37" s="0" t="n">
        <v>348561.538917738</v>
      </c>
      <c r="F37" s="0" t="n">
        <v>0</v>
      </c>
      <c r="G37" s="0" t="n">
        <v>10889.0945243763</v>
      </c>
      <c r="H37" s="0" t="n">
        <v>81935.9300115563</v>
      </c>
      <c r="I37" s="0" t="n">
        <v>37449.5956157631</v>
      </c>
      <c r="J37" s="0" t="n">
        <v>10668.7703692814</v>
      </c>
    </row>
    <row r="38" customFormat="false" ht="12.8" hidden="false" customHeight="false" outlineLevel="0" collapsed="false">
      <c r="A38" s="0" t="n">
        <v>85</v>
      </c>
      <c r="B38" s="0" t="n">
        <v>4345994.50549115</v>
      </c>
      <c r="C38" s="0" t="n">
        <v>2076152.24463103</v>
      </c>
      <c r="D38" s="0" t="n">
        <v>1031657.83988921</v>
      </c>
      <c r="E38" s="0" t="n">
        <v>332062.069968061</v>
      </c>
      <c r="F38" s="0" t="n">
        <v>778521.423321503</v>
      </c>
      <c r="G38" s="0" t="n">
        <v>11455.984665669</v>
      </c>
      <c r="H38" s="0" t="n">
        <v>72247.672882812</v>
      </c>
      <c r="I38" s="0" t="n">
        <v>32509.7309796911</v>
      </c>
      <c r="J38" s="0" t="n">
        <v>10397.6436497265</v>
      </c>
    </row>
    <row r="39" customFormat="false" ht="12.8" hidden="false" customHeight="false" outlineLevel="0" collapsed="false">
      <c r="A39" s="0" t="n">
        <v>86</v>
      </c>
      <c r="B39" s="0" t="n">
        <v>3910662.55350798</v>
      </c>
      <c r="C39" s="0" t="n">
        <v>2297554.08276171</v>
      </c>
      <c r="D39" s="0" t="n">
        <v>1102979.641506</v>
      </c>
      <c r="E39" s="0" t="n">
        <v>354787.973199349</v>
      </c>
      <c r="F39" s="0" t="n">
        <v>0</v>
      </c>
      <c r="G39" s="0" t="n">
        <v>7641.66376104908</v>
      </c>
      <c r="H39" s="0" t="n">
        <v>81038.7454821337</v>
      </c>
      <c r="I39" s="0" t="n">
        <v>53615.49093302</v>
      </c>
      <c r="J39" s="0" t="n">
        <v>12047.1481899169</v>
      </c>
    </row>
    <row r="40" customFormat="false" ht="12.8" hidden="false" customHeight="false" outlineLevel="0" collapsed="false">
      <c r="A40" s="0" t="n">
        <v>87</v>
      </c>
      <c r="B40" s="0" t="n">
        <v>3665703.36534142</v>
      </c>
      <c r="C40" s="0" t="n">
        <v>2176424.35537209</v>
      </c>
      <c r="D40" s="0" t="n">
        <v>982770.248891187</v>
      </c>
      <c r="E40" s="0" t="n">
        <v>339150.030137815</v>
      </c>
      <c r="F40" s="0" t="n">
        <v>0</v>
      </c>
      <c r="G40" s="0" t="n">
        <v>10008.0839600524</v>
      </c>
      <c r="H40" s="0" t="n">
        <v>92180.6479133885</v>
      </c>
      <c r="I40" s="0" t="n">
        <v>49729.9359236639</v>
      </c>
      <c r="J40" s="0" t="n">
        <v>12977.3711908701</v>
      </c>
    </row>
    <row r="41" customFormat="false" ht="12.8" hidden="false" customHeight="false" outlineLevel="0" collapsed="false">
      <c r="A41" s="0" t="n">
        <v>88</v>
      </c>
      <c r="B41" s="0" t="n">
        <v>3997145.27205149</v>
      </c>
      <c r="C41" s="0" t="n">
        <v>2386510.5907138</v>
      </c>
      <c r="D41" s="0" t="n">
        <v>1094276.70495011</v>
      </c>
      <c r="E41" s="0" t="n">
        <v>358391.479413902</v>
      </c>
      <c r="F41" s="0" t="n">
        <v>0</v>
      </c>
      <c r="G41" s="0" t="n">
        <v>11518.3462774008</v>
      </c>
      <c r="H41" s="0" t="n">
        <v>95961.7350564826</v>
      </c>
      <c r="I41" s="0" t="n">
        <v>34111.5549160561</v>
      </c>
      <c r="J41" s="0" t="n">
        <v>13560.5136607789</v>
      </c>
    </row>
    <row r="42" customFormat="false" ht="12.8" hidden="false" customHeight="false" outlineLevel="0" collapsed="false">
      <c r="A42" s="0" t="n">
        <v>89</v>
      </c>
      <c r="B42" s="0" t="n">
        <v>4601794.18210065</v>
      </c>
      <c r="C42" s="0" t="n">
        <v>2252694.33366964</v>
      </c>
      <c r="D42" s="0" t="n">
        <v>1053521.66682574</v>
      </c>
      <c r="E42" s="0" t="n">
        <v>344583.695100365</v>
      </c>
      <c r="F42" s="0" t="n">
        <v>812295.756125305</v>
      </c>
      <c r="G42" s="0" t="n">
        <v>12216.8126178224</v>
      </c>
      <c r="H42" s="0" t="n">
        <v>79243.3012823901</v>
      </c>
      <c r="I42" s="0" t="n">
        <v>34974.5187767209</v>
      </c>
      <c r="J42" s="0" t="n">
        <v>10953.6182272859</v>
      </c>
    </row>
    <row r="43" customFormat="false" ht="12.8" hidden="false" customHeight="false" outlineLevel="0" collapsed="false">
      <c r="A43" s="0" t="n">
        <v>90</v>
      </c>
      <c r="B43" s="0" t="n">
        <v>4063417.48068295</v>
      </c>
      <c r="C43" s="0" t="n">
        <v>2472341.0075762</v>
      </c>
      <c r="D43" s="0" t="n">
        <v>1075201.18196137</v>
      </c>
      <c r="E43" s="0" t="n">
        <v>365430.378966244</v>
      </c>
      <c r="F43" s="0" t="n">
        <v>0</v>
      </c>
      <c r="G43" s="0" t="n">
        <v>8637.27982519042</v>
      </c>
      <c r="H43" s="0" t="n">
        <v>88269.484244602</v>
      </c>
      <c r="I43" s="0" t="n">
        <v>38364.200129501</v>
      </c>
      <c r="J43" s="0" t="n">
        <v>12778.9746819697</v>
      </c>
    </row>
    <row r="44" customFormat="false" ht="12.8" hidden="false" customHeight="false" outlineLevel="0" collapsed="false">
      <c r="A44" s="0" t="n">
        <v>91</v>
      </c>
      <c r="B44" s="0" t="n">
        <v>3878849.39119198</v>
      </c>
      <c r="C44" s="0" t="n">
        <v>2327453.96194749</v>
      </c>
      <c r="D44" s="0" t="n">
        <v>1018536.04914983</v>
      </c>
      <c r="E44" s="0" t="n">
        <v>350358.394721099</v>
      </c>
      <c r="F44" s="0" t="n">
        <v>0</v>
      </c>
      <c r="G44" s="0" t="n">
        <v>12159.7361398563</v>
      </c>
      <c r="H44" s="0" t="n">
        <v>102446.495544644</v>
      </c>
      <c r="I44" s="0" t="n">
        <v>52421.3228041596</v>
      </c>
      <c r="J44" s="0" t="n">
        <v>14348.1621473185</v>
      </c>
    </row>
    <row r="45" customFormat="false" ht="12.8" hidden="false" customHeight="false" outlineLevel="0" collapsed="false">
      <c r="A45" s="0" t="n">
        <v>92</v>
      </c>
      <c r="B45" s="0" t="n">
        <v>4075400.32291133</v>
      </c>
      <c r="C45" s="0" t="n">
        <v>2532323.06752518</v>
      </c>
      <c r="D45" s="0" t="n">
        <v>1018375.09719044</v>
      </c>
      <c r="E45" s="0" t="n">
        <v>371536.357065577</v>
      </c>
      <c r="F45" s="0" t="n">
        <v>0</v>
      </c>
      <c r="G45" s="0" t="n">
        <v>9184.72107743069</v>
      </c>
      <c r="H45" s="0" t="n">
        <v>80559.3792057153</v>
      </c>
      <c r="I45" s="0" t="n">
        <v>48207.7357308993</v>
      </c>
      <c r="J45" s="0" t="n">
        <v>12385.1155884483</v>
      </c>
    </row>
    <row r="46" customFormat="false" ht="12.8" hidden="false" customHeight="false" outlineLevel="0" collapsed="false">
      <c r="A46" s="0" t="n">
        <v>93</v>
      </c>
      <c r="B46" s="0" t="n">
        <v>4706509.74845002</v>
      </c>
      <c r="C46" s="0" t="n">
        <v>2404481.34646013</v>
      </c>
      <c r="D46" s="0" t="n">
        <v>950659.903665723</v>
      </c>
      <c r="E46" s="0" t="n">
        <v>354368.715467469</v>
      </c>
      <c r="F46" s="0" t="n">
        <v>828657.470139876</v>
      </c>
      <c r="G46" s="0" t="n">
        <v>10451.9245313948</v>
      </c>
      <c r="H46" s="0" t="n">
        <v>105674.228753649</v>
      </c>
      <c r="I46" s="0" t="n">
        <v>35100.4086793722</v>
      </c>
      <c r="J46" s="0" t="n">
        <v>14260.8067997402</v>
      </c>
    </row>
    <row r="47" customFormat="false" ht="12.8" hidden="false" customHeight="false" outlineLevel="0" collapsed="false">
      <c r="A47" s="0" t="n">
        <v>94</v>
      </c>
      <c r="B47" s="0" t="n">
        <v>4191832.6116446</v>
      </c>
      <c r="C47" s="0" t="n">
        <v>2678455.45886785</v>
      </c>
      <c r="D47" s="0" t="n">
        <v>949089.00232054</v>
      </c>
      <c r="E47" s="0" t="n">
        <v>374791.165799506</v>
      </c>
      <c r="F47" s="0" t="n">
        <v>0</v>
      </c>
      <c r="G47" s="0" t="n">
        <v>12957.2282101455</v>
      </c>
      <c r="H47" s="0" t="n">
        <v>99460.8973307857</v>
      </c>
      <c r="I47" s="0" t="n">
        <v>57842.2034011363</v>
      </c>
      <c r="J47" s="0" t="n">
        <v>14139.7049256058</v>
      </c>
    </row>
    <row r="48" customFormat="false" ht="12.8" hidden="false" customHeight="false" outlineLevel="0" collapsed="false">
      <c r="A48" s="0" t="n">
        <v>95</v>
      </c>
      <c r="B48" s="0" t="n">
        <v>3959233.96325059</v>
      </c>
      <c r="C48" s="0" t="n">
        <v>2446307.1931008</v>
      </c>
      <c r="D48" s="0" t="n">
        <v>977479.391866175</v>
      </c>
      <c r="E48" s="0" t="n">
        <v>360346.919431009</v>
      </c>
      <c r="F48" s="0" t="n">
        <v>0</v>
      </c>
      <c r="G48" s="0" t="n">
        <v>14800.4686692083</v>
      </c>
      <c r="H48" s="0" t="n">
        <v>90422.7602416754</v>
      </c>
      <c r="I48" s="0" t="n">
        <v>52771.4671098926</v>
      </c>
      <c r="J48" s="0" t="n">
        <v>14624.0643683517</v>
      </c>
    </row>
    <row r="49" customFormat="false" ht="12.8" hidden="false" customHeight="false" outlineLevel="0" collapsed="false">
      <c r="A49" s="0" t="n">
        <v>96</v>
      </c>
      <c r="B49" s="0" t="n">
        <v>4142142.52360998</v>
      </c>
      <c r="C49" s="0" t="n">
        <v>2581739.52535038</v>
      </c>
      <c r="D49" s="0" t="n">
        <v>1026173.09450672</v>
      </c>
      <c r="E49" s="0" t="n">
        <v>370415.968517978</v>
      </c>
      <c r="F49" s="0" t="n">
        <v>0</v>
      </c>
      <c r="G49" s="0" t="n">
        <v>11050.4051076609</v>
      </c>
      <c r="H49" s="0" t="n">
        <v>96613.6606779461</v>
      </c>
      <c r="I49" s="0" t="n">
        <v>34766.2327480234</v>
      </c>
      <c r="J49" s="0" t="n">
        <v>15610.9251216247</v>
      </c>
    </row>
    <row r="50" customFormat="false" ht="12.8" hidden="false" customHeight="false" outlineLevel="0" collapsed="false">
      <c r="A50" s="0" t="n">
        <v>97</v>
      </c>
      <c r="B50" s="0" t="n">
        <v>4929739.80832465</v>
      </c>
      <c r="C50" s="0" t="n">
        <v>2546124.23815445</v>
      </c>
      <c r="D50" s="0" t="n">
        <v>992537.088197092</v>
      </c>
      <c r="E50" s="0" t="n">
        <v>363159.536790618</v>
      </c>
      <c r="F50" s="0" t="n">
        <v>873151.748969756</v>
      </c>
      <c r="G50" s="0" t="n">
        <v>11876.8063187556</v>
      </c>
      <c r="H50" s="0" t="n">
        <v>91716.104897344</v>
      </c>
      <c r="I50" s="0" t="n">
        <v>34121.9474168102</v>
      </c>
      <c r="J50" s="0" t="n">
        <v>13215.0273017668</v>
      </c>
    </row>
    <row r="51" customFormat="false" ht="12.8" hidden="false" customHeight="false" outlineLevel="0" collapsed="false">
      <c r="A51" s="0" t="n">
        <v>98</v>
      </c>
      <c r="B51" s="0" t="n">
        <v>4304024.74739241</v>
      </c>
      <c r="C51" s="0" t="n">
        <v>2728874.40732219</v>
      </c>
      <c r="D51" s="0" t="n">
        <v>1010052.83804773</v>
      </c>
      <c r="E51" s="0" t="n">
        <v>380172.53240047</v>
      </c>
      <c r="F51" s="0" t="n">
        <v>0</v>
      </c>
      <c r="G51" s="0" t="n">
        <v>14054.4420192741</v>
      </c>
      <c r="H51" s="0" t="n">
        <v>98194.2960716878</v>
      </c>
      <c r="I51" s="0" t="n">
        <v>55575.8358748387</v>
      </c>
      <c r="J51" s="0" t="n">
        <v>14339.9757273396</v>
      </c>
    </row>
    <row r="52" customFormat="false" ht="12.8" hidden="false" customHeight="false" outlineLevel="0" collapsed="false">
      <c r="A52" s="0" t="n">
        <v>99</v>
      </c>
      <c r="B52" s="0" t="n">
        <v>4157469.50842533</v>
      </c>
      <c r="C52" s="0" t="n">
        <v>2589468.23132205</v>
      </c>
      <c r="D52" s="0" t="n">
        <v>1038775.06737569</v>
      </c>
      <c r="E52" s="0" t="n">
        <v>367030.671567095</v>
      </c>
      <c r="F52" s="0" t="n">
        <v>0</v>
      </c>
      <c r="G52" s="0" t="n">
        <v>9327.6470102719</v>
      </c>
      <c r="H52" s="0" t="n">
        <v>95255.4128717082</v>
      </c>
      <c r="I52" s="0" t="n">
        <v>38793.7143147011</v>
      </c>
      <c r="J52" s="0" t="n">
        <v>13821.6994467206</v>
      </c>
    </row>
    <row r="53" customFormat="false" ht="12.8" hidden="false" customHeight="false" outlineLevel="0" collapsed="false">
      <c r="A53" s="0" t="n">
        <v>100</v>
      </c>
      <c r="B53" s="0" t="n">
        <v>4345105.69030522</v>
      </c>
      <c r="C53" s="0" t="n">
        <v>2784624.98547026</v>
      </c>
      <c r="D53" s="0" t="n">
        <v>984999.590554175</v>
      </c>
      <c r="E53" s="0" t="n">
        <v>380414.813670606</v>
      </c>
      <c r="F53" s="0" t="n">
        <v>0</v>
      </c>
      <c r="G53" s="0" t="n">
        <v>13448.1572683689</v>
      </c>
      <c r="H53" s="0" t="n">
        <v>116176.203906332</v>
      </c>
      <c r="I53" s="0" t="n">
        <v>45139.190939936</v>
      </c>
      <c r="J53" s="0" t="n">
        <v>15940.9670007673</v>
      </c>
    </row>
    <row r="54" customFormat="false" ht="12.8" hidden="false" customHeight="false" outlineLevel="0" collapsed="false">
      <c r="A54" s="0" t="n">
        <v>101</v>
      </c>
      <c r="B54" s="0" t="n">
        <v>5129961.43201164</v>
      </c>
      <c r="C54" s="0" t="n">
        <v>2684423.47634884</v>
      </c>
      <c r="D54" s="0" t="n">
        <v>997963.777444332</v>
      </c>
      <c r="E54" s="0" t="n">
        <v>366308.403484171</v>
      </c>
      <c r="F54" s="0" t="n">
        <v>877190.565798822</v>
      </c>
      <c r="G54" s="0" t="n">
        <v>11984.1190527706</v>
      </c>
      <c r="H54" s="0" t="n">
        <v>121742.446409455</v>
      </c>
      <c r="I54" s="0" t="n">
        <v>49295.723557079</v>
      </c>
      <c r="J54" s="0" t="n">
        <v>17250.0357506006</v>
      </c>
    </row>
    <row r="55" customFormat="false" ht="12.8" hidden="false" customHeight="false" outlineLevel="0" collapsed="false">
      <c r="A55" s="0" t="n">
        <v>102</v>
      </c>
      <c r="B55" s="0" t="n">
        <v>4478077.50506506</v>
      </c>
      <c r="C55" s="0" t="n">
        <v>2822466.74425462</v>
      </c>
      <c r="D55" s="0" t="n">
        <v>1056218.9715298</v>
      </c>
      <c r="E55" s="0" t="n">
        <v>376931.649327791</v>
      </c>
      <c r="F55" s="0" t="n">
        <v>0</v>
      </c>
      <c r="G55" s="0" t="n">
        <v>15732.7015178853</v>
      </c>
      <c r="H55" s="0" t="n">
        <v>138983.721397942</v>
      </c>
      <c r="I55" s="0" t="n">
        <v>45767.831148525</v>
      </c>
      <c r="J55" s="0" t="n">
        <v>17625.7706220268</v>
      </c>
    </row>
    <row r="56" customFormat="false" ht="12.8" hidden="false" customHeight="false" outlineLevel="0" collapsed="false">
      <c r="A56" s="0" t="n">
        <v>103</v>
      </c>
      <c r="B56" s="0" t="n">
        <v>4205012.12404219</v>
      </c>
      <c r="C56" s="0" t="n">
        <v>2644315.87611729</v>
      </c>
      <c r="D56" s="0" t="n">
        <v>1030916.6554905</v>
      </c>
      <c r="E56" s="0" t="n">
        <v>367374.915291256</v>
      </c>
      <c r="F56" s="0" t="n">
        <v>0</v>
      </c>
      <c r="G56" s="0" t="n">
        <v>14547.7436721997</v>
      </c>
      <c r="H56" s="0" t="n">
        <v>88937.7734453687</v>
      </c>
      <c r="I56" s="0" t="n">
        <v>39711.2220253386</v>
      </c>
      <c r="J56" s="0" t="n">
        <v>13203.8387553523</v>
      </c>
    </row>
    <row r="57" customFormat="false" ht="12.8" hidden="false" customHeight="false" outlineLevel="0" collapsed="false">
      <c r="A57" s="0" t="n">
        <v>104</v>
      </c>
      <c r="B57" s="0" t="n">
        <v>4404203.21183914</v>
      </c>
      <c r="C57" s="0" t="n">
        <v>2839830.10199279</v>
      </c>
      <c r="D57" s="0" t="n">
        <v>1004808.34188666</v>
      </c>
      <c r="E57" s="0" t="n">
        <v>376975.066990751</v>
      </c>
      <c r="F57" s="0" t="n">
        <v>0</v>
      </c>
      <c r="G57" s="0" t="n">
        <v>14966.4576228457</v>
      </c>
      <c r="H57" s="0" t="n">
        <v>108075.151488662</v>
      </c>
      <c r="I57" s="0" t="n">
        <v>39860.6431194136</v>
      </c>
      <c r="J57" s="0" t="n">
        <v>14984.3367698266</v>
      </c>
    </row>
    <row r="58" customFormat="false" ht="12.8" hidden="false" customHeight="false" outlineLevel="0" collapsed="false">
      <c r="A58" s="0" t="n">
        <v>105</v>
      </c>
      <c r="B58" s="0" t="n">
        <v>5212384.25771857</v>
      </c>
      <c r="C58" s="0" t="n">
        <v>2748592.33165762</v>
      </c>
      <c r="D58" s="0" t="n">
        <v>1008302.69037694</v>
      </c>
      <c r="E58" s="0" t="n">
        <v>368698.791222473</v>
      </c>
      <c r="F58" s="0" t="n">
        <v>891407.190194353</v>
      </c>
      <c r="G58" s="0" t="n">
        <v>14202.8664471318</v>
      </c>
      <c r="H58" s="0" t="n">
        <v>110069.930469314</v>
      </c>
      <c r="I58" s="0" t="n">
        <v>50824.8111868319</v>
      </c>
      <c r="J58" s="0" t="n">
        <v>14603.5228308</v>
      </c>
    </row>
    <row r="59" customFormat="false" ht="12.8" hidden="false" customHeight="false" outlineLevel="0" collapsed="false">
      <c r="A59" s="0" t="n">
        <v>106</v>
      </c>
      <c r="B59" s="0" t="n">
        <v>4426857.4815614</v>
      </c>
      <c r="C59" s="0" t="n">
        <v>2892297.95879102</v>
      </c>
      <c r="D59" s="0" t="n">
        <v>973742.081467282</v>
      </c>
      <c r="E59" s="0" t="n">
        <v>382286.00711768</v>
      </c>
      <c r="F59" s="0" t="n">
        <v>0</v>
      </c>
      <c r="G59" s="0" t="n">
        <v>14693.5830401655</v>
      </c>
      <c r="H59" s="0" t="n">
        <v>103411.79489095</v>
      </c>
      <c r="I59" s="0" t="n">
        <v>40072.0160596698</v>
      </c>
      <c r="J59" s="0" t="n">
        <v>15120.2202174906</v>
      </c>
    </row>
    <row r="60" customFormat="false" ht="12.8" hidden="false" customHeight="false" outlineLevel="0" collapsed="false">
      <c r="A60" s="0" t="n">
        <v>107</v>
      </c>
      <c r="B60" s="0" t="n">
        <v>4263302.98962933</v>
      </c>
      <c r="C60" s="0" t="n">
        <v>2703896.54054452</v>
      </c>
      <c r="D60" s="0" t="n">
        <v>1015282.79748189</v>
      </c>
      <c r="E60" s="0" t="n">
        <v>375114.580176885</v>
      </c>
      <c r="F60" s="0" t="n">
        <v>0</v>
      </c>
      <c r="G60" s="0" t="n">
        <v>13636.8691390253</v>
      </c>
      <c r="H60" s="0" t="n">
        <v>95486.3285604929</v>
      </c>
      <c r="I60" s="0" t="n">
        <v>37800.6595297554</v>
      </c>
      <c r="J60" s="0" t="n">
        <v>13995.1771511465</v>
      </c>
    </row>
    <row r="61" customFormat="false" ht="12.8" hidden="false" customHeight="false" outlineLevel="0" collapsed="false">
      <c r="A61" s="0" t="n">
        <v>108</v>
      </c>
      <c r="B61" s="0" t="n">
        <v>4344788.38853871</v>
      </c>
      <c r="C61" s="0" t="n">
        <v>2778468.93943217</v>
      </c>
      <c r="D61" s="0" t="n">
        <v>1012637.69987772</v>
      </c>
      <c r="E61" s="0" t="n">
        <v>383496.513245695</v>
      </c>
      <c r="F61" s="0" t="n">
        <v>0</v>
      </c>
      <c r="G61" s="0" t="n">
        <v>13246.1839325642</v>
      </c>
      <c r="H61" s="0" t="n">
        <v>99419.5325043877</v>
      </c>
      <c r="I61" s="0" t="n">
        <v>33786.2614924754</v>
      </c>
      <c r="J61" s="0" t="n">
        <v>15721.2019632825</v>
      </c>
    </row>
    <row r="62" customFormat="false" ht="12.8" hidden="false" customHeight="false" outlineLevel="0" collapsed="false">
      <c r="A62" s="0" t="n">
        <v>109</v>
      </c>
      <c r="B62" s="0" t="n">
        <v>5120141.82920122</v>
      </c>
      <c r="C62" s="0" t="n">
        <v>2724096.83463754</v>
      </c>
      <c r="D62" s="0" t="n">
        <v>951338.317708662</v>
      </c>
      <c r="E62" s="0" t="n">
        <v>374567.705120427</v>
      </c>
      <c r="F62" s="0" t="n">
        <v>871467.722168319</v>
      </c>
      <c r="G62" s="0" t="n">
        <v>17586.1707196054</v>
      </c>
      <c r="H62" s="0" t="n">
        <v>110681.774109378</v>
      </c>
      <c r="I62" s="0" t="n">
        <v>45018.9889671204</v>
      </c>
      <c r="J62" s="0" t="n">
        <v>16000.9285544618</v>
      </c>
    </row>
    <row r="63" customFormat="false" ht="12.8" hidden="false" customHeight="false" outlineLevel="0" collapsed="false">
      <c r="A63" s="0" t="n">
        <v>110</v>
      </c>
      <c r="B63" s="0" t="n">
        <v>4397457.57456968</v>
      </c>
      <c r="C63" s="0" t="n">
        <v>2819174.44684165</v>
      </c>
      <c r="D63" s="0" t="n">
        <v>991965.581909065</v>
      </c>
      <c r="E63" s="0" t="n">
        <v>385791.940928537</v>
      </c>
      <c r="F63" s="0" t="n">
        <v>0</v>
      </c>
      <c r="G63" s="0" t="n">
        <v>14758.3019377589</v>
      </c>
      <c r="H63" s="0" t="n">
        <v>120023.518730651</v>
      </c>
      <c r="I63" s="0" t="n">
        <v>42701.675864422</v>
      </c>
      <c r="J63" s="0" t="n">
        <v>15082.9352966212</v>
      </c>
    </row>
    <row r="64" customFormat="false" ht="12.8" hidden="false" customHeight="false" outlineLevel="0" collapsed="false">
      <c r="A64" s="0" t="n">
        <v>111</v>
      </c>
      <c r="B64" s="0" t="n">
        <v>4297815.73249992</v>
      </c>
      <c r="C64" s="0" t="n">
        <v>2804072.30130398</v>
      </c>
      <c r="D64" s="0" t="n">
        <v>932038.539351668</v>
      </c>
      <c r="E64" s="0" t="n">
        <v>377299.973578446</v>
      </c>
      <c r="F64" s="0" t="n">
        <v>0</v>
      </c>
      <c r="G64" s="0" t="n">
        <v>14421.6980708769</v>
      </c>
      <c r="H64" s="0" t="n">
        <v>109519.57034966</v>
      </c>
      <c r="I64" s="0" t="n">
        <v>40184.6301777187</v>
      </c>
      <c r="J64" s="0" t="n">
        <v>14157.4925791141</v>
      </c>
    </row>
    <row r="65" customFormat="false" ht="12.8" hidden="false" customHeight="false" outlineLevel="0" collapsed="false">
      <c r="A65" s="0" t="n">
        <v>112</v>
      </c>
      <c r="B65" s="0" t="n">
        <v>4406422.82355075</v>
      </c>
      <c r="C65" s="0" t="n">
        <v>2892745.73625131</v>
      </c>
      <c r="D65" s="0" t="n">
        <v>918908.214937573</v>
      </c>
      <c r="E65" s="0" t="n">
        <v>383913.096770946</v>
      </c>
      <c r="F65" s="0" t="n">
        <v>0</v>
      </c>
      <c r="G65" s="0" t="n">
        <v>16661.4039651011</v>
      </c>
      <c r="H65" s="0" t="n">
        <v>125750.090860678</v>
      </c>
      <c r="I65" s="0" t="n">
        <v>40411.2611502233</v>
      </c>
      <c r="J65" s="0" t="n">
        <v>19355.9295976095</v>
      </c>
    </row>
    <row r="66" customFormat="false" ht="12.8" hidden="false" customHeight="false" outlineLevel="0" collapsed="false">
      <c r="A66" s="0" t="n">
        <v>113</v>
      </c>
      <c r="B66" s="0" t="n">
        <v>5135989.91252411</v>
      </c>
      <c r="C66" s="0" t="n">
        <v>2788896.92206271</v>
      </c>
      <c r="D66" s="0" t="n">
        <v>898324.490991321</v>
      </c>
      <c r="E66" s="0" t="n">
        <v>378654.728449151</v>
      </c>
      <c r="F66" s="0" t="n">
        <v>875404.739007366</v>
      </c>
      <c r="G66" s="0" t="n">
        <v>18655.6123108528</v>
      </c>
      <c r="H66" s="0" t="n">
        <v>114143.05921597</v>
      </c>
      <c r="I66" s="0" t="n">
        <v>37790.5943534343</v>
      </c>
      <c r="J66" s="0" t="n">
        <v>16131.9863154874</v>
      </c>
    </row>
    <row r="67" customFormat="false" ht="12.8" hidden="false" customHeight="false" outlineLevel="0" collapsed="false">
      <c r="A67" s="0" t="n">
        <v>114</v>
      </c>
      <c r="B67" s="0" t="n">
        <v>4411148.365978</v>
      </c>
      <c r="C67" s="0" t="n">
        <v>2922365.30881206</v>
      </c>
      <c r="D67" s="0" t="n">
        <v>908487.93292193</v>
      </c>
      <c r="E67" s="0" t="n">
        <v>388942.209338214</v>
      </c>
      <c r="F67" s="0" t="n">
        <v>0</v>
      </c>
      <c r="G67" s="0" t="n">
        <v>12260.6162293775</v>
      </c>
      <c r="H67" s="0" t="n">
        <v>116367.895656127</v>
      </c>
      <c r="I67" s="0" t="n">
        <v>35408.6804268546</v>
      </c>
      <c r="J67" s="0" t="n">
        <v>17370.8187824857</v>
      </c>
    </row>
    <row r="68" customFormat="false" ht="12.8" hidden="false" customHeight="false" outlineLevel="0" collapsed="false">
      <c r="A68" s="0" t="n">
        <v>115</v>
      </c>
      <c r="B68" s="0" t="n">
        <v>4305098.03935061</v>
      </c>
      <c r="C68" s="0" t="n">
        <v>2875201.46735476</v>
      </c>
      <c r="D68" s="0" t="n">
        <v>842113.413737818</v>
      </c>
      <c r="E68" s="0" t="n">
        <v>382669.822678697</v>
      </c>
      <c r="F68" s="0" t="n">
        <v>0</v>
      </c>
      <c r="G68" s="0" t="n">
        <v>15319.2634574386</v>
      </c>
      <c r="H68" s="0" t="n">
        <v>127873.76404044</v>
      </c>
      <c r="I68" s="0" t="n">
        <v>35096.430669983</v>
      </c>
      <c r="J68" s="0" t="n">
        <v>19983.4229398469</v>
      </c>
    </row>
    <row r="69" customFormat="false" ht="12.8" hidden="false" customHeight="false" outlineLevel="0" collapsed="false">
      <c r="A69" s="0" t="n">
        <v>116</v>
      </c>
      <c r="B69" s="0" t="n">
        <v>4483975.56745604</v>
      </c>
      <c r="C69" s="0" t="n">
        <v>2906283.19758712</v>
      </c>
      <c r="D69" s="0" t="n">
        <v>956455.984780732</v>
      </c>
      <c r="E69" s="0" t="n">
        <v>394064.818914842</v>
      </c>
      <c r="F69" s="0" t="n">
        <v>0</v>
      </c>
      <c r="G69" s="0" t="n">
        <v>15328.7303918366</v>
      </c>
      <c r="H69" s="0" t="n">
        <v>148876.395370128</v>
      </c>
      <c r="I69" s="0" t="n">
        <v>34468.5683575689</v>
      </c>
      <c r="J69" s="0" t="n">
        <v>21172.0320383399</v>
      </c>
    </row>
    <row r="70" customFormat="false" ht="12.8" hidden="false" customHeight="false" outlineLevel="0" collapsed="false">
      <c r="A70" s="0" t="n">
        <v>117</v>
      </c>
      <c r="B70" s="0" t="n">
        <v>5188022.81725859</v>
      </c>
      <c r="C70" s="0" t="n">
        <v>2880977.14608891</v>
      </c>
      <c r="D70" s="0" t="n">
        <v>862642.363012496</v>
      </c>
      <c r="E70" s="0" t="n">
        <v>383475.582985749</v>
      </c>
      <c r="F70" s="0" t="n">
        <v>876657.12717519</v>
      </c>
      <c r="G70" s="0" t="n">
        <v>9193.84020883527</v>
      </c>
      <c r="H70" s="0" t="n">
        <v>130674.529403562</v>
      </c>
      <c r="I70" s="0" t="n">
        <v>23401.7440298661</v>
      </c>
      <c r="J70" s="0" t="n">
        <v>16532.4752498628</v>
      </c>
    </row>
    <row r="71" customFormat="false" ht="12.8" hidden="false" customHeight="false" outlineLevel="0" collapsed="false">
      <c r="A71" s="0" t="n">
        <v>118</v>
      </c>
      <c r="B71" s="0" t="n">
        <v>4439485.90537711</v>
      </c>
      <c r="C71" s="0" t="n">
        <v>3021191.04926515</v>
      </c>
      <c r="D71" s="0" t="n">
        <v>832631.114957678</v>
      </c>
      <c r="E71" s="0" t="n">
        <v>385048.848855649</v>
      </c>
      <c r="F71" s="0" t="n">
        <v>0</v>
      </c>
      <c r="G71" s="0" t="n">
        <v>14608.2389156467</v>
      </c>
      <c r="H71" s="0" t="n">
        <v>127803.274213232</v>
      </c>
      <c r="I71" s="0" t="n">
        <v>38969.0547533365</v>
      </c>
      <c r="J71" s="0" t="n">
        <v>15834.914782345</v>
      </c>
    </row>
    <row r="72" customFormat="false" ht="12.8" hidden="false" customHeight="false" outlineLevel="0" collapsed="false">
      <c r="A72" s="0" t="n">
        <v>119</v>
      </c>
      <c r="B72" s="0" t="n">
        <v>4316817.20187043</v>
      </c>
      <c r="C72" s="0" t="n">
        <v>2935739.20242615</v>
      </c>
      <c r="D72" s="0" t="n">
        <v>821612.829453776</v>
      </c>
      <c r="E72" s="0" t="n">
        <v>378727.546852591</v>
      </c>
      <c r="F72" s="0" t="n">
        <v>0</v>
      </c>
      <c r="G72" s="0" t="n">
        <v>14763.3071108666</v>
      </c>
      <c r="H72" s="0" t="n">
        <v>117065.958865976</v>
      </c>
      <c r="I72" s="0" t="n">
        <v>28242.8712340484</v>
      </c>
      <c r="J72" s="0" t="n">
        <v>17156.4616735952</v>
      </c>
    </row>
    <row r="73" customFormat="false" ht="12.8" hidden="false" customHeight="false" outlineLevel="0" collapsed="false">
      <c r="A73" s="0" t="n">
        <v>120</v>
      </c>
      <c r="B73" s="0" t="n">
        <v>4468595.62028596</v>
      </c>
      <c r="C73" s="0" t="n">
        <v>3032675.85709443</v>
      </c>
      <c r="D73" s="0" t="n">
        <v>842009.551954683</v>
      </c>
      <c r="E73" s="0" t="n">
        <v>383899.428952923</v>
      </c>
      <c r="F73" s="0" t="n">
        <v>0</v>
      </c>
      <c r="G73" s="0" t="n">
        <v>17688.0398259523</v>
      </c>
      <c r="H73" s="0" t="n">
        <v>139112.874069196</v>
      </c>
      <c r="I73" s="0" t="n">
        <v>34694.1445264279</v>
      </c>
      <c r="J73" s="0" t="n">
        <v>19559.8053910694</v>
      </c>
    </row>
    <row r="74" customFormat="false" ht="12.8" hidden="false" customHeight="false" outlineLevel="0" collapsed="false">
      <c r="A74" s="0" t="n">
        <v>121</v>
      </c>
      <c r="B74" s="0" t="n">
        <v>5171437.32863054</v>
      </c>
      <c r="C74" s="0" t="n">
        <v>2930928.11651206</v>
      </c>
      <c r="D74" s="0" t="n">
        <v>811136.981377766</v>
      </c>
      <c r="E74" s="0" t="n">
        <v>382914.258152743</v>
      </c>
      <c r="F74" s="0" t="n">
        <v>876508.907358089</v>
      </c>
      <c r="G74" s="0" t="n">
        <v>13030.936426337</v>
      </c>
      <c r="H74" s="0" t="n">
        <v>114453.472738699</v>
      </c>
      <c r="I74" s="0" t="n">
        <v>21868.2803189109</v>
      </c>
      <c r="J74" s="0" t="n">
        <v>16161.8520140597</v>
      </c>
    </row>
    <row r="75" customFormat="false" ht="12.8" hidden="false" customHeight="false" outlineLevel="0" collapsed="false">
      <c r="A75" s="0" t="n">
        <v>122</v>
      </c>
      <c r="B75" s="0" t="n">
        <v>4343833.01457806</v>
      </c>
      <c r="C75" s="0" t="n">
        <v>3027855.32266197</v>
      </c>
      <c r="D75" s="0" t="n">
        <v>774917.395004525</v>
      </c>
      <c r="E75" s="0" t="n">
        <v>387162.589487662</v>
      </c>
      <c r="F75" s="0" t="n">
        <v>0</v>
      </c>
      <c r="G75" s="0" t="n">
        <v>12595.0432663852</v>
      </c>
      <c r="H75" s="0" t="n">
        <v>113189.934092431</v>
      </c>
      <c r="I75" s="0" t="n">
        <v>19426.2760819914</v>
      </c>
      <c r="J75" s="0" t="n">
        <v>16062.3709600042</v>
      </c>
    </row>
    <row r="76" customFormat="false" ht="12.8" hidden="false" customHeight="false" outlineLevel="0" collapsed="false">
      <c r="A76" s="0" t="n">
        <v>123</v>
      </c>
      <c r="B76" s="0" t="n">
        <v>4165559.19106935</v>
      </c>
      <c r="C76" s="0" t="n">
        <v>2870878.42303555</v>
      </c>
      <c r="D76" s="0" t="n">
        <v>742706.727851806</v>
      </c>
      <c r="E76" s="0" t="n">
        <v>380298.653113638</v>
      </c>
      <c r="F76" s="0" t="n">
        <v>0</v>
      </c>
      <c r="G76" s="0" t="n">
        <v>13508.5988398483</v>
      </c>
      <c r="H76" s="0" t="n">
        <v>99546.0877465767</v>
      </c>
      <c r="I76" s="0" t="n">
        <v>36553.6291155465</v>
      </c>
      <c r="J76" s="0" t="n">
        <v>14298.5132442219</v>
      </c>
    </row>
    <row r="77" customFormat="false" ht="12.8" hidden="false" customHeight="false" outlineLevel="0" collapsed="false">
      <c r="A77" s="0" t="n">
        <v>124</v>
      </c>
      <c r="B77" s="0" t="n">
        <v>4284166.77170947</v>
      </c>
      <c r="C77" s="0" t="n">
        <v>2954984.67253875</v>
      </c>
      <c r="D77" s="0" t="n">
        <v>786968.334179105</v>
      </c>
      <c r="E77" s="0" t="n">
        <v>388902.22819762</v>
      </c>
      <c r="F77" s="0" t="n">
        <v>0</v>
      </c>
      <c r="G77" s="0" t="n">
        <v>15622.4647305539</v>
      </c>
      <c r="H77" s="0" t="n">
        <v>102013.805535465</v>
      </c>
      <c r="I77" s="0" t="n">
        <v>34924.263450266</v>
      </c>
      <c r="J77" s="0" t="n">
        <v>13975.4995990165</v>
      </c>
    </row>
    <row r="78" customFormat="false" ht="12.8" hidden="false" customHeight="false" outlineLevel="0" collapsed="false">
      <c r="A78" s="0" t="n">
        <v>125</v>
      </c>
      <c r="B78" s="0" t="n">
        <v>4962178.48378403</v>
      </c>
      <c r="C78" s="0" t="n">
        <v>2857937.40141107</v>
      </c>
      <c r="D78" s="0" t="n">
        <v>704280.614508231</v>
      </c>
      <c r="E78" s="0" t="n">
        <v>380616.071674763</v>
      </c>
      <c r="F78" s="0" t="n">
        <v>863241.184541288</v>
      </c>
      <c r="G78" s="0" t="n">
        <v>14941.094099147</v>
      </c>
      <c r="H78" s="0" t="n">
        <v>89865.4653807138</v>
      </c>
      <c r="I78" s="0" t="n">
        <v>29138.7667766284</v>
      </c>
      <c r="J78" s="0" t="n">
        <v>14533.3689692208</v>
      </c>
    </row>
    <row r="79" customFormat="false" ht="12.8" hidden="false" customHeight="false" outlineLevel="0" collapsed="false">
      <c r="A79" s="0" t="n">
        <v>126</v>
      </c>
      <c r="B79" s="0" t="n">
        <v>4195082.73670849</v>
      </c>
      <c r="C79" s="0" t="n">
        <v>2913701.31122449</v>
      </c>
      <c r="D79" s="0" t="n">
        <v>751384.749535264</v>
      </c>
      <c r="E79" s="0" t="n">
        <v>389599.013273216</v>
      </c>
      <c r="F79" s="0" t="n">
        <v>0</v>
      </c>
      <c r="G79" s="0" t="n">
        <v>13087.9756286348</v>
      </c>
      <c r="H79" s="0" t="n">
        <v>108536.703925152</v>
      </c>
      <c r="I79" s="0" t="n">
        <v>12014.458554829</v>
      </c>
      <c r="J79" s="0" t="n">
        <v>17665.1425468629</v>
      </c>
    </row>
    <row r="80" customFormat="false" ht="12.8" hidden="false" customHeight="false" outlineLevel="0" collapsed="false">
      <c r="A80" s="0" t="n">
        <v>127</v>
      </c>
      <c r="B80" s="0" t="n">
        <v>4129303.27954906</v>
      </c>
      <c r="C80" s="0" t="n">
        <v>2844005.48063117</v>
      </c>
      <c r="D80" s="0" t="n">
        <v>721767.21775503</v>
      </c>
      <c r="E80" s="0" t="n">
        <v>381332.035603627</v>
      </c>
      <c r="F80" s="0" t="n">
        <v>0</v>
      </c>
      <c r="G80" s="0" t="n">
        <v>20540.6747664496</v>
      </c>
      <c r="H80" s="0" t="n">
        <v>112673.625874345</v>
      </c>
      <c r="I80" s="0" t="n">
        <v>32712.6721591054</v>
      </c>
      <c r="J80" s="0" t="n">
        <v>18098.1206771609</v>
      </c>
    </row>
    <row r="81" customFormat="false" ht="12.8" hidden="false" customHeight="false" outlineLevel="0" collapsed="false">
      <c r="A81" s="0" t="n">
        <v>128</v>
      </c>
      <c r="B81" s="0" t="n">
        <v>4246325.59067793</v>
      </c>
      <c r="C81" s="0" t="n">
        <v>2901266.66660968</v>
      </c>
      <c r="D81" s="0" t="n">
        <v>773117.75173819</v>
      </c>
      <c r="E81" s="0" t="n">
        <v>389902.6033796</v>
      </c>
      <c r="F81" s="0" t="n">
        <v>0</v>
      </c>
      <c r="G81" s="0" t="n">
        <v>21375.6239662495</v>
      </c>
      <c r="H81" s="0" t="n">
        <v>109468.713814306</v>
      </c>
      <c r="I81" s="0" t="n">
        <v>43381.932557587</v>
      </c>
      <c r="J81" s="0" t="n">
        <v>15725.2274852509</v>
      </c>
    </row>
    <row r="82" customFormat="false" ht="12.8" hidden="false" customHeight="false" outlineLevel="0" collapsed="false">
      <c r="A82" s="0" t="n">
        <v>129</v>
      </c>
      <c r="B82" s="0" t="n">
        <v>4910015.71021462</v>
      </c>
      <c r="C82" s="0" t="n">
        <v>2834631.8343769</v>
      </c>
      <c r="D82" s="0" t="n">
        <v>696588.985504956</v>
      </c>
      <c r="E82" s="0" t="n">
        <v>379150.106740934</v>
      </c>
      <c r="F82" s="0" t="n">
        <v>873932.531373267</v>
      </c>
      <c r="G82" s="0" t="n">
        <v>12756.1076521586</v>
      </c>
      <c r="H82" s="0" t="n">
        <v>84381.3552975879</v>
      </c>
      <c r="I82" s="0" t="n">
        <v>26912.3799478368</v>
      </c>
      <c r="J82" s="0" t="n">
        <v>13372.0102966885</v>
      </c>
    </row>
    <row r="83" customFormat="false" ht="12.8" hidden="false" customHeight="false" outlineLevel="0" collapsed="false">
      <c r="A83" s="0" t="n">
        <v>130</v>
      </c>
      <c r="B83" s="0" t="n">
        <v>4174445.29973943</v>
      </c>
      <c r="C83" s="0" t="n">
        <v>2938688.18412102</v>
      </c>
      <c r="D83" s="0" t="n">
        <v>680832.403265403</v>
      </c>
      <c r="E83" s="0" t="n">
        <v>388308.840456445</v>
      </c>
      <c r="F83" s="0" t="n">
        <v>0</v>
      </c>
      <c r="G83" s="0" t="n">
        <v>18047.4244831011</v>
      </c>
      <c r="H83" s="0" t="n">
        <v>112920.518577694</v>
      </c>
      <c r="I83" s="0" t="n">
        <v>31016.3118832726</v>
      </c>
      <c r="J83" s="0" t="n">
        <v>17468.9706360403</v>
      </c>
    </row>
    <row r="84" customFormat="false" ht="12.8" hidden="false" customHeight="false" outlineLevel="0" collapsed="false">
      <c r="A84" s="0" t="n">
        <v>131</v>
      </c>
      <c r="B84" s="0" t="n">
        <v>4099375.44322485</v>
      </c>
      <c r="C84" s="0" t="n">
        <v>2858273.39543862</v>
      </c>
      <c r="D84" s="0" t="n">
        <v>689305.67210345</v>
      </c>
      <c r="E84" s="0" t="n">
        <v>379481.688547713</v>
      </c>
      <c r="F84" s="0" t="n">
        <v>0</v>
      </c>
      <c r="G84" s="0" t="n">
        <v>15331.9897101008</v>
      </c>
      <c r="H84" s="0" t="n">
        <v>108571.865482255</v>
      </c>
      <c r="I84" s="0" t="n">
        <v>35489.4157498978</v>
      </c>
      <c r="J84" s="0" t="n">
        <v>17108.6552533922</v>
      </c>
    </row>
    <row r="85" customFormat="false" ht="12.8" hidden="false" customHeight="false" outlineLevel="0" collapsed="false">
      <c r="A85" s="0" t="n">
        <v>132</v>
      </c>
      <c r="B85" s="0" t="n">
        <v>4203198.63722964</v>
      </c>
      <c r="C85" s="0" t="n">
        <v>2933366.32442572</v>
      </c>
      <c r="D85" s="0" t="n">
        <v>722750.419002552</v>
      </c>
      <c r="E85" s="0" t="n">
        <v>390848.171353768</v>
      </c>
      <c r="F85" s="0" t="n">
        <v>0</v>
      </c>
      <c r="G85" s="0" t="n">
        <v>16163.6429292462</v>
      </c>
      <c r="H85" s="0" t="n">
        <v>110501.777903155</v>
      </c>
      <c r="I85" s="0" t="n">
        <v>24920.0849401107</v>
      </c>
      <c r="J85" s="0" t="n">
        <v>16501.5666142827</v>
      </c>
    </row>
    <row r="86" customFormat="false" ht="12.8" hidden="false" customHeight="false" outlineLevel="0" collapsed="false">
      <c r="A86" s="0" t="n">
        <v>133</v>
      </c>
      <c r="B86" s="0" t="n">
        <v>5009160.30960605</v>
      </c>
      <c r="C86" s="0" t="n">
        <v>2852260.32729904</v>
      </c>
      <c r="D86" s="0" t="n">
        <v>735428.875190382</v>
      </c>
      <c r="E86" s="0" t="n">
        <v>386445.996172895</v>
      </c>
      <c r="F86" s="0" t="n">
        <v>883089.883068775</v>
      </c>
      <c r="G86" s="0" t="n">
        <v>20471.1902434627</v>
      </c>
      <c r="H86" s="0" t="n">
        <v>104062.893039089</v>
      </c>
      <c r="I86" s="0" t="n">
        <v>21738.8659375302</v>
      </c>
      <c r="J86" s="0" t="n">
        <v>18694.1836324885</v>
      </c>
    </row>
    <row r="87" customFormat="false" ht="12.8" hidden="false" customHeight="false" outlineLevel="0" collapsed="false">
      <c r="A87" s="0" t="n">
        <v>134</v>
      </c>
      <c r="B87" s="0" t="n">
        <v>4190300.63815027</v>
      </c>
      <c r="C87" s="0" t="n">
        <v>2937637.90482628</v>
      </c>
      <c r="D87" s="0" t="n">
        <v>694487.281340053</v>
      </c>
      <c r="E87" s="0" t="n">
        <v>394557.365824349</v>
      </c>
      <c r="F87" s="0" t="n">
        <v>0</v>
      </c>
      <c r="G87" s="0" t="n">
        <v>16823.5869999054</v>
      </c>
      <c r="H87" s="0" t="n">
        <v>118735.90649874</v>
      </c>
      <c r="I87" s="0" t="n">
        <v>19686.8290252522</v>
      </c>
      <c r="J87" s="0" t="n">
        <v>20014.2425878876</v>
      </c>
    </row>
    <row r="88" customFormat="false" ht="12.8" hidden="false" customHeight="false" outlineLevel="0" collapsed="false">
      <c r="A88" s="0" t="n">
        <v>135</v>
      </c>
      <c r="B88" s="0" t="n">
        <v>4042986.98816705</v>
      </c>
      <c r="C88" s="0" t="n">
        <v>2825433.08591731</v>
      </c>
      <c r="D88" s="0" t="n">
        <v>681914.102918368</v>
      </c>
      <c r="E88" s="0" t="n">
        <v>384478.271888476</v>
      </c>
      <c r="F88" s="0" t="n">
        <v>0</v>
      </c>
      <c r="G88" s="0" t="n">
        <v>17683.3730127177</v>
      </c>
      <c r="H88" s="0" t="n">
        <v>104274.045026528</v>
      </c>
      <c r="I88" s="0" t="n">
        <v>26780.7552682552</v>
      </c>
      <c r="J88" s="0" t="n">
        <v>15270.6584007685</v>
      </c>
    </row>
    <row r="89" customFormat="false" ht="12.8" hidden="false" customHeight="false" outlineLevel="0" collapsed="false">
      <c r="A89" s="0" t="n">
        <v>136</v>
      </c>
      <c r="B89" s="0" t="n">
        <v>4140837.03809129</v>
      </c>
      <c r="C89" s="0" t="n">
        <v>2842090.45953499</v>
      </c>
      <c r="D89" s="0" t="n">
        <v>753240.433054098</v>
      </c>
      <c r="E89" s="0" t="n">
        <v>390323.355790127</v>
      </c>
      <c r="F89" s="0" t="n">
        <v>0</v>
      </c>
      <c r="G89" s="0" t="n">
        <v>17880.4439901856</v>
      </c>
      <c r="H89" s="0" t="n">
        <v>92078.0264938626</v>
      </c>
      <c r="I89" s="0" t="n">
        <v>40868.9309664726</v>
      </c>
      <c r="J89" s="0" t="n">
        <v>13873.6787191975</v>
      </c>
    </row>
    <row r="90" customFormat="false" ht="12.8" hidden="false" customHeight="false" outlineLevel="0" collapsed="false">
      <c r="A90" s="0" t="n">
        <v>137</v>
      </c>
      <c r="B90" s="0" t="n">
        <v>4918044.40602933</v>
      </c>
      <c r="C90" s="0" t="n">
        <v>2802340.29942488</v>
      </c>
      <c r="D90" s="0" t="n">
        <v>685059.536958318</v>
      </c>
      <c r="E90" s="0" t="n">
        <v>382260.788091803</v>
      </c>
      <c r="F90" s="0" t="n">
        <v>876713.260247371</v>
      </c>
      <c r="G90" s="0" t="n">
        <v>22364.5775851139</v>
      </c>
      <c r="H90" s="0" t="n">
        <v>103588.3775576</v>
      </c>
      <c r="I90" s="0" t="n">
        <v>23084.0996614219</v>
      </c>
      <c r="J90" s="0" t="n">
        <v>17105.3359966251</v>
      </c>
    </row>
    <row r="91" customFormat="false" ht="12.8" hidden="false" customHeight="false" outlineLevel="0" collapsed="false">
      <c r="A91" s="0" t="n">
        <v>138</v>
      </c>
      <c r="B91" s="0" t="n">
        <v>4262058.10533465</v>
      </c>
      <c r="C91" s="0" t="n">
        <v>3030405.09217981</v>
      </c>
      <c r="D91" s="0" t="n">
        <v>670851.747073548</v>
      </c>
      <c r="E91" s="0" t="n">
        <v>396035.120337323</v>
      </c>
      <c r="F91" s="0" t="n">
        <v>0</v>
      </c>
      <c r="G91" s="0" t="n">
        <v>17451.9349243065</v>
      </c>
      <c r="H91" s="0" t="n">
        <v>96251.1097353337</v>
      </c>
      <c r="I91" s="0" t="n">
        <v>43958.6360381651</v>
      </c>
      <c r="J91" s="0" t="n">
        <v>17606.2738829963</v>
      </c>
    </row>
    <row r="92" customFormat="false" ht="12.8" hidden="false" customHeight="false" outlineLevel="0" collapsed="false">
      <c r="A92" s="0" t="n">
        <v>139</v>
      </c>
      <c r="B92" s="0" t="n">
        <v>4041741.1118677</v>
      </c>
      <c r="C92" s="0" t="n">
        <v>2848789.77363263</v>
      </c>
      <c r="D92" s="0" t="n">
        <v>650201.072646707</v>
      </c>
      <c r="E92" s="0" t="n">
        <v>388048.081034603</v>
      </c>
      <c r="F92" s="0" t="n">
        <v>0</v>
      </c>
      <c r="G92" s="0" t="n">
        <v>17592.0591732982</v>
      </c>
      <c r="H92" s="0" t="n">
        <v>99396.4258878635</v>
      </c>
      <c r="I92" s="0" t="n">
        <v>25327.7511904551</v>
      </c>
      <c r="J92" s="0" t="n">
        <v>17435.1614035779</v>
      </c>
    </row>
    <row r="93" customFormat="false" ht="12.8" hidden="false" customHeight="false" outlineLevel="0" collapsed="false">
      <c r="A93" s="0" t="n">
        <v>140</v>
      </c>
      <c r="B93" s="0" t="n">
        <v>4215960.76914254</v>
      </c>
      <c r="C93" s="0" t="n">
        <v>3010178.22936712</v>
      </c>
      <c r="D93" s="0" t="n">
        <v>653342.650266709</v>
      </c>
      <c r="E93" s="0" t="n">
        <v>398717.461977953</v>
      </c>
      <c r="F93" s="0" t="n">
        <v>0</v>
      </c>
      <c r="G93" s="0" t="n">
        <v>19788.7216506086</v>
      </c>
      <c r="H93" s="0" t="n">
        <v>99682.661400935</v>
      </c>
      <c r="I93" s="0" t="n">
        <v>22523.5074622893</v>
      </c>
      <c r="J93" s="0" t="n">
        <v>16288.8929851109</v>
      </c>
    </row>
    <row r="94" customFormat="false" ht="12.8" hidden="false" customHeight="false" outlineLevel="0" collapsed="false">
      <c r="A94" s="0" t="n">
        <v>141</v>
      </c>
      <c r="B94" s="0" t="n">
        <v>4826834.10820636</v>
      </c>
      <c r="C94" s="0" t="n">
        <v>2710243.90380216</v>
      </c>
      <c r="D94" s="0" t="n">
        <v>701670.737789069</v>
      </c>
      <c r="E94" s="0" t="n">
        <v>388867.12773237</v>
      </c>
      <c r="F94" s="0" t="n">
        <v>883982.692606172</v>
      </c>
      <c r="G94" s="0" t="n">
        <v>16196.5022266714</v>
      </c>
      <c r="H94" s="0" t="n">
        <v>87661.9454901343</v>
      </c>
      <c r="I94" s="0" t="n">
        <v>27715.1015832908</v>
      </c>
      <c r="J94" s="0" t="n">
        <v>15083.1967282906</v>
      </c>
    </row>
    <row r="95" customFormat="false" ht="12.8" hidden="false" customHeight="false" outlineLevel="0" collapsed="false">
      <c r="A95" s="0" t="n">
        <v>142</v>
      </c>
      <c r="B95" s="0" t="n">
        <v>4170624.60782216</v>
      </c>
      <c r="C95" s="0" t="n">
        <v>2866455.24768713</v>
      </c>
      <c r="D95" s="0" t="n">
        <v>755130.233946815</v>
      </c>
      <c r="E95" s="0" t="n">
        <v>397828.358037769</v>
      </c>
      <c r="F95" s="0" t="n">
        <v>0</v>
      </c>
      <c r="G95" s="0" t="n">
        <v>17747.2778456736</v>
      </c>
      <c r="H95" s="0" t="n">
        <v>99238.8536222831</v>
      </c>
      <c r="I95" s="0" t="n">
        <v>23638.2260183474</v>
      </c>
      <c r="J95" s="0" t="n">
        <v>17584.5515189213</v>
      </c>
    </row>
    <row r="96" customFormat="false" ht="12.8" hidden="false" customHeight="false" outlineLevel="0" collapsed="false">
      <c r="A96" s="0" t="n">
        <v>143</v>
      </c>
      <c r="B96" s="0" t="n">
        <v>3994408.60624563</v>
      </c>
      <c r="C96" s="0" t="n">
        <v>2815870.34374598</v>
      </c>
      <c r="D96" s="0" t="n">
        <v>636875.202460869</v>
      </c>
      <c r="E96" s="0" t="n">
        <v>392480.781416141</v>
      </c>
      <c r="F96" s="0" t="n">
        <v>0</v>
      </c>
      <c r="G96" s="0" t="n">
        <v>21406.9716527564</v>
      </c>
      <c r="H96" s="0" t="n">
        <v>93242.0990856057</v>
      </c>
      <c r="I96" s="0" t="n">
        <v>19877.4943021399</v>
      </c>
      <c r="J96" s="0" t="n">
        <v>13906.5833993551</v>
      </c>
    </row>
    <row r="97" customFormat="false" ht="12.8" hidden="false" customHeight="false" outlineLevel="0" collapsed="false">
      <c r="A97" s="0" t="n">
        <v>144</v>
      </c>
      <c r="B97" s="0" t="n">
        <v>4102506.55799543</v>
      </c>
      <c r="C97" s="0" t="n">
        <v>2958796.44826344</v>
      </c>
      <c r="D97" s="0" t="n">
        <v>616102.873020974</v>
      </c>
      <c r="E97" s="0" t="n">
        <v>398916.629404573</v>
      </c>
      <c r="F97" s="0" t="n">
        <v>0</v>
      </c>
      <c r="G97" s="0" t="n">
        <v>19091.0037850947</v>
      </c>
      <c r="H97" s="0" t="n">
        <v>83698.8408332522</v>
      </c>
      <c r="I97" s="0" t="n">
        <v>22102.2595987504</v>
      </c>
      <c r="J97" s="0" t="n">
        <v>13389.7112714152</v>
      </c>
    </row>
    <row r="98" customFormat="false" ht="12.8" hidden="false" customHeight="false" outlineLevel="0" collapsed="false">
      <c r="A98" s="0" t="n">
        <v>145</v>
      </c>
      <c r="B98" s="0" t="n">
        <v>4835459.69335376</v>
      </c>
      <c r="C98" s="0" t="n">
        <v>2758469.76313688</v>
      </c>
      <c r="D98" s="0" t="n">
        <v>639786.504602514</v>
      </c>
      <c r="E98" s="0" t="n">
        <v>392999.904674425</v>
      </c>
      <c r="F98" s="0" t="n">
        <v>874216.460200138</v>
      </c>
      <c r="G98" s="0" t="n">
        <v>23963.8384450751</v>
      </c>
      <c r="H98" s="0" t="n">
        <v>102307.815879493</v>
      </c>
      <c r="I98" s="0" t="n">
        <v>24611.6411116765</v>
      </c>
      <c r="J98" s="0" t="n">
        <v>16223.1032106289</v>
      </c>
    </row>
    <row r="99" customFormat="false" ht="12.8" hidden="false" customHeight="false" outlineLevel="0" collapsed="false">
      <c r="A99" s="0" t="n">
        <v>146</v>
      </c>
      <c r="B99" s="0" t="n">
        <v>4017352.76332758</v>
      </c>
      <c r="C99" s="0" t="n">
        <v>2894750.94048168</v>
      </c>
      <c r="D99" s="0" t="n">
        <v>589668.536970462</v>
      </c>
      <c r="E99" s="0" t="n">
        <v>397240.121981951</v>
      </c>
      <c r="F99" s="0" t="n">
        <v>0</v>
      </c>
      <c r="G99" s="0" t="n">
        <v>20815.8162412782</v>
      </c>
      <c r="H99" s="0" t="n">
        <v>84488.1827721813</v>
      </c>
      <c r="I99" s="0" t="n">
        <v>25102.2118322109</v>
      </c>
      <c r="J99" s="0" t="n">
        <v>13670.5091575554</v>
      </c>
    </row>
    <row r="100" customFormat="false" ht="12.8" hidden="false" customHeight="false" outlineLevel="0" collapsed="false">
      <c r="A100" s="0" t="n">
        <v>147</v>
      </c>
      <c r="B100" s="0" t="n">
        <v>3938134.78156832</v>
      </c>
      <c r="C100" s="0" t="n">
        <v>2819167.75628232</v>
      </c>
      <c r="D100" s="0" t="n">
        <v>588969.448255184</v>
      </c>
      <c r="E100" s="0" t="n">
        <v>388151.010323087</v>
      </c>
      <c r="F100" s="0" t="n">
        <v>0</v>
      </c>
      <c r="G100" s="0" t="n">
        <v>17114.3457049617</v>
      </c>
      <c r="H100" s="0" t="n">
        <v>94427.3039192917</v>
      </c>
      <c r="I100" s="0" t="n">
        <v>13023.4121092804</v>
      </c>
      <c r="J100" s="0" t="n">
        <v>15559.5966904643</v>
      </c>
    </row>
    <row r="101" customFormat="false" ht="12.8" hidden="false" customHeight="false" outlineLevel="0" collapsed="false">
      <c r="A101" s="0" t="n">
        <v>148</v>
      </c>
      <c r="B101" s="0" t="n">
        <v>4084820.33229755</v>
      </c>
      <c r="C101" s="0" t="n">
        <v>2936637.78261096</v>
      </c>
      <c r="D101" s="0" t="n">
        <v>583579.450706191</v>
      </c>
      <c r="E101" s="0" t="n">
        <v>398571.959977389</v>
      </c>
      <c r="F101" s="0" t="n">
        <v>0</v>
      </c>
      <c r="G101" s="0" t="n">
        <v>16275.3510700558</v>
      </c>
      <c r="H101" s="0" t="n">
        <v>111391.290844213</v>
      </c>
      <c r="I101" s="0" t="n">
        <v>21914.4794498024</v>
      </c>
      <c r="J101" s="0" t="n">
        <v>14949.3046546097</v>
      </c>
    </row>
    <row r="102" customFormat="false" ht="12.8" hidden="false" customHeight="false" outlineLevel="0" collapsed="false">
      <c r="A102" s="0" t="n">
        <v>149</v>
      </c>
      <c r="B102" s="0" t="n">
        <v>4879534.00054291</v>
      </c>
      <c r="C102" s="0" t="n">
        <v>2850014.02393768</v>
      </c>
      <c r="D102" s="0" t="n">
        <v>584664.283650726</v>
      </c>
      <c r="E102" s="0" t="n">
        <v>395902.4712897</v>
      </c>
      <c r="F102" s="0" t="n">
        <v>882752.829491741</v>
      </c>
      <c r="G102" s="0" t="n">
        <v>15279.9106432538</v>
      </c>
      <c r="H102" s="0" t="n">
        <v>108600.767218744</v>
      </c>
      <c r="I102" s="0" t="n">
        <v>25765.4608905206</v>
      </c>
      <c r="J102" s="0" t="n">
        <v>15177.8269561643</v>
      </c>
    </row>
    <row r="103" customFormat="false" ht="12.8" hidden="false" customHeight="false" outlineLevel="0" collapsed="false">
      <c r="A103" s="0" t="n">
        <v>150</v>
      </c>
      <c r="B103" s="0" t="n">
        <v>4108623.06494175</v>
      </c>
      <c r="C103" s="0" t="n">
        <v>2955142.15163352</v>
      </c>
      <c r="D103" s="0" t="n">
        <v>582867.816225992</v>
      </c>
      <c r="E103" s="0" t="n">
        <v>403539.942015919</v>
      </c>
      <c r="F103" s="0" t="n">
        <v>0</v>
      </c>
      <c r="G103" s="0" t="n">
        <v>22693.0982181045</v>
      </c>
      <c r="H103" s="0" t="n">
        <v>121797.535931736</v>
      </c>
      <c r="I103" s="0" t="n">
        <v>12166.631659665</v>
      </c>
      <c r="J103" s="0" t="n">
        <v>18934.7208294718</v>
      </c>
    </row>
    <row r="104" customFormat="false" ht="12.8" hidden="false" customHeight="false" outlineLevel="0" collapsed="false">
      <c r="A104" s="0" t="n">
        <v>151</v>
      </c>
      <c r="B104" s="0" t="n">
        <v>3984163.22189811</v>
      </c>
      <c r="C104" s="0" t="n">
        <v>2977025.0734283</v>
      </c>
      <c r="D104" s="0" t="n">
        <v>467377.882066567</v>
      </c>
      <c r="E104" s="0" t="n">
        <v>394917.04600439</v>
      </c>
      <c r="F104" s="0" t="n">
        <v>0</v>
      </c>
      <c r="G104" s="0" t="n">
        <v>21172.9935484322</v>
      </c>
      <c r="H104" s="0" t="n">
        <v>97111.3562780806</v>
      </c>
      <c r="I104" s="0" t="n">
        <v>12857.9446656496</v>
      </c>
      <c r="J104" s="0" t="n">
        <v>15543.2356360976</v>
      </c>
    </row>
    <row r="105" customFormat="false" ht="12.8" hidden="false" customHeight="false" outlineLevel="0" collapsed="false">
      <c r="A105" s="0" t="n">
        <v>152</v>
      </c>
      <c r="B105" s="0" t="n">
        <v>4092896.46175177</v>
      </c>
      <c r="C105" s="0" t="n">
        <v>2981245.50049092</v>
      </c>
      <c r="D105" s="0" t="n">
        <v>556105.843361828</v>
      </c>
      <c r="E105" s="0" t="n">
        <v>408744.862216124</v>
      </c>
      <c r="F105" s="0" t="n">
        <v>0</v>
      </c>
      <c r="G105" s="0" t="n">
        <v>19928.9433303036</v>
      </c>
      <c r="H105" s="0" t="n">
        <v>101876.843006395</v>
      </c>
      <c r="I105" s="0" t="n">
        <v>19319.2754379113</v>
      </c>
      <c r="J105" s="0" t="n">
        <v>15041.0279806583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2951859.64970595</v>
      </c>
      <c r="C23" s="0" t="n">
        <v>1772297.12234844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2970875.21120889</v>
      </c>
      <c r="C24" s="0" t="n">
        <v>1700364.53965233</v>
      </c>
      <c r="D24" s="0" t="n">
        <v>877492.753684954</v>
      </c>
      <c r="E24" s="0" t="n">
        <v>299748.114825962</v>
      </c>
      <c r="F24" s="0" t="n">
        <v>0</v>
      </c>
      <c r="G24" s="0" t="n">
        <v>8618.0821346714</v>
      </c>
      <c r="H24" s="0" t="n">
        <v>45843.1133659854</v>
      </c>
      <c r="I24" s="0" t="n">
        <v>31625.6786097206</v>
      </c>
      <c r="J24" s="0" t="n">
        <v>6775.02252198307</v>
      </c>
    </row>
    <row r="25" customFormat="false" ht="12.8" hidden="false" customHeight="false" outlineLevel="0" collapsed="false">
      <c r="A25" s="0" t="n">
        <v>72</v>
      </c>
      <c r="B25" s="0" t="n">
        <v>2995331.77591131</v>
      </c>
      <c r="C25" s="0" t="n">
        <v>1693540.54904729</v>
      </c>
      <c r="D25" s="0" t="n">
        <v>914029.844623332</v>
      </c>
      <c r="E25" s="0" t="n">
        <v>294162.023011407</v>
      </c>
      <c r="F25" s="0" t="n">
        <v>0</v>
      </c>
      <c r="G25" s="0" t="n">
        <v>6222.14200223575</v>
      </c>
      <c r="H25" s="0" t="n">
        <v>58210.8718144348</v>
      </c>
      <c r="I25" s="0" t="n">
        <v>22015.2126674595</v>
      </c>
      <c r="J25" s="0" t="n">
        <v>7304.71996565831</v>
      </c>
    </row>
    <row r="26" customFormat="false" ht="12.8" hidden="false" customHeight="false" outlineLevel="0" collapsed="false">
      <c r="A26" s="0" t="n">
        <v>73</v>
      </c>
      <c r="B26" s="0" t="n">
        <v>3515000.7065973</v>
      </c>
      <c r="C26" s="0" t="n">
        <v>1579683.47122675</v>
      </c>
      <c r="D26" s="0" t="n">
        <v>925752.35716752</v>
      </c>
      <c r="E26" s="0" t="n">
        <v>283755.755553827</v>
      </c>
      <c r="F26" s="0" t="n">
        <v>619054.093366864</v>
      </c>
      <c r="G26" s="0" t="n">
        <v>7240.0160053589</v>
      </c>
      <c r="H26" s="0" t="n">
        <v>66857.5316709729</v>
      </c>
      <c r="I26" s="0" t="n">
        <v>24133.5489743993</v>
      </c>
      <c r="J26" s="0" t="n">
        <v>8783.83419090415</v>
      </c>
    </row>
    <row r="27" customFormat="false" ht="12.8" hidden="false" customHeight="false" outlineLevel="0" collapsed="false">
      <c r="A27" s="0" t="n">
        <v>74</v>
      </c>
      <c r="B27" s="0" t="n">
        <v>2906656.52569195</v>
      </c>
      <c r="C27" s="0" t="n">
        <v>1633986.46827424</v>
      </c>
      <c r="D27" s="0" t="n">
        <v>892171.836659599</v>
      </c>
      <c r="E27" s="0" t="n">
        <v>279902.440075644</v>
      </c>
      <c r="F27" s="0" t="n">
        <v>0</v>
      </c>
      <c r="G27" s="0" t="n">
        <v>6920.95515543307</v>
      </c>
      <c r="H27" s="0" t="n">
        <v>53993.9000568931</v>
      </c>
      <c r="I27" s="0" t="n">
        <v>33511.0238687235</v>
      </c>
      <c r="J27" s="0" t="n">
        <v>6208.06153654099</v>
      </c>
    </row>
    <row r="28" customFormat="false" ht="12.8" hidden="false" customHeight="false" outlineLevel="0" collapsed="false">
      <c r="A28" s="0" t="n">
        <v>75</v>
      </c>
      <c r="B28" s="0" t="n">
        <v>2597660.05198661</v>
      </c>
      <c r="C28" s="0" t="n">
        <v>1385631.79147357</v>
      </c>
      <c r="D28" s="0" t="n">
        <v>870239.963932961</v>
      </c>
      <c r="E28" s="0" t="n">
        <v>255145.207946441</v>
      </c>
      <c r="F28" s="0" t="n">
        <v>0</v>
      </c>
      <c r="G28" s="0" t="n">
        <v>6966.53166176815</v>
      </c>
      <c r="H28" s="0" t="n">
        <v>46234.2813414655</v>
      </c>
      <c r="I28" s="0" t="n">
        <v>26559.9089185483</v>
      </c>
      <c r="J28" s="0" t="n">
        <v>6338.52746826107</v>
      </c>
    </row>
    <row r="29" customFormat="false" ht="12.8" hidden="false" customHeight="false" outlineLevel="0" collapsed="false">
      <c r="A29" s="0" t="n">
        <v>76</v>
      </c>
      <c r="B29" s="0" t="n">
        <v>3128360.79587618</v>
      </c>
      <c r="C29" s="0" t="n">
        <v>1729955.19289298</v>
      </c>
      <c r="D29" s="0" t="n">
        <v>986800.414306728</v>
      </c>
      <c r="E29" s="0" t="n">
        <v>295464.61895168</v>
      </c>
      <c r="F29" s="0" t="n">
        <v>0</v>
      </c>
      <c r="G29" s="0" t="n">
        <v>6589.32673972058</v>
      </c>
      <c r="H29" s="0" t="n">
        <v>73421.3997468407</v>
      </c>
      <c r="I29" s="0" t="n">
        <v>27740.1074024307</v>
      </c>
      <c r="J29" s="0" t="n">
        <v>8322.3099103612</v>
      </c>
    </row>
    <row r="30" customFormat="false" ht="12.8" hidden="false" customHeight="false" outlineLevel="0" collapsed="false">
      <c r="A30" s="0" t="n">
        <v>77</v>
      </c>
      <c r="B30" s="0" t="n">
        <v>3459360.10265462</v>
      </c>
      <c r="C30" s="0" t="n">
        <v>1594782.63221935</v>
      </c>
      <c r="D30" s="0" t="n">
        <v>880923.845820013</v>
      </c>
      <c r="E30" s="0" t="n">
        <v>271715.559297186</v>
      </c>
      <c r="F30" s="0" t="n">
        <v>608554.190846823</v>
      </c>
      <c r="G30" s="0" t="n">
        <v>9887.31243677419</v>
      </c>
      <c r="H30" s="0" t="n">
        <v>50874.6159961334</v>
      </c>
      <c r="I30" s="0" t="n">
        <v>35293.9513823456</v>
      </c>
      <c r="J30" s="0" t="n">
        <v>6902.5784028297</v>
      </c>
    </row>
    <row r="31" customFormat="false" ht="12.8" hidden="false" customHeight="false" outlineLevel="0" collapsed="false">
      <c r="A31" s="0" t="n">
        <v>78</v>
      </c>
      <c r="B31" s="0" t="n">
        <v>3368523.59857432</v>
      </c>
      <c r="C31" s="0" t="n">
        <v>1920386.39293631</v>
      </c>
      <c r="D31" s="0" t="n">
        <v>1027032.30272205</v>
      </c>
      <c r="E31" s="0" t="n">
        <v>312980.912636177</v>
      </c>
      <c r="F31" s="0" t="n">
        <v>0</v>
      </c>
      <c r="G31" s="0" t="n">
        <v>6300.84588285015</v>
      </c>
      <c r="H31" s="0" t="n">
        <v>59603.8629107046</v>
      </c>
      <c r="I31" s="0" t="n">
        <v>36127.3318807133</v>
      </c>
      <c r="J31" s="0" t="n">
        <v>6134.44646934364</v>
      </c>
    </row>
    <row r="32" customFormat="false" ht="12.8" hidden="false" customHeight="false" outlineLevel="0" collapsed="false">
      <c r="A32" s="0" t="n">
        <v>79</v>
      </c>
      <c r="B32" s="0" t="n">
        <v>3052097.4413802</v>
      </c>
      <c r="C32" s="0" t="n">
        <v>1721715.77040732</v>
      </c>
      <c r="D32" s="0" t="n">
        <v>926153.679499311</v>
      </c>
      <c r="E32" s="0" t="n">
        <v>291243.026044832</v>
      </c>
      <c r="F32" s="0" t="n">
        <v>0</v>
      </c>
      <c r="G32" s="0" t="n">
        <v>8949.82413977575</v>
      </c>
      <c r="H32" s="0" t="n">
        <v>54130.1491203499</v>
      </c>
      <c r="I32" s="0" t="n">
        <v>41909.3520675281</v>
      </c>
      <c r="J32" s="0" t="n">
        <v>7383.42773983436</v>
      </c>
    </row>
    <row r="33" customFormat="false" ht="12.8" hidden="false" customHeight="false" outlineLevel="0" collapsed="false">
      <c r="A33" s="0" t="n">
        <v>80</v>
      </c>
      <c r="B33" s="0" t="n">
        <v>3442197.78077803</v>
      </c>
      <c r="C33" s="0" t="n">
        <v>2022535.39367328</v>
      </c>
      <c r="D33" s="0" t="n">
        <v>981698.498186331</v>
      </c>
      <c r="E33" s="0" t="n">
        <v>322017.372748348</v>
      </c>
      <c r="F33" s="0" t="n">
        <v>0</v>
      </c>
      <c r="G33" s="0" t="n">
        <v>6266.92325057891</v>
      </c>
      <c r="H33" s="0" t="n">
        <v>69680.2621194311</v>
      </c>
      <c r="I33" s="0" t="n">
        <v>29645.0576554729</v>
      </c>
      <c r="J33" s="0" t="n">
        <v>10252.268929691</v>
      </c>
    </row>
    <row r="34" customFormat="false" ht="12.8" hidden="false" customHeight="false" outlineLevel="0" collapsed="false">
      <c r="A34" s="0" t="n">
        <v>81</v>
      </c>
      <c r="B34" s="0" t="n">
        <v>3881456.06635156</v>
      </c>
      <c r="C34" s="0" t="n">
        <v>1841880.70619035</v>
      </c>
      <c r="D34" s="0" t="n">
        <v>926474.908288154</v>
      </c>
      <c r="E34" s="0" t="n">
        <v>303616.669488053</v>
      </c>
      <c r="F34" s="0" t="n">
        <v>683054.807098962</v>
      </c>
      <c r="G34" s="0" t="n">
        <v>5815.20761252045</v>
      </c>
      <c r="H34" s="0" t="n">
        <v>74410.9694014196</v>
      </c>
      <c r="I34" s="0" t="n">
        <v>36512.2184970915</v>
      </c>
      <c r="J34" s="0" t="n">
        <v>9082.70791274496</v>
      </c>
    </row>
    <row r="35" customFormat="false" ht="12.8" hidden="false" customHeight="false" outlineLevel="0" collapsed="false">
      <c r="A35" s="0" t="n">
        <v>82</v>
      </c>
      <c r="B35" s="0" t="n">
        <v>3561015.28199281</v>
      </c>
      <c r="C35" s="0" t="n">
        <v>2092173.06124602</v>
      </c>
      <c r="D35" s="0" t="n">
        <v>1017454.9083266</v>
      </c>
      <c r="E35" s="0" t="n">
        <v>329473.462167913</v>
      </c>
      <c r="F35" s="0" t="n">
        <v>0</v>
      </c>
      <c r="G35" s="0" t="n">
        <v>9703.94590820129</v>
      </c>
      <c r="H35" s="0" t="n">
        <v>70078.6171548944</v>
      </c>
      <c r="I35" s="0" t="n">
        <v>31435.4105831079</v>
      </c>
      <c r="J35" s="0" t="n">
        <v>10546.2689116267</v>
      </c>
    </row>
    <row r="36" customFormat="false" ht="12.8" hidden="false" customHeight="false" outlineLevel="0" collapsed="false">
      <c r="A36" s="0" t="n">
        <v>83</v>
      </c>
      <c r="B36" s="0" t="n">
        <v>3281592.75405488</v>
      </c>
      <c r="C36" s="0" t="n">
        <v>1911171.20027337</v>
      </c>
      <c r="D36" s="0" t="n">
        <v>941805.288397186</v>
      </c>
      <c r="E36" s="0" t="n">
        <v>309588.410809654</v>
      </c>
      <c r="F36" s="0" t="n">
        <v>0</v>
      </c>
      <c r="G36" s="0" t="n">
        <v>9567.1445782773</v>
      </c>
      <c r="H36" s="0" t="n">
        <v>69025.0704365537</v>
      </c>
      <c r="I36" s="0" t="n">
        <v>29507.4028912945</v>
      </c>
      <c r="J36" s="0" t="n">
        <v>10232.9537933181</v>
      </c>
    </row>
    <row r="37" customFormat="false" ht="12.8" hidden="false" customHeight="false" outlineLevel="0" collapsed="false">
      <c r="A37" s="0" t="n">
        <v>84</v>
      </c>
      <c r="B37" s="0" t="n">
        <v>3583909.79051424</v>
      </c>
      <c r="C37" s="0" t="n">
        <v>2137473.84829102</v>
      </c>
      <c r="D37" s="0" t="n">
        <v>983488.851082598</v>
      </c>
      <c r="E37" s="0" t="n">
        <v>332679.036433842</v>
      </c>
      <c r="F37" s="0" t="n">
        <v>0</v>
      </c>
      <c r="G37" s="0" t="n">
        <v>9054.87596059218</v>
      </c>
      <c r="H37" s="0" t="n">
        <v>78236.4599576274</v>
      </c>
      <c r="I37" s="0" t="n">
        <v>30923.0112573717</v>
      </c>
      <c r="J37" s="0" t="n">
        <v>12053.7075311922</v>
      </c>
    </row>
    <row r="38" customFormat="false" ht="12.8" hidden="false" customHeight="false" outlineLevel="0" collapsed="false">
      <c r="A38" s="0" t="n">
        <v>85</v>
      </c>
      <c r="B38" s="0" t="n">
        <v>4096455.19431543</v>
      </c>
      <c r="C38" s="0" t="n">
        <v>1902022.81609868</v>
      </c>
      <c r="D38" s="0" t="n">
        <v>1018370.77758223</v>
      </c>
      <c r="E38" s="0" t="n">
        <v>316381.481773156</v>
      </c>
      <c r="F38" s="0" t="n">
        <v>725123.815103943</v>
      </c>
      <c r="G38" s="0" t="n">
        <v>10254.2755793566</v>
      </c>
      <c r="H38" s="0" t="n">
        <v>77689.9110230473</v>
      </c>
      <c r="I38" s="0" t="n">
        <v>34820.7451664285</v>
      </c>
      <c r="J38" s="0" t="n">
        <v>10917.2232806657</v>
      </c>
    </row>
    <row r="39" customFormat="false" ht="12.8" hidden="false" customHeight="false" outlineLevel="0" collapsed="false">
      <c r="A39" s="0" t="n">
        <v>86</v>
      </c>
      <c r="B39" s="0" t="n">
        <v>3726938.50502725</v>
      </c>
      <c r="C39" s="0" t="n">
        <v>2202863.07833167</v>
      </c>
      <c r="D39" s="0" t="n">
        <v>1055042.83789083</v>
      </c>
      <c r="E39" s="0" t="n">
        <v>339084.324715548</v>
      </c>
      <c r="F39" s="0" t="n">
        <v>0</v>
      </c>
      <c r="G39" s="0" t="n">
        <v>5518.6590110102</v>
      </c>
      <c r="H39" s="0" t="n">
        <v>74436.699887838</v>
      </c>
      <c r="I39" s="0" t="n">
        <v>40912.3080443054</v>
      </c>
      <c r="J39" s="0" t="n">
        <v>8954.45935294898</v>
      </c>
    </row>
    <row r="40" customFormat="false" ht="12.8" hidden="false" customHeight="false" outlineLevel="0" collapsed="false">
      <c r="A40" s="0" t="n">
        <v>87</v>
      </c>
      <c r="B40" s="0" t="n">
        <v>3460688.51766673</v>
      </c>
      <c r="C40" s="0" t="n">
        <v>2044111.78103857</v>
      </c>
      <c r="D40" s="0" t="n">
        <v>988073.242162606</v>
      </c>
      <c r="E40" s="0" t="n">
        <v>322266.294507806</v>
      </c>
      <c r="F40" s="0" t="n">
        <v>0</v>
      </c>
      <c r="G40" s="0" t="n">
        <v>5886.06789280736</v>
      </c>
      <c r="H40" s="0" t="n">
        <v>51266.5806615681</v>
      </c>
      <c r="I40" s="0" t="n">
        <v>40593.5993227716</v>
      </c>
      <c r="J40" s="0" t="n">
        <v>7760.82462533089</v>
      </c>
    </row>
    <row r="41" customFormat="false" ht="12.8" hidden="false" customHeight="false" outlineLevel="0" collapsed="false">
      <c r="A41" s="0" t="n">
        <v>88</v>
      </c>
      <c r="B41" s="0" t="n">
        <v>3774918.19052092</v>
      </c>
      <c r="C41" s="0" t="n">
        <v>2165607.39597182</v>
      </c>
      <c r="D41" s="0" t="n">
        <v>1106839.93702179</v>
      </c>
      <c r="E41" s="0" t="n">
        <v>341199.178338071</v>
      </c>
      <c r="F41" s="0" t="n">
        <v>0</v>
      </c>
      <c r="G41" s="0" t="n">
        <v>13740.8691073387</v>
      </c>
      <c r="H41" s="0" t="n">
        <v>91523.3081456504</v>
      </c>
      <c r="I41" s="0" t="n">
        <v>44747.5806852258</v>
      </c>
      <c r="J41" s="0" t="n">
        <v>10568.1097102401</v>
      </c>
    </row>
    <row r="42" customFormat="false" ht="12.8" hidden="false" customHeight="false" outlineLevel="0" collapsed="false">
      <c r="A42" s="0" t="n">
        <v>89</v>
      </c>
      <c r="B42" s="0" t="n">
        <v>4335833.9942917</v>
      </c>
      <c r="C42" s="0" t="n">
        <v>2005027.20365685</v>
      </c>
      <c r="D42" s="0" t="n">
        <v>1098879.80366805</v>
      </c>
      <c r="E42" s="0" t="n">
        <v>322080.677551637</v>
      </c>
      <c r="F42" s="0" t="n">
        <v>768362.058611984</v>
      </c>
      <c r="G42" s="0" t="n">
        <v>10169.1892882679</v>
      </c>
      <c r="H42" s="0" t="n">
        <v>67558.7157342168</v>
      </c>
      <c r="I42" s="0" t="n">
        <v>55901.0782600667</v>
      </c>
      <c r="J42" s="0" t="n">
        <v>7751.19127634783</v>
      </c>
    </row>
    <row r="43" customFormat="false" ht="12.8" hidden="false" customHeight="false" outlineLevel="0" collapsed="false">
      <c r="A43" s="0" t="n">
        <v>90</v>
      </c>
      <c r="B43" s="0" t="n">
        <v>3877625.49020926</v>
      </c>
      <c r="C43" s="0" t="n">
        <v>2199142.19044381</v>
      </c>
      <c r="D43" s="0" t="n">
        <v>1168377.72932384</v>
      </c>
      <c r="E43" s="0" t="n">
        <v>343375.351762268</v>
      </c>
      <c r="F43" s="0" t="n">
        <v>0</v>
      </c>
      <c r="G43" s="0" t="n">
        <v>12721.6053995793</v>
      </c>
      <c r="H43" s="0" t="n">
        <v>88730.8422255954</v>
      </c>
      <c r="I43" s="0" t="n">
        <v>52716.9404519009</v>
      </c>
      <c r="J43" s="0" t="n">
        <v>11857.8486467148</v>
      </c>
    </row>
    <row r="44" customFormat="false" ht="12.8" hidden="false" customHeight="false" outlineLevel="0" collapsed="false">
      <c r="A44" s="0" t="n">
        <v>91</v>
      </c>
      <c r="B44" s="0" t="n">
        <v>3648188.93972536</v>
      </c>
      <c r="C44" s="0" t="n">
        <v>2082653.33249961</v>
      </c>
      <c r="D44" s="0" t="n">
        <v>1091367.10804556</v>
      </c>
      <c r="E44" s="0" t="n">
        <v>326079.238330989</v>
      </c>
      <c r="F44" s="0" t="n">
        <v>0</v>
      </c>
      <c r="G44" s="0" t="n">
        <v>12026.0849267877</v>
      </c>
      <c r="H44" s="0" t="n">
        <v>71791.4047764374</v>
      </c>
      <c r="I44" s="0" t="n">
        <v>53948.4795435419</v>
      </c>
      <c r="J44" s="0" t="n">
        <v>10203.058882859</v>
      </c>
    </row>
    <row r="45" customFormat="false" ht="12.8" hidden="false" customHeight="false" outlineLevel="0" collapsed="false">
      <c r="A45" s="0" t="n">
        <v>92</v>
      </c>
      <c r="B45" s="0" t="n">
        <v>3887119.50189666</v>
      </c>
      <c r="C45" s="0" t="n">
        <v>2299796.68424802</v>
      </c>
      <c r="D45" s="0" t="n">
        <v>1103426.67013336</v>
      </c>
      <c r="E45" s="0" t="n">
        <v>342379.928036268</v>
      </c>
      <c r="F45" s="0" t="n">
        <v>0</v>
      </c>
      <c r="G45" s="0" t="n">
        <v>9607.40607824389</v>
      </c>
      <c r="H45" s="0" t="n">
        <v>86786.5392510701</v>
      </c>
      <c r="I45" s="0" t="n">
        <v>33670.8411900927</v>
      </c>
      <c r="J45" s="0" t="n">
        <v>10697.8904772023</v>
      </c>
    </row>
    <row r="46" customFormat="false" ht="12.8" hidden="false" customHeight="false" outlineLevel="0" collapsed="false">
      <c r="A46" s="0" t="n">
        <v>93</v>
      </c>
      <c r="B46" s="0" t="n">
        <v>4456153.26679267</v>
      </c>
      <c r="C46" s="0" t="n">
        <v>2170745.97157194</v>
      </c>
      <c r="D46" s="0" t="n">
        <v>1041410.8313183</v>
      </c>
      <c r="E46" s="0" t="n">
        <v>328544.929201182</v>
      </c>
      <c r="F46" s="0" t="n">
        <v>772853.555195625</v>
      </c>
      <c r="G46" s="0" t="n">
        <v>8378.24792172821</v>
      </c>
      <c r="H46" s="0" t="n">
        <v>88516.4112341639</v>
      </c>
      <c r="I46" s="0" t="n">
        <v>33303.6384825489</v>
      </c>
      <c r="J46" s="0" t="n">
        <v>12236.8743002117</v>
      </c>
    </row>
    <row r="47" customFormat="false" ht="12.8" hidden="false" customHeight="false" outlineLevel="0" collapsed="false">
      <c r="A47" s="0" t="n">
        <v>94</v>
      </c>
      <c r="B47" s="0" t="n">
        <v>3934294.6033228</v>
      </c>
      <c r="C47" s="0" t="n">
        <v>2404118.91088507</v>
      </c>
      <c r="D47" s="0" t="n">
        <v>1037493.81528376</v>
      </c>
      <c r="E47" s="0" t="n">
        <v>348606.404355832</v>
      </c>
      <c r="F47" s="0" t="n">
        <v>0</v>
      </c>
      <c r="G47" s="0" t="n">
        <v>12721.3418416014</v>
      </c>
      <c r="H47" s="0" t="n">
        <v>73078.423428997</v>
      </c>
      <c r="I47" s="0" t="n">
        <v>47884.6022911582</v>
      </c>
      <c r="J47" s="0" t="n">
        <v>9569.7750083199</v>
      </c>
    </row>
    <row r="48" customFormat="false" ht="12.8" hidden="false" customHeight="false" outlineLevel="0" collapsed="false">
      <c r="A48" s="0" t="n">
        <v>95</v>
      </c>
      <c r="B48" s="0" t="n">
        <v>3717233.16664146</v>
      </c>
      <c r="C48" s="0" t="n">
        <v>2254008.67809795</v>
      </c>
      <c r="D48" s="0" t="n">
        <v>997555.701410337</v>
      </c>
      <c r="E48" s="0" t="n">
        <v>333576.367555609</v>
      </c>
      <c r="F48" s="0" t="n">
        <v>0</v>
      </c>
      <c r="G48" s="0" t="n">
        <v>6748.12971383624</v>
      </c>
      <c r="H48" s="0" t="n">
        <v>76562.4105626918</v>
      </c>
      <c r="I48" s="0" t="n">
        <v>38102.7055260891</v>
      </c>
      <c r="J48" s="0" t="n">
        <v>10511.1602077127</v>
      </c>
    </row>
    <row r="49" customFormat="false" ht="12.8" hidden="false" customHeight="false" outlineLevel="0" collapsed="false">
      <c r="A49" s="0" t="n">
        <v>96</v>
      </c>
      <c r="B49" s="0" t="n">
        <v>3959566.88180553</v>
      </c>
      <c r="C49" s="0" t="n">
        <v>2361217.82528594</v>
      </c>
      <c r="D49" s="0" t="n">
        <v>1090113.1611758</v>
      </c>
      <c r="E49" s="0" t="n">
        <v>347183.266896231</v>
      </c>
      <c r="F49" s="0" t="n">
        <v>0</v>
      </c>
      <c r="G49" s="0" t="n">
        <v>11573.6167835819</v>
      </c>
      <c r="H49" s="0" t="n">
        <v>99118.9348143162</v>
      </c>
      <c r="I49" s="0" t="n">
        <v>36983.4058843764</v>
      </c>
      <c r="J49" s="0" t="n">
        <v>12635.7587703797</v>
      </c>
    </row>
    <row r="50" customFormat="false" ht="12.8" hidden="false" customHeight="false" outlineLevel="0" collapsed="false">
      <c r="A50" s="0" t="n">
        <v>97</v>
      </c>
      <c r="B50" s="0" t="n">
        <v>4687147.38608152</v>
      </c>
      <c r="C50" s="0" t="n">
        <v>2350260.31346277</v>
      </c>
      <c r="D50" s="0" t="n">
        <v>1036929.88224998</v>
      </c>
      <c r="E50" s="0" t="n">
        <v>337002.898609693</v>
      </c>
      <c r="F50" s="0" t="n">
        <v>806066.677876227</v>
      </c>
      <c r="G50" s="0" t="n">
        <v>11662.3428260508</v>
      </c>
      <c r="H50" s="0" t="n">
        <v>98851.3061914174</v>
      </c>
      <c r="I50" s="0" t="n">
        <v>33087.9478832771</v>
      </c>
      <c r="J50" s="0" t="n">
        <v>13114.7140737302</v>
      </c>
    </row>
    <row r="51" customFormat="false" ht="12.8" hidden="false" customHeight="false" outlineLevel="0" collapsed="false">
      <c r="A51" s="0" t="n">
        <v>98</v>
      </c>
      <c r="B51" s="0" t="n">
        <v>4152083.69349293</v>
      </c>
      <c r="C51" s="0" t="n">
        <v>2505671.91341301</v>
      </c>
      <c r="D51" s="0" t="n">
        <v>1091843.17427068</v>
      </c>
      <c r="E51" s="0" t="n">
        <v>353099.921227582</v>
      </c>
      <c r="F51" s="0" t="n">
        <v>0</v>
      </c>
      <c r="G51" s="0" t="n">
        <v>11410.6814665722</v>
      </c>
      <c r="H51" s="0" t="n">
        <v>126406.373653569</v>
      </c>
      <c r="I51" s="0" t="n">
        <v>46446.2572390937</v>
      </c>
      <c r="J51" s="0" t="n">
        <v>14875.0895942511</v>
      </c>
    </row>
    <row r="52" customFormat="false" ht="12.8" hidden="false" customHeight="false" outlineLevel="0" collapsed="false">
      <c r="A52" s="0" t="n">
        <v>99</v>
      </c>
      <c r="B52" s="0" t="n">
        <v>3914213.26120318</v>
      </c>
      <c r="C52" s="0" t="n">
        <v>2429750.25070958</v>
      </c>
      <c r="D52" s="0" t="n">
        <v>991184.30387812</v>
      </c>
      <c r="E52" s="0" t="n">
        <v>346349.206656871</v>
      </c>
      <c r="F52" s="0" t="n">
        <v>0</v>
      </c>
      <c r="G52" s="0" t="n">
        <v>10387.4774724293</v>
      </c>
      <c r="H52" s="0" t="n">
        <v>88222.1163279051</v>
      </c>
      <c r="I52" s="0" t="n">
        <v>35696.1407385719</v>
      </c>
      <c r="J52" s="0" t="n">
        <v>11322.728526025</v>
      </c>
    </row>
    <row r="53" customFormat="false" ht="12.8" hidden="false" customHeight="false" outlineLevel="0" collapsed="false">
      <c r="A53" s="0" t="n">
        <v>100</v>
      </c>
      <c r="B53" s="0" t="n">
        <v>4010781.56342701</v>
      </c>
      <c r="C53" s="0" t="n">
        <v>2462482.19185301</v>
      </c>
      <c r="D53" s="0" t="n">
        <v>1034693.54499685</v>
      </c>
      <c r="E53" s="0" t="n">
        <v>358238.110106155</v>
      </c>
      <c r="F53" s="0" t="n">
        <v>0</v>
      </c>
      <c r="G53" s="0" t="n">
        <v>11164.6515608558</v>
      </c>
      <c r="H53" s="0" t="n">
        <v>78418.4824112695</v>
      </c>
      <c r="I53" s="0" t="n">
        <v>53368.0641561071</v>
      </c>
      <c r="J53" s="0" t="n">
        <v>10999.3905011764</v>
      </c>
    </row>
    <row r="54" customFormat="false" ht="12.8" hidden="false" customHeight="false" outlineLevel="0" collapsed="false">
      <c r="A54" s="0" t="n">
        <v>101</v>
      </c>
      <c r="B54" s="0" t="n">
        <v>4780316.30946163</v>
      </c>
      <c r="C54" s="0" t="n">
        <v>2436615.0527993</v>
      </c>
      <c r="D54" s="0" t="n">
        <v>1014973.5225336</v>
      </c>
      <c r="E54" s="0" t="n">
        <v>355920.930229023</v>
      </c>
      <c r="F54" s="0" t="n">
        <v>816478.946667392</v>
      </c>
      <c r="G54" s="0" t="n">
        <v>11566.8641985394</v>
      </c>
      <c r="H54" s="0" t="n">
        <v>92782.9014241372</v>
      </c>
      <c r="I54" s="0" t="n">
        <v>36546.3884247858</v>
      </c>
      <c r="J54" s="0" t="n">
        <v>14080.346212135</v>
      </c>
    </row>
    <row r="55" customFormat="false" ht="12.8" hidden="false" customHeight="false" outlineLevel="0" collapsed="false">
      <c r="A55" s="0" t="n">
        <v>102</v>
      </c>
      <c r="B55" s="0" t="n">
        <v>4144054.15175877</v>
      </c>
      <c r="C55" s="0" t="n">
        <v>2566066.48806508</v>
      </c>
      <c r="D55" s="0" t="n">
        <v>1035095.53582899</v>
      </c>
      <c r="E55" s="0" t="n">
        <v>371157.057011821</v>
      </c>
      <c r="F55" s="0" t="n">
        <v>0</v>
      </c>
      <c r="G55" s="0" t="n">
        <v>14713.0780406964</v>
      </c>
      <c r="H55" s="0" t="n">
        <v>100639.395302226</v>
      </c>
      <c r="I55" s="0" t="n">
        <v>41642.4579186111</v>
      </c>
      <c r="J55" s="0" t="n">
        <v>14817.6246040714</v>
      </c>
    </row>
    <row r="56" customFormat="false" ht="12.8" hidden="false" customHeight="false" outlineLevel="0" collapsed="false">
      <c r="A56" s="0" t="n">
        <v>103</v>
      </c>
      <c r="B56" s="0" t="n">
        <v>3977403.78665827</v>
      </c>
      <c r="C56" s="0" t="n">
        <v>2419199.59295381</v>
      </c>
      <c r="D56" s="0" t="n">
        <v>1037613.26970948</v>
      </c>
      <c r="E56" s="0" t="n">
        <v>362228.126751078</v>
      </c>
      <c r="F56" s="0" t="n">
        <v>0</v>
      </c>
      <c r="G56" s="0" t="n">
        <v>10111.6751233507</v>
      </c>
      <c r="H56" s="0" t="n">
        <v>86575.6631845648</v>
      </c>
      <c r="I56" s="0" t="n">
        <v>48248.0339964924</v>
      </c>
      <c r="J56" s="0" t="n">
        <v>11454.7706932145</v>
      </c>
    </row>
    <row r="57" customFormat="false" ht="12.8" hidden="false" customHeight="false" outlineLevel="0" collapsed="false">
      <c r="A57" s="0" t="n">
        <v>104</v>
      </c>
      <c r="B57" s="0" t="n">
        <v>4074652.54759145</v>
      </c>
      <c r="C57" s="0" t="n">
        <v>2514085.09518039</v>
      </c>
      <c r="D57" s="0" t="n">
        <v>1036901.89211016</v>
      </c>
      <c r="E57" s="0" t="n">
        <v>366992.89271303</v>
      </c>
      <c r="F57" s="0" t="n">
        <v>0</v>
      </c>
      <c r="G57" s="0" t="n">
        <v>12895.0108385544</v>
      </c>
      <c r="H57" s="0" t="n">
        <v>99628.0996160904</v>
      </c>
      <c r="I57" s="0" t="n">
        <v>29482.3927750933</v>
      </c>
      <c r="J57" s="0" t="n">
        <v>13131.8470612144</v>
      </c>
    </row>
    <row r="58" customFormat="false" ht="12.8" hidden="false" customHeight="false" outlineLevel="0" collapsed="false">
      <c r="A58" s="0" t="n">
        <v>105</v>
      </c>
      <c r="B58" s="0" t="n">
        <v>4775739.65884784</v>
      </c>
      <c r="C58" s="0" t="n">
        <v>2450596.00334214</v>
      </c>
      <c r="D58" s="0" t="n">
        <v>994829.612670896</v>
      </c>
      <c r="E58" s="0" t="n">
        <v>358442.256457579</v>
      </c>
      <c r="F58" s="0" t="n">
        <v>812682.267697452</v>
      </c>
      <c r="G58" s="0" t="n">
        <v>13417.9489636997</v>
      </c>
      <c r="H58" s="0" t="n">
        <v>97743.1420750983</v>
      </c>
      <c r="I58" s="0" t="n">
        <v>34166.6214706177</v>
      </c>
      <c r="J58" s="0" t="n">
        <v>13444.1384790694</v>
      </c>
    </row>
    <row r="59" customFormat="false" ht="12.8" hidden="false" customHeight="false" outlineLevel="0" collapsed="false">
      <c r="A59" s="0" t="n">
        <v>106</v>
      </c>
      <c r="B59" s="0" t="n">
        <v>4134500.75680421</v>
      </c>
      <c r="C59" s="0" t="n">
        <v>2586246.64187636</v>
      </c>
      <c r="D59" s="0" t="n">
        <v>1029054.89706317</v>
      </c>
      <c r="E59" s="0" t="n">
        <v>364461.399730482</v>
      </c>
      <c r="F59" s="0" t="n">
        <v>0</v>
      </c>
      <c r="G59" s="0" t="n">
        <v>10232.4718475825</v>
      </c>
      <c r="H59" s="0" t="n">
        <v>95807.4688051793</v>
      </c>
      <c r="I59" s="0" t="n">
        <v>34774.2257681914</v>
      </c>
      <c r="J59" s="0" t="n">
        <v>13369.1653212047</v>
      </c>
    </row>
    <row r="60" customFormat="false" ht="12.8" hidden="false" customHeight="false" outlineLevel="0" collapsed="false">
      <c r="A60" s="0" t="n">
        <v>107</v>
      </c>
      <c r="B60" s="0" t="n">
        <v>3999355.96414485</v>
      </c>
      <c r="C60" s="0" t="n">
        <v>2435488.45648929</v>
      </c>
      <c r="D60" s="0" t="n">
        <v>1037026.01018954</v>
      </c>
      <c r="E60" s="0" t="n">
        <v>354426.916901456</v>
      </c>
      <c r="F60" s="0" t="n">
        <v>0</v>
      </c>
      <c r="G60" s="0" t="n">
        <v>15007.2092943067</v>
      </c>
      <c r="H60" s="0" t="n">
        <v>108273.335815871</v>
      </c>
      <c r="I60" s="0" t="n">
        <v>35067.7945844293</v>
      </c>
      <c r="J60" s="0" t="n">
        <v>13398.2305627737</v>
      </c>
    </row>
    <row r="61" customFormat="false" ht="12.8" hidden="false" customHeight="false" outlineLevel="0" collapsed="false">
      <c r="A61" s="0" t="n">
        <v>108</v>
      </c>
      <c r="B61" s="0" t="n">
        <v>4087211.84531335</v>
      </c>
      <c r="C61" s="0" t="n">
        <v>2538263.43380733</v>
      </c>
      <c r="D61" s="0" t="n">
        <v>1039690.83732621</v>
      </c>
      <c r="E61" s="0" t="n">
        <v>362649.96630264</v>
      </c>
      <c r="F61" s="0" t="n">
        <v>0</v>
      </c>
      <c r="G61" s="0" t="n">
        <v>11018.5006514216</v>
      </c>
      <c r="H61" s="0" t="n">
        <v>81844.708496024</v>
      </c>
      <c r="I61" s="0" t="n">
        <v>40580.4309488027</v>
      </c>
      <c r="J61" s="0" t="n">
        <v>12582.8548446201</v>
      </c>
    </row>
    <row r="62" customFormat="false" ht="12.8" hidden="false" customHeight="false" outlineLevel="0" collapsed="false">
      <c r="A62" s="0" t="n">
        <v>109</v>
      </c>
      <c r="B62" s="0" t="n">
        <v>4831170.7342233</v>
      </c>
      <c r="C62" s="0" t="n">
        <v>2465861.77382241</v>
      </c>
      <c r="D62" s="0" t="n">
        <v>1018030.78835165</v>
      </c>
      <c r="E62" s="0" t="n">
        <v>353596.29425781</v>
      </c>
      <c r="F62" s="0" t="n">
        <v>815930.361894454</v>
      </c>
      <c r="G62" s="0" t="n">
        <v>10217.3535768393</v>
      </c>
      <c r="H62" s="0" t="n">
        <v>115080.137239268</v>
      </c>
      <c r="I62" s="0" t="n">
        <v>36533.7218026185</v>
      </c>
      <c r="J62" s="0" t="n">
        <v>13827.2029143234</v>
      </c>
    </row>
    <row r="63" customFormat="false" ht="12.8" hidden="false" customHeight="false" outlineLevel="0" collapsed="false">
      <c r="A63" s="0" t="n">
        <v>110</v>
      </c>
      <c r="B63" s="0" t="n">
        <v>4115584.26216852</v>
      </c>
      <c r="C63" s="0" t="n">
        <v>2575760.6141858</v>
      </c>
      <c r="D63" s="0" t="n">
        <v>1016111.6380952</v>
      </c>
      <c r="E63" s="0" t="n">
        <v>356322.185088159</v>
      </c>
      <c r="F63" s="0" t="n">
        <v>0</v>
      </c>
      <c r="G63" s="0" t="n">
        <v>9221.82363786881</v>
      </c>
      <c r="H63" s="0" t="n">
        <v>103362.783049508</v>
      </c>
      <c r="I63" s="0" t="n">
        <v>39523.4348622467</v>
      </c>
      <c r="J63" s="0" t="n">
        <v>15103.1888986387</v>
      </c>
    </row>
    <row r="64" customFormat="false" ht="12.8" hidden="false" customHeight="false" outlineLevel="0" collapsed="false">
      <c r="A64" s="0" t="n">
        <v>111</v>
      </c>
      <c r="B64" s="0" t="n">
        <v>4057552.04822124</v>
      </c>
      <c r="C64" s="0" t="n">
        <v>2504414.22460846</v>
      </c>
      <c r="D64" s="0" t="n">
        <v>1024007.0580738</v>
      </c>
      <c r="E64" s="0" t="n">
        <v>352541.87337934</v>
      </c>
      <c r="F64" s="0" t="n">
        <v>0</v>
      </c>
      <c r="G64" s="0" t="n">
        <v>14871.6038305086</v>
      </c>
      <c r="H64" s="0" t="n">
        <v>105901.552560099</v>
      </c>
      <c r="I64" s="0" t="n">
        <v>37908.6856749984</v>
      </c>
      <c r="J64" s="0" t="n">
        <v>15142.7088667674</v>
      </c>
    </row>
    <row r="65" customFormat="false" ht="12.8" hidden="false" customHeight="false" outlineLevel="0" collapsed="false">
      <c r="A65" s="0" t="n">
        <v>112</v>
      </c>
      <c r="B65" s="0" t="n">
        <v>4154124.80634703</v>
      </c>
      <c r="C65" s="0" t="n">
        <v>2658695.01551272</v>
      </c>
      <c r="D65" s="0" t="n">
        <v>956460.312276064</v>
      </c>
      <c r="E65" s="0" t="n">
        <v>357118.593596791</v>
      </c>
      <c r="F65" s="0" t="n">
        <v>0</v>
      </c>
      <c r="G65" s="0" t="n">
        <v>13073.7256567782</v>
      </c>
      <c r="H65" s="0" t="n">
        <v>116056.936965186</v>
      </c>
      <c r="I65" s="0" t="n">
        <v>33421.2202465681</v>
      </c>
      <c r="J65" s="0" t="n">
        <v>17058.2850163627</v>
      </c>
    </row>
    <row r="66" customFormat="false" ht="12.8" hidden="false" customHeight="false" outlineLevel="0" collapsed="false">
      <c r="A66" s="0" t="n">
        <v>113</v>
      </c>
      <c r="B66" s="0" t="n">
        <v>4929900.99289228</v>
      </c>
      <c r="C66" s="0" t="n">
        <v>2662211.5851529</v>
      </c>
      <c r="D66" s="0" t="n">
        <v>901500.993224765</v>
      </c>
      <c r="E66" s="0" t="n">
        <v>352173.731449983</v>
      </c>
      <c r="F66" s="0" t="n">
        <v>819962.237580976</v>
      </c>
      <c r="G66" s="0" t="n">
        <v>11921.0674537561</v>
      </c>
      <c r="H66" s="0" t="n">
        <v>121034.603581216</v>
      </c>
      <c r="I66" s="0" t="n">
        <v>29431.0255291701</v>
      </c>
      <c r="J66" s="0" t="n">
        <v>17567.1612545069</v>
      </c>
    </row>
    <row r="67" customFormat="false" ht="12.8" hidden="false" customHeight="false" outlineLevel="0" collapsed="false">
      <c r="A67" s="0" t="n">
        <v>114</v>
      </c>
      <c r="B67" s="0" t="n">
        <v>4220527.17844214</v>
      </c>
      <c r="C67" s="0" t="n">
        <v>2726912.49710963</v>
      </c>
      <c r="D67" s="0" t="n">
        <v>950590.831354845</v>
      </c>
      <c r="E67" s="0" t="n">
        <v>357853.756361945</v>
      </c>
      <c r="F67" s="0" t="n">
        <v>0</v>
      </c>
      <c r="G67" s="0" t="n">
        <v>13901.9833960656</v>
      </c>
      <c r="H67" s="0" t="n">
        <v>128482.072617429</v>
      </c>
      <c r="I67" s="0" t="n">
        <v>25559.4386708073</v>
      </c>
      <c r="J67" s="0" t="n">
        <v>16795.2233724821</v>
      </c>
    </row>
    <row r="68" customFormat="false" ht="12.8" hidden="false" customHeight="false" outlineLevel="0" collapsed="false">
      <c r="A68" s="0" t="n">
        <v>115</v>
      </c>
      <c r="B68" s="0" t="n">
        <v>4089123.93590253</v>
      </c>
      <c r="C68" s="0" t="n">
        <v>2567349.62650942</v>
      </c>
      <c r="D68" s="0" t="n">
        <v>997103.291338778</v>
      </c>
      <c r="E68" s="0" t="n">
        <v>355301.092826609</v>
      </c>
      <c r="F68" s="0" t="n">
        <v>0</v>
      </c>
      <c r="G68" s="0" t="n">
        <v>9219.52200894757</v>
      </c>
      <c r="H68" s="0" t="n">
        <v>97585.4221739988</v>
      </c>
      <c r="I68" s="0" t="n">
        <v>39574.4442179735</v>
      </c>
      <c r="J68" s="0" t="n">
        <v>12961.1022049301</v>
      </c>
    </row>
    <row r="69" customFormat="false" ht="12.8" hidden="false" customHeight="false" outlineLevel="0" collapsed="false">
      <c r="A69" s="0" t="n">
        <v>116</v>
      </c>
      <c r="B69" s="0" t="n">
        <v>4165701.21752899</v>
      </c>
      <c r="C69" s="0" t="n">
        <v>2718450.43437908</v>
      </c>
      <c r="D69" s="0" t="n">
        <v>905472.281677658</v>
      </c>
      <c r="E69" s="0" t="n">
        <v>359696.102782048</v>
      </c>
      <c r="F69" s="0" t="n">
        <v>0</v>
      </c>
      <c r="G69" s="0" t="n">
        <v>12117.3899383755</v>
      </c>
      <c r="H69" s="0" t="n">
        <v>123702.826507787</v>
      </c>
      <c r="I69" s="0" t="n">
        <v>33363.2401146706</v>
      </c>
      <c r="J69" s="0" t="n">
        <v>14816.5531705239</v>
      </c>
    </row>
    <row r="70" customFormat="false" ht="12.8" hidden="false" customHeight="false" outlineLevel="0" collapsed="false">
      <c r="A70" s="0" t="n">
        <v>117</v>
      </c>
      <c r="B70" s="0" t="n">
        <v>4801307.57276526</v>
      </c>
      <c r="C70" s="0" t="n">
        <v>2525368.8209999</v>
      </c>
      <c r="D70" s="0" t="n">
        <v>942571.314040257</v>
      </c>
      <c r="E70" s="0" t="n">
        <v>351087.304852006</v>
      </c>
      <c r="F70" s="0" t="n">
        <v>801357.649583589</v>
      </c>
      <c r="G70" s="0" t="n">
        <v>10156.9298063338</v>
      </c>
      <c r="H70" s="0" t="n">
        <v>104908.20582342</v>
      </c>
      <c r="I70" s="0" t="n">
        <v>40821.1947519814</v>
      </c>
      <c r="J70" s="0" t="n">
        <v>14906.5255048943</v>
      </c>
    </row>
    <row r="71" customFormat="false" ht="12.8" hidden="false" customHeight="false" outlineLevel="0" collapsed="false">
      <c r="A71" s="0" t="n">
        <v>118</v>
      </c>
      <c r="B71" s="0" t="n">
        <v>4066289.56062624</v>
      </c>
      <c r="C71" s="0" t="n">
        <v>2626049.90002864</v>
      </c>
      <c r="D71" s="0" t="n">
        <v>920561.358677552</v>
      </c>
      <c r="E71" s="0" t="n">
        <v>353793.18938015</v>
      </c>
      <c r="F71" s="0" t="n">
        <v>0</v>
      </c>
      <c r="G71" s="0" t="n">
        <v>15434.3859591262</v>
      </c>
      <c r="H71" s="0" t="n">
        <v>102924.770661325</v>
      </c>
      <c r="I71" s="0" t="n">
        <v>36775.3524330621</v>
      </c>
      <c r="J71" s="0" t="n">
        <v>11783.3875682769</v>
      </c>
    </row>
    <row r="72" customFormat="false" ht="12.8" hidden="false" customHeight="false" outlineLevel="0" collapsed="false">
      <c r="A72" s="0" t="n">
        <v>119</v>
      </c>
      <c r="B72" s="0" t="n">
        <v>3976521.01861334</v>
      </c>
      <c r="C72" s="0" t="n">
        <v>2549566.80395161</v>
      </c>
      <c r="D72" s="0" t="n">
        <v>905876.376700991</v>
      </c>
      <c r="E72" s="0" t="n">
        <v>350278.726652028</v>
      </c>
      <c r="F72" s="0" t="n">
        <v>0</v>
      </c>
      <c r="G72" s="0" t="n">
        <v>12604.2580495555</v>
      </c>
      <c r="H72" s="0" t="n">
        <v>99767.5757096067</v>
      </c>
      <c r="I72" s="0" t="n">
        <v>36475.8179633294</v>
      </c>
      <c r="J72" s="0" t="n">
        <v>12986.9269009624</v>
      </c>
    </row>
    <row r="73" customFormat="false" ht="12.8" hidden="false" customHeight="false" outlineLevel="0" collapsed="false">
      <c r="A73" s="0" t="n">
        <v>120</v>
      </c>
      <c r="B73" s="0" t="n">
        <v>4118405.21147702</v>
      </c>
      <c r="C73" s="0" t="n">
        <v>2708121.37404065</v>
      </c>
      <c r="D73" s="0" t="n">
        <v>877796.98206454</v>
      </c>
      <c r="E73" s="0" t="n">
        <v>353571.802650157</v>
      </c>
      <c r="F73" s="0" t="n">
        <v>0</v>
      </c>
      <c r="G73" s="0" t="n">
        <v>10259.1944286241</v>
      </c>
      <c r="H73" s="0" t="n">
        <v>120683.891876874</v>
      </c>
      <c r="I73" s="0" t="n">
        <v>34420.6250377573</v>
      </c>
      <c r="J73" s="0" t="n">
        <v>14535.0313417001</v>
      </c>
    </row>
    <row r="74" customFormat="false" ht="12.8" hidden="false" customHeight="false" outlineLevel="0" collapsed="false">
      <c r="A74" s="0" t="n">
        <v>121</v>
      </c>
      <c r="B74" s="0" t="n">
        <v>4785248.54201891</v>
      </c>
      <c r="C74" s="0" t="n">
        <v>2608359.00307406</v>
      </c>
      <c r="D74" s="0" t="n">
        <v>874699.458514427</v>
      </c>
      <c r="E74" s="0" t="n">
        <v>345419.807172356</v>
      </c>
      <c r="F74" s="0" t="n">
        <v>792580.486542852</v>
      </c>
      <c r="G74" s="0" t="n">
        <v>9818.24042496926</v>
      </c>
      <c r="H74" s="0" t="n">
        <v>100860.768798569</v>
      </c>
      <c r="I74" s="0" t="n">
        <v>32211.0564503644</v>
      </c>
      <c r="J74" s="0" t="n">
        <v>11700.299329935</v>
      </c>
    </row>
    <row r="75" customFormat="false" ht="12.8" hidden="false" customHeight="false" outlineLevel="0" collapsed="false">
      <c r="A75" s="0" t="n">
        <v>122</v>
      </c>
      <c r="B75" s="0" t="n">
        <v>4078512.41195456</v>
      </c>
      <c r="C75" s="0" t="n">
        <v>2673480.23778202</v>
      </c>
      <c r="D75" s="0" t="n">
        <v>889720.375973624</v>
      </c>
      <c r="E75" s="0" t="n">
        <v>351509.494071723</v>
      </c>
      <c r="F75" s="0" t="n">
        <v>0</v>
      </c>
      <c r="G75" s="0" t="n">
        <v>11427.6742321342</v>
      </c>
      <c r="H75" s="0" t="n">
        <v>110028.311388129</v>
      </c>
      <c r="I75" s="0" t="n">
        <v>30019.3481550423</v>
      </c>
      <c r="J75" s="0" t="n">
        <v>14081.1934261339</v>
      </c>
    </row>
    <row r="76" customFormat="false" ht="12.8" hidden="false" customHeight="false" outlineLevel="0" collapsed="false">
      <c r="A76" s="0" t="n">
        <v>123</v>
      </c>
      <c r="B76" s="0" t="n">
        <v>3906207.14177367</v>
      </c>
      <c r="C76" s="0" t="n">
        <v>2515653.45279681</v>
      </c>
      <c r="D76" s="0" t="n">
        <v>898393.839554761</v>
      </c>
      <c r="E76" s="0" t="n">
        <v>344413.714406684</v>
      </c>
      <c r="F76" s="0" t="n">
        <v>0</v>
      </c>
      <c r="G76" s="0" t="n">
        <v>9621.4421278148</v>
      </c>
      <c r="H76" s="0" t="n">
        <v>87969.0311022843</v>
      </c>
      <c r="I76" s="0" t="n">
        <v>34708.3765945304</v>
      </c>
      <c r="J76" s="0" t="n">
        <v>9616.74993590909</v>
      </c>
    </row>
    <row r="77" customFormat="false" ht="12.8" hidden="false" customHeight="false" outlineLevel="0" collapsed="false">
      <c r="A77" s="0" t="n">
        <v>124</v>
      </c>
      <c r="B77" s="0" t="n">
        <v>4062873.10579073</v>
      </c>
      <c r="C77" s="0" t="n">
        <v>2616274.00932234</v>
      </c>
      <c r="D77" s="0" t="n">
        <v>934229.102563998</v>
      </c>
      <c r="E77" s="0" t="n">
        <v>350966.262556443</v>
      </c>
      <c r="F77" s="0" t="n">
        <v>0</v>
      </c>
      <c r="G77" s="0" t="n">
        <v>17025.8704736818</v>
      </c>
      <c r="H77" s="0" t="n">
        <v>86887.7054222518</v>
      </c>
      <c r="I77" s="0" t="n">
        <v>46342.7434388297</v>
      </c>
      <c r="J77" s="0" t="n">
        <v>12728.9571315734</v>
      </c>
    </row>
    <row r="78" customFormat="false" ht="12.8" hidden="false" customHeight="false" outlineLevel="0" collapsed="false">
      <c r="A78" s="0" t="n">
        <v>125</v>
      </c>
      <c r="B78" s="0" t="n">
        <v>4734547.52996911</v>
      </c>
      <c r="C78" s="0" t="n">
        <v>2479739.43312734</v>
      </c>
      <c r="D78" s="0" t="n">
        <v>958774.534247265</v>
      </c>
      <c r="E78" s="0" t="n">
        <v>343848.337439547</v>
      </c>
      <c r="F78" s="0" t="n">
        <v>794674.958947004</v>
      </c>
      <c r="G78" s="0" t="n">
        <v>12295.0008662728</v>
      </c>
      <c r="H78" s="0" t="n">
        <v>81034.8335353805</v>
      </c>
      <c r="I78" s="0" t="n">
        <v>44532.3099309858</v>
      </c>
      <c r="J78" s="0" t="n">
        <v>11530.1756103803</v>
      </c>
    </row>
    <row r="79" customFormat="false" ht="12.8" hidden="false" customHeight="false" outlineLevel="0" collapsed="false">
      <c r="A79" s="0" t="n">
        <v>126</v>
      </c>
      <c r="B79" s="0" t="n">
        <v>3985827.98546584</v>
      </c>
      <c r="C79" s="0" t="n">
        <v>2612012.12353418</v>
      </c>
      <c r="D79" s="0" t="n">
        <v>847888.612793203</v>
      </c>
      <c r="E79" s="0" t="n">
        <v>349152.154661458</v>
      </c>
      <c r="F79" s="0" t="n">
        <v>0</v>
      </c>
      <c r="G79" s="0" t="n">
        <v>15047.7493916615</v>
      </c>
      <c r="H79" s="0" t="n">
        <v>119292.551516886</v>
      </c>
      <c r="I79" s="0" t="n">
        <v>31228.1247105942</v>
      </c>
      <c r="J79" s="0" t="n">
        <v>15951.4404297543</v>
      </c>
    </row>
    <row r="80" customFormat="false" ht="12.8" hidden="false" customHeight="false" outlineLevel="0" collapsed="false">
      <c r="A80" s="0" t="n">
        <v>127</v>
      </c>
      <c r="B80" s="0" t="n">
        <v>3880471.57187215</v>
      </c>
      <c r="C80" s="0" t="n">
        <v>2562361.32568492</v>
      </c>
      <c r="D80" s="0" t="n">
        <v>817317.050077524</v>
      </c>
      <c r="E80" s="0" t="n">
        <v>340984.604755904</v>
      </c>
      <c r="F80" s="0" t="n">
        <v>0</v>
      </c>
      <c r="G80" s="0" t="n">
        <v>12231.8426870508</v>
      </c>
      <c r="H80" s="0" t="n">
        <v>106690.841339413</v>
      </c>
      <c r="I80" s="0" t="n">
        <v>29233.5509250078</v>
      </c>
      <c r="J80" s="0" t="n">
        <v>14542.1657569542</v>
      </c>
    </row>
    <row r="81" customFormat="false" ht="12.8" hidden="false" customHeight="false" outlineLevel="0" collapsed="false">
      <c r="A81" s="0" t="n">
        <v>128</v>
      </c>
      <c r="B81" s="0" t="n">
        <v>3885985.10189387</v>
      </c>
      <c r="C81" s="0" t="n">
        <v>2618342.70937949</v>
      </c>
      <c r="D81" s="0" t="n">
        <v>782653.644784512</v>
      </c>
      <c r="E81" s="0" t="n">
        <v>350292.418579259</v>
      </c>
      <c r="F81" s="0" t="n">
        <v>0</v>
      </c>
      <c r="G81" s="0" t="n">
        <v>16052.4989587053</v>
      </c>
      <c r="H81" s="0" t="n">
        <v>88462.2129184233</v>
      </c>
      <c r="I81" s="0" t="n">
        <v>35034.573072632</v>
      </c>
      <c r="J81" s="0" t="n">
        <v>14404.4098172941</v>
      </c>
    </row>
    <row r="82" customFormat="false" ht="12.8" hidden="false" customHeight="false" outlineLevel="0" collapsed="false">
      <c r="A82" s="0" t="n">
        <v>129</v>
      </c>
      <c r="B82" s="0" t="n">
        <v>4553083.88697036</v>
      </c>
      <c r="C82" s="0" t="n">
        <v>2444599.02234354</v>
      </c>
      <c r="D82" s="0" t="n">
        <v>855475.702894712</v>
      </c>
      <c r="E82" s="0" t="n">
        <v>345556.00065567</v>
      </c>
      <c r="F82" s="0" t="n">
        <v>787487.854925036</v>
      </c>
      <c r="G82" s="0" t="n">
        <v>15617.0099380444</v>
      </c>
      <c r="H82" s="0" t="n">
        <v>74382.7342455835</v>
      </c>
      <c r="I82" s="0" t="n">
        <v>27898.5153714459</v>
      </c>
      <c r="J82" s="0" t="n">
        <v>10889.9878659875</v>
      </c>
    </row>
    <row r="83" customFormat="false" ht="12.8" hidden="false" customHeight="false" outlineLevel="0" collapsed="false">
      <c r="A83" s="0" t="n">
        <v>130</v>
      </c>
      <c r="B83" s="0" t="n">
        <v>3886123.67779611</v>
      </c>
      <c r="C83" s="0" t="n">
        <v>2492302.34757623</v>
      </c>
      <c r="D83" s="0" t="n">
        <v>907776.577352835</v>
      </c>
      <c r="E83" s="0" t="n">
        <v>345026.301737964</v>
      </c>
      <c r="F83" s="0" t="n">
        <v>0</v>
      </c>
      <c r="G83" s="0" t="n">
        <v>7278.26444501487</v>
      </c>
      <c r="H83" s="0" t="n">
        <v>110181.938032348</v>
      </c>
      <c r="I83" s="0" t="n">
        <v>29196.7782134185</v>
      </c>
      <c r="J83" s="0" t="n">
        <v>14345.2350669239</v>
      </c>
    </row>
    <row r="84" customFormat="false" ht="12.8" hidden="false" customHeight="false" outlineLevel="0" collapsed="false">
      <c r="A84" s="0" t="n">
        <v>131</v>
      </c>
      <c r="B84" s="0" t="n">
        <v>3792500.71457043</v>
      </c>
      <c r="C84" s="0" t="n">
        <v>2462440.7165339</v>
      </c>
      <c r="D84" s="0" t="n">
        <v>855813.358437339</v>
      </c>
      <c r="E84" s="0" t="n">
        <v>339597.157900567</v>
      </c>
      <c r="F84" s="0" t="n">
        <v>0</v>
      </c>
      <c r="G84" s="0" t="n">
        <v>14541.6433750106</v>
      </c>
      <c r="H84" s="0" t="n">
        <v>87066.8268503599</v>
      </c>
      <c r="I84" s="0" t="n">
        <v>34695.8858647962</v>
      </c>
      <c r="J84" s="0" t="n">
        <v>14077.7250876086</v>
      </c>
    </row>
    <row r="85" customFormat="false" ht="12.8" hidden="false" customHeight="false" outlineLevel="0" collapsed="false">
      <c r="A85" s="0" t="n">
        <v>132</v>
      </c>
      <c r="B85" s="0" t="n">
        <v>3869177.51580458</v>
      </c>
      <c r="C85" s="0" t="n">
        <v>2554180.68887902</v>
      </c>
      <c r="D85" s="0" t="n">
        <v>842623.137932833</v>
      </c>
      <c r="E85" s="0" t="n">
        <v>342984.57220164</v>
      </c>
      <c r="F85" s="0" t="n">
        <v>0</v>
      </c>
      <c r="G85" s="0" t="n">
        <v>11519.5721783855</v>
      </c>
      <c r="H85" s="0" t="n">
        <v>91698.0352363647</v>
      </c>
      <c r="I85" s="0" t="n">
        <v>27303.3057492999</v>
      </c>
      <c r="J85" s="0" t="n">
        <v>12603.6866626265</v>
      </c>
    </row>
    <row r="86" customFormat="false" ht="12.8" hidden="false" customHeight="false" outlineLevel="0" collapsed="false">
      <c r="A86" s="0" t="n">
        <v>133</v>
      </c>
      <c r="B86" s="0" t="n">
        <v>4610656.19902716</v>
      </c>
      <c r="C86" s="0" t="n">
        <v>2565270.62662616</v>
      </c>
      <c r="D86" s="0" t="n">
        <v>775786.20575595</v>
      </c>
      <c r="E86" s="0" t="n">
        <v>335815.514101836</v>
      </c>
      <c r="F86" s="0" t="n">
        <v>795706.51164014</v>
      </c>
      <c r="G86" s="0" t="n">
        <v>14018.0968784203</v>
      </c>
      <c r="H86" s="0" t="n">
        <v>101206.079952103</v>
      </c>
      <c r="I86" s="0" t="n">
        <v>26545.3529064768</v>
      </c>
      <c r="J86" s="0" t="n">
        <v>12871.7794420295</v>
      </c>
    </row>
    <row r="87" customFormat="false" ht="12.8" hidden="false" customHeight="false" outlineLevel="0" collapsed="false">
      <c r="A87" s="0" t="n">
        <v>134</v>
      </c>
      <c r="B87" s="0" t="n">
        <v>3842497.36938166</v>
      </c>
      <c r="C87" s="0" t="n">
        <v>2539199.83312571</v>
      </c>
      <c r="D87" s="0" t="n">
        <v>816441.8365178</v>
      </c>
      <c r="E87" s="0" t="n">
        <v>340472.708023882</v>
      </c>
      <c r="F87" s="0" t="n">
        <v>0</v>
      </c>
      <c r="G87" s="0" t="n">
        <v>11863.2337176194</v>
      </c>
      <c r="H87" s="0" t="n">
        <v>102699.584963788</v>
      </c>
      <c r="I87" s="0" t="n">
        <v>33593.897916608</v>
      </c>
      <c r="J87" s="0" t="n">
        <v>13756.8123513487</v>
      </c>
    </row>
    <row r="88" customFormat="false" ht="12.8" hidden="false" customHeight="false" outlineLevel="0" collapsed="false">
      <c r="A88" s="0" t="n">
        <v>135</v>
      </c>
      <c r="B88" s="0" t="n">
        <v>3674593.66543738</v>
      </c>
      <c r="C88" s="0" t="n">
        <v>2445157.45590922</v>
      </c>
      <c r="D88" s="0" t="n">
        <v>734145.632403726</v>
      </c>
      <c r="E88" s="0" t="n">
        <v>336692.1545476</v>
      </c>
      <c r="F88" s="0" t="n">
        <v>0</v>
      </c>
      <c r="G88" s="0" t="n">
        <v>15830.0158973053</v>
      </c>
      <c r="H88" s="0" t="n">
        <v>94703.0551849976</v>
      </c>
      <c r="I88" s="0" t="n">
        <v>41124.7622638564</v>
      </c>
      <c r="J88" s="0" t="n">
        <v>13038.1049001982</v>
      </c>
    </row>
    <row r="89" customFormat="false" ht="12.8" hidden="false" customHeight="false" outlineLevel="0" collapsed="false">
      <c r="A89" s="0" t="n">
        <v>136</v>
      </c>
      <c r="B89" s="0" t="n">
        <v>3743635.94680297</v>
      </c>
      <c r="C89" s="0" t="n">
        <v>2520545.73844094</v>
      </c>
      <c r="D89" s="0" t="n">
        <v>745434.309790915</v>
      </c>
      <c r="E89" s="0" t="n">
        <v>342640.281818156</v>
      </c>
      <c r="F89" s="0" t="n">
        <v>0</v>
      </c>
      <c r="G89" s="0" t="n">
        <v>17106.9676489991</v>
      </c>
      <c r="H89" s="0" t="n">
        <v>93809.0361365164</v>
      </c>
      <c r="I89" s="0" t="n">
        <v>24723.9942109678</v>
      </c>
      <c r="J89" s="0" t="n">
        <v>12422.3557108641</v>
      </c>
    </row>
    <row r="90" customFormat="false" ht="12.8" hidden="false" customHeight="false" outlineLevel="0" collapsed="false">
      <c r="A90" s="0" t="n">
        <v>137</v>
      </c>
      <c r="B90" s="0" t="n">
        <v>4423763.26927762</v>
      </c>
      <c r="C90" s="0" t="n">
        <v>2407274.27782976</v>
      </c>
      <c r="D90" s="0" t="n">
        <v>767234.545649418</v>
      </c>
      <c r="E90" s="0" t="n">
        <v>338074.551117133</v>
      </c>
      <c r="F90" s="0" t="n">
        <v>791926.177106626</v>
      </c>
      <c r="G90" s="0" t="n">
        <v>14252.9747228273</v>
      </c>
      <c r="H90" s="0" t="n">
        <v>82031.3385964408</v>
      </c>
      <c r="I90" s="0" t="n">
        <v>18294.6063962362</v>
      </c>
      <c r="J90" s="0" t="n">
        <v>11984.4543072625</v>
      </c>
    </row>
    <row r="91" customFormat="false" ht="12.8" hidden="false" customHeight="false" outlineLevel="0" collapsed="false">
      <c r="A91" s="0" t="n">
        <v>138</v>
      </c>
      <c r="B91" s="0" t="n">
        <v>3721175.84714466</v>
      </c>
      <c r="C91" s="0" t="n">
        <v>2451493.90140639</v>
      </c>
      <c r="D91" s="0" t="n">
        <v>789394.924913786</v>
      </c>
      <c r="E91" s="0" t="n">
        <v>341865.387477077</v>
      </c>
      <c r="F91" s="0" t="n">
        <v>0</v>
      </c>
      <c r="G91" s="0" t="n">
        <v>10451.5979174692</v>
      </c>
      <c r="H91" s="0" t="n">
        <v>98831.0792615607</v>
      </c>
      <c r="I91" s="0" t="n">
        <v>29470.73732366</v>
      </c>
      <c r="J91" s="0" t="n">
        <v>14621.7035639609</v>
      </c>
    </row>
    <row r="92" customFormat="false" ht="12.8" hidden="false" customHeight="false" outlineLevel="0" collapsed="false">
      <c r="A92" s="0" t="n">
        <v>139</v>
      </c>
      <c r="B92" s="0" t="n">
        <v>3761903.49873387</v>
      </c>
      <c r="C92" s="0" t="n">
        <v>2472199.63512485</v>
      </c>
      <c r="D92" s="0" t="n">
        <v>811772.251111447</v>
      </c>
      <c r="E92" s="0" t="n">
        <v>340621.021232671</v>
      </c>
      <c r="F92" s="0" t="n">
        <v>0</v>
      </c>
      <c r="G92" s="0" t="n">
        <v>11368.578889218</v>
      </c>
      <c r="H92" s="0" t="n">
        <v>97742.9697235369</v>
      </c>
      <c r="I92" s="0" t="n">
        <v>27666.1261904791</v>
      </c>
      <c r="J92" s="0" t="n">
        <v>13638.8105263293</v>
      </c>
    </row>
    <row r="93" customFormat="false" ht="12.8" hidden="false" customHeight="false" outlineLevel="0" collapsed="false">
      <c r="A93" s="0" t="n">
        <v>140</v>
      </c>
      <c r="B93" s="0" t="n">
        <v>3817218.35166759</v>
      </c>
      <c r="C93" s="0" t="n">
        <v>2459865.64215099</v>
      </c>
      <c r="D93" s="0" t="n">
        <v>877948.300371928</v>
      </c>
      <c r="E93" s="0" t="n">
        <v>346900.915060773</v>
      </c>
      <c r="F93" s="0" t="n">
        <v>0</v>
      </c>
      <c r="G93" s="0" t="n">
        <v>15092.9741679917</v>
      </c>
      <c r="H93" s="0" t="n">
        <v>85135.6057924789</v>
      </c>
      <c r="I93" s="0" t="n">
        <v>33006.4250944513</v>
      </c>
      <c r="J93" s="0" t="n">
        <v>13123.6719033608</v>
      </c>
    </row>
    <row r="94" customFormat="false" ht="12.8" hidden="false" customHeight="false" outlineLevel="0" collapsed="false">
      <c r="A94" s="0" t="n">
        <v>141</v>
      </c>
      <c r="B94" s="0" t="n">
        <v>4610857.62556154</v>
      </c>
      <c r="C94" s="0" t="n">
        <v>2439710.52804088</v>
      </c>
      <c r="D94" s="0" t="n">
        <v>873624.707599367</v>
      </c>
      <c r="E94" s="0" t="n">
        <v>339234.739900979</v>
      </c>
      <c r="F94" s="0" t="n">
        <v>815207.335535784</v>
      </c>
      <c r="G94" s="0" t="n">
        <v>17233.0688941696</v>
      </c>
      <c r="H94" s="0" t="n">
        <v>80571.2797428052</v>
      </c>
      <c r="I94" s="0" t="n">
        <v>46284.3401927786</v>
      </c>
      <c r="J94" s="0" t="n">
        <v>12579.6516640003</v>
      </c>
    </row>
    <row r="95" customFormat="false" ht="12.8" hidden="false" customHeight="false" outlineLevel="0" collapsed="false">
      <c r="A95" s="0" t="n">
        <v>142</v>
      </c>
      <c r="B95" s="0" t="n">
        <v>3905808.36908917</v>
      </c>
      <c r="C95" s="0" t="n">
        <v>2521562.17507398</v>
      </c>
      <c r="D95" s="0" t="n">
        <v>884032.352028787</v>
      </c>
      <c r="E95" s="0" t="n">
        <v>337560.428083686</v>
      </c>
      <c r="F95" s="0" t="n">
        <v>0</v>
      </c>
      <c r="G95" s="0" t="n">
        <v>11852.2175144678</v>
      </c>
      <c r="H95" s="0" t="n">
        <v>109226.162864869</v>
      </c>
      <c r="I95" s="0" t="n">
        <v>36830.6177279559</v>
      </c>
      <c r="J95" s="0" t="n">
        <v>14178.3103893469</v>
      </c>
    </row>
    <row r="96" customFormat="false" ht="12.8" hidden="false" customHeight="false" outlineLevel="0" collapsed="false">
      <c r="A96" s="0" t="n">
        <v>143</v>
      </c>
      <c r="B96" s="0" t="n">
        <v>3786897.95691505</v>
      </c>
      <c r="C96" s="0" t="n">
        <v>2466197.99544596</v>
      </c>
      <c r="D96" s="0" t="n">
        <v>858506.662988349</v>
      </c>
      <c r="E96" s="0" t="n">
        <v>330941.657718525</v>
      </c>
      <c r="F96" s="0" t="n">
        <v>0</v>
      </c>
      <c r="G96" s="0" t="n">
        <v>15063.4156297273</v>
      </c>
      <c r="H96" s="0" t="n">
        <v>81225.2938527547</v>
      </c>
      <c r="I96" s="0" t="n">
        <v>37936.3290498549</v>
      </c>
      <c r="J96" s="0" t="n">
        <v>11819.4722459513</v>
      </c>
    </row>
    <row r="97" customFormat="false" ht="12.8" hidden="false" customHeight="false" outlineLevel="0" collapsed="false">
      <c r="A97" s="0" t="n">
        <v>144</v>
      </c>
      <c r="B97" s="0" t="n">
        <v>3839338.54473797</v>
      </c>
      <c r="C97" s="0" t="n">
        <v>2480589.17536573</v>
      </c>
      <c r="D97" s="0" t="n">
        <v>889529.806223537</v>
      </c>
      <c r="E97" s="0" t="n">
        <v>333352.837300166</v>
      </c>
      <c r="F97" s="0" t="n">
        <v>0</v>
      </c>
      <c r="G97" s="0" t="n">
        <v>13948.2509911462</v>
      </c>
      <c r="H97" s="0" t="n">
        <v>87460.7231597892</v>
      </c>
      <c r="I97" s="0" t="n">
        <v>26803.4544923402</v>
      </c>
      <c r="J97" s="0" t="n">
        <v>12350.4413576503</v>
      </c>
    </row>
    <row r="98" customFormat="false" ht="12.8" hidden="false" customHeight="false" outlineLevel="0" collapsed="false">
      <c r="A98" s="0" t="n">
        <v>145</v>
      </c>
      <c r="B98" s="0" t="n">
        <v>4519864.33433034</v>
      </c>
      <c r="C98" s="0" t="n">
        <v>2442165.26364319</v>
      </c>
      <c r="D98" s="0" t="n">
        <v>819851.235982555</v>
      </c>
      <c r="E98" s="0" t="n">
        <v>329324.579319402</v>
      </c>
      <c r="F98" s="0" t="n">
        <v>798261.842366503</v>
      </c>
      <c r="G98" s="0" t="n">
        <v>20275.4918340116</v>
      </c>
      <c r="H98" s="0" t="n">
        <v>90428.4748738524</v>
      </c>
      <c r="I98" s="0" t="n">
        <v>25031.6905382189</v>
      </c>
      <c r="J98" s="0" t="n">
        <v>13104.519907296</v>
      </c>
    </row>
    <row r="99" customFormat="false" ht="12.8" hidden="false" customHeight="false" outlineLevel="0" collapsed="false">
      <c r="A99" s="0" t="n">
        <v>146</v>
      </c>
      <c r="B99" s="0" t="n">
        <v>3759172.95089493</v>
      </c>
      <c r="C99" s="0" t="n">
        <v>2426787.42647776</v>
      </c>
      <c r="D99" s="0" t="n">
        <v>865155.375737758</v>
      </c>
      <c r="E99" s="0" t="n">
        <v>330539.774843849</v>
      </c>
      <c r="F99" s="0" t="n">
        <v>0</v>
      </c>
      <c r="G99" s="0" t="n">
        <v>16810.4812029034</v>
      </c>
      <c r="H99" s="0" t="n">
        <v>85054.8399268269</v>
      </c>
      <c r="I99" s="0" t="n">
        <v>30037.5926299891</v>
      </c>
      <c r="J99" s="0" t="n">
        <v>11875.5933119403</v>
      </c>
    </row>
    <row r="100" customFormat="false" ht="12.8" hidden="false" customHeight="false" outlineLevel="0" collapsed="false">
      <c r="A100" s="0" t="n">
        <v>147</v>
      </c>
      <c r="B100" s="0" t="n">
        <v>3654751.35904618</v>
      </c>
      <c r="C100" s="0" t="n">
        <v>2443056.69308986</v>
      </c>
      <c r="D100" s="0" t="n">
        <v>755511.583346947</v>
      </c>
      <c r="E100" s="0" t="n">
        <v>327571.730940044</v>
      </c>
      <c r="F100" s="0" t="n">
        <v>0</v>
      </c>
      <c r="G100" s="0" t="n">
        <v>14114.5090498071</v>
      </c>
      <c r="H100" s="0" t="n">
        <v>91485.169658313</v>
      </c>
      <c r="I100" s="0" t="n">
        <v>26994.8600466315</v>
      </c>
      <c r="J100" s="0" t="n">
        <v>15606.5352010103</v>
      </c>
    </row>
    <row r="101" customFormat="false" ht="12.8" hidden="false" customHeight="false" outlineLevel="0" collapsed="false">
      <c r="A101" s="0" t="n">
        <v>148</v>
      </c>
      <c r="B101" s="0" t="n">
        <v>3686260.99500207</v>
      </c>
      <c r="C101" s="0" t="n">
        <v>2455371.02154717</v>
      </c>
      <c r="D101" s="0" t="n">
        <v>762707.385683817</v>
      </c>
      <c r="E101" s="0" t="n">
        <v>335251.212268025</v>
      </c>
      <c r="F101" s="0" t="n">
        <v>0</v>
      </c>
      <c r="G101" s="0" t="n">
        <v>17968.0648687515</v>
      </c>
      <c r="H101" s="0" t="n">
        <v>104370.271479608</v>
      </c>
      <c r="I101" s="0" t="n">
        <v>16595.9083075515</v>
      </c>
      <c r="J101" s="0" t="n">
        <v>12624.7257119118</v>
      </c>
    </row>
    <row r="102" customFormat="false" ht="12.8" hidden="false" customHeight="false" outlineLevel="0" collapsed="false">
      <c r="A102" s="0" t="n">
        <v>149</v>
      </c>
      <c r="B102" s="0" t="n">
        <v>4406308.01075508</v>
      </c>
      <c r="C102" s="0" t="n">
        <v>2397467.64225972</v>
      </c>
      <c r="D102" s="0" t="n">
        <v>760947.438425747</v>
      </c>
      <c r="E102" s="0" t="n">
        <v>331855.92584322</v>
      </c>
      <c r="F102" s="0" t="n">
        <v>787543.487436905</v>
      </c>
      <c r="G102" s="0" t="n">
        <v>18008.9288518855</v>
      </c>
      <c r="H102" s="0" t="n">
        <v>90101.6303927956</v>
      </c>
      <c r="I102" s="0" t="n">
        <v>24790.2637087718</v>
      </c>
      <c r="J102" s="0" t="n">
        <v>12120.8318287173</v>
      </c>
    </row>
    <row r="103" customFormat="false" ht="12.8" hidden="false" customHeight="false" outlineLevel="0" collapsed="false">
      <c r="A103" s="0" t="n">
        <v>150</v>
      </c>
      <c r="B103" s="0" t="n">
        <v>3676212.92456617</v>
      </c>
      <c r="C103" s="0" t="n">
        <v>2417673.07162805</v>
      </c>
      <c r="D103" s="0" t="n">
        <v>763303.24292317</v>
      </c>
      <c r="E103" s="0" t="n">
        <v>331742.821758907</v>
      </c>
      <c r="F103" s="0" t="n">
        <v>0</v>
      </c>
      <c r="G103" s="0" t="n">
        <v>11204.5194241858</v>
      </c>
      <c r="H103" s="0" t="n">
        <v>85772.8460305383</v>
      </c>
      <c r="I103" s="0" t="n">
        <v>53191.4972233335</v>
      </c>
      <c r="J103" s="0" t="n">
        <v>14003.1681097549</v>
      </c>
    </row>
    <row r="104" customFormat="false" ht="12.8" hidden="false" customHeight="false" outlineLevel="0" collapsed="false">
      <c r="A104" s="0" t="n">
        <v>151</v>
      </c>
      <c r="B104" s="0" t="n">
        <v>3537824.76932243</v>
      </c>
      <c r="C104" s="0" t="n">
        <v>2412962.23757942</v>
      </c>
      <c r="D104" s="0" t="n">
        <v>657104.424250033</v>
      </c>
      <c r="E104" s="0" t="n">
        <v>326317.823147239</v>
      </c>
      <c r="F104" s="0" t="n">
        <v>0</v>
      </c>
      <c r="G104" s="0" t="n">
        <v>21634.5013442605</v>
      </c>
      <c r="H104" s="0" t="n">
        <v>87046.5507476107</v>
      </c>
      <c r="I104" s="0" t="n">
        <v>28520.1517110163</v>
      </c>
      <c r="J104" s="0" t="n">
        <v>13672.1366885051</v>
      </c>
    </row>
    <row r="105" customFormat="false" ht="12.8" hidden="false" customHeight="false" outlineLevel="0" collapsed="false">
      <c r="A105" s="0" t="n">
        <v>152</v>
      </c>
      <c r="B105" s="0" t="n">
        <v>3568851.50153055</v>
      </c>
      <c r="C105" s="0" t="n">
        <v>2421173.38000572</v>
      </c>
      <c r="D105" s="0" t="n">
        <v>663638.949940212</v>
      </c>
      <c r="E105" s="0" t="n">
        <v>329715.694476059</v>
      </c>
      <c r="F105" s="0" t="n">
        <v>0</v>
      </c>
      <c r="G105" s="0" t="n">
        <v>16824.6438867733</v>
      </c>
      <c r="H105" s="0" t="n">
        <v>99103.6649830084</v>
      </c>
      <c r="I105" s="0" t="n">
        <v>25277.2399584788</v>
      </c>
      <c r="J105" s="0" t="n">
        <v>15164.4150108636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2971285.00441275</v>
      </c>
      <c r="C24" s="0" t="n">
        <v>1700619.40791516</v>
      </c>
      <c r="D24" s="0" t="n">
        <v>877622.456522122</v>
      </c>
      <c r="E24" s="0" t="n">
        <v>299748.114825962</v>
      </c>
      <c r="F24" s="0" t="n">
        <v>0</v>
      </c>
      <c r="G24" s="0" t="n">
        <v>8618.0821346714</v>
      </c>
      <c r="H24" s="0" t="n">
        <v>45868.3354698452</v>
      </c>
      <c r="I24" s="0" t="n">
        <v>31625.6786097206</v>
      </c>
      <c r="J24" s="0" t="n">
        <v>6775.02252198308</v>
      </c>
    </row>
    <row r="25" customFormat="false" ht="12.8" hidden="false" customHeight="false" outlineLevel="0" collapsed="false">
      <c r="A25" s="0" t="n">
        <v>72</v>
      </c>
      <c r="B25" s="0" t="n">
        <v>3023386.61442466</v>
      </c>
      <c r="C25" s="0" t="n">
        <v>1704774.04097011</v>
      </c>
      <c r="D25" s="0" t="n">
        <v>925657.737338998</v>
      </c>
      <c r="E25" s="0" t="n">
        <v>298062.833091377</v>
      </c>
      <c r="F25" s="0" t="n">
        <v>0</v>
      </c>
      <c r="G25" s="0" t="n">
        <v>6323.4495293547</v>
      </c>
      <c r="H25" s="0" t="n">
        <v>59659.4864794491</v>
      </c>
      <c r="I25" s="0" t="n">
        <v>21532.5576592056</v>
      </c>
      <c r="J25" s="0" t="n">
        <v>7532.59724951721</v>
      </c>
    </row>
    <row r="26" customFormat="false" ht="12.8" hidden="false" customHeight="false" outlineLevel="0" collapsed="false">
      <c r="A26" s="0" t="n">
        <v>73</v>
      </c>
      <c r="B26" s="0" t="n">
        <v>3768494.75782851</v>
      </c>
      <c r="C26" s="0" t="n">
        <v>1706066.63049055</v>
      </c>
      <c r="D26" s="0" t="n">
        <v>983707.520439293</v>
      </c>
      <c r="E26" s="0" t="n">
        <v>303779.746281387</v>
      </c>
      <c r="F26" s="0" t="n">
        <v>663152.697932794</v>
      </c>
      <c r="G26" s="0" t="n">
        <v>7796.61947067521</v>
      </c>
      <c r="H26" s="0" t="n">
        <v>69093.1331715416</v>
      </c>
      <c r="I26" s="0" t="n">
        <v>25749.0492422437</v>
      </c>
      <c r="J26" s="0" t="n">
        <v>9425.94568505512</v>
      </c>
    </row>
    <row r="27" customFormat="false" ht="12.8" hidden="false" customHeight="false" outlineLevel="0" collapsed="false">
      <c r="A27" s="0" t="n">
        <v>74</v>
      </c>
      <c r="B27" s="0" t="n">
        <v>3147437.147337</v>
      </c>
      <c r="C27" s="0" t="n">
        <v>1779521.17089417</v>
      </c>
      <c r="D27" s="0" t="n">
        <v>958441.882606766</v>
      </c>
      <c r="E27" s="0" t="n">
        <v>302045.403186532</v>
      </c>
      <c r="F27" s="0" t="n">
        <v>0</v>
      </c>
      <c r="G27" s="0" t="n">
        <v>7448.53838491847</v>
      </c>
      <c r="H27" s="0" t="n">
        <v>56744.0010765674</v>
      </c>
      <c r="I27" s="0" t="n">
        <v>36649.8042798068</v>
      </c>
      <c r="J27" s="0" t="n">
        <v>6627.41576870758</v>
      </c>
    </row>
    <row r="28" customFormat="false" ht="12.8" hidden="false" customHeight="false" outlineLevel="0" collapsed="false">
      <c r="A28" s="0" t="n">
        <v>75</v>
      </c>
      <c r="B28" s="0" t="n">
        <v>2829410.14151925</v>
      </c>
      <c r="C28" s="0" t="n">
        <v>1512106.75649426</v>
      </c>
      <c r="D28" s="0" t="n">
        <v>944790.742639351</v>
      </c>
      <c r="E28" s="0" t="n">
        <v>277037.641993969</v>
      </c>
      <c r="F28" s="0" t="n">
        <v>0</v>
      </c>
      <c r="G28" s="0" t="n">
        <v>7474.61625118185</v>
      </c>
      <c r="H28" s="0" t="n">
        <v>50802.3511190342</v>
      </c>
      <c r="I28" s="0" t="n">
        <v>29189.6482637764</v>
      </c>
      <c r="J28" s="0" t="n">
        <v>7419.31069715831</v>
      </c>
    </row>
    <row r="29" customFormat="false" ht="12.8" hidden="false" customHeight="false" outlineLevel="0" collapsed="false">
      <c r="A29" s="0" t="n">
        <v>76</v>
      </c>
      <c r="B29" s="0" t="n">
        <v>3466561.08030403</v>
      </c>
      <c r="C29" s="0" t="n">
        <v>1922378.66665122</v>
      </c>
      <c r="D29" s="0" t="n">
        <v>1090328.99288893</v>
      </c>
      <c r="E29" s="0" t="n">
        <v>326835.523250754</v>
      </c>
      <c r="F29" s="0" t="n">
        <v>0</v>
      </c>
      <c r="G29" s="0" t="n">
        <v>7692.85732962676</v>
      </c>
      <c r="H29" s="0" t="n">
        <v>78121.6215125577</v>
      </c>
      <c r="I29" s="0" t="n">
        <v>31683.448283306</v>
      </c>
      <c r="J29" s="0" t="n">
        <v>9445.61618852574</v>
      </c>
    </row>
    <row r="30" customFormat="false" ht="12.8" hidden="false" customHeight="false" outlineLevel="0" collapsed="false">
      <c r="A30" s="0" t="n">
        <v>77</v>
      </c>
      <c r="B30" s="0" t="n">
        <v>3827128.26034151</v>
      </c>
      <c r="C30" s="0" t="n">
        <v>1780052.93175335</v>
      </c>
      <c r="D30" s="0" t="n">
        <v>959818.203126683</v>
      </c>
      <c r="E30" s="0" t="n">
        <v>302106.810419552</v>
      </c>
      <c r="F30" s="0" t="n">
        <v>675889.594225141</v>
      </c>
      <c r="G30" s="0" t="n">
        <v>11140.5840371928</v>
      </c>
      <c r="H30" s="0" t="n">
        <v>52733.4545803811</v>
      </c>
      <c r="I30" s="0" t="n">
        <v>37990.5911767394</v>
      </c>
      <c r="J30" s="0" t="n">
        <v>6795.41763051387</v>
      </c>
    </row>
    <row r="31" customFormat="false" ht="12.8" hidden="false" customHeight="false" outlineLevel="0" collapsed="false">
      <c r="A31" s="0" t="n">
        <v>78</v>
      </c>
      <c r="B31" s="0" t="n">
        <v>3799121.78720917</v>
      </c>
      <c r="C31" s="0" t="n">
        <v>2228970.78918387</v>
      </c>
      <c r="D31" s="0" t="n">
        <v>1084993.105712</v>
      </c>
      <c r="E31" s="0" t="n">
        <v>355680.560222273</v>
      </c>
      <c r="F31" s="0" t="n">
        <v>0</v>
      </c>
      <c r="G31" s="0" t="n">
        <v>9662.21429691489</v>
      </c>
      <c r="H31" s="0" t="n">
        <v>65255.107119142</v>
      </c>
      <c r="I31" s="0" t="n">
        <v>46203.135875652</v>
      </c>
      <c r="J31" s="0" t="n">
        <v>8276.35217968399</v>
      </c>
    </row>
    <row r="32" customFormat="false" ht="12.8" hidden="false" customHeight="false" outlineLevel="0" collapsed="false">
      <c r="A32" s="0" t="n">
        <v>79</v>
      </c>
      <c r="B32" s="0" t="n">
        <v>3483770.66770325</v>
      </c>
      <c r="C32" s="0" t="n">
        <v>2006128.67881257</v>
      </c>
      <c r="D32" s="0" t="n">
        <v>1016670.63124805</v>
      </c>
      <c r="E32" s="0" t="n">
        <v>329402.087748002</v>
      </c>
      <c r="F32" s="0" t="n">
        <v>0</v>
      </c>
      <c r="G32" s="0" t="n">
        <v>8425.59689033213</v>
      </c>
      <c r="H32" s="0" t="n">
        <v>67605.2813471049</v>
      </c>
      <c r="I32" s="0" t="n">
        <v>45258.5900541355</v>
      </c>
      <c r="J32" s="0" t="n">
        <v>9581.38807022516</v>
      </c>
    </row>
    <row r="33" customFormat="false" ht="12.8" hidden="false" customHeight="false" outlineLevel="0" collapsed="false">
      <c r="A33" s="0" t="n">
        <v>80</v>
      </c>
      <c r="B33" s="0" t="n">
        <v>4060831.15722052</v>
      </c>
      <c r="C33" s="0" t="n">
        <v>2416858.67735272</v>
      </c>
      <c r="D33" s="0" t="n">
        <v>1130304.05909033</v>
      </c>
      <c r="E33" s="0" t="n">
        <v>367217.373682493</v>
      </c>
      <c r="F33" s="0" t="n">
        <v>0</v>
      </c>
      <c r="G33" s="0" t="n">
        <v>8753.42988339508</v>
      </c>
      <c r="H33" s="0" t="n">
        <v>77237.115238326</v>
      </c>
      <c r="I33" s="0" t="n">
        <v>47348.7455026443</v>
      </c>
      <c r="J33" s="0" t="n">
        <v>13027.0677764959</v>
      </c>
    </row>
    <row r="34" customFormat="false" ht="12.8" hidden="false" customHeight="false" outlineLevel="0" collapsed="false">
      <c r="A34" s="0" t="n">
        <v>81</v>
      </c>
      <c r="B34" s="0" t="n">
        <v>4476762.98957163</v>
      </c>
      <c r="C34" s="0" t="n">
        <v>2172321.4097004</v>
      </c>
      <c r="D34" s="0" t="n">
        <v>1025982.15176381</v>
      </c>
      <c r="E34" s="0" t="n">
        <v>345437.573527289</v>
      </c>
      <c r="F34" s="0" t="n">
        <v>800774.88226325</v>
      </c>
      <c r="G34" s="0" t="n">
        <v>10337.8607792797</v>
      </c>
      <c r="H34" s="0" t="n">
        <v>73153.630669296</v>
      </c>
      <c r="I34" s="0" t="n">
        <v>38075.3736735291</v>
      </c>
      <c r="J34" s="0" t="n">
        <v>9970.92674785858</v>
      </c>
    </row>
    <row r="35" customFormat="false" ht="12.8" hidden="false" customHeight="false" outlineLevel="0" collapsed="false">
      <c r="A35" s="0" t="n">
        <v>82</v>
      </c>
      <c r="B35" s="0" t="n">
        <v>4187350.79994624</v>
      </c>
      <c r="C35" s="0" t="n">
        <v>2533733.61391041</v>
      </c>
      <c r="D35" s="0" t="n">
        <v>1107936.89771132</v>
      </c>
      <c r="E35" s="0" t="n">
        <v>373315.554464207</v>
      </c>
      <c r="F35" s="0" t="n">
        <v>0</v>
      </c>
      <c r="G35" s="0" t="n">
        <v>11945.2570008085</v>
      </c>
      <c r="H35" s="0" t="n">
        <v>73704.9679420689</v>
      </c>
      <c r="I35" s="0" t="n">
        <v>76220.9597689748</v>
      </c>
      <c r="J35" s="0" t="n">
        <v>10353.4554847086</v>
      </c>
    </row>
    <row r="36" customFormat="false" ht="12.8" hidden="false" customHeight="false" outlineLevel="0" collapsed="false">
      <c r="A36" s="0" t="n">
        <v>83</v>
      </c>
      <c r="B36" s="0" t="n">
        <v>3905459.27243145</v>
      </c>
      <c r="C36" s="0" t="n">
        <v>2308974.04181772</v>
      </c>
      <c r="D36" s="0" t="n">
        <v>1095750.43761298</v>
      </c>
      <c r="E36" s="0" t="n">
        <v>355581.23727537</v>
      </c>
      <c r="F36" s="0" t="n">
        <v>0</v>
      </c>
      <c r="G36" s="0" t="n">
        <v>11564.1152203554</v>
      </c>
      <c r="H36" s="0" t="n">
        <v>71231.1614637472</v>
      </c>
      <c r="I36" s="0" t="n">
        <v>52995.8605586141</v>
      </c>
      <c r="J36" s="0" t="n">
        <v>8544.86859316432</v>
      </c>
    </row>
    <row r="37" customFormat="false" ht="12.8" hidden="false" customHeight="false" outlineLevel="0" collapsed="false">
      <c r="A37" s="0" t="n">
        <v>84</v>
      </c>
      <c r="B37" s="0" t="n">
        <v>4201248.72098196</v>
      </c>
      <c r="C37" s="0" t="n">
        <v>2568493.24831325</v>
      </c>
      <c r="D37" s="0" t="n">
        <v>1113764.60196818</v>
      </c>
      <c r="E37" s="0" t="n">
        <v>382373.785879755</v>
      </c>
      <c r="F37" s="0" t="n">
        <v>0</v>
      </c>
      <c r="G37" s="0" t="n">
        <v>10830.1263429392</v>
      </c>
      <c r="H37" s="0" t="n">
        <v>90203.4035502056</v>
      </c>
      <c r="I37" s="0" t="n">
        <v>23786.6208090091</v>
      </c>
      <c r="J37" s="0" t="n">
        <v>11898.8824153891</v>
      </c>
    </row>
    <row r="38" customFormat="false" ht="12.8" hidden="false" customHeight="false" outlineLevel="0" collapsed="false">
      <c r="A38" s="0" t="n">
        <v>85</v>
      </c>
      <c r="B38" s="0" t="n">
        <v>4855740.98068569</v>
      </c>
      <c r="C38" s="0" t="n">
        <v>2391314.47741648</v>
      </c>
      <c r="D38" s="0" t="n">
        <v>1063550.67792579</v>
      </c>
      <c r="E38" s="0" t="n">
        <v>365010.148449426</v>
      </c>
      <c r="F38" s="0" t="n">
        <v>867515.1953613</v>
      </c>
      <c r="G38" s="0" t="n">
        <v>11631.6744527725</v>
      </c>
      <c r="H38" s="0" t="n">
        <v>82613.6267234068</v>
      </c>
      <c r="I38" s="0" t="n">
        <v>62476.8956912122</v>
      </c>
      <c r="J38" s="0" t="n">
        <v>10934.6464486016</v>
      </c>
    </row>
    <row r="39" customFormat="false" ht="12.8" hidden="false" customHeight="false" outlineLevel="0" collapsed="false">
      <c r="A39" s="0" t="n">
        <v>86</v>
      </c>
      <c r="B39" s="0" t="n">
        <v>4361404.07857026</v>
      </c>
      <c r="C39" s="0" t="n">
        <v>2704107.99666018</v>
      </c>
      <c r="D39" s="0" t="n">
        <v>1093779.93390456</v>
      </c>
      <c r="E39" s="0" t="n">
        <v>392064.255693296</v>
      </c>
      <c r="F39" s="0" t="n">
        <v>0</v>
      </c>
      <c r="G39" s="0" t="n">
        <v>8376.62574277921</v>
      </c>
      <c r="H39" s="0" t="n">
        <v>91681.8826820481</v>
      </c>
      <c r="I39" s="0" t="n">
        <v>55119.3543678089</v>
      </c>
      <c r="J39" s="0" t="n">
        <v>13024.5215030833</v>
      </c>
    </row>
    <row r="40" customFormat="false" ht="12.8" hidden="false" customHeight="false" outlineLevel="0" collapsed="false">
      <c r="A40" s="0" t="n">
        <v>87</v>
      </c>
      <c r="B40" s="0" t="n">
        <v>4076180.62326445</v>
      </c>
      <c r="C40" s="0" t="n">
        <v>2558301.79711725</v>
      </c>
      <c r="D40" s="0" t="n">
        <v>1005525.83690088</v>
      </c>
      <c r="E40" s="0" t="n">
        <v>371639.074432009</v>
      </c>
      <c r="F40" s="0" t="n">
        <v>0</v>
      </c>
      <c r="G40" s="0" t="n">
        <v>5968.789447163</v>
      </c>
      <c r="H40" s="0" t="n">
        <v>96512.1139788135</v>
      </c>
      <c r="I40" s="0" t="n">
        <v>24099.2255451833</v>
      </c>
      <c r="J40" s="0" t="n">
        <v>13511.1506300232</v>
      </c>
    </row>
    <row r="41" customFormat="false" ht="12.8" hidden="false" customHeight="false" outlineLevel="0" collapsed="false">
      <c r="A41" s="0" t="n">
        <v>88</v>
      </c>
      <c r="B41" s="0" t="n">
        <v>4469007.48107297</v>
      </c>
      <c r="C41" s="0" t="n">
        <v>2855927.52844714</v>
      </c>
      <c r="D41" s="0" t="n">
        <v>1036335.29271022</v>
      </c>
      <c r="E41" s="0" t="n">
        <v>397369.129080277</v>
      </c>
      <c r="F41" s="0" t="n">
        <v>0</v>
      </c>
      <c r="G41" s="0" t="n">
        <v>12935.2126931555</v>
      </c>
      <c r="H41" s="0" t="n">
        <v>122853.470920659</v>
      </c>
      <c r="I41" s="0" t="n">
        <v>24605.7597927529</v>
      </c>
      <c r="J41" s="0" t="n">
        <v>15696.948845295</v>
      </c>
    </row>
    <row r="42" customFormat="false" ht="12.8" hidden="false" customHeight="false" outlineLevel="0" collapsed="false">
      <c r="A42" s="0" t="n">
        <v>89</v>
      </c>
      <c r="B42" s="0" t="n">
        <v>5114542.06544585</v>
      </c>
      <c r="C42" s="0" t="n">
        <v>2642591.42063706</v>
      </c>
      <c r="D42" s="0" t="n">
        <v>1010288.81067967</v>
      </c>
      <c r="E42" s="0" t="n">
        <v>382999.600396796</v>
      </c>
      <c r="F42" s="0" t="n">
        <v>901620.814945742</v>
      </c>
      <c r="G42" s="0" t="n">
        <v>13236.5275320296</v>
      </c>
      <c r="H42" s="0" t="n">
        <v>110944.676622321</v>
      </c>
      <c r="I42" s="0" t="n">
        <v>35863.1844879624</v>
      </c>
      <c r="J42" s="0" t="n">
        <v>13043.9740452619</v>
      </c>
    </row>
    <row r="43" customFormat="false" ht="12.8" hidden="false" customHeight="false" outlineLevel="0" collapsed="false">
      <c r="A43" s="0" t="n">
        <v>90</v>
      </c>
      <c r="B43" s="0" t="n">
        <v>4537105.95913734</v>
      </c>
      <c r="C43" s="0" t="n">
        <v>2781316.29133884</v>
      </c>
      <c r="D43" s="0" t="n">
        <v>1156141.55383371</v>
      </c>
      <c r="E43" s="0" t="n">
        <v>401474.849639915</v>
      </c>
      <c r="F43" s="0" t="n">
        <v>0</v>
      </c>
      <c r="G43" s="0" t="n">
        <v>13729.8234743649</v>
      </c>
      <c r="H43" s="0" t="n">
        <v>117229.106741742</v>
      </c>
      <c r="I43" s="0" t="n">
        <v>47348.2938852415</v>
      </c>
      <c r="J43" s="0" t="n">
        <v>16660.1088591174</v>
      </c>
    </row>
    <row r="44" customFormat="false" ht="12.8" hidden="false" customHeight="false" outlineLevel="0" collapsed="false">
      <c r="A44" s="0" t="n">
        <v>91</v>
      </c>
      <c r="B44" s="0" t="n">
        <v>4268445.65745737</v>
      </c>
      <c r="C44" s="0" t="n">
        <v>2579679.81383901</v>
      </c>
      <c r="D44" s="0" t="n">
        <v>1133580.36600989</v>
      </c>
      <c r="E44" s="0" t="n">
        <v>385031.318328238</v>
      </c>
      <c r="F44" s="0" t="n">
        <v>0</v>
      </c>
      <c r="G44" s="0" t="n">
        <v>14033.7503976833</v>
      </c>
      <c r="H44" s="0" t="n">
        <v>98554.5528742157</v>
      </c>
      <c r="I44" s="0" t="n">
        <v>37682.2744011632</v>
      </c>
      <c r="J44" s="0" t="n">
        <v>14796.5601101807</v>
      </c>
    </row>
    <row r="45" customFormat="false" ht="12.8" hidden="false" customHeight="false" outlineLevel="0" collapsed="false">
      <c r="A45" s="0" t="n">
        <v>92</v>
      </c>
      <c r="B45" s="0" t="n">
        <v>4511041.51754473</v>
      </c>
      <c r="C45" s="0" t="n">
        <v>2799047.08910321</v>
      </c>
      <c r="D45" s="0" t="n">
        <v>1130128.01875658</v>
      </c>
      <c r="E45" s="0" t="n">
        <v>406687.058321271</v>
      </c>
      <c r="F45" s="0" t="n">
        <v>0</v>
      </c>
      <c r="G45" s="0" t="n">
        <v>12168.5895260335</v>
      </c>
      <c r="H45" s="0" t="n">
        <v>115533.145800222</v>
      </c>
      <c r="I45" s="0" t="n">
        <v>24889.1678415047</v>
      </c>
      <c r="J45" s="0" t="n">
        <v>17248.5707481613</v>
      </c>
    </row>
    <row r="46" customFormat="false" ht="12.8" hidden="false" customHeight="false" outlineLevel="0" collapsed="false">
      <c r="A46" s="0" t="n">
        <v>93</v>
      </c>
      <c r="B46" s="0" t="n">
        <v>5303627.72911669</v>
      </c>
      <c r="C46" s="0" t="n">
        <v>2662576.09477297</v>
      </c>
      <c r="D46" s="0" t="n">
        <v>1122737.12414799</v>
      </c>
      <c r="E46" s="0" t="n">
        <v>398895.51430228</v>
      </c>
      <c r="F46" s="0" t="n">
        <v>932872.810740008</v>
      </c>
      <c r="G46" s="0" t="n">
        <v>10228.7154267194</v>
      </c>
      <c r="H46" s="0" t="n">
        <v>115264.091988946</v>
      </c>
      <c r="I46" s="0" t="n">
        <v>43836.4615505499</v>
      </c>
      <c r="J46" s="0" t="n">
        <v>16205.3066039738</v>
      </c>
    </row>
    <row r="47" customFormat="false" ht="12.8" hidden="false" customHeight="false" outlineLevel="0" collapsed="false">
      <c r="A47" s="0" t="n">
        <v>94</v>
      </c>
      <c r="B47" s="0" t="n">
        <v>4836645.35294708</v>
      </c>
      <c r="C47" s="0" t="n">
        <v>3026121.57420504</v>
      </c>
      <c r="D47" s="0" t="n">
        <v>1180853.02767257</v>
      </c>
      <c r="E47" s="0" t="n">
        <v>429680.848710402</v>
      </c>
      <c r="F47" s="0" t="n">
        <v>0</v>
      </c>
      <c r="G47" s="0" t="n">
        <v>11788.442155467</v>
      </c>
      <c r="H47" s="0" t="n">
        <v>114416.211770949</v>
      </c>
      <c r="I47" s="0" t="n">
        <v>54096.6490067381</v>
      </c>
      <c r="J47" s="0" t="n">
        <v>18303.2528884076</v>
      </c>
    </row>
    <row r="48" customFormat="false" ht="12.8" hidden="false" customHeight="false" outlineLevel="0" collapsed="false">
      <c r="A48" s="0" t="n">
        <v>95</v>
      </c>
      <c r="B48" s="0" t="n">
        <v>4745184.7534003</v>
      </c>
      <c r="C48" s="0" t="n">
        <v>2967897.13454728</v>
      </c>
      <c r="D48" s="0" t="n">
        <v>1146626.31280361</v>
      </c>
      <c r="E48" s="0" t="n">
        <v>420341.700303611</v>
      </c>
      <c r="F48" s="0" t="n">
        <v>0</v>
      </c>
      <c r="G48" s="0" t="n">
        <v>14631.8004384507</v>
      </c>
      <c r="H48" s="0" t="n">
        <v>129455.111657331</v>
      </c>
      <c r="I48" s="0" t="n">
        <v>52691.5918279904</v>
      </c>
      <c r="J48" s="0" t="n">
        <v>16607.8103389886</v>
      </c>
    </row>
    <row r="49" customFormat="false" ht="12.8" hidden="false" customHeight="false" outlineLevel="0" collapsed="false">
      <c r="A49" s="0" t="n">
        <v>96</v>
      </c>
      <c r="B49" s="0" t="n">
        <v>4822603.69019547</v>
      </c>
      <c r="C49" s="0" t="n">
        <v>3083791.66397214</v>
      </c>
      <c r="D49" s="0" t="n">
        <v>1117495.19162423</v>
      </c>
      <c r="E49" s="0" t="n">
        <v>433469.592707272</v>
      </c>
      <c r="F49" s="0" t="n">
        <v>0</v>
      </c>
      <c r="G49" s="0" t="n">
        <v>11148.1256295833</v>
      </c>
      <c r="H49" s="0" t="n">
        <v>118221.583317473</v>
      </c>
      <c r="I49" s="0" t="n">
        <v>41042.8177710081</v>
      </c>
      <c r="J49" s="0" t="n">
        <v>16499.0010822692</v>
      </c>
    </row>
    <row r="50" customFormat="false" ht="12.8" hidden="false" customHeight="false" outlineLevel="0" collapsed="false">
      <c r="A50" s="0" t="n">
        <v>97</v>
      </c>
      <c r="B50" s="0" t="n">
        <v>5846055.44365958</v>
      </c>
      <c r="C50" s="0" t="n">
        <v>3128218.15809271</v>
      </c>
      <c r="D50" s="0" t="n">
        <v>1073957.22345635</v>
      </c>
      <c r="E50" s="0" t="n">
        <v>424585.057069625</v>
      </c>
      <c r="F50" s="0" t="n">
        <v>1019171.59154327</v>
      </c>
      <c r="G50" s="0" t="n">
        <v>11538.2940661638</v>
      </c>
      <c r="H50" s="0" t="n">
        <v>131476.654451203</v>
      </c>
      <c r="I50" s="0" t="n">
        <v>44471.3184903185</v>
      </c>
      <c r="J50" s="0" t="n">
        <v>17523.4354327481</v>
      </c>
    </row>
    <row r="51" customFormat="false" ht="12.8" hidden="false" customHeight="false" outlineLevel="0" collapsed="false">
      <c r="A51" s="0" t="n">
        <v>98</v>
      </c>
      <c r="B51" s="0" t="n">
        <v>4989264.12419062</v>
      </c>
      <c r="C51" s="0" t="n">
        <v>3303961.47321863</v>
      </c>
      <c r="D51" s="0" t="n">
        <v>1012669.43540807</v>
      </c>
      <c r="E51" s="0" t="n">
        <v>435198.566915651</v>
      </c>
      <c r="F51" s="0" t="n">
        <v>0</v>
      </c>
      <c r="G51" s="0" t="n">
        <v>15701.4459532194</v>
      </c>
      <c r="H51" s="0" t="n">
        <v>154707.904368209</v>
      </c>
      <c r="I51" s="0" t="n">
        <v>44894.212755951</v>
      </c>
      <c r="J51" s="0" t="n">
        <v>21178.5481683662</v>
      </c>
    </row>
    <row r="52" customFormat="false" ht="12.8" hidden="false" customHeight="false" outlineLevel="0" collapsed="false">
      <c r="A52" s="0" t="n">
        <v>99</v>
      </c>
      <c r="B52" s="0" t="n">
        <v>4881353.2465811</v>
      </c>
      <c r="C52" s="0" t="n">
        <v>3225805.92661822</v>
      </c>
      <c r="D52" s="0" t="n">
        <v>1019043.94633205</v>
      </c>
      <c r="E52" s="0" t="n">
        <v>429768.041410948</v>
      </c>
      <c r="F52" s="0" t="n">
        <v>0</v>
      </c>
      <c r="G52" s="0" t="n">
        <v>14539.3161529913</v>
      </c>
      <c r="H52" s="0" t="n">
        <v>134970.405801472</v>
      </c>
      <c r="I52" s="0" t="n">
        <v>49338.0178837221</v>
      </c>
      <c r="J52" s="0" t="n">
        <v>20274.1574800868</v>
      </c>
    </row>
    <row r="53" customFormat="false" ht="12.8" hidden="false" customHeight="false" outlineLevel="0" collapsed="false">
      <c r="A53" s="0" t="n">
        <v>100</v>
      </c>
      <c r="B53" s="0" t="n">
        <v>5040150.0467291</v>
      </c>
      <c r="C53" s="0" t="n">
        <v>3389774.68519054</v>
      </c>
      <c r="D53" s="0" t="n">
        <v>1014066.02440427</v>
      </c>
      <c r="E53" s="0" t="n">
        <v>436442.823390375</v>
      </c>
      <c r="F53" s="0" t="n">
        <v>0</v>
      </c>
      <c r="G53" s="0" t="n">
        <v>18689.2655070293</v>
      </c>
      <c r="H53" s="0" t="n">
        <v>126702.28704463</v>
      </c>
      <c r="I53" s="0" t="n">
        <v>38497.7765659917</v>
      </c>
      <c r="J53" s="0" t="n">
        <v>18925.6632747686</v>
      </c>
    </row>
    <row r="54" customFormat="false" ht="12.8" hidden="false" customHeight="false" outlineLevel="0" collapsed="false">
      <c r="A54" s="0" t="n">
        <v>101</v>
      </c>
      <c r="B54" s="0" t="n">
        <v>6034935.76952124</v>
      </c>
      <c r="C54" s="0" t="n">
        <v>3371317.38333293</v>
      </c>
      <c r="D54" s="0" t="n">
        <v>999872.054483861</v>
      </c>
      <c r="E54" s="0" t="n">
        <v>435610.900156149</v>
      </c>
      <c r="F54" s="0" t="n">
        <v>1041955.65920036</v>
      </c>
      <c r="G54" s="0" t="n">
        <v>16234.0178553087</v>
      </c>
      <c r="H54" s="0" t="n">
        <v>123568.245484275</v>
      </c>
      <c r="I54" s="0" t="n">
        <v>38940.403459311</v>
      </c>
      <c r="J54" s="0" t="n">
        <v>15436.1190409588</v>
      </c>
    </row>
    <row r="55" customFormat="false" ht="12.8" hidden="false" customHeight="false" outlineLevel="0" collapsed="false">
      <c r="A55" s="0" t="n">
        <v>102</v>
      </c>
      <c r="B55" s="0" t="n">
        <v>5120394.7412015</v>
      </c>
      <c r="C55" s="0" t="n">
        <v>3328701.90889381</v>
      </c>
      <c r="D55" s="0" t="n">
        <v>1110308.75510233</v>
      </c>
      <c r="E55" s="0" t="n">
        <v>444139.11126528</v>
      </c>
      <c r="F55" s="0" t="n">
        <v>0</v>
      </c>
      <c r="G55" s="0" t="n">
        <v>25060.9136196482</v>
      </c>
      <c r="H55" s="0" t="n">
        <v>131632.041144168</v>
      </c>
      <c r="I55" s="0" t="n">
        <v>61285.1678117292</v>
      </c>
      <c r="J55" s="0" t="n">
        <v>18004.4291387004</v>
      </c>
    </row>
    <row r="56" customFormat="false" ht="12.8" hidden="false" customHeight="false" outlineLevel="0" collapsed="false">
      <c r="A56" s="0" t="n">
        <v>103</v>
      </c>
      <c r="B56" s="0" t="n">
        <v>4909567.81050608</v>
      </c>
      <c r="C56" s="0" t="n">
        <v>3302215.47831566</v>
      </c>
      <c r="D56" s="0" t="n">
        <v>997922.901895005</v>
      </c>
      <c r="E56" s="0" t="n">
        <v>435604.643841195</v>
      </c>
      <c r="F56" s="0" t="n">
        <v>0</v>
      </c>
      <c r="G56" s="0" t="n">
        <v>16948.4703888228</v>
      </c>
      <c r="H56" s="0" t="n">
        <v>108181.240847252</v>
      </c>
      <c r="I56" s="0" t="n">
        <v>46883.8434525255</v>
      </c>
      <c r="J56" s="0" t="n">
        <v>14891.8768614652</v>
      </c>
    </row>
    <row r="57" customFormat="false" ht="12.8" hidden="false" customHeight="false" outlineLevel="0" collapsed="false">
      <c r="A57" s="0" t="n">
        <v>104</v>
      </c>
      <c r="B57" s="0" t="n">
        <v>4972002.96864005</v>
      </c>
      <c r="C57" s="0" t="n">
        <v>3349377.79906557</v>
      </c>
      <c r="D57" s="0" t="n">
        <v>986924.836819907</v>
      </c>
      <c r="E57" s="0" t="n">
        <v>443884.405116721</v>
      </c>
      <c r="F57" s="0" t="n">
        <v>0</v>
      </c>
      <c r="G57" s="0" t="n">
        <v>15737.8881974546</v>
      </c>
      <c r="H57" s="0" t="n">
        <v>120584.291584422</v>
      </c>
      <c r="I57" s="0" t="n">
        <v>36898.9930999363</v>
      </c>
      <c r="J57" s="0" t="n">
        <v>16930.4601638777</v>
      </c>
    </row>
    <row r="58" customFormat="false" ht="12.8" hidden="false" customHeight="false" outlineLevel="0" collapsed="false">
      <c r="A58" s="0" t="n">
        <v>105</v>
      </c>
      <c r="B58" s="0" t="n">
        <v>6004069.56281585</v>
      </c>
      <c r="C58" s="0" t="n">
        <v>3414042.91870061</v>
      </c>
      <c r="D58" s="0" t="n">
        <v>921532.381488939</v>
      </c>
      <c r="E58" s="0" t="n">
        <v>436684.353374851</v>
      </c>
      <c r="F58" s="0" t="n">
        <v>1039242.11569048</v>
      </c>
      <c r="G58" s="0" t="n">
        <v>15151.608270058</v>
      </c>
      <c r="H58" s="0" t="n">
        <v>140894.870094467</v>
      </c>
      <c r="I58" s="0" t="n">
        <v>31829.6741792631</v>
      </c>
      <c r="J58" s="0" t="n">
        <v>17194.6886310923</v>
      </c>
    </row>
    <row r="59" customFormat="false" ht="12.8" hidden="false" customHeight="false" outlineLevel="0" collapsed="false">
      <c r="A59" s="0" t="n">
        <v>106</v>
      </c>
      <c r="B59" s="0" t="n">
        <v>5111418.05569236</v>
      </c>
      <c r="C59" s="0" t="n">
        <v>3535189.39424537</v>
      </c>
      <c r="D59" s="0" t="n">
        <v>919041.39492051</v>
      </c>
      <c r="E59" s="0" t="n">
        <v>440064.336745609</v>
      </c>
      <c r="F59" s="0" t="n">
        <v>0</v>
      </c>
      <c r="G59" s="0" t="n">
        <v>11601.5002746585</v>
      </c>
      <c r="H59" s="0" t="n">
        <v>144922.388671014</v>
      </c>
      <c r="I59" s="0" t="n">
        <v>44851.8006854711</v>
      </c>
      <c r="J59" s="0" t="n">
        <v>18974.0440631121</v>
      </c>
    </row>
    <row r="60" customFormat="false" ht="12.8" hidden="false" customHeight="false" outlineLevel="0" collapsed="false">
      <c r="A60" s="0" t="n">
        <v>107</v>
      </c>
      <c r="B60" s="0" t="n">
        <v>4935532.05675649</v>
      </c>
      <c r="C60" s="0" t="n">
        <v>3430896.47637852</v>
      </c>
      <c r="D60" s="0" t="n">
        <v>911529.462484329</v>
      </c>
      <c r="E60" s="0" t="n">
        <v>440243.735368082</v>
      </c>
      <c r="F60" s="0" t="n">
        <v>0</v>
      </c>
      <c r="G60" s="0" t="n">
        <v>18351.468273329</v>
      </c>
      <c r="H60" s="0" t="n">
        <v>101829.644178109</v>
      </c>
      <c r="I60" s="0" t="n">
        <v>23453.9551097673</v>
      </c>
      <c r="J60" s="0" t="n">
        <v>16317.3511025932</v>
      </c>
    </row>
    <row r="61" customFormat="false" ht="12.8" hidden="false" customHeight="false" outlineLevel="0" collapsed="false">
      <c r="A61" s="0" t="n">
        <v>108</v>
      </c>
      <c r="B61" s="0" t="n">
        <v>5002713.8713422</v>
      </c>
      <c r="C61" s="0" t="n">
        <v>3486255.60203751</v>
      </c>
      <c r="D61" s="0" t="n">
        <v>891739.163133309</v>
      </c>
      <c r="E61" s="0" t="n">
        <v>444879.972990831</v>
      </c>
      <c r="F61" s="0" t="n">
        <v>0</v>
      </c>
      <c r="G61" s="0" t="n">
        <v>16776.7548282356</v>
      </c>
      <c r="H61" s="0" t="n">
        <v>130021.797102642</v>
      </c>
      <c r="I61" s="0" t="n">
        <v>15486.2641351068</v>
      </c>
      <c r="J61" s="0" t="n">
        <v>16458.0824150965</v>
      </c>
    </row>
    <row r="62" customFormat="false" ht="12.8" hidden="false" customHeight="false" outlineLevel="0" collapsed="false">
      <c r="A62" s="0" t="n">
        <v>109</v>
      </c>
      <c r="B62" s="0" t="n">
        <v>5992856.82596536</v>
      </c>
      <c r="C62" s="0" t="n">
        <v>3441392.14807802</v>
      </c>
      <c r="D62" s="0" t="n">
        <v>860336.092528667</v>
      </c>
      <c r="E62" s="0" t="n">
        <v>438547.889094557</v>
      </c>
      <c r="F62" s="0" t="n">
        <v>1039731.38546141</v>
      </c>
      <c r="G62" s="0" t="n">
        <v>18014.6121884042</v>
      </c>
      <c r="H62" s="0" t="n">
        <v>152514.811668728</v>
      </c>
      <c r="I62" s="0" t="n">
        <v>26826.7669123903</v>
      </c>
      <c r="J62" s="0" t="n">
        <v>21853.8785861173</v>
      </c>
    </row>
    <row r="63" customFormat="false" ht="12.8" hidden="false" customHeight="false" outlineLevel="0" collapsed="false">
      <c r="A63" s="0" t="n">
        <v>110</v>
      </c>
      <c r="B63" s="0" t="n">
        <v>5120634.87201373</v>
      </c>
      <c r="C63" s="0" t="n">
        <v>3516278.05934761</v>
      </c>
      <c r="D63" s="0" t="n">
        <v>895029.512920274</v>
      </c>
      <c r="E63" s="0" t="n">
        <v>452442.712783955</v>
      </c>
      <c r="F63" s="0" t="n">
        <v>0</v>
      </c>
      <c r="G63" s="0" t="n">
        <v>23389.9054644664</v>
      </c>
      <c r="H63" s="0" t="n">
        <v>173084.968310003</v>
      </c>
      <c r="I63" s="0" t="n">
        <v>36529.6732076568</v>
      </c>
      <c r="J63" s="0" t="n">
        <v>22229.7107646077</v>
      </c>
    </row>
    <row r="64" customFormat="false" ht="12.8" hidden="false" customHeight="false" outlineLevel="0" collapsed="false">
      <c r="A64" s="0" t="n">
        <v>111</v>
      </c>
      <c r="B64" s="0" t="n">
        <v>4959476.44434563</v>
      </c>
      <c r="C64" s="0" t="n">
        <v>3361767.47879718</v>
      </c>
      <c r="D64" s="0" t="n">
        <v>964023.026199953</v>
      </c>
      <c r="E64" s="0" t="n">
        <v>449510.436802551</v>
      </c>
      <c r="F64" s="0" t="n">
        <v>0</v>
      </c>
      <c r="G64" s="0" t="n">
        <v>20145.2195389991</v>
      </c>
      <c r="H64" s="0" t="n">
        <v>108777.456858786</v>
      </c>
      <c r="I64" s="0" t="n">
        <v>44412.065329675</v>
      </c>
      <c r="J64" s="0" t="n">
        <v>17099.9139791255</v>
      </c>
    </row>
    <row r="65" customFormat="false" ht="12.8" hidden="false" customHeight="false" outlineLevel="0" collapsed="false">
      <c r="A65" s="0" t="n">
        <v>112</v>
      </c>
      <c r="B65" s="0" t="n">
        <v>5063416.92135487</v>
      </c>
      <c r="C65" s="0" t="n">
        <v>3483532.13776327</v>
      </c>
      <c r="D65" s="0" t="n">
        <v>919473.833259372</v>
      </c>
      <c r="E65" s="0" t="n">
        <v>457101.796772538</v>
      </c>
      <c r="F65" s="0" t="n">
        <v>0</v>
      </c>
      <c r="G65" s="0" t="n">
        <v>18526.3448589526</v>
      </c>
      <c r="H65" s="0" t="n">
        <v>116370.944705992</v>
      </c>
      <c r="I65" s="0" t="n">
        <v>48903.9233756539</v>
      </c>
      <c r="J65" s="0" t="n">
        <v>18027.8491318661</v>
      </c>
    </row>
    <row r="66" customFormat="false" ht="12.8" hidden="false" customHeight="false" outlineLevel="0" collapsed="false">
      <c r="A66" s="0" t="n">
        <v>113</v>
      </c>
      <c r="B66" s="0" t="n">
        <v>6030310.39922853</v>
      </c>
      <c r="C66" s="0" t="n">
        <v>3427645.82263194</v>
      </c>
      <c r="D66" s="0" t="n">
        <v>881602.111273793</v>
      </c>
      <c r="E66" s="0" t="n">
        <v>455864.210449588</v>
      </c>
      <c r="F66" s="0" t="n">
        <v>1039492.99240638</v>
      </c>
      <c r="G66" s="0" t="n">
        <v>22631.0035097477</v>
      </c>
      <c r="H66" s="0" t="n">
        <v>151814.237059615</v>
      </c>
      <c r="I66" s="0" t="n">
        <v>35628.1752269413</v>
      </c>
      <c r="J66" s="0" t="n">
        <v>22139.8402181278</v>
      </c>
    </row>
    <row r="67" customFormat="false" ht="12.8" hidden="false" customHeight="false" outlineLevel="0" collapsed="false">
      <c r="A67" s="0" t="n">
        <v>114</v>
      </c>
      <c r="B67" s="0" t="n">
        <v>5066483.29510956</v>
      </c>
      <c r="C67" s="0" t="n">
        <v>3522743.29591039</v>
      </c>
      <c r="D67" s="0" t="n">
        <v>832703.410230742</v>
      </c>
      <c r="E67" s="0" t="n">
        <v>458647.742870229</v>
      </c>
      <c r="F67" s="0" t="n">
        <v>0</v>
      </c>
      <c r="G67" s="0" t="n">
        <v>17634.9044652653</v>
      </c>
      <c r="H67" s="0" t="n">
        <v>173360.467255251</v>
      </c>
      <c r="I67" s="0" t="n">
        <v>34502.3759113116</v>
      </c>
      <c r="J67" s="0" t="n">
        <v>26137.2419204888</v>
      </c>
    </row>
    <row r="68" customFormat="false" ht="12.8" hidden="false" customHeight="false" outlineLevel="0" collapsed="false">
      <c r="A68" s="0" t="n">
        <v>115</v>
      </c>
      <c r="B68" s="0" t="n">
        <v>4951057.77548933</v>
      </c>
      <c r="C68" s="0" t="n">
        <v>3448788.12378472</v>
      </c>
      <c r="D68" s="0" t="n">
        <v>850918.073735574</v>
      </c>
      <c r="E68" s="0" t="n">
        <v>454878.910388053</v>
      </c>
      <c r="F68" s="0" t="n">
        <v>0</v>
      </c>
      <c r="G68" s="0" t="n">
        <v>22399.1252593838</v>
      </c>
      <c r="H68" s="0" t="n">
        <v>131781.662217048</v>
      </c>
      <c r="I68" s="0" t="n">
        <v>26177.1021856287</v>
      </c>
      <c r="J68" s="0" t="n">
        <v>22415.3172941847</v>
      </c>
    </row>
    <row r="69" customFormat="false" ht="12.8" hidden="false" customHeight="false" outlineLevel="0" collapsed="false">
      <c r="A69" s="0" t="n">
        <v>116</v>
      </c>
      <c r="B69" s="0" t="n">
        <v>4958184.51823757</v>
      </c>
      <c r="C69" s="0" t="n">
        <v>3508514.47371806</v>
      </c>
      <c r="D69" s="0" t="n">
        <v>793858.049827676</v>
      </c>
      <c r="E69" s="0" t="n">
        <v>462105.366015519</v>
      </c>
      <c r="F69" s="0" t="n">
        <v>0</v>
      </c>
      <c r="G69" s="0" t="n">
        <v>19340.8045279462</v>
      </c>
      <c r="H69" s="0" t="n">
        <v>131942.238658422</v>
      </c>
      <c r="I69" s="0" t="n">
        <v>22324.5641607582</v>
      </c>
      <c r="J69" s="0" t="n">
        <v>19759.41125626</v>
      </c>
    </row>
    <row r="70" customFormat="false" ht="12.8" hidden="false" customHeight="false" outlineLevel="0" collapsed="false">
      <c r="A70" s="0" t="n">
        <v>117</v>
      </c>
      <c r="B70" s="0" t="n">
        <v>6036641.32382737</v>
      </c>
      <c r="C70" s="0" t="n">
        <v>3500763.31264617</v>
      </c>
      <c r="D70" s="0" t="n">
        <v>841018.791990121</v>
      </c>
      <c r="E70" s="0" t="n">
        <v>458777.837186562</v>
      </c>
      <c r="F70" s="0" t="n">
        <v>1050130.59975915</v>
      </c>
      <c r="G70" s="0" t="n">
        <v>19315.8890964307</v>
      </c>
      <c r="H70" s="0" t="n">
        <v>118636.92736228</v>
      </c>
      <c r="I70" s="0" t="n">
        <v>41759.2736145696</v>
      </c>
      <c r="J70" s="0" t="n">
        <v>18945.881009388</v>
      </c>
    </row>
    <row r="71" customFormat="false" ht="12.8" hidden="false" customHeight="false" outlineLevel="0" collapsed="false">
      <c r="A71" s="0" t="n">
        <v>118</v>
      </c>
      <c r="B71" s="0" t="n">
        <v>5053915.13601393</v>
      </c>
      <c r="C71" s="0" t="n">
        <v>3571309.20415383</v>
      </c>
      <c r="D71" s="0" t="n">
        <v>803072.964962744</v>
      </c>
      <c r="E71" s="0" t="n">
        <v>466000.019822155</v>
      </c>
      <c r="F71" s="0" t="n">
        <v>0</v>
      </c>
      <c r="G71" s="0" t="n">
        <v>14878.5340185017</v>
      </c>
      <c r="H71" s="0" t="n">
        <v>147682.539254505</v>
      </c>
      <c r="I71" s="0" t="n">
        <v>31312.9982140081</v>
      </c>
      <c r="J71" s="0" t="n">
        <v>22892.521309618</v>
      </c>
    </row>
    <row r="72" customFormat="false" ht="12.8" hidden="false" customHeight="false" outlineLevel="0" collapsed="false">
      <c r="A72" s="0" t="n">
        <v>119</v>
      </c>
      <c r="B72" s="0" t="n">
        <v>4982458.06741881</v>
      </c>
      <c r="C72" s="0" t="n">
        <v>3549083.02863636</v>
      </c>
      <c r="D72" s="0" t="n">
        <v>777536.359266121</v>
      </c>
      <c r="E72" s="0" t="n">
        <v>466270.525351251</v>
      </c>
      <c r="F72" s="0" t="n">
        <v>0</v>
      </c>
      <c r="G72" s="0" t="n">
        <v>16778.5620574261</v>
      </c>
      <c r="H72" s="0" t="n">
        <v>129127.31739707</v>
      </c>
      <c r="I72" s="0" t="n">
        <v>28802.300420785</v>
      </c>
      <c r="J72" s="0" t="n">
        <v>21742.9084154292</v>
      </c>
    </row>
    <row r="73" customFormat="false" ht="12.8" hidden="false" customHeight="false" outlineLevel="0" collapsed="false">
      <c r="A73" s="0" t="n">
        <v>120</v>
      </c>
      <c r="B73" s="0" t="n">
        <v>5005843.17454392</v>
      </c>
      <c r="C73" s="0" t="n">
        <v>3561700.94756187</v>
      </c>
      <c r="D73" s="0" t="n">
        <v>768381.18772359</v>
      </c>
      <c r="E73" s="0" t="n">
        <v>477740.400513844</v>
      </c>
      <c r="F73" s="0" t="n">
        <v>0</v>
      </c>
      <c r="G73" s="0" t="n">
        <v>26329.7341773392</v>
      </c>
      <c r="H73" s="0" t="n">
        <v>125597.752221256</v>
      </c>
      <c r="I73" s="0" t="n">
        <v>28597.302719046</v>
      </c>
      <c r="J73" s="0" t="n">
        <v>20082.8733394424</v>
      </c>
    </row>
    <row r="74" customFormat="false" ht="12.8" hidden="false" customHeight="false" outlineLevel="0" collapsed="false">
      <c r="A74" s="0" t="n">
        <v>121</v>
      </c>
      <c r="B74" s="0" t="n">
        <v>6016608.48551513</v>
      </c>
      <c r="C74" s="0" t="n">
        <v>3651576.88953021</v>
      </c>
      <c r="D74" s="0" t="n">
        <v>670284.169013917</v>
      </c>
      <c r="E74" s="0" t="n">
        <v>470856.921061453</v>
      </c>
      <c r="F74" s="0" t="n">
        <v>1058509.94964341</v>
      </c>
      <c r="G74" s="0" t="n">
        <v>17558.8133209871</v>
      </c>
      <c r="H74" s="0" t="n">
        <v>115873.330401225</v>
      </c>
      <c r="I74" s="0" t="n">
        <v>21666.1176242185</v>
      </c>
      <c r="J74" s="0" t="n">
        <v>19091.303440536</v>
      </c>
    </row>
    <row r="75" customFormat="false" ht="12.8" hidden="false" customHeight="false" outlineLevel="0" collapsed="false">
      <c r="A75" s="0" t="n">
        <v>122</v>
      </c>
      <c r="B75" s="0" t="n">
        <v>5043820.81573317</v>
      </c>
      <c r="C75" s="0" t="n">
        <v>3613657.96040075</v>
      </c>
      <c r="D75" s="0" t="n">
        <v>742522.685035187</v>
      </c>
      <c r="E75" s="0" t="n">
        <v>475606.659356769</v>
      </c>
      <c r="F75" s="0" t="n">
        <v>0</v>
      </c>
      <c r="G75" s="0" t="n">
        <v>25807.536453394</v>
      </c>
      <c r="H75" s="0" t="n">
        <v>127906.263338055</v>
      </c>
      <c r="I75" s="0" t="n">
        <v>29861.2093959627</v>
      </c>
      <c r="J75" s="0" t="n">
        <v>20294.6144766842</v>
      </c>
    </row>
    <row r="76" customFormat="false" ht="12.8" hidden="false" customHeight="false" outlineLevel="0" collapsed="false">
      <c r="A76" s="0" t="n">
        <v>123</v>
      </c>
      <c r="B76" s="0" t="n">
        <v>4920739.88241641</v>
      </c>
      <c r="C76" s="0" t="n">
        <v>3505991.29859513</v>
      </c>
      <c r="D76" s="0" t="n">
        <v>760492.532191429</v>
      </c>
      <c r="E76" s="0" t="n">
        <v>469173.43075469</v>
      </c>
      <c r="F76" s="0" t="n">
        <v>0</v>
      </c>
      <c r="G76" s="0" t="n">
        <v>18883.6783122121</v>
      </c>
      <c r="H76" s="0" t="n">
        <v>119465.265051442</v>
      </c>
      <c r="I76" s="0" t="n">
        <v>28066.7268141546</v>
      </c>
      <c r="J76" s="0" t="n">
        <v>20428.2197437706</v>
      </c>
    </row>
    <row r="77" customFormat="false" ht="12.8" hidden="false" customHeight="false" outlineLevel="0" collapsed="false">
      <c r="A77" s="0" t="n">
        <v>124</v>
      </c>
      <c r="B77" s="0" t="n">
        <v>5021226.82294202</v>
      </c>
      <c r="C77" s="0" t="n">
        <v>3646393.50314822</v>
      </c>
      <c r="D77" s="0" t="n">
        <v>710367.389180084</v>
      </c>
      <c r="E77" s="0" t="n">
        <v>477256.592569538</v>
      </c>
      <c r="F77" s="0" t="n">
        <v>0</v>
      </c>
      <c r="G77" s="0" t="n">
        <v>23866.2488238968</v>
      </c>
      <c r="H77" s="0" t="n">
        <v>122381.440326837</v>
      </c>
      <c r="I77" s="0" t="n">
        <v>26368.959719269</v>
      </c>
      <c r="J77" s="0" t="n">
        <v>19128.8448435541</v>
      </c>
    </row>
    <row r="78" customFormat="false" ht="12.8" hidden="false" customHeight="false" outlineLevel="0" collapsed="false">
      <c r="A78" s="0" t="n">
        <v>125</v>
      </c>
      <c r="B78" s="0" t="n">
        <v>5976391.20560722</v>
      </c>
      <c r="C78" s="0" t="n">
        <v>3588563.53687097</v>
      </c>
      <c r="D78" s="0" t="n">
        <v>669963.698215656</v>
      </c>
      <c r="E78" s="0" t="n">
        <v>472302.416871393</v>
      </c>
      <c r="F78" s="0" t="n">
        <v>1048322.81543122</v>
      </c>
      <c r="G78" s="0" t="n">
        <v>26527.1681703304</v>
      </c>
      <c r="H78" s="0" t="n">
        <v>117993.664568194</v>
      </c>
      <c r="I78" s="0" t="n">
        <v>24824.4896366233</v>
      </c>
      <c r="J78" s="0" t="n">
        <v>20559.5958692389</v>
      </c>
    </row>
    <row r="79" customFormat="false" ht="12.8" hidden="false" customHeight="false" outlineLevel="0" collapsed="false">
      <c r="A79" s="0" t="n">
        <v>126</v>
      </c>
      <c r="B79" s="0" t="n">
        <v>5025168.82678977</v>
      </c>
      <c r="C79" s="0" t="n">
        <v>3751832.7207976</v>
      </c>
      <c r="D79" s="0" t="n">
        <v>595374.203808266</v>
      </c>
      <c r="E79" s="0" t="n">
        <v>476060.725144972</v>
      </c>
      <c r="F79" s="0" t="n">
        <v>0</v>
      </c>
      <c r="G79" s="0" t="n">
        <v>16697.8264168992</v>
      </c>
      <c r="H79" s="0" t="n">
        <v>140936.082557213</v>
      </c>
      <c r="I79" s="0" t="n">
        <v>25313.7836109525</v>
      </c>
      <c r="J79" s="0" t="n">
        <v>21264.7665284206</v>
      </c>
    </row>
    <row r="80" customFormat="false" ht="12.8" hidden="false" customHeight="false" outlineLevel="0" collapsed="false">
      <c r="A80" s="0" t="n">
        <v>127</v>
      </c>
      <c r="B80" s="0" t="n">
        <v>4992740.77298437</v>
      </c>
      <c r="C80" s="0" t="n">
        <v>3637745.59878716</v>
      </c>
      <c r="D80" s="0" t="n">
        <v>669559.209378459</v>
      </c>
      <c r="E80" s="0" t="n">
        <v>471334.374980433</v>
      </c>
      <c r="F80" s="0" t="n">
        <v>0</v>
      </c>
      <c r="G80" s="0" t="n">
        <v>18298.9862466514</v>
      </c>
      <c r="H80" s="0" t="n">
        <v>136306.714593565</v>
      </c>
      <c r="I80" s="0" t="n">
        <v>29766.9367346948</v>
      </c>
      <c r="J80" s="0" t="n">
        <v>18280.6778825552</v>
      </c>
    </row>
    <row r="81" customFormat="false" ht="12.8" hidden="false" customHeight="false" outlineLevel="0" collapsed="false">
      <c r="A81" s="0" t="n">
        <v>128</v>
      </c>
      <c r="B81" s="0" t="n">
        <v>5031159.15659327</v>
      </c>
      <c r="C81" s="0" t="n">
        <v>3680319.70800441</v>
      </c>
      <c r="D81" s="0" t="n">
        <v>656504.186583352</v>
      </c>
      <c r="E81" s="0" t="n">
        <v>480186.357509479</v>
      </c>
      <c r="F81" s="0" t="n">
        <v>0</v>
      </c>
      <c r="G81" s="0" t="n">
        <v>14009.1914614596</v>
      </c>
      <c r="H81" s="0" t="n">
        <v>153563.547483901</v>
      </c>
      <c r="I81" s="0" t="n">
        <v>12830.3105143426</v>
      </c>
      <c r="J81" s="0" t="n">
        <v>21887.3196801993</v>
      </c>
    </row>
    <row r="82" customFormat="false" ht="12.8" hidden="false" customHeight="false" outlineLevel="0" collapsed="false">
      <c r="A82" s="0" t="n">
        <v>129</v>
      </c>
      <c r="B82" s="0" t="n">
        <v>5975292.28649008</v>
      </c>
      <c r="C82" s="0" t="n">
        <v>3578470.59291997</v>
      </c>
      <c r="D82" s="0" t="n">
        <v>689418.111645553</v>
      </c>
      <c r="E82" s="0" t="n">
        <v>472150.408228807</v>
      </c>
      <c r="F82" s="0" t="n">
        <v>1050119.7400066</v>
      </c>
      <c r="G82" s="0" t="n">
        <v>23212.8653177104</v>
      </c>
      <c r="H82" s="0" t="n">
        <v>103634.373687021</v>
      </c>
      <c r="I82" s="0" t="n">
        <v>24452.6656674805</v>
      </c>
      <c r="J82" s="0" t="n">
        <v>16382.0274778829</v>
      </c>
    </row>
    <row r="83" customFormat="false" ht="12.8" hidden="false" customHeight="false" outlineLevel="0" collapsed="false">
      <c r="A83" s="0" t="n">
        <v>130</v>
      </c>
      <c r="B83" s="0" t="n">
        <v>5004630.10129163</v>
      </c>
      <c r="C83" s="0" t="n">
        <v>3555921.58686355</v>
      </c>
      <c r="D83" s="0" t="n">
        <v>749506.986728294</v>
      </c>
      <c r="E83" s="0" t="n">
        <v>474535.412239353</v>
      </c>
      <c r="F83" s="0" t="n">
        <v>0</v>
      </c>
      <c r="G83" s="0" t="n">
        <v>17181.3534421612</v>
      </c>
      <c r="H83" s="0" t="n">
        <v>146662.948091906</v>
      </c>
      <c r="I83" s="0" t="n">
        <v>30533.1397778522</v>
      </c>
      <c r="J83" s="0" t="n">
        <v>22480.2386799214</v>
      </c>
    </row>
    <row r="84" customFormat="false" ht="12.8" hidden="false" customHeight="false" outlineLevel="0" collapsed="false">
      <c r="A84" s="0" t="n">
        <v>131</v>
      </c>
      <c r="B84" s="0" t="n">
        <v>4944480.31348864</v>
      </c>
      <c r="C84" s="0" t="n">
        <v>3541457.65234567</v>
      </c>
      <c r="D84" s="0" t="n">
        <v>685734.187786516</v>
      </c>
      <c r="E84" s="0" t="n">
        <v>472837.663454716</v>
      </c>
      <c r="F84" s="0" t="n">
        <v>0</v>
      </c>
      <c r="G84" s="0" t="n">
        <v>23501.2111081828</v>
      </c>
      <c r="H84" s="0" t="n">
        <v>170691.253290019</v>
      </c>
      <c r="I84" s="0" t="n">
        <v>17652.3474774591</v>
      </c>
      <c r="J84" s="0" t="n">
        <v>25201.8646180933</v>
      </c>
    </row>
    <row r="85" customFormat="false" ht="12.8" hidden="false" customHeight="false" outlineLevel="0" collapsed="false">
      <c r="A85" s="0" t="n">
        <v>132</v>
      </c>
      <c r="B85" s="0" t="n">
        <v>4970014.43100843</v>
      </c>
      <c r="C85" s="0" t="n">
        <v>3708052.88839117</v>
      </c>
      <c r="D85" s="0" t="n">
        <v>579361.502398044</v>
      </c>
      <c r="E85" s="0" t="n">
        <v>472345.882627145</v>
      </c>
      <c r="F85" s="0" t="n">
        <v>0</v>
      </c>
      <c r="G85" s="0" t="n">
        <v>22355.4039115742</v>
      </c>
      <c r="H85" s="0" t="n">
        <v>151917.737752209</v>
      </c>
      <c r="I85" s="0" t="n">
        <v>8442.20390768529</v>
      </c>
      <c r="J85" s="0" t="n">
        <v>22840.8611559855</v>
      </c>
    </row>
    <row r="86" customFormat="false" ht="12.8" hidden="false" customHeight="false" outlineLevel="0" collapsed="false">
      <c r="A86" s="0" t="n">
        <v>133</v>
      </c>
      <c r="B86" s="0" t="n">
        <v>6108535.37166157</v>
      </c>
      <c r="C86" s="0" t="n">
        <v>3773048.29491019</v>
      </c>
      <c r="D86" s="0" t="n">
        <v>564626.764906436</v>
      </c>
      <c r="E86" s="0" t="n">
        <v>468850.347028971</v>
      </c>
      <c r="F86" s="0" t="n">
        <v>1087283.34666674</v>
      </c>
      <c r="G86" s="0" t="n">
        <v>30922.0019147844</v>
      </c>
      <c r="H86" s="0" t="n">
        <v>116930.774050479</v>
      </c>
      <c r="I86" s="0" t="n">
        <v>17725.9118205067</v>
      </c>
      <c r="J86" s="0" t="n">
        <v>19610.0928927536</v>
      </c>
    </row>
    <row r="87" customFormat="false" ht="12.8" hidden="false" customHeight="false" outlineLevel="0" collapsed="false">
      <c r="A87" s="0" t="n">
        <v>134</v>
      </c>
      <c r="B87" s="0" t="n">
        <v>5015243.95947428</v>
      </c>
      <c r="C87" s="0" t="n">
        <v>3724780.17260909</v>
      </c>
      <c r="D87" s="0" t="n">
        <v>596997.757911966</v>
      </c>
      <c r="E87" s="0" t="n">
        <v>478495.68039797</v>
      </c>
      <c r="F87" s="0" t="n">
        <v>0</v>
      </c>
      <c r="G87" s="0" t="n">
        <v>28831.2610728758</v>
      </c>
      <c r="H87" s="0" t="n">
        <v>138499.78770738</v>
      </c>
      <c r="I87" s="0" t="n">
        <v>23249.759886086</v>
      </c>
      <c r="J87" s="0" t="n">
        <v>22568.6405818413</v>
      </c>
    </row>
    <row r="88" customFormat="false" ht="12.8" hidden="false" customHeight="false" outlineLevel="0" collapsed="false">
      <c r="A88" s="0" t="n">
        <v>135</v>
      </c>
      <c r="B88" s="0" t="n">
        <v>4925517.23711458</v>
      </c>
      <c r="C88" s="0" t="n">
        <v>3632182.13967869</v>
      </c>
      <c r="D88" s="0" t="n">
        <v>610429.087423575</v>
      </c>
      <c r="E88" s="0" t="n">
        <v>472353.155634109</v>
      </c>
      <c r="F88" s="0" t="n">
        <v>0</v>
      </c>
      <c r="G88" s="0" t="n">
        <v>24289.2850417877</v>
      </c>
      <c r="H88" s="0" t="n">
        <v>124644.827846059</v>
      </c>
      <c r="I88" s="0" t="n">
        <v>25310.9521941465</v>
      </c>
      <c r="J88" s="0" t="n">
        <v>17007.9790344805</v>
      </c>
    </row>
    <row r="89" customFormat="false" ht="12.8" hidden="false" customHeight="false" outlineLevel="0" collapsed="false">
      <c r="A89" s="0" t="n">
        <v>136</v>
      </c>
      <c r="B89" s="0" t="n">
        <v>5053866.91422584</v>
      </c>
      <c r="C89" s="0" t="n">
        <v>3751887.40892171</v>
      </c>
      <c r="D89" s="0" t="n">
        <v>601628.392985869</v>
      </c>
      <c r="E89" s="0" t="n">
        <v>481471.544765929</v>
      </c>
      <c r="F89" s="0" t="n">
        <v>0</v>
      </c>
      <c r="G89" s="0" t="n">
        <v>29155.4408913341</v>
      </c>
      <c r="H89" s="0" t="n">
        <v>136288.129620784</v>
      </c>
      <c r="I89" s="0" t="n">
        <v>15981.4577394782</v>
      </c>
      <c r="J89" s="0" t="n">
        <v>19820.5329802216</v>
      </c>
    </row>
    <row r="90" customFormat="false" ht="12.8" hidden="false" customHeight="false" outlineLevel="0" collapsed="false">
      <c r="A90" s="0" t="n">
        <v>137</v>
      </c>
      <c r="B90" s="0" t="n">
        <v>6056779.96809773</v>
      </c>
      <c r="C90" s="0" t="n">
        <v>3620029.27987796</v>
      </c>
      <c r="D90" s="0" t="n">
        <v>629273.095121557</v>
      </c>
      <c r="E90" s="0" t="n">
        <v>482518.56348698</v>
      </c>
      <c r="F90" s="0" t="n">
        <v>1091176.39904212</v>
      </c>
      <c r="G90" s="0" t="n">
        <v>28295.365099792</v>
      </c>
      <c r="H90" s="0" t="n">
        <v>146747.636954127</v>
      </c>
      <c r="I90" s="0" t="n">
        <v>23290.9224291781</v>
      </c>
      <c r="J90" s="0" t="n">
        <v>23136.6858551112</v>
      </c>
    </row>
    <row r="91" customFormat="false" ht="12.8" hidden="false" customHeight="false" outlineLevel="0" collapsed="false">
      <c r="A91" s="0" t="n">
        <v>138</v>
      </c>
      <c r="B91" s="0" t="n">
        <v>5076738.88101544</v>
      </c>
      <c r="C91" s="0" t="n">
        <v>3704845.9446491</v>
      </c>
      <c r="D91" s="0" t="n">
        <v>593883.632720644</v>
      </c>
      <c r="E91" s="0" t="n">
        <v>488113.627203041</v>
      </c>
      <c r="F91" s="0" t="n">
        <v>0</v>
      </c>
      <c r="G91" s="0" t="n">
        <v>31505.2847566963</v>
      </c>
      <c r="H91" s="0" t="n">
        <v>189131.79527154</v>
      </c>
      <c r="I91" s="0" t="n">
        <v>26116.5188215703</v>
      </c>
      <c r="J91" s="0" t="n">
        <v>28822.4535741342</v>
      </c>
    </row>
    <row r="92" customFormat="false" ht="12.8" hidden="false" customHeight="false" outlineLevel="0" collapsed="false">
      <c r="A92" s="0" t="n">
        <v>139</v>
      </c>
      <c r="B92" s="0" t="n">
        <v>4894570.53584342</v>
      </c>
      <c r="C92" s="0" t="n">
        <v>3689269.18861902</v>
      </c>
      <c r="D92" s="0" t="n">
        <v>510861.778826361</v>
      </c>
      <c r="E92" s="0" t="n">
        <v>487108.546368379</v>
      </c>
      <c r="F92" s="0" t="n">
        <v>0</v>
      </c>
      <c r="G92" s="0" t="n">
        <v>24758.3297850814</v>
      </c>
      <c r="H92" s="0" t="n">
        <v>114276.224347027</v>
      </c>
      <c r="I92" s="0" t="n">
        <v>47016.5977414123</v>
      </c>
      <c r="J92" s="0" t="n">
        <v>19127.8431487291</v>
      </c>
    </row>
    <row r="93" customFormat="false" ht="12.8" hidden="false" customHeight="false" outlineLevel="0" collapsed="false">
      <c r="A93" s="0" t="n">
        <v>140</v>
      </c>
      <c r="B93" s="0" t="n">
        <v>4964329.77009065</v>
      </c>
      <c r="C93" s="0" t="n">
        <v>3709211.51863152</v>
      </c>
      <c r="D93" s="0" t="n">
        <v>567609.258848971</v>
      </c>
      <c r="E93" s="0" t="n">
        <v>491738.880512913</v>
      </c>
      <c r="F93" s="0" t="n">
        <v>0</v>
      </c>
      <c r="G93" s="0" t="n">
        <v>31988.4762618753</v>
      </c>
      <c r="H93" s="0" t="n">
        <v>99604.488214132</v>
      </c>
      <c r="I93" s="0" t="n">
        <v>29450.975318468</v>
      </c>
      <c r="J93" s="0" t="n">
        <v>17994.5865850016</v>
      </c>
    </row>
    <row r="94" customFormat="false" ht="12.8" hidden="false" customHeight="false" outlineLevel="0" collapsed="false">
      <c r="A94" s="0" t="n">
        <v>141</v>
      </c>
      <c r="B94" s="0" t="n">
        <v>6073952.73684406</v>
      </c>
      <c r="C94" s="0" t="n">
        <v>3657584.55758458</v>
      </c>
      <c r="D94" s="0" t="n">
        <v>593884.699610756</v>
      </c>
      <c r="E94" s="0" t="n">
        <v>490710.072589819</v>
      </c>
      <c r="F94" s="0" t="n">
        <v>1084542.65156704</v>
      </c>
      <c r="G94" s="0" t="n">
        <v>31001.771375525</v>
      </c>
      <c r="H94" s="0" t="n">
        <v>140361.460382316</v>
      </c>
      <c r="I94" s="0" t="n">
        <v>29115.8851874768</v>
      </c>
      <c r="J94" s="0" t="n">
        <v>23029.4845721423</v>
      </c>
    </row>
    <row r="95" customFormat="false" ht="12.8" hidden="false" customHeight="false" outlineLevel="0" collapsed="false">
      <c r="A95" s="0" t="n">
        <v>142</v>
      </c>
      <c r="B95" s="0" t="n">
        <v>4991076.18662802</v>
      </c>
      <c r="C95" s="0" t="n">
        <v>3752004.3856995</v>
      </c>
      <c r="D95" s="0" t="n">
        <v>498497.812486177</v>
      </c>
      <c r="E95" s="0" t="n">
        <v>502535.055669142</v>
      </c>
      <c r="F95" s="0" t="n">
        <v>0</v>
      </c>
      <c r="G95" s="0" t="n">
        <v>20814.841554423</v>
      </c>
      <c r="H95" s="0" t="n">
        <v>148207.659404632</v>
      </c>
      <c r="I95" s="0" t="n">
        <v>21286.3914369244</v>
      </c>
      <c r="J95" s="0" t="n">
        <v>24519.475661597</v>
      </c>
    </row>
    <row r="96" customFormat="false" ht="12.8" hidden="false" customHeight="false" outlineLevel="0" collapsed="false">
      <c r="A96" s="0" t="n">
        <v>143</v>
      </c>
      <c r="B96" s="0" t="n">
        <v>4831531.74779134</v>
      </c>
      <c r="C96" s="0" t="n">
        <v>3628623.99499681</v>
      </c>
      <c r="D96" s="0" t="n">
        <v>501002.088161441</v>
      </c>
      <c r="E96" s="0" t="n">
        <v>502989.891026955</v>
      </c>
      <c r="F96" s="0" t="n">
        <v>0</v>
      </c>
      <c r="G96" s="0" t="n">
        <v>22561.8566265029</v>
      </c>
      <c r="H96" s="0" t="n">
        <v>117643.721010072</v>
      </c>
      <c r="I96" s="0" t="n">
        <v>33215.6437367695</v>
      </c>
      <c r="J96" s="0" t="n">
        <v>21458.5318637552</v>
      </c>
    </row>
    <row r="97" customFormat="false" ht="12.8" hidden="false" customHeight="false" outlineLevel="0" collapsed="false">
      <c r="A97" s="0" t="n">
        <v>144</v>
      </c>
      <c r="B97" s="0" t="n">
        <v>5024109.00767014</v>
      </c>
      <c r="C97" s="0" t="n">
        <v>3782951.22517275</v>
      </c>
      <c r="D97" s="0" t="n">
        <v>482823.777109104</v>
      </c>
      <c r="E97" s="0" t="n">
        <v>507468.604818481</v>
      </c>
      <c r="F97" s="0" t="n">
        <v>0</v>
      </c>
      <c r="G97" s="0" t="n">
        <v>29593.992332483</v>
      </c>
      <c r="H97" s="0" t="n">
        <v>142519.517745639</v>
      </c>
      <c r="I97" s="0" t="n">
        <v>20246.5949022247</v>
      </c>
      <c r="J97" s="0" t="n">
        <v>22758.3788367944</v>
      </c>
    </row>
    <row r="98" customFormat="false" ht="12.8" hidden="false" customHeight="false" outlineLevel="0" collapsed="false">
      <c r="A98" s="0" t="n">
        <v>145</v>
      </c>
      <c r="B98" s="0" t="n">
        <v>6107700.39691916</v>
      </c>
      <c r="C98" s="0" t="n">
        <v>3814707.11929834</v>
      </c>
      <c r="D98" s="0" t="n">
        <v>447906.82947068</v>
      </c>
      <c r="E98" s="0" t="n">
        <v>502484.075037098</v>
      </c>
      <c r="F98" s="0" t="n">
        <v>1099660.50630716</v>
      </c>
      <c r="G98" s="0" t="n">
        <v>34874.4131405012</v>
      </c>
      <c r="H98" s="0" t="n">
        <v>142331.63325137</v>
      </c>
      <c r="I98" s="0" t="n">
        <v>29686.467093658</v>
      </c>
      <c r="J98" s="0" t="n">
        <v>23465.2553976297</v>
      </c>
    </row>
    <row r="99" customFormat="false" ht="12.8" hidden="false" customHeight="false" outlineLevel="0" collapsed="false">
      <c r="A99" s="0" t="n">
        <v>146</v>
      </c>
      <c r="B99" s="0" t="n">
        <v>5101249.89862589</v>
      </c>
      <c r="C99" s="0" t="n">
        <v>3888813.6260062</v>
      </c>
      <c r="D99" s="0" t="n">
        <v>464062.529324337</v>
      </c>
      <c r="E99" s="0" t="n">
        <v>506330.601789749</v>
      </c>
      <c r="F99" s="0" t="n">
        <v>0</v>
      </c>
      <c r="G99" s="0" t="n">
        <v>25030.3056435404</v>
      </c>
      <c r="H99" s="0" t="n">
        <v>139910.624996671</v>
      </c>
      <c r="I99" s="0" t="n">
        <v>18961.1340973352</v>
      </c>
      <c r="J99" s="0" t="n">
        <v>24438.0467000787</v>
      </c>
    </row>
    <row r="100" customFormat="false" ht="12.8" hidden="false" customHeight="false" outlineLevel="0" collapsed="false">
      <c r="A100" s="0" t="n">
        <v>147</v>
      </c>
      <c r="B100" s="0" t="n">
        <v>4949330.92129273</v>
      </c>
      <c r="C100" s="0" t="n">
        <v>3805412.1743328</v>
      </c>
      <c r="D100" s="0" t="n">
        <v>438323.989640727</v>
      </c>
      <c r="E100" s="0" t="n">
        <v>504213.006116735</v>
      </c>
      <c r="F100" s="0" t="n">
        <v>0</v>
      </c>
      <c r="G100" s="0" t="n">
        <v>25686.7310796911</v>
      </c>
      <c r="H100" s="0" t="n">
        <v>135209.469206366</v>
      </c>
      <c r="I100" s="0" t="n">
        <v>14867.3596442617</v>
      </c>
      <c r="J100" s="0" t="n">
        <v>21633.8095915632</v>
      </c>
    </row>
    <row r="101" customFormat="false" ht="12.8" hidden="false" customHeight="false" outlineLevel="0" collapsed="false">
      <c r="A101" s="0" t="n">
        <v>148</v>
      </c>
      <c r="B101" s="0" t="n">
        <v>5190027.12040834</v>
      </c>
      <c r="C101" s="0" t="n">
        <v>3921953.74446777</v>
      </c>
      <c r="D101" s="0" t="n">
        <v>492976.010582327</v>
      </c>
      <c r="E101" s="0" t="n">
        <v>507149.246811231</v>
      </c>
      <c r="F101" s="0" t="n">
        <v>0</v>
      </c>
      <c r="G101" s="0" t="n">
        <v>27796.7014770807</v>
      </c>
      <c r="H101" s="0" t="n">
        <v>170032.06474189</v>
      </c>
      <c r="I101" s="0" t="n">
        <v>17417.3606316509</v>
      </c>
      <c r="J101" s="0" t="n">
        <v>27733.073875944</v>
      </c>
    </row>
    <row r="102" customFormat="false" ht="12.8" hidden="false" customHeight="false" outlineLevel="0" collapsed="false">
      <c r="A102" s="0" t="n">
        <v>149</v>
      </c>
      <c r="B102" s="0" t="n">
        <v>6119337.20458217</v>
      </c>
      <c r="C102" s="0" t="n">
        <v>3809872.09440046</v>
      </c>
      <c r="D102" s="0" t="n">
        <v>508930.33406567</v>
      </c>
      <c r="E102" s="0" t="n">
        <v>499076.860496891</v>
      </c>
      <c r="F102" s="0" t="n">
        <v>1101854.77062813</v>
      </c>
      <c r="G102" s="0" t="n">
        <v>29033.0235251918</v>
      </c>
      <c r="H102" s="0" t="n">
        <v>139252.385217467</v>
      </c>
      <c r="I102" s="0" t="n">
        <v>10956.1968796674</v>
      </c>
      <c r="J102" s="0" t="n">
        <v>24750.8923725409</v>
      </c>
    </row>
    <row r="103" customFormat="false" ht="12.8" hidden="false" customHeight="false" outlineLevel="0" collapsed="false">
      <c r="A103" s="0" t="n">
        <v>150</v>
      </c>
      <c r="B103" s="0" t="n">
        <v>5073014.93654359</v>
      </c>
      <c r="C103" s="0" t="n">
        <v>3943299.64551429</v>
      </c>
      <c r="D103" s="0" t="n">
        <v>361116.643727325</v>
      </c>
      <c r="E103" s="0" t="n">
        <v>505465.034005199</v>
      </c>
      <c r="F103" s="0" t="n">
        <v>0</v>
      </c>
      <c r="G103" s="0" t="n">
        <v>29450.5803255979</v>
      </c>
      <c r="H103" s="0" t="n">
        <v>174094.980677179</v>
      </c>
      <c r="I103" s="0" t="n">
        <v>10009.4786215785</v>
      </c>
      <c r="J103" s="0" t="n">
        <v>28939.969117568</v>
      </c>
    </row>
    <row r="104" customFormat="false" ht="12.8" hidden="false" customHeight="false" outlineLevel="0" collapsed="false">
      <c r="A104" s="0" t="n">
        <v>151</v>
      </c>
      <c r="B104" s="0" t="n">
        <v>4948862.64521491</v>
      </c>
      <c r="C104" s="0" t="n">
        <v>3862025.62008656</v>
      </c>
      <c r="D104" s="0" t="n">
        <v>382560.950201046</v>
      </c>
      <c r="E104" s="0" t="n">
        <v>501424.806578915</v>
      </c>
      <c r="F104" s="0" t="n">
        <v>0</v>
      </c>
      <c r="G104" s="0" t="n">
        <v>30840.3426312301</v>
      </c>
      <c r="H104" s="0" t="n">
        <v>142925.053530286</v>
      </c>
      <c r="I104" s="0" t="n">
        <v>13174.5436042357</v>
      </c>
      <c r="J104" s="0" t="n">
        <v>24855.158408339</v>
      </c>
    </row>
    <row r="105" customFormat="false" ht="12.8" hidden="false" customHeight="false" outlineLevel="0" collapsed="false">
      <c r="A105" s="0" t="n">
        <v>152</v>
      </c>
      <c r="B105" s="0" t="n">
        <v>5031575.24984537</v>
      </c>
      <c r="C105" s="0" t="n">
        <v>3875889.49413381</v>
      </c>
      <c r="D105" s="0" t="n">
        <v>409603.413146834</v>
      </c>
      <c r="E105" s="0" t="n">
        <v>509939.456812168</v>
      </c>
      <c r="F105" s="0" t="n">
        <v>0</v>
      </c>
      <c r="G105" s="0" t="n">
        <v>25420.7793457268</v>
      </c>
      <c r="H105" s="0" t="n">
        <v>154922.427276922</v>
      </c>
      <c r="I105" s="0" t="n">
        <v>14554.8708361626</v>
      </c>
      <c r="J105" s="0" t="n">
        <v>23889.1937261541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F84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64" min="1" style="167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7" t="n">
        <v>49</v>
      </c>
      <c r="B2" s="167" t="n">
        <v>18000510.6188669</v>
      </c>
      <c r="C2" s="167" t="n">
        <v>17348424.3044446</v>
      </c>
      <c r="D2" s="167" t="n">
        <v>61294383.3095153</v>
      </c>
      <c r="E2" s="167" t="n">
        <v>61294383.3095153</v>
      </c>
      <c r="F2" s="167" t="n">
        <v>0</v>
      </c>
      <c r="G2" s="167" t="n">
        <v>371077.892968079</v>
      </c>
      <c r="H2" s="167" t="n">
        <v>186193.971362136</v>
      </c>
      <c r="I2" s="167" t="n">
        <v>135449.214417351</v>
      </c>
    </row>
    <row r="3" customFormat="false" ht="12.8" hidden="false" customHeight="false" outlineLevel="0" collapsed="false">
      <c r="A3" s="167" t="n">
        <v>50</v>
      </c>
      <c r="B3" s="167" t="n">
        <v>22157499.2341788</v>
      </c>
      <c r="C3" s="167" t="n">
        <v>21420846.3579256</v>
      </c>
      <c r="D3" s="167" t="n">
        <v>75698211.0792046</v>
      </c>
      <c r="E3" s="167" t="n">
        <v>64884180.9250325</v>
      </c>
      <c r="F3" s="167" t="n">
        <v>10814030.1541721</v>
      </c>
      <c r="G3" s="167" t="n">
        <v>449590.592220506</v>
      </c>
      <c r="H3" s="167" t="n">
        <v>181303.384351026</v>
      </c>
      <c r="I3" s="167" t="n">
        <v>151084.142402353</v>
      </c>
    </row>
    <row r="4" customFormat="false" ht="12.8" hidden="false" customHeight="false" outlineLevel="0" collapsed="false">
      <c r="A4" s="167" t="n">
        <v>51</v>
      </c>
      <c r="B4" s="167" t="n">
        <v>20233959.3615849</v>
      </c>
      <c r="C4" s="167" t="n">
        <v>19481047.9018705</v>
      </c>
      <c r="D4" s="167" t="n">
        <v>68948168.7444157</v>
      </c>
      <c r="E4" s="167" t="n">
        <v>68948168.7444157</v>
      </c>
      <c r="F4" s="167" t="n">
        <v>0</v>
      </c>
      <c r="G4" s="167" t="n">
        <v>479075.444673333</v>
      </c>
      <c r="H4" s="167" t="n">
        <v>169295.89556962</v>
      </c>
      <c r="I4" s="167" t="n">
        <v>149343.027816335</v>
      </c>
    </row>
    <row r="5" customFormat="false" ht="12.8" hidden="false" customHeight="false" outlineLevel="0" collapsed="false">
      <c r="A5" s="167" t="n">
        <v>52</v>
      </c>
      <c r="B5" s="167" t="n">
        <v>23711099.340712</v>
      </c>
      <c r="C5" s="167" t="n">
        <v>22929508.1705452</v>
      </c>
      <c r="D5" s="167" t="n">
        <v>81128439.104295</v>
      </c>
      <c r="E5" s="167" t="n">
        <v>69538662.0893957</v>
      </c>
      <c r="F5" s="167" t="n">
        <v>11589777.0148993</v>
      </c>
      <c r="G5" s="167" t="n">
        <v>516987.680878167</v>
      </c>
      <c r="H5" s="167" t="n">
        <v>162008.72253143</v>
      </c>
      <c r="I5" s="167" t="n">
        <v>146563.952510206</v>
      </c>
    </row>
    <row r="6" customFormat="false" ht="12.8" hidden="false" customHeight="false" outlineLevel="0" collapsed="false">
      <c r="A6" s="167" t="n">
        <v>53</v>
      </c>
      <c r="B6" s="167" t="n">
        <v>19318558.8094962</v>
      </c>
      <c r="C6" s="167" t="n">
        <v>18652836.7134315</v>
      </c>
      <c r="D6" s="167" t="n">
        <v>66019109.634082</v>
      </c>
      <c r="E6" s="167" t="n">
        <v>66019109.634082</v>
      </c>
      <c r="F6" s="167" t="n">
        <v>0</v>
      </c>
      <c r="G6" s="167" t="n">
        <v>425976.651435597</v>
      </c>
      <c r="H6" s="167" t="n">
        <v>141481.176969882</v>
      </c>
      <c r="I6" s="167" t="n">
        <v>140377.525227439</v>
      </c>
    </row>
    <row r="7" customFormat="false" ht="12.8" hidden="false" customHeight="false" outlineLevel="0" collapsed="false">
      <c r="A7" s="167" t="n">
        <v>54</v>
      </c>
      <c r="B7" s="167" t="n">
        <v>22035975.6793422</v>
      </c>
      <c r="C7" s="167" t="n">
        <v>21394352.2957855</v>
      </c>
      <c r="D7" s="167" t="n">
        <v>75696584.2068533</v>
      </c>
      <c r="E7" s="167" t="n">
        <v>64882786.4630171</v>
      </c>
      <c r="F7" s="167" t="n">
        <v>10813797.7438362</v>
      </c>
      <c r="G7" s="167" t="n">
        <v>415298.321746476</v>
      </c>
      <c r="H7" s="167" t="n">
        <v>127089.694721227</v>
      </c>
      <c r="I7" s="167" t="n">
        <v>141764.810127232</v>
      </c>
    </row>
    <row r="8" customFormat="false" ht="12.8" hidden="false" customHeight="false" outlineLevel="0" collapsed="false">
      <c r="A8" s="167" t="n">
        <v>55</v>
      </c>
      <c r="B8" s="167" t="n">
        <v>19225382.5714869</v>
      </c>
      <c r="C8" s="167" t="n">
        <v>18603741.720877</v>
      </c>
      <c r="D8" s="167" t="n">
        <v>65799884.3882005</v>
      </c>
      <c r="E8" s="167" t="n">
        <v>65799884.3882005</v>
      </c>
      <c r="F8" s="167" t="n">
        <v>0</v>
      </c>
      <c r="G8" s="167" t="n">
        <v>399075.404357142</v>
      </c>
      <c r="H8" s="167" t="n">
        <v>121633.121774462</v>
      </c>
      <c r="I8" s="167" t="n">
        <v>144189.0349691</v>
      </c>
    </row>
    <row r="9" customFormat="false" ht="12.8" hidden="false" customHeight="false" outlineLevel="0" collapsed="false">
      <c r="A9" s="167" t="n">
        <v>56</v>
      </c>
      <c r="B9" s="167" t="n">
        <v>22564836.9054479</v>
      </c>
      <c r="C9" s="167" t="n">
        <v>21903346.743288</v>
      </c>
      <c r="D9" s="167" t="n">
        <v>77437977.0286537</v>
      </c>
      <c r="E9" s="167" t="n">
        <v>66375408.8817032</v>
      </c>
      <c r="F9" s="167" t="n">
        <v>11062568.1469505</v>
      </c>
      <c r="G9" s="167" t="n">
        <v>439140.631379141</v>
      </c>
      <c r="H9" s="167" t="n">
        <v>116461.810362377</v>
      </c>
      <c r="I9" s="167" t="n">
        <v>151268.17202623</v>
      </c>
    </row>
    <row r="10" customFormat="false" ht="12.8" hidden="false" customHeight="false" outlineLevel="0" collapsed="false">
      <c r="A10" s="167" t="n">
        <v>57</v>
      </c>
      <c r="B10" s="167" t="n">
        <v>19510720.9348717</v>
      </c>
      <c r="C10" s="167" t="n">
        <v>18772632.0522002</v>
      </c>
      <c r="D10" s="167" t="n">
        <v>66351902.7083651</v>
      </c>
      <c r="E10" s="167" t="n">
        <v>66351902.7083651</v>
      </c>
      <c r="F10" s="167" t="n">
        <v>0</v>
      </c>
      <c r="G10" s="167" t="n">
        <v>413586.258336625</v>
      </c>
      <c r="H10" s="167" t="n">
        <v>238137.823326839</v>
      </c>
      <c r="I10" s="167" t="n">
        <v>123378.287154311</v>
      </c>
    </row>
    <row r="11" customFormat="false" ht="12.8" hidden="false" customHeight="false" outlineLevel="0" collapsed="false">
      <c r="A11" s="167" t="n">
        <v>58</v>
      </c>
      <c r="B11" s="167" t="n">
        <v>23339052.656364</v>
      </c>
      <c r="C11" s="167" t="n">
        <v>22600878.1366645</v>
      </c>
      <c r="D11" s="167" t="n">
        <v>79882706.2211742</v>
      </c>
      <c r="E11" s="167" t="n">
        <v>68470891.0467207</v>
      </c>
      <c r="F11" s="167" t="n">
        <v>11411815.1744534</v>
      </c>
      <c r="G11" s="167" t="n">
        <v>415889.735639967</v>
      </c>
      <c r="H11" s="167" t="n">
        <v>230582.912895283</v>
      </c>
      <c r="I11" s="167" t="n">
        <v>131002.673091904</v>
      </c>
    </row>
    <row r="12" customFormat="false" ht="12.8" hidden="false" customHeight="false" outlineLevel="0" collapsed="false">
      <c r="A12" s="167" t="n">
        <v>59</v>
      </c>
      <c r="B12" s="167" t="n">
        <v>20676340.3358436</v>
      </c>
      <c r="C12" s="167" t="n">
        <v>19987346.5543269</v>
      </c>
      <c r="D12" s="167" t="n">
        <v>70658358.7383324</v>
      </c>
      <c r="E12" s="167" t="n">
        <v>70658358.7383324</v>
      </c>
      <c r="F12" s="167" t="n">
        <v>0</v>
      </c>
      <c r="G12" s="167" t="n">
        <v>367663.677083727</v>
      </c>
      <c r="H12" s="167" t="n">
        <v>225108.785774441</v>
      </c>
      <c r="I12" s="167" t="n">
        <v>137459.026655012</v>
      </c>
    </row>
    <row r="13" customFormat="false" ht="12.8" hidden="false" customHeight="false" outlineLevel="0" collapsed="false">
      <c r="A13" s="167" t="n">
        <v>60</v>
      </c>
      <c r="B13" s="167" t="n">
        <v>24442783.390504</v>
      </c>
      <c r="C13" s="167" t="n">
        <v>23718443.3956191</v>
      </c>
      <c r="D13" s="167" t="n">
        <v>83772244.5237371</v>
      </c>
      <c r="E13" s="167" t="n">
        <v>71804781.020346</v>
      </c>
      <c r="F13" s="167" t="n">
        <v>11967463.503391</v>
      </c>
      <c r="G13" s="167" t="n">
        <v>396743.97044938</v>
      </c>
      <c r="H13" s="167" t="n">
        <v>227007.358244038</v>
      </c>
      <c r="I13" s="167" t="n">
        <v>143698.094559182</v>
      </c>
    </row>
    <row r="14" customFormat="false" ht="12.8" hidden="false" customHeight="false" outlineLevel="0" collapsed="false">
      <c r="A14" s="167" t="n">
        <v>61</v>
      </c>
      <c r="B14" s="167" t="n">
        <v>19425279.3963776</v>
      </c>
      <c r="C14" s="167" t="n">
        <v>18694163.0781907</v>
      </c>
      <c r="D14" s="167" t="n">
        <v>62655549.6102329</v>
      </c>
      <c r="E14" s="167" t="n">
        <v>70961222.6214461</v>
      </c>
      <c r="F14" s="167" t="n">
        <v>0</v>
      </c>
      <c r="G14" s="167" t="n">
        <v>385120.323093544</v>
      </c>
      <c r="H14" s="167" t="n">
        <v>255380.671773609</v>
      </c>
      <c r="I14" s="167" t="n">
        <v>129450.461885458</v>
      </c>
    </row>
    <row r="15" customFormat="false" ht="12.8" hidden="false" customHeight="false" outlineLevel="0" collapsed="false">
      <c r="A15" s="167" t="n">
        <v>62</v>
      </c>
      <c r="B15" s="167" t="n">
        <v>22128007.929654</v>
      </c>
      <c r="C15" s="167" t="n">
        <v>21409449.6656469</v>
      </c>
      <c r="D15" s="167" t="n">
        <v>71778714.4057313</v>
      </c>
      <c r="E15" s="167" t="n">
        <v>69714099.3486738</v>
      </c>
      <c r="F15" s="167" t="n">
        <v>11619016.5581123</v>
      </c>
      <c r="G15" s="167" t="n">
        <v>396657.897900116</v>
      </c>
      <c r="H15" s="167" t="n">
        <v>234931.164644349</v>
      </c>
      <c r="I15" s="167" t="n">
        <v>124241.716375217</v>
      </c>
    </row>
    <row r="16" customFormat="false" ht="12.8" hidden="false" customHeight="false" outlineLevel="0" collapsed="false">
      <c r="A16" s="167" t="n">
        <v>63</v>
      </c>
      <c r="B16" s="167" t="n">
        <v>18144968.4047922</v>
      </c>
      <c r="C16" s="167" t="n">
        <v>17507481.7642189</v>
      </c>
      <c r="D16" s="167" t="n">
        <v>58906927.6239573</v>
      </c>
      <c r="E16" s="167" t="n">
        <v>66038620.5698344</v>
      </c>
      <c r="F16" s="167" t="n">
        <v>0</v>
      </c>
      <c r="G16" s="167" t="n">
        <v>349907.588704731</v>
      </c>
      <c r="H16" s="167" t="n">
        <v>208838.907550347</v>
      </c>
      <c r="I16" s="167" t="n">
        <v>112485.920454584</v>
      </c>
    </row>
    <row r="17" customFormat="false" ht="12.8" hidden="false" customHeight="false" outlineLevel="0" collapsed="false">
      <c r="A17" s="167" t="n">
        <v>64</v>
      </c>
      <c r="B17" s="167" t="n">
        <v>19836641.3035061</v>
      </c>
      <c r="C17" s="167" t="n">
        <v>19240579.5549017</v>
      </c>
      <c r="D17" s="167" t="n">
        <v>64744975.4296404</v>
      </c>
      <c r="E17" s="167" t="n">
        <v>62201099.778605</v>
      </c>
      <c r="F17" s="167" t="n">
        <v>10366849.9631008</v>
      </c>
      <c r="G17" s="167" t="n">
        <v>316139.72116797</v>
      </c>
      <c r="H17" s="167" t="n">
        <v>201450.048869671</v>
      </c>
      <c r="I17" s="167" t="n">
        <v>112102.826524005</v>
      </c>
    </row>
    <row r="18" customFormat="false" ht="12.8" hidden="false" customHeight="false" outlineLevel="0" collapsed="false">
      <c r="A18" s="167" t="n">
        <v>65</v>
      </c>
      <c r="B18" s="167" t="n">
        <v>15838280.4823216</v>
      </c>
      <c r="C18" s="167" t="n">
        <v>15266786.4777722</v>
      </c>
      <c r="D18" s="167" t="n">
        <v>48722220.7070428</v>
      </c>
      <c r="E18" s="167" t="n">
        <v>61869622.9419318</v>
      </c>
      <c r="F18" s="167" t="n">
        <v>0</v>
      </c>
      <c r="G18" s="167" t="n">
        <v>293358.556230833</v>
      </c>
      <c r="H18" s="167" t="n">
        <v>200443.796049829</v>
      </c>
      <c r="I18" s="167" t="n">
        <v>110988.074669527</v>
      </c>
    </row>
    <row r="19" customFormat="false" ht="12.8" hidden="false" customHeight="false" outlineLevel="0" collapsed="false">
      <c r="A19" s="167" t="n">
        <v>66</v>
      </c>
      <c r="B19" s="167" t="n">
        <v>18778360.1188109</v>
      </c>
      <c r="C19" s="167" t="n">
        <v>18212473.0018592</v>
      </c>
      <c r="D19" s="167" t="n">
        <v>58758310.1698221</v>
      </c>
      <c r="E19" s="167" t="n">
        <v>62353425.0747698</v>
      </c>
      <c r="F19" s="167" t="n">
        <v>10392237.5124616</v>
      </c>
      <c r="G19" s="167" t="n">
        <v>294460.186874524</v>
      </c>
      <c r="H19" s="167" t="n">
        <v>196186.538477386</v>
      </c>
      <c r="I19" s="167" t="n">
        <v>107486.273713936</v>
      </c>
    </row>
    <row r="20" customFormat="false" ht="12.8" hidden="false" customHeight="false" outlineLevel="0" collapsed="false">
      <c r="A20" s="167" t="n">
        <v>67</v>
      </c>
      <c r="B20" s="167" t="n">
        <v>15860188.8718915</v>
      </c>
      <c r="C20" s="167" t="n">
        <v>15266336.8334218</v>
      </c>
      <c r="D20" s="167" t="n">
        <v>49437145.1843315</v>
      </c>
      <c r="E20" s="167" t="n">
        <v>60559005.7924842</v>
      </c>
      <c r="F20" s="167" t="n">
        <v>0</v>
      </c>
      <c r="G20" s="167" t="n">
        <v>310256.129758465</v>
      </c>
      <c r="H20" s="167" t="n">
        <v>207049.283705519</v>
      </c>
      <c r="I20" s="167" t="n">
        <v>109352.321436835</v>
      </c>
    </row>
    <row r="21" customFormat="false" ht="12.8" hidden="false" customHeight="false" outlineLevel="0" collapsed="false">
      <c r="A21" s="167" t="n">
        <v>68</v>
      </c>
      <c r="B21" s="167" t="n">
        <v>18033810.2682384</v>
      </c>
      <c r="C21" s="167" t="n">
        <v>17429822.5917796</v>
      </c>
      <c r="D21" s="167" t="n">
        <v>56931853.5348079</v>
      </c>
      <c r="E21" s="167" t="n">
        <v>58594550.2898636</v>
      </c>
      <c r="F21" s="167" t="n">
        <v>9765758.38164393</v>
      </c>
      <c r="G21" s="167" t="n">
        <v>322286.80458126</v>
      </c>
      <c r="H21" s="167" t="n">
        <v>204810.158504698</v>
      </c>
      <c r="I21" s="167" t="n">
        <v>109843.876246888</v>
      </c>
    </row>
    <row r="22" customFormat="false" ht="12.8" hidden="false" customHeight="false" outlineLevel="0" collapsed="false">
      <c r="A22" s="167" t="n">
        <v>69</v>
      </c>
      <c r="B22" s="167" t="n">
        <v>16519043.637939</v>
      </c>
      <c r="C22" s="167" t="n">
        <v>15951956.5070811</v>
      </c>
      <c r="D22" s="167" t="n">
        <v>52153431.8633301</v>
      </c>
      <c r="E22" s="167" t="n">
        <v>61546204.7331782</v>
      </c>
      <c r="F22" s="167" t="n">
        <v>0</v>
      </c>
      <c r="G22" s="167" t="n">
        <v>284732.011818812</v>
      </c>
      <c r="H22" s="167" t="n">
        <v>204516.203423935</v>
      </c>
      <c r="I22" s="167" t="n">
        <v>111198.450878821</v>
      </c>
    </row>
    <row r="23" customFormat="false" ht="12.8" hidden="false" customHeight="false" outlineLevel="0" collapsed="false">
      <c r="A23" s="167" t="n">
        <v>70</v>
      </c>
      <c r="B23" s="167" t="n">
        <v>18695477.4701039</v>
      </c>
      <c r="C23" s="167" t="n">
        <v>18107165.2138353</v>
      </c>
      <c r="D23" s="167" t="n">
        <v>59341196.1545907</v>
      </c>
      <c r="E23" s="167" t="n">
        <v>59695439.2568477</v>
      </c>
      <c r="F23" s="167" t="n">
        <v>9949239.87614129</v>
      </c>
      <c r="G23" s="167" t="n">
        <v>328881.851277874</v>
      </c>
      <c r="H23" s="167" t="n">
        <v>200303.934707895</v>
      </c>
      <c r="I23" s="167" t="n">
        <v>84466.3861183317</v>
      </c>
    </row>
    <row r="24" customFormat="false" ht="12.8" hidden="false" customHeight="false" outlineLevel="0" collapsed="false">
      <c r="A24" s="167" t="n">
        <v>71</v>
      </c>
      <c r="B24" s="167" t="n">
        <v>15823651.0048188</v>
      </c>
      <c r="C24" s="167" t="n">
        <v>15222243.5222372</v>
      </c>
      <c r="D24" s="167" t="n">
        <v>50055196.7642631</v>
      </c>
      <c r="E24" s="167" t="n">
        <v>58180560.4456567</v>
      </c>
      <c r="F24" s="167" t="n">
        <v>0</v>
      </c>
      <c r="G24" s="167" t="n">
        <v>343003.240534333</v>
      </c>
      <c r="H24" s="167" t="n">
        <v>198507.438157982</v>
      </c>
      <c r="I24" s="167" t="n">
        <v>85566.862699083</v>
      </c>
    </row>
    <row r="25" customFormat="false" ht="12.8" hidden="false" customHeight="false" outlineLevel="0" collapsed="false">
      <c r="A25" s="167" t="n">
        <v>72</v>
      </c>
      <c r="B25" s="167" t="n">
        <v>18755855.9664406</v>
      </c>
      <c r="C25" s="167" t="n">
        <v>18173329.5241152</v>
      </c>
      <c r="D25" s="167" t="n">
        <v>59899416.5143158</v>
      </c>
      <c r="E25" s="167" t="n">
        <v>59399138.6607424</v>
      </c>
      <c r="F25" s="167" t="n">
        <v>9899856.44345707</v>
      </c>
      <c r="G25" s="167" t="n">
        <v>321976.115078573</v>
      </c>
      <c r="H25" s="167" t="n">
        <v>196747.1937623</v>
      </c>
      <c r="I25" s="167" t="n">
        <v>91147.3335492762</v>
      </c>
    </row>
    <row r="26" customFormat="false" ht="12.8" hidden="false" customHeight="false" outlineLevel="0" collapsed="false">
      <c r="A26" s="167" t="n">
        <v>73</v>
      </c>
      <c r="B26" s="167" t="n">
        <v>16513153.8272126</v>
      </c>
      <c r="C26" s="167" t="n">
        <v>15910281.7355617</v>
      </c>
      <c r="D26" s="167" t="n">
        <v>52688842.107973</v>
      </c>
      <c r="E26" s="167" t="n">
        <v>60288425.5989235</v>
      </c>
      <c r="F26" s="167" t="n">
        <v>0</v>
      </c>
      <c r="G26" s="167" t="n">
        <v>335954.482599224</v>
      </c>
      <c r="H26" s="167" t="n">
        <v>199825.22782702</v>
      </c>
      <c r="I26" s="167" t="n">
        <v>95846.2588923402</v>
      </c>
    </row>
    <row r="27" customFormat="false" ht="12.8" hidden="false" customHeight="false" outlineLevel="0" collapsed="false">
      <c r="A27" s="167" t="n">
        <v>74</v>
      </c>
      <c r="B27" s="167" t="n">
        <v>19414610.5151998</v>
      </c>
      <c r="C27" s="167" t="n">
        <v>18795612.623124</v>
      </c>
      <c r="D27" s="167" t="n">
        <v>62292831.2963854</v>
      </c>
      <c r="E27" s="167" t="n">
        <v>61009055.2352164</v>
      </c>
      <c r="F27" s="167" t="n">
        <v>10168175.8725361</v>
      </c>
      <c r="G27" s="167" t="n">
        <v>348716.018292615</v>
      </c>
      <c r="H27" s="167" t="n">
        <v>202488.723707872</v>
      </c>
      <c r="I27" s="167" t="n">
        <v>96847.3572504178</v>
      </c>
    </row>
    <row r="28" customFormat="false" ht="12.8" hidden="false" customHeight="false" outlineLevel="0" collapsed="false">
      <c r="A28" s="167" t="n">
        <v>75</v>
      </c>
      <c r="B28" s="167" t="n">
        <v>17048517.6698974</v>
      </c>
      <c r="C28" s="167" t="n">
        <v>16452094.2774421</v>
      </c>
      <c r="D28" s="167" t="n">
        <v>54747350.7533565</v>
      </c>
      <c r="E28" s="167" t="n">
        <v>61925192.074648</v>
      </c>
      <c r="F28" s="167" t="n">
        <v>0</v>
      </c>
      <c r="G28" s="167" t="n">
        <v>331129.343983872</v>
      </c>
      <c r="H28" s="167" t="n">
        <v>192848.229689997</v>
      </c>
      <c r="I28" s="167" t="n">
        <v>103494.026830555</v>
      </c>
    </row>
    <row r="29" customFormat="false" ht="12.8" hidden="false" customHeight="false" outlineLevel="0" collapsed="false">
      <c r="A29" s="167" t="n">
        <v>76</v>
      </c>
      <c r="B29" s="167" t="n">
        <v>20190389.231084</v>
      </c>
      <c r="C29" s="167" t="n">
        <v>19513674.5102762</v>
      </c>
      <c r="D29" s="167" t="n">
        <v>64987553.2289493</v>
      </c>
      <c r="E29" s="167" t="n">
        <v>62917561.743203</v>
      </c>
      <c r="F29" s="167" t="n">
        <v>10486260.2905338</v>
      </c>
      <c r="G29" s="167" t="n">
        <v>388859.220354613</v>
      </c>
      <c r="H29" s="167" t="n">
        <v>217387.832165591</v>
      </c>
      <c r="I29" s="167" t="n">
        <v>100668.097553704</v>
      </c>
    </row>
    <row r="30" customFormat="false" ht="12.8" hidden="false" customHeight="false" outlineLevel="0" collapsed="false">
      <c r="A30" s="167" t="n">
        <v>77</v>
      </c>
      <c r="B30" s="167" t="n">
        <v>17923317.8887318</v>
      </c>
      <c r="C30" s="167" t="n">
        <v>17313069.3210537</v>
      </c>
      <c r="D30" s="167" t="n">
        <v>57907974.4534462</v>
      </c>
      <c r="E30" s="167" t="n">
        <v>64660252.2824167</v>
      </c>
      <c r="F30" s="167" t="n">
        <v>0</v>
      </c>
      <c r="G30" s="167" t="n">
        <v>334511.320794659</v>
      </c>
      <c r="H30" s="167" t="n">
        <v>204959.922089399</v>
      </c>
      <c r="I30" s="167" t="n">
        <v>101110.46399145</v>
      </c>
    </row>
    <row r="31" customFormat="false" ht="12.8" hidden="false" customHeight="false" outlineLevel="0" collapsed="false">
      <c r="A31" s="167" t="n">
        <v>78</v>
      </c>
      <c r="B31" s="167" t="n">
        <v>20857585.7083178</v>
      </c>
      <c r="C31" s="167" t="n">
        <v>20180703.679308</v>
      </c>
      <c r="D31" s="167" t="n">
        <v>67465097.5802261</v>
      </c>
      <c r="E31" s="167" t="n">
        <v>64696777.0165122</v>
      </c>
      <c r="F31" s="167" t="n">
        <v>10782796.1694187</v>
      </c>
      <c r="G31" s="167" t="n">
        <v>382936.084636266</v>
      </c>
      <c r="H31" s="167" t="n">
        <v>224650.185320301</v>
      </c>
      <c r="I31" s="167" t="n">
        <v>98993.9415045971</v>
      </c>
    </row>
    <row r="32" customFormat="false" ht="12.8" hidden="false" customHeight="false" outlineLevel="0" collapsed="false">
      <c r="A32" s="167" t="n">
        <v>79</v>
      </c>
      <c r="B32" s="167" t="n">
        <v>18233528.8252021</v>
      </c>
      <c r="C32" s="167" t="n">
        <v>17608290.0428956</v>
      </c>
      <c r="D32" s="167" t="n">
        <v>59140446.243355</v>
      </c>
      <c r="E32" s="167" t="n">
        <v>65344689.9357237</v>
      </c>
      <c r="F32" s="167" t="n">
        <v>0</v>
      </c>
      <c r="G32" s="167" t="n">
        <v>335098.724794769</v>
      </c>
      <c r="H32" s="167" t="n">
        <v>219439.784544528</v>
      </c>
      <c r="I32" s="167" t="n">
        <v>101000.389953114</v>
      </c>
    </row>
    <row r="33" customFormat="false" ht="12.8" hidden="false" customHeight="false" outlineLevel="0" collapsed="false">
      <c r="A33" s="167" t="n">
        <v>80</v>
      </c>
      <c r="B33" s="167" t="n">
        <v>21473794.8661191</v>
      </c>
      <c r="C33" s="167" t="n">
        <v>20814464.1823891</v>
      </c>
      <c r="D33" s="167" t="n">
        <v>69796807.249106</v>
      </c>
      <c r="E33" s="167" t="n">
        <v>66372156.8131155</v>
      </c>
      <c r="F33" s="167" t="n">
        <v>11062026.1355192</v>
      </c>
      <c r="G33" s="167" t="n">
        <v>358037.830199331</v>
      </c>
      <c r="H33" s="167" t="n">
        <v>232024.77397485</v>
      </c>
      <c r="I33" s="167" t="n">
        <v>98954.3993654934</v>
      </c>
    </row>
    <row r="34" customFormat="false" ht="12.8" hidden="false" customHeight="false" outlineLevel="0" collapsed="false">
      <c r="A34" s="167" t="n">
        <v>81</v>
      </c>
      <c r="B34" s="167" t="n">
        <v>18821344.0491876</v>
      </c>
      <c r="C34" s="167" t="n">
        <v>18158648.0300531</v>
      </c>
      <c r="D34" s="167" t="n">
        <v>61165974.8653285</v>
      </c>
      <c r="E34" s="167" t="n">
        <v>67024638.0814939</v>
      </c>
      <c r="F34" s="167" t="n">
        <v>0</v>
      </c>
      <c r="G34" s="167" t="n">
        <v>362414.799979083</v>
      </c>
      <c r="H34" s="167" t="n">
        <v>228371.088799614</v>
      </c>
      <c r="I34" s="167" t="n">
        <v>102728.75765108</v>
      </c>
    </row>
    <row r="35" customFormat="false" ht="12.8" hidden="false" customHeight="false" outlineLevel="0" collapsed="false">
      <c r="A35" s="167" t="n">
        <v>82</v>
      </c>
      <c r="B35" s="167" t="n">
        <v>21931640.4259812</v>
      </c>
      <c r="C35" s="167" t="n">
        <v>21173365.9505869</v>
      </c>
      <c r="D35" s="167" t="n">
        <v>71143540.565359</v>
      </c>
      <c r="E35" s="167" t="n">
        <v>67255037.5738933</v>
      </c>
      <c r="F35" s="167" t="n">
        <v>11209172.9289822</v>
      </c>
      <c r="G35" s="167" t="n">
        <v>443310.263583027</v>
      </c>
      <c r="H35" s="167" t="n">
        <v>244533.868745473</v>
      </c>
      <c r="I35" s="167" t="n">
        <v>100614.775808253</v>
      </c>
    </row>
    <row r="36" customFormat="false" ht="12.8" hidden="false" customHeight="false" outlineLevel="0" collapsed="false">
      <c r="A36" s="167" t="n">
        <v>83</v>
      </c>
      <c r="B36" s="167" t="n">
        <v>19255259.994137</v>
      </c>
      <c r="C36" s="167" t="n">
        <v>18544367.0956656</v>
      </c>
      <c r="D36" s="167" t="n">
        <v>62568815.0463042</v>
      </c>
      <c r="E36" s="167" t="n">
        <v>68147109.8115851</v>
      </c>
      <c r="F36" s="167" t="n">
        <v>0</v>
      </c>
      <c r="G36" s="167" t="n">
        <v>398688.65222138</v>
      </c>
      <c r="H36" s="167" t="n">
        <v>238310.098534574</v>
      </c>
      <c r="I36" s="167" t="n">
        <v>105563.068164888</v>
      </c>
    </row>
    <row r="37" customFormat="false" ht="12.8" hidden="false" customHeight="false" outlineLevel="0" collapsed="false">
      <c r="A37" s="167" t="n">
        <v>84</v>
      </c>
      <c r="B37" s="167" t="n">
        <v>22636242.5469067</v>
      </c>
      <c r="C37" s="167" t="n">
        <v>21900459.7934823</v>
      </c>
      <c r="D37" s="167" t="n">
        <v>73676705.1115184</v>
      </c>
      <c r="E37" s="167" t="n">
        <v>69291569.5109723</v>
      </c>
      <c r="F37" s="167" t="n">
        <v>11548594.9184954</v>
      </c>
      <c r="G37" s="167" t="n">
        <v>415588.358301662</v>
      </c>
      <c r="H37" s="167" t="n">
        <v>248924.237310613</v>
      </c>
      <c r="I37" s="167" t="n">
        <v>101814.511160121</v>
      </c>
    </row>
    <row r="38" customFormat="false" ht="12.8" hidden="false" customHeight="false" outlineLevel="0" collapsed="false">
      <c r="A38" s="167" t="n">
        <v>85</v>
      </c>
      <c r="B38" s="167" t="n">
        <v>19818906.0164961</v>
      </c>
      <c r="C38" s="167" t="n">
        <v>19113248.412509</v>
      </c>
      <c r="D38" s="167" t="n">
        <v>64667952.9962301</v>
      </c>
      <c r="E38" s="167" t="n">
        <v>69986451.0809777</v>
      </c>
      <c r="F38" s="167" t="n">
        <v>0</v>
      </c>
      <c r="G38" s="167" t="n">
        <v>395201.220760625</v>
      </c>
      <c r="H38" s="167" t="n">
        <v>239654.653367658</v>
      </c>
      <c r="I38" s="167" t="n">
        <v>101145.328369772</v>
      </c>
    </row>
    <row r="39" customFormat="false" ht="12.8" hidden="false" customHeight="false" outlineLevel="0" collapsed="false">
      <c r="A39" s="167" t="n">
        <v>86</v>
      </c>
      <c r="B39" s="167" t="n">
        <v>23023251.3058304</v>
      </c>
      <c r="C39" s="167" t="n">
        <v>22285651.0645396</v>
      </c>
      <c r="D39" s="167" t="n">
        <v>75182043.3658272</v>
      </c>
      <c r="E39" s="167" t="n">
        <v>70393715.1967153</v>
      </c>
      <c r="F39" s="167" t="n">
        <v>11732285.8661192</v>
      </c>
      <c r="G39" s="167" t="n">
        <v>415498.354148655</v>
      </c>
      <c r="H39" s="167" t="n">
        <v>251999.91891175</v>
      </c>
      <c r="I39" s="167" t="n">
        <v>100145.668900589</v>
      </c>
    </row>
    <row r="40" customFormat="false" ht="12.8" hidden="false" customHeight="false" outlineLevel="0" collapsed="false">
      <c r="A40" s="167" t="n">
        <v>87</v>
      </c>
      <c r="B40" s="167" t="n">
        <v>20100041.6905455</v>
      </c>
      <c r="C40" s="167" t="n">
        <v>19360061.9973734</v>
      </c>
      <c r="D40" s="167" t="n">
        <v>65650212.7597984</v>
      </c>
      <c r="E40" s="167" t="n">
        <v>70772822.5744578</v>
      </c>
      <c r="F40" s="167" t="n">
        <v>0</v>
      </c>
      <c r="G40" s="167" t="n">
        <v>419495.591587336</v>
      </c>
      <c r="H40" s="167" t="n">
        <v>247217.041975549</v>
      </c>
      <c r="I40" s="167" t="n">
        <v>104667.228013153</v>
      </c>
    </row>
    <row r="41" customFormat="false" ht="12.8" hidden="false" customHeight="false" outlineLevel="0" collapsed="false">
      <c r="A41" s="167" t="n">
        <v>88</v>
      </c>
      <c r="B41" s="167" t="n">
        <v>23466233.5188202</v>
      </c>
      <c r="C41" s="167" t="n">
        <v>22693612.9853131</v>
      </c>
      <c r="D41" s="167" t="n">
        <v>76654632.1542259</v>
      </c>
      <c r="E41" s="167" t="n">
        <v>71542764.2258433</v>
      </c>
      <c r="F41" s="167" t="n">
        <v>11923794.0376405</v>
      </c>
      <c r="G41" s="167" t="n">
        <v>442918.891638261</v>
      </c>
      <c r="H41" s="167" t="n">
        <v>258785.957447927</v>
      </c>
      <c r="I41" s="167" t="n">
        <v>101308.120601296</v>
      </c>
    </row>
    <row r="42" customFormat="false" ht="12.8" hidden="false" customHeight="false" outlineLevel="0" collapsed="false">
      <c r="A42" s="167" t="n">
        <v>89</v>
      </c>
      <c r="B42" s="167" t="n">
        <v>20449329.7145692</v>
      </c>
      <c r="C42" s="167" t="n">
        <v>19679559.9885305</v>
      </c>
      <c r="D42" s="167" t="n">
        <v>66812255.8158286</v>
      </c>
      <c r="E42" s="167" t="n">
        <v>71794852.6405497</v>
      </c>
      <c r="F42" s="167" t="n">
        <v>0</v>
      </c>
      <c r="G42" s="167" t="n">
        <v>434498.158404664</v>
      </c>
      <c r="H42" s="167" t="n">
        <v>260890.707063384</v>
      </c>
      <c r="I42" s="167" t="n">
        <v>106258.372243758</v>
      </c>
    </row>
    <row r="43" customFormat="false" ht="12.8" hidden="false" customHeight="false" outlineLevel="0" collapsed="false">
      <c r="A43" s="167" t="n">
        <v>90</v>
      </c>
      <c r="B43" s="167" t="n">
        <v>23719412.5552809</v>
      </c>
      <c r="C43" s="167" t="n">
        <v>22919287.3371207</v>
      </c>
      <c r="D43" s="167" t="n">
        <v>77519361.6290157</v>
      </c>
      <c r="E43" s="167" t="n">
        <v>72150515.1497231</v>
      </c>
      <c r="F43" s="167" t="n">
        <v>12025085.8582872</v>
      </c>
      <c r="G43" s="167" t="n">
        <v>454751.814860153</v>
      </c>
      <c r="H43" s="167" t="n">
        <v>271782.948991966</v>
      </c>
      <c r="I43" s="167" t="n">
        <v>105129.220440084</v>
      </c>
    </row>
    <row r="44" customFormat="false" ht="12.8" hidden="false" customHeight="false" outlineLevel="0" collapsed="false">
      <c r="A44" s="167" t="n">
        <v>91</v>
      </c>
      <c r="B44" s="167" t="n">
        <v>20906402.3081978</v>
      </c>
      <c r="C44" s="167" t="n">
        <v>20106209.6884647</v>
      </c>
      <c r="D44" s="167" t="n">
        <v>68373915.6630189</v>
      </c>
      <c r="E44" s="167" t="n">
        <v>73206076.3576792</v>
      </c>
      <c r="F44" s="167" t="n">
        <v>0</v>
      </c>
      <c r="G44" s="167" t="n">
        <v>452717.956377794</v>
      </c>
      <c r="H44" s="167" t="n">
        <v>270837.421697909</v>
      </c>
      <c r="I44" s="167" t="n">
        <v>109481.773796256</v>
      </c>
    </row>
    <row r="45" customFormat="false" ht="12.8" hidden="false" customHeight="false" outlineLevel="0" collapsed="false">
      <c r="A45" s="167" t="n">
        <v>92</v>
      </c>
      <c r="B45" s="167" t="n">
        <v>24277051.0260621</v>
      </c>
      <c r="C45" s="167" t="n">
        <v>23421277.7364095</v>
      </c>
      <c r="D45" s="167" t="n">
        <v>79326395.7008591</v>
      </c>
      <c r="E45" s="167" t="n">
        <v>73612661.9095209</v>
      </c>
      <c r="F45" s="167" t="n">
        <v>12268776.9849202</v>
      </c>
      <c r="G45" s="167" t="n">
        <v>495263.806230056</v>
      </c>
      <c r="H45" s="167" t="n">
        <v>284305.858336005</v>
      </c>
      <c r="I45" s="167" t="n">
        <v>108862.321552206</v>
      </c>
    </row>
    <row r="46" customFormat="false" ht="12.8" hidden="false" customHeight="false" outlineLevel="0" collapsed="false">
      <c r="A46" s="167" t="n">
        <v>93</v>
      </c>
      <c r="B46" s="167" t="n">
        <v>21291601.9354319</v>
      </c>
      <c r="C46" s="167" t="n">
        <v>20427950.2220177</v>
      </c>
      <c r="D46" s="167" t="n">
        <v>69563107.0087987</v>
      </c>
      <c r="E46" s="167" t="n">
        <v>74242725.3526033</v>
      </c>
      <c r="F46" s="167" t="n">
        <v>0</v>
      </c>
      <c r="G46" s="167" t="n">
        <v>510045.397883263</v>
      </c>
      <c r="H46" s="167" t="n">
        <v>276011.926982719</v>
      </c>
      <c r="I46" s="167" t="n">
        <v>110849.126497412</v>
      </c>
    </row>
    <row r="47" customFormat="false" ht="12.8" hidden="false" customHeight="false" outlineLevel="0" collapsed="false">
      <c r="A47" s="167" t="n">
        <v>94</v>
      </c>
      <c r="B47" s="167" t="n">
        <v>24816898.0695117</v>
      </c>
      <c r="C47" s="167" t="n">
        <v>23920838.7909108</v>
      </c>
      <c r="D47" s="167" t="n">
        <v>81079409.3711194</v>
      </c>
      <c r="E47" s="167" t="n">
        <v>75084535.4782232</v>
      </c>
      <c r="F47" s="167" t="n">
        <v>12514089.2463705</v>
      </c>
      <c r="G47" s="167" t="n">
        <v>524631.906716285</v>
      </c>
      <c r="H47" s="167" t="n">
        <v>293219.284761757</v>
      </c>
      <c r="I47" s="167" t="n">
        <v>111725.838746954</v>
      </c>
    </row>
    <row r="48" customFormat="false" ht="12.8" hidden="false" customHeight="false" outlineLevel="0" collapsed="false">
      <c r="A48" s="167" t="n">
        <v>95</v>
      </c>
      <c r="B48" s="167" t="n">
        <v>21790704.6385813</v>
      </c>
      <c r="C48" s="167" t="n">
        <v>20878090.6261386</v>
      </c>
      <c r="D48" s="167" t="n">
        <v>71159947.4043113</v>
      </c>
      <c r="E48" s="167" t="n">
        <v>75773326.9971994</v>
      </c>
      <c r="F48" s="167" t="n">
        <v>0</v>
      </c>
      <c r="G48" s="167" t="n">
        <v>557438.704754384</v>
      </c>
      <c r="H48" s="167" t="n">
        <v>278900.229643768</v>
      </c>
      <c r="I48" s="167" t="n">
        <v>108964.39720656</v>
      </c>
    </row>
    <row r="49" customFormat="false" ht="12.8" hidden="false" customHeight="false" outlineLevel="0" collapsed="false">
      <c r="A49" s="167" t="n">
        <v>96</v>
      </c>
      <c r="B49" s="167" t="n">
        <v>25319709.6148933</v>
      </c>
      <c r="C49" s="167" t="n">
        <v>24379260.2254378</v>
      </c>
      <c r="D49" s="167" t="n">
        <v>82723333.5684969</v>
      </c>
      <c r="E49" s="167" t="n">
        <v>76441076.8376817</v>
      </c>
      <c r="F49" s="167" t="n">
        <v>12740179.4729469</v>
      </c>
      <c r="G49" s="167" t="n">
        <v>572472.364431441</v>
      </c>
      <c r="H49" s="167" t="n">
        <v>292063.899880598</v>
      </c>
      <c r="I49" s="167" t="n">
        <v>108447.32163353</v>
      </c>
    </row>
    <row r="50" customFormat="false" ht="12.8" hidden="false" customHeight="false" outlineLevel="0" collapsed="false">
      <c r="A50" s="167" t="n">
        <v>97</v>
      </c>
      <c r="B50" s="167" t="n">
        <v>22192191.6492069</v>
      </c>
      <c r="C50" s="167" t="n">
        <v>21274556.9737537</v>
      </c>
      <c r="D50" s="167" t="n">
        <v>72609050.538849</v>
      </c>
      <c r="E50" s="167" t="n">
        <v>77110322.7342494</v>
      </c>
      <c r="F50" s="167" t="n">
        <v>0</v>
      </c>
      <c r="G50" s="167" t="n">
        <v>557352.14610628</v>
      </c>
      <c r="H50" s="167" t="n">
        <v>283463.004771143</v>
      </c>
      <c r="I50" s="167" t="n">
        <v>109742.177965396</v>
      </c>
    </row>
    <row r="51" customFormat="false" ht="12.8" hidden="false" customHeight="false" outlineLevel="0" collapsed="false">
      <c r="A51" s="167" t="n">
        <v>98</v>
      </c>
      <c r="B51" s="167" t="n">
        <v>25746076.1480842</v>
      </c>
      <c r="C51" s="167" t="n">
        <v>24798493.8245527</v>
      </c>
      <c r="D51" s="167" t="n">
        <v>84226994.5394687</v>
      </c>
      <c r="E51" s="167" t="n">
        <v>77630933.8335343</v>
      </c>
      <c r="F51" s="167" t="n">
        <v>12938488.9722557</v>
      </c>
      <c r="G51" s="167" t="n">
        <v>569266.204992258</v>
      </c>
      <c r="H51" s="167" t="n">
        <v>301102.952306043</v>
      </c>
      <c r="I51" s="167" t="n">
        <v>110304.523190282</v>
      </c>
    </row>
    <row r="52" customFormat="false" ht="12.8" hidden="false" customHeight="false" outlineLevel="0" collapsed="false">
      <c r="A52" s="167" t="n">
        <v>99</v>
      </c>
      <c r="B52" s="167" t="n">
        <v>22525180.0423576</v>
      </c>
      <c r="C52" s="167" t="n">
        <v>21596054.5590703</v>
      </c>
      <c r="D52" s="167" t="n">
        <v>73763018.1442</v>
      </c>
      <c r="E52" s="167" t="n">
        <v>78089948.4887081</v>
      </c>
      <c r="F52" s="167" t="n">
        <v>0</v>
      </c>
      <c r="G52" s="167" t="n">
        <v>550132.25222523</v>
      </c>
      <c r="H52" s="167" t="n">
        <v>300279.451698661</v>
      </c>
      <c r="I52" s="167" t="n">
        <v>112448.25623342</v>
      </c>
    </row>
    <row r="53" customFormat="false" ht="12.8" hidden="false" customHeight="false" outlineLevel="0" collapsed="false">
      <c r="A53" s="167" t="n">
        <v>100</v>
      </c>
      <c r="B53" s="167" t="n">
        <v>26253725.0667808</v>
      </c>
      <c r="C53" s="167" t="n">
        <v>25264651.6140164</v>
      </c>
      <c r="D53" s="167" t="n">
        <v>85869606.4904248</v>
      </c>
      <c r="E53" s="167" t="n">
        <v>79017383.5119111</v>
      </c>
      <c r="F53" s="167" t="n">
        <v>13169563.9186519</v>
      </c>
      <c r="G53" s="167" t="n">
        <v>600429.590514447</v>
      </c>
      <c r="H53" s="167" t="n">
        <v>311091.560440517</v>
      </c>
      <c r="I53" s="167" t="n">
        <v>110789.002584929</v>
      </c>
    </row>
    <row r="54" customFormat="false" ht="12.8" hidden="false" customHeight="false" outlineLevel="0" collapsed="false">
      <c r="A54" s="167" t="n">
        <v>101</v>
      </c>
      <c r="B54" s="167" t="n">
        <v>23159561.303212</v>
      </c>
      <c r="C54" s="167" t="n">
        <v>22230258.6969301</v>
      </c>
      <c r="D54" s="167" t="n">
        <v>76018250.0985909</v>
      </c>
      <c r="E54" s="167" t="n">
        <v>80344841.3653177</v>
      </c>
      <c r="F54" s="167" t="n">
        <v>0</v>
      </c>
      <c r="G54" s="167" t="n">
        <v>539989.299417431</v>
      </c>
      <c r="H54" s="167" t="n">
        <v>309566.589252117</v>
      </c>
      <c r="I54" s="167" t="n">
        <v>113923.882303381</v>
      </c>
    </row>
    <row r="55" customFormat="false" ht="12.8" hidden="false" customHeight="false" outlineLevel="0" collapsed="false">
      <c r="A55" s="167" t="n">
        <v>102</v>
      </c>
      <c r="B55" s="167" t="n">
        <v>26979345.2634674</v>
      </c>
      <c r="C55" s="167" t="n">
        <v>26024569.0281211</v>
      </c>
      <c r="D55" s="167" t="n">
        <v>88476138.5575471</v>
      </c>
      <c r="E55" s="167" t="n">
        <v>81321243.6715284</v>
      </c>
      <c r="F55" s="167" t="n">
        <v>13553540.6119214</v>
      </c>
      <c r="G55" s="167" t="n">
        <v>564754.041091357</v>
      </c>
      <c r="H55" s="167" t="n">
        <v>313194.143822613</v>
      </c>
      <c r="I55" s="167" t="n">
        <v>109754.357760482</v>
      </c>
    </row>
    <row r="56" customFormat="false" ht="12.8" hidden="false" customHeight="false" outlineLevel="0" collapsed="false">
      <c r="A56" s="167" t="n">
        <v>103</v>
      </c>
      <c r="B56" s="167" t="n">
        <v>23649870.848329</v>
      </c>
      <c r="C56" s="167" t="n">
        <v>22718237.6820489</v>
      </c>
      <c r="D56" s="167" t="n">
        <v>77719196.215588</v>
      </c>
      <c r="E56" s="167" t="n">
        <v>81953678.66577</v>
      </c>
      <c r="F56" s="167" t="n">
        <v>0</v>
      </c>
      <c r="G56" s="167" t="n">
        <v>549236.003826353</v>
      </c>
      <c r="H56" s="167" t="n">
        <v>303729.971808158</v>
      </c>
      <c r="I56" s="167" t="n">
        <v>112381.700922155</v>
      </c>
    </row>
    <row r="57" customFormat="false" ht="12.8" hidden="false" customHeight="false" outlineLevel="0" collapsed="false">
      <c r="A57" s="167" t="n">
        <v>104</v>
      </c>
      <c r="B57" s="167" t="n">
        <v>27306639.1623213</v>
      </c>
      <c r="C57" s="167" t="n">
        <v>26370537.1403973</v>
      </c>
      <c r="D57" s="167" t="n">
        <v>89689608.5422398</v>
      </c>
      <c r="E57" s="167" t="n">
        <v>82292520.3791635</v>
      </c>
      <c r="F57" s="167" t="n">
        <v>13715420.0631939</v>
      </c>
      <c r="G57" s="167" t="n">
        <v>546222.191851333</v>
      </c>
      <c r="H57" s="167" t="n">
        <v>311277.277374205</v>
      </c>
      <c r="I57" s="167" t="n">
        <v>112289.360997794</v>
      </c>
    </row>
    <row r="58" customFormat="false" ht="12.8" hidden="false" customHeight="false" outlineLevel="0" collapsed="false">
      <c r="A58" s="167" t="n">
        <v>105</v>
      </c>
      <c r="B58" s="167" t="n">
        <v>23941364.6763705</v>
      </c>
      <c r="C58" s="167" t="n">
        <v>22989997.3764367</v>
      </c>
      <c r="D58" s="167" t="n">
        <v>78655469.1608452</v>
      </c>
      <c r="E58" s="167" t="n">
        <v>82876228.1874348</v>
      </c>
      <c r="F58" s="167" t="n">
        <v>0</v>
      </c>
      <c r="G58" s="167" t="n">
        <v>566153.807242642</v>
      </c>
      <c r="H58" s="167" t="n">
        <v>304985.887340721</v>
      </c>
      <c r="I58" s="167" t="n">
        <v>114610.864786339</v>
      </c>
    </row>
    <row r="59" customFormat="false" ht="12.8" hidden="false" customHeight="false" outlineLevel="0" collapsed="false">
      <c r="A59" s="167" t="n">
        <v>106</v>
      </c>
      <c r="B59" s="167" t="n">
        <v>27826299.2788247</v>
      </c>
      <c r="C59" s="167" t="n">
        <v>26874428.8537529</v>
      </c>
      <c r="D59" s="167" t="n">
        <v>91441350.3492595</v>
      </c>
      <c r="E59" s="167" t="n">
        <v>83838506.1145854</v>
      </c>
      <c r="F59" s="167" t="n">
        <v>13973084.3524309</v>
      </c>
      <c r="G59" s="167" t="n">
        <v>563816.189026471</v>
      </c>
      <c r="H59" s="167" t="n">
        <v>309306.26936651</v>
      </c>
      <c r="I59" s="167" t="n">
        <v>112497.095255529</v>
      </c>
    </row>
    <row r="60" customFormat="false" ht="12.8" hidden="false" customHeight="false" outlineLevel="0" collapsed="false">
      <c r="A60" s="167" t="n">
        <v>107</v>
      </c>
      <c r="B60" s="167" t="n">
        <v>24261010.2634932</v>
      </c>
      <c r="C60" s="167" t="n">
        <v>23330202.3967043</v>
      </c>
      <c r="D60" s="167" t="n">
        <v>79871990.0578892</v>
      </c>
      <c r="E60" s="167" t="n">
        <v>83993687.6294933</v>
      </c>
      <c r="F60" s="167" t="n">
        <v>0</v>
      </c>
      <c r="G60" s="167" t="n">
        <v>547619.640596407</v>
      </c>
      <c r="H60" s="167" t="n">
        <v>304633.409466217</v>
      </c>
      <c r="I60" s="167" t="n">
        <v>112221.166751866</v>
      </c>
    </row>
    <row r="61" customFormat="false" ht="12.8" hidden="false" customHeight="false" outlineLevel="0" collapsed="false">
      <c r="A61" s="167" t="n">
        <v>108</v>
      </c>
      <c r="B61" s="167" t="n">
        <v>28210437.187452</v>
      </c>
      <c r="C61" s="167" t="n">
        <v>27216044.9197209</v>
      </c>
      <c r="D61" s="167" t="n">
        <v>92621460.3244868</v>
      </c>
      <c r="E61" s="167" t="n">
        <v>84832166.0215144</v>
      </c>
      <c r="F61" s="167" t="n">
        <v>14138694.3369191</v>
      </c>
      <c r="G61" s="167" t="n">
        <v>599480.373456189</v>
      </c>
      <c r="H61" s="167" t="n">
        <v>315129.370724982</v>
      </c>
      <c r="I61" s="167" t="n">
        <v>113975.033642729</v>
      </c>
    </row>
    <row r="62" customFormat="false" ht="12.8" hidden="false" customHeight="false" outlineLevel="0" collapsed="false">
      <c r="A62" s="167" t="n">
        <v>109</v>
      </c>
      <c r="B62" s="167" t="n">
        <v>24670190.3306136</v>
      </c>
      <c r="C62" s="167" t="n">
        <v>23750642.3739565</v>
      </c>
      <c r="D62" s="167" t="n">
        <v>81313476.0847949</v>
      </c>
      <c r="E62" s="167" t="n">
        <v>85523107.7735409</v>
      </c>
      <c r="F62" s="167" t="n">
        <v>0</v>
      </c>
      <c r="G62" s="167" t="n">
        <v>524035.416932137</v>
      </c>
      <c r="H62" s="167" t="n">
        <v>314853.006630843</v>
      </c>
      <c r="I62" s="167" t="n">
        <v>115227.904420164</v>
      </c>
    </row>
    <row r="63" customFormat="false" ht="12.8" hidden="false" customHeight="false" outlineLevel="0" collapsed="false">
      <c r="A63" s="167" t="n">
        <v>110</v>
      </c>
      <c r="B63" s="167" t="n">
        <v>28329560.417099</v>
      </c>
      <c r="C63" s="167" t="n">
        <v>27387813.783107</v>
      </c>
      <c r="D63" s="167" t="n">
        <v>93226559.3739603</v>
      </c>
      <c r="E63" s="167" t="n">
        <v>85332829.5967267</v>
      </c>
      <c r="F63" s="167" t="n">
        <v>14222138.2661211</v>
      </c>
      <c r="G63" s="167" t="n">
        <v>528385.882712266</v>
      </c>
      <c r="H63" s="167" t="n">
        <v>330486.589279006</v>
      </c>
      <c r="I63" s="167" t="n">
        <v>118391.660001108</v>
      </c>
    </row>
    <row r="64" customFormat="false" ht="12.8" hidden="false" customHeight="false" outlineLevel="0" collapsed="false">
      <c r="A64" s="167" t="n">
        <v>111</v>
      </c>
      <c r="B64" s="167" t="n">
        <v>24777187.3176241</v>
      </c>
      <c r="C64" s="167" t="n">
        <v>23810318.7685964</v>
      </c>
      <c r="D64" s="167" t="n">
        <v>81548235.7156919</v>
      </c>
      <c r="E64" s="167" t="n">
        <v>85726321.749445</v>
      </c>
      <c r="F64" s="167" t="n">
        <v>0</v>
      </c>
      <c r="G64" s="167" t="n">
        <v>558664.647696143</v>
      </c>
      <c r="H64" s="167" t="n">
        <v>325867.569099265</v>
      </c>
      <c r="I64" s="167" t="n">
        <v>117623.33176038</v>
      </c>
    </row>
    <row r="65" customFormat="false" ht="12.8" hidden="false" customHeight="false" outlineLevel="0" collapsed="false">
      <c r="A65" s="167" t="n">
        <v>112</v>
      </c>
      <c r="B65" s="167" t="n">
        <v>28796549.2661828</v>
      </c>
      <c r="C65" s="167" t="n">
        <v>27778078.4439076</v>
      </c>
      <c r="D65" s="167" t="n">
        <v>94617444.0531245</v>
      </c>
      <c r="E65" s="167" t="n">
        <v>86518076.2829049</v>
      </c>
      <c r="F65" s="167" t="n">
        <v>14419679.3804842</v>
      </c>
      <c r="G65" s="167" t="n">
        <v>606974.32429342</v>
      </c>
      <c r="H65" s="167" t="n">
        <v>328955.047407676</v>
      </c>
      <c r="I65" s="167" t="n">
        <v>117916.357963066</v>
      </c>
    </row>
    <row r="66" customFormat="false" ht="12.8" hidden="false" customHeight="false" outlineLevel="0" collapsed="false">
      <c r="A66" s="167" t="n">
        <v>113</v>
      </c>
      <c r="B66" s="167" t="n">
        <v>25370895.9881087</v>
      </c>
      <c r="C66" s="167" t="n">
        <v>24372115.009742</v>
      </c>
      <c r="D66" s="167" t="n">
        <v>83550387.9500677</v>
      </c>
      <c r="E66" s="167" t="n">
        <v>87628082.2833428</v>
      </c>
      <c r="F66" s="167" t="n">
        <v>0</v>
      </c>
      <c r="G66" s="167" t="n">
        <v>589871.679594578</v>
      </c>
      <c r="H66" s="167" t="n">
        <v>326161.911584569</v>
      </c>
      <c r="I66" s="167" t="n">
        <v>118210.553125109</v>
      </c>
    </row>
    <row r="67" customFormat="false" ht="12.8" hidden="false" customHeight="false" outlineLevel="0" collapsed="false">
      <c r="A67" s="167" t="n">
        <v>114</v>
      </c>
      <c r="B67" s="167" t="n">
        <v>29191262.2523699</v>
      </c>
      <c r="C67" s="167" t="n">
        <v>28148835.2675304</v>
      </c>
      <c r="D67" s="167" t="n">
        <v>95895006.1932006</v>
      </c>
      <c r="E67" s="167" t="n">
        <v>87596035.6401345</v>
      </c>
      <c r="F67" s="167" t="n">
        <v>14599339.2733558</v>
      </c>
      <c r="G67" s="167" t="n">
        <v>620736.994933785</v>
      </c>
      <c r="H67" s="167" t="n">
        <v>336690.1668974</v>
      </c>
      <c r="I67" s="167" t="n">
        <v>121428.318583378</v>
      </c>
    </row>
    <row r="68" customFormat="false" ht="12.8" hidden="false" customHeight="false" outlineLevel="0" collapsed="false">
      <c r="A68" s="167" t="n">
        <v>115</v>
      </c>
      <c r="B68" s="167" t="n">
        <v>25487728.7879487</v>
      </c>
      <c r="C68" s="167" t="n">
        <v>24486064.9834575</v>
      </c>
      <c r="D68" s="167" t="n">
        <v>83916694.1498875</v>
      </c>
      <c r="E68" s="167" t="n">
        <v>87946157.2930915</v>
      </c>
      <c r="F68" s="167" t="n">
        <v>0</v>
      </c>
      <c r="G68" s="167" t="n">
        <v>598484.011647827</v>
      </c>
      <c r="H68" s="167" t="n">
        <v>320564.898257512</v>
      </c>
      <c r="I68" s="167" t="n">
        <v>118021.277979696</v>
      </c>
    </row>
    <row r="69" customFormat="false" ht="12.8" hidden="false" customHeight="false" outlineLevel="0" collapsed="false">
      <c r="A69" s="167" t="n">
        <v>116</v>
      </c>
      <c r="B69" s="167" t="n">
        <v>29607005.3526397</v>
      </c>
      <c r="C69" s="167" t="n">
        <v>28592743.4897097</v>
      </c>
      <c r="D69" s="167" t="n">
        <v>97440707.8603884</v>
      </c>
      <c r="E69" s="167" t="n">
        <v>88933320.9351528</v>
      </c>
      <c r="F69" s="167" t="n">
        <v>14822220.1558588</v>
      </c>
      <c r="G69" s="167" t="n">
        <v>596496.09298914</v>
      </c>
      <c r="H69" s="167" t="n">
        <v>332853.496905026</v>
      </c>
      <c r="I69" s="167" t="n">
        <v>121303.247193976</v>
      </c>
    </row>
    <row r="70" customFormat="false" ht="12.8" hidden="false" customHeight="false" outlineLevel="0" collapsed="false">
      <c r="A70" s="167" t="n">
        <v>117</v>
      </c>
      <c r="B70" s="167" t="n">
        <v>25806303.1407127</v>
      </c>
      <c r="C70" s="167" t="n">
        <v>24797426.5904764</v>
      </c>
      <c r="D70" s="167" t="n">
        <v>85057953.8558834</v>
      </c>
      <c r="E70" s="167" t="n">
        <v>89044043.1978223</v>
      </c>
      <c r="F70" s="167" t="n">
        <v>0</v>
      </c>
      <c r="G70" s="167" t="n">
        <v>586948.234676917</v>
      </c>
      <c r="H70" s="167" t="n">
        <v>334260.009910009</v>
      </c>
      <c r="I70" s="167" t="n">
        <v>125240.436642026</v>
      </c>
    </row>
    <row r="71" customFormat="false" ht="12.8" hidden="false" customHeight="false" outlineLevel="0" collapsed="false">
      <c r="A71" s="167" t="n">
        <v>118</v>
      </c>
      <c r="B71" s="167" t="n">
        <v>29807895.9079204</v>
      </c>
      <c r="C71" s="167" t="n">
        <v>28768605.724872</v>
      </c>
      <c r="D71" s="167" t="n">
        <v>98058606.3357586</v>
      </c>
      <c r="E71" s="167" t="n">
        <v>89439072.04631</v>
      </c>
      <c r="F71" s="167" t="n">
        <v>14906512.0077183</v>
      </c>
      <c r="G71" s="167" t="n">
        <v>617482.739765715</v>
      </c>
      <c r="H71" s="167" t="n">
        <v>337046.075097827</v>
      </c>
      <c r="I71" s="167" t="n">
        <v>121087.668835485</v>
      </c>
    </row>
    <row r="72" customFormat="false" ht="12.8" hidden="false" customHeight="false" outlineLevel="0" collapsed="false">
      <c r="A72" s="167" t="n">
        <v>119</v>
      </c>
      <c r="B72" s="167" t="n">
        <v>26101566.4440708</v>
      </c>
      <c r="C72" s="167" t="n">
        <v>25101581.4711579</v>
      </c>
      <c r="D72" s="167" t="n">
        <v>86118952.3835271</v>
      </c>
      <c r="E72" s="167" t="n">
        <v>90173443.0520135</v>
      </c>
      <c r="F72" s="167" t="n">
        <v>0</v>
      </c>
      <c r="G72" s="167" t="n">
        <v>579832.982220919</v>
      </c>
      <c r="H72" s="167" t="n">
        <v>335247.233443272</v>
      </c>
      <c r="I72" s="167" t="n">
        <v>121292.510355232</v>
      </c>
    </row>
    <row r="73" customFormat="false" ht="12.8" hidden="false" customHeight="false" outlineLevel="0" collapsed="false">
      <c r="A73" s="167" t="n">
        <v>120</v>
      </c>
      <c r="B73" s="167" t="n">
        <v>30218388.3371751</v>
      </c>
      <c r="C73" s="167" t="n">
        <v>29215089.3105314</v>
      </c>
      <c r="D73" s="167" t="n">
        <v>99697349.3784516</v>
      </c>
      <c r="E73" s="167" t="n">
        <v>90856175.9137477</v>
      </c>
      <c r="F73" s="167" t="n">
        <v>15142695.9856246</v>
      </c>
      <c r="G73" s="167" t="n">
        <v>584976.426451889</v>
      </c>
      <c r="H73" s="167" t="n">
        <v>334941.801924499</v>
      </c>
      <c r="I73" s="167" t="n">
        <v>119115.426096194</v>
      </c>
    </row>
    <row r="74" customFormat="false" ht="12.8" hidden="false" customHeight="false" outlineLevel="0" collapsed="false">
      <c r="A74" s="167" t="n">
        <v>121</v>
      </c>
      <c r="B74" s="167" t="n">
        <v>26450412.7166111</v>
      </c>
      <c r="C74" s="167" t="n">
        <v>25482054.4203772</v>
      </c>
      <c r="D74" s="167" t="n">
        <v>87507687.2584672</v>
      </c>
      <c r="E74" s="167" t="n">
        <v>91466252.2426332</v>
      </c>
      <c r="F74" s="167" t="n">
        <v>0</v>
      </c>
      <c r="G74" s="167" t="n">
        <v>545946.288929509</v>
      </c>
      <c r="H74" s="167" t="n">
        <v>336443.375260313</v>
      </c>
      <c r="I74" s="167" t="n">
        <v>122812.331491618</v>
      </c>
    </row>
    <row r="75" customFormat="false" ht="12.8" hidden="false" customHeight="false" outlineLevel="0" collapsed="false">
      <c r="A75" s="167" t="n">
        <v>122</v>
      </c>
      <c r="B75" s="167" t="n">
        <v>30661495.2160127</v>
      </c>
      <c r="C75" s="167" t="n">
        <v>29645204.4992988</v>
      </c>
      <c r="D75" s="167" t="n">
        <v>101194959.531101</v>
      </c>
      <c r="E75" s="167" t="n">
        <v>92124361.6739986</v>
      </c>
      <c r="F75" s="167" t="n">
        <v>15354060.2789998</v>
      </c>
      <c r="G75" s="167" t="n">
        <v>589505.921685022</v>
      </c>
      <c r="H75" s="167" t="n">
        <v>342927.92295682</v>
      </c>
      <c r="I75" s="167" t="n">
        <v>119795.531531562</v>
      </c>
    </row>
    <row r="76" customFormat="false" ht="12.8" hidden="false" customHeight="false" outlineLevel="0" collapsed="false">
      <c r="A76" s="167" t="n">
        <v>123</v>
      </c>
      <c r="B76" s="167" t="n">
        <v>26985002.64676</v>
      </c>
      <c r="C76" s="167" t="n">
        <v>26008462.621376</v>
      </c>
      <c r="D76" s="167" t="n">
        <v>89364354.2471925</v>
      </c>
      <c r="E76" s="167" t="n">
        <v>93272581.7608642</v>
      </c>
      <c r="F76" s="167" t="n">
        <v>0</v>
      </c>
      <c r="G76" s="167" t="n">
        <v>553912.923316896</v>
      </c>
      <c r="H76" s="167" t="n">
        <v>339081.438818861</v>
      </c>
      <c r="I76" s="167" t="n">
        <v>119350.947497552</v>
      </c>
    </row>
    <row r="77" customFormat="false" ht="12.8" hidden="false" customHeight="false" outlineLevel="0" collapsed="false">
      <c r="A77" s="167" t="n">
        <v>124</v>
      </c>
      <c r="B77" s="167" t="n">
        <v>31114017.8722544</v>
      </c>
      <c r="C77" s="167" t="n">
        <v>30108818.6504889</v>
      </c>
      <c r="D77" s="167" t="n">
        <v>102857262.902838</v>
      </c>
      <c r="E77" s="167" t="n">
        <v>93558847.9974541</v>
      </c>
      <c r="F77" s="167" t="n">
        <v>15593141.332909</v>
      </c>
      <c r="G77" s="167" t="n">
        <v>585951.242462928</v>
      </c>
      <c r="H77" s="167" t="n">
        <v>337695.121512024</v>
      </c>
      <c r="I77" s="167" t="n">
        <v>116504.082557898</v>
      </c>
    </row>
    <row r="78" customFormat="false" ht="12.8" hidden="false" customHeight="false" outlineLevel="0" collapsed="false">
      <c r="A78" s="167" t="n">
        <v>125</v>
      </c>
      <c r="B78" s="167" t="n">
        <v>27107506.7073343</v>
      </c>
      <c r="C78" s="167" t="n">
        <v>26101504.2144652</v>
      </c>
      <c r="D78" s="167" t="n">
        <v>89744371.8619298</v>
      </c>
      <c r="E78" s="167" t="n">
        <v>93569238.6772759</v>
      </c>
      <c r="F78" s="167" t="n">
        <v>0</v>
      </c>
      <c r="G78" s="167" t="n">
        <v>588333.588842646</v>
      </c>
      <c r="H78" s="167" t="n">
        <v>333328.261073537</v>
      </c>
      <c r="I78" s="167" t="n">
        <v>120486.632789859</v>
      </c>
    </row>
    <row r="79" customFormat="false" ht="12.8" hidden="false" customHeight="false" outlineLevel="0" collapsed="false">
      <c r="A79" s="167" t="n">
        <v>126</v>
      </c>
      <c r="B79" s="167" t="n">
        <v>31289040.0363297</v>
      </c>
      <c r="C79" s="167" t="n">
        <v>30261073.9610959</v>
      </c>
      <c r="D79" s="167" t="n">
        <v>103373985.593884</v>
      </c>
      <c r="E79" s="167" t="n">
        <v>93958090.1031961</v>
      </c>
      <c r="F79" s="167" t="n">
        <v>15659681.683866</v>
      </c>
      <c r="G79" s="167" t="n">
        <v>615761.888001317</v>
      </c>
      <c r="H79" s="167" t="n">
        <v>331682.234627119</v>
      </c>
      <c r="I79" s="167" t="n">
        <v>115031.360864897</v>
      </c>
    </row>
    <row r="80" customFormat="false" ht="12.8" hidden="false" customHeight="false" outlineLevel="0" collapsed="false">
      <c r="A80" s="167" t="n">
        <v>127</v>
      </c>
      <c r="B80" s="167" t="n">
        <v>27466887.1959336</v>
      </c>
      <c r="C80" s="167" t="n">
        <v>26468088.536988</v>
      </c>
      <c r="D80" s="167" t="n">
        <v>90989719.3803133</v>
      </c>
      <c r="E80" s="167" t="n">
        <v>94885991.0292592</v>
      </c>
      <c r="F80" s="167" t="n">
        <v>0</v>
      </c>
      <c r="G80" s="167" t="n">
        <v>576659.531280325</v>
      </c>
      <c r="H80" s="167" t="n">
        <v>338849.883860561</v>
      </c>
      <c r="I80" s="167" t="n">
        <v>118984.634006706</v>
      </c>
    </row>
    <row r="81" customFormat="false" ht="12.8" hidden="false" customHeight="false" outlineLevel="0" collapsed="false">
      <c r="A81" s="167" t="n">
        <v>128</v>
      </c>
      <c r="B81" s="167" t="n">
        <v>31947240.8448557</v>
      </c>
      <c r="C81" s="167" t="n">
        <v>30912247.5971746</v>
      </c>
      <c r="D81" s="167" t="n">
        <v>105611347.778061</v>
      </c>
      <c r="E81" s="167" t="n">
        <v>95965187.5356957</v>
      </c>
      <c r="F81" s="167" t="n">
        <v>15994197.922616</v>
      </c>
      <c r="G81" s="167" t="n">
        <v>595821.912091908</v>
      </c>
      <c r="H81" s="167" t="n">
        <v>353207.951811719</v>
      </c>
      <c r="I81" s="167" t="n">
        <v>122804.833967881</v>
      </c>
    </row>
    <row r="82" customFormat="false" ht="12.8" hidden="false" customHeight="false" outlineLevel="0" collapsed="false">
      <c r="A82" s="167" t="n">
        <v>129</v>
      </c>
      <c r="B82" s="167" t="n">
        <v>27809630.4131669</v>
      </c>
      <c r="C82" s="167" t="n">
        <v>26785944.5418942</v>
      </c>
      <c r="D82" s="167" t="n">
        <v>92110824.116811</v>
      </c>
      <c r="E82" s="167" t="n">
        <v>95964441.189658</v>
      </c>
      <c r="F82" s="167" t="n">
        <v>0</v>
      </c>
      <c r="G82" s="167" t="n">
        <v>588376.706632544</v>
      </c>
      <c r="H82" s="167" t="n">
        <v>348691.991226721</v>
      </c>
      <c r="I82" s="167" t="n">
        <v>123738.819162036</v>
      </c>
    </row>
    <row r="83" customFormat="false" ht="12.8" hidden="false" customHeight="false" outlineLevel="0" collapsed="false">
      <c r="A83" s="167" t="n">
        <v>130</v>
      </c>
      <c r="B83" s="167" t="n">
        <v>32154670.5181292</v>
      </c>
      <c r="C83" s="167" t="n">
        <v>31054383.9714963</v>
      </c>
      <c r="D83" s="167" t="n">
        <v>106162107.454877</v>
      </c>
      <c r="E83" s="167" t="n">
        <v>96369427.5904899</v>
      </c>
      <c r="F83" s="167" t="n">
        <v>16061571.2650817</v>
      </c>
      <c r="G83" s="167" t="n">
        <v>653301.288815361</v>
      </c>
      <c r="H83" s="167" t="n">
        <v>358715.477978608</v>
      </c>
      <c r="I83" s="167" t="n">
        <v>126099.685484213</v>
      </c>
    </row>
    <row r="84" customFormat="false" ht="12.8" hidden="false" customHeight="false" outlineLevel="0" collapsed="false">
      <c r="A84" s="167" t="n">
        <v>131</v>
      </c>
      <c r="B84" s="167" t="n">
        <v>28020819.3724937</v>
      </c>
      <c r="C84" s="167" t="n">
        <v>26940609.3048293</v>
      </c>
      <c r="D84" s="167" t="n">
        <v>92687177.3841233</v>
      </c>
      <c r="E84" s="167" t="n">
        <v>96437592.1632639</v>
      </c>
      <c r="F84" s="167" t="n">
        <v>0</v>
      </c>
      <c r="G84" s="167" t="n">
        <v>648871.361506509</v>
      </c>
      <c r="H84" s="167" t="n">
        <v>344184.377467159</v>
      </c>
      <c r="I84" s="167" t="n">
        <v>124506.183843957</v>
      </c>
    </row>
    <row r="85" customFormat="false" ht="12.8" hidden="false" customHeight="false" outlineLevel="0" collapsed="false">
      <c r="A85" s="167" t="n">
        <v>132</v>
      </c>
      <c r="B85" s="167" t="n">
        <v>32489470.586444</v>
      </c>
      <c r="C85" s="167" t="n">
        <v>31419526.4506443</v>
      </c>
      <c r="D85" s="167" t="n">
        <v>107376817.62491</v>
      </c>
      <c r="E85" s="167" t="n">
        <v>97465857.9074601</v>
      </c>
      <c r="F85" s="167" t="n">
        <v>16244309.6512434</v>
      </c>
      <c r="G85" s="167" t="n">
        <v>632001.289779622</v>
      </c>
      <c r="H85" s="167" t="n">
        <v>350834.423805332</v>
      </c>
      <c r="I85" s="167" t="n">
        <v>124440.603163888</v>
      </c>
    </row>
    <row r="86" customFormat="false" ht="12.8" hidden="false" customHeight="false" outlineLevel="0" collapsed="false">
      <c r="A86" s="167" t="n">
        <v>133</v>
      </c>
      <c r="B86" s="167" t="n">
        <v>28301281.4506499</v>
      </c>
      <c r="C86" s="167" t="n">
        <v>27250490.4821599</v>
      </c>
      <c r="D86" s="167" t="n">
        <v>93744186.2463191</v>
      </c>
      <c r="E86" s="167" t="n">
        <v>97492988.156853</v>
      </c>
      <c r="F86" s="167" t="n">
        <v>0</v>
      </c>
      <c r="G86" s="167" t="n">
        <v>612464.894512628</v>
      </c>
      <c r="H86" s="167" t="n">
        <v>349784.454200134</v>
      </c>
      <c r="I86" s="167" t="n">
        <v>126488.028253173</v>
      </c>
    </row>
    <row r="87" customFormat="false" ht="12.8" hidden="false" customHeight="false" outlineLevel="0" collapsed="false">
      <c r="A87" s="167" t="n">
        <v>134</v>
      </c>
      <c r="B87" s="167" t="n">
        <v>32589962.8802536</v>
      </c>
      <c r="C87" s="167" t="n">
        <v>31474519.1705922</v>
      </c>
      <c r="D87" s="167" t="n">
        <v>107595657.7892</v>
      </c>
      <c r="E87" s="167" t="n">
        <v>97633270.9134408</v>
      </c>
      <c r="F87" s="167" t="n">
        <v>16272211.8189068</v>
      </c>
      <c r="G87" s="167" t="n">
        <v>672618.164153517</v>
      </c>
      <c r="H87" s="167" t="n">
        <v>355890.077798864</v>
      </c>
      <c r="I87" s="167" t="n">
        <v>124193.525298492</v>
      </c>
    </row>
    <row r="88" customFormat="false" ht="12.8" hidden="false" customHeight="false" outlineLevel="0" collapsed="false">
      <c r="A88" s="167" t="n">
        <v>135</v>
      </c>
      <c r="B88" s="167" t="n">
        <v>28509292.7743093</v>
      </c>
      <c r="C88" s="167" t="n">
        <v>27452827.3370834</v>
      </c>
      <c r="D88" s="167" t="n">
        <v>94460143.8619451</v>
      </c>
      <c r="E88" s="167" t="n">
        <v>98246741.1410249</v>
      </c>
      <c r="F88" s="167" t="n">
        <v>0</v>
      </c>
      <c r="G88" s="167" t="n">
        <v>632449.936635103</v>
      </c>
      <c r="H88" s="167" t="n">
        <v>338591.501526428</v>
      </c>
      <c r="I88" s="167" t="n">
        <v>122034.284377687</v>
      </c>
    </row>
    <row r="89" customFormat="false" ht="12.8" hidden="false" customHeight="false" outlineLevel="0" collapsed="false">
      <c r="A89" s="167" t="n">
        <v>136</v>
      </c>
      <c r="B89" s="167" t="n">
        <v>32853116.5776664</v>
      </c>
      <c r="C89" s="167" t="n">
        <v>31814123.3767446</v>
      </c>
      <c r="D89" s="167" t="n">
        <v>108784369.936352</v>
      </c>
      <c r="E89" s="167" t="n">
        <v>98650206.3264732</v>
      </c>
      <c r="F89" s="167" t="n">
        <v>16441701.0544122</v>
      </c>
      <c r="G89" s="167" t="n">
        <v>600150.34794017</v>
      </c>
      <c r="H89" s="167" t="n">
        <v>353139.841236405</v>
      </c>
      <c r="I89" s="167" t="n">
        <v>122432.873921674</v>
      </c>
    </row>
    <row r="90" customFormat="false" ht="12.8" hidden="false" customHeight="false" outlineLevel="0" collapsed="false">
      <c r="A90" s="167" t="n">
        <v>137</v>
      </c>
      <c r="B90" s="167" t="n">
        <v>28796132.0028851</v>
      </c>
      <c r="C90" s="167" t="n">
        <v>27802764.6249636</v>
      </c>
      <c r="D90" s="167" t="n">
        <v>95691980.6667681</v>
      </c>
      <c r="E90" s="167" t="n">
        <v>99425850.6841199</v>
      </c>
      <c r="F90" s="167" t="n">
        <v>0</v>
      </c>
      <c r="G90" s="167" t="n">
        <v>555200.645509793</v>
      </c>
      <c r="H90" s="167" t="n">
        <v>349601.509780146</v>
      </c>
      <c r="I90" s="167" t="n">
        <v>126521.746616525</v>
      </c>
    </row>
    <row r="91" customFormat="false" ht="12.8" hidden="false" customHeight="false" outlineLevel="0" collapsed="false">
      <c r="A91" s="167" t="n">
        <v>138</v>
      </c>
      <c r="B91" s="167" t="n">
        <v>33426202.8217582</v>
      </c>
      <c r="C91" s="167" t="n">
        <v>32350091.9454155</v>
      </c>
      <c r="D91" s="167" t="n">
        <v>110622189.732273</v>
      </c>
      <c r="E91" s="167" t="n">
        <v>100316892.4045</v>
      </c>
      <c r="F91" s="167" t="n">
        <v>16719482.0674167</v>
      </c>
      <c r="G91" s="167" t="n">
        <v>630457.237042572</v>
      </c>
      <c r="H91" s="167" t="n">
        <v>358081.499419385</v>
      </c>
      <c r="I91" s="167" t="n">
        <v>125103.056972392</v>
      </c>
    </row>
    <row r="92" customFormat="false" ht="12.8" hidden="false" customHeight="false" outlineLevel="0" collapsed="false">
      <c r="A92" s="167" t="n">
        <v>139</v>
      </c>
      <c r="B92" s="167" t="n">
        <v>29159005.6912882</v>
      </c>
      <c r="C92" s="167" t="n">
        <v>28053710.0789321</v>
      </c>
      <c r="D92" s="167" t="n">
        <v>96633425.271577</v>
      </c>
      <c r="E92" s="167" t="n">
        <v>100340519.25424</v>
      </c>
      <c r="F92" s="167" t="n">
        <v>0</v>
      </c>
      <c r="G92" s="167" t="n">
        <v>658970.209081348</v>
      </c>
      <c r="H92" s="167" t="n">
        <v>356746.69439249</v>
      </c>
      <c r="I92" s="167" t="n">
        <v>127969.58411758</v>
      </c>
    </row>
    <row r="93" customFormat="false" ht="12.8" hidden="false" customHeight="false" outlineLevel="0" collapsed="false">
      <c r="A93" s="167" t="n">
        <v>140</v>
      </c>
      <c r="B93" s="167" t="n">
        <v>33603899.5373342</v>
      </c>
      <c r="C93" s="167" t="n">
        <v>32481795.529815</v>
      </c>
      <c r="D93" s="167" t="n">
        <v>111150041.420059</v>
      </c>
      <c r="E93" s="167" t="n">
        <v>100673715.608546</v>
      </c>
      <c r="F93" s="167" t="n">
        <v>16778952.6014244</v>
      </c>
      <c r="G93" s="167" t="n">
        <v>660478.94301857</v>
      </c>
      <c r="H93" s="167" t="n">
        <v>371550.79313596</v>
      </c>
      <c r="I93" s="167" t="n">
        <v>128677.530520903</v>
      </c>
    </row>
    <row r="94" customFormat="false" ht="12.8" hidden="false" customHeight="false" outlineLevel="0" collapsed="false">
      <c r="A94" s="167" t="n">
        <v>141</v>
      </c>
      <c r="B94" s="167" t="n">
        <v>29551712.0315201</v>
      </c>
      <c r="C94" s="167" t="n">
        <v>28466762.2721144</v>
      </c>
      <c r="D94" s="167" t="n">
        <v>98021804.8025545</v>
      </c>
      <c r="E94" s="167" t="n">
        <v>101767424.829687</v>
      </c>
      <c r="F94" s="167" t="n">
        <v>0</v>
      </c>
      <c r="G94" s="167" t="n">
        <v>643169.866061157</v>
      </c>
      <c r="H94" s="167" t="n">
        <v>353871.473710487</v>
      </c>
      <c r="I94" s="167" t="n">
        <v>125583.456620022</v>
      </c>
    </row>
    <row r="95" customFormat="false" ht="12.8" hidden="false" customHeight="false" outlineLevel="0" collapsed="false">
      <c r="A95" s="167" t="n">
        <v>142</v>
      </c>
      <c r="B95" s="167" t="n">
        <v>34235399.4777243</v>
      </c>
      <c r="C95" s="167" t="n">
        <v>33162014.6701862</v>
      </c>
      <c r="D95" s="167" t="n">
        <v>113417030.714676</v>
      </c>
      <c r="E95" s="167" t="n">
        <v>102705017.147682</v>
      </c>
      <c r="F95" s="167" t="n">
        <v>17117502.8579471</v>
      </c>
      <c r="G95" s="167" t="n">
        <v>640014.877750745</v>
      </c>
      <c r="H95" s="167" t="n">
        <v>350561.966804282</v>
      </c>
      <c r="I95" s="167" t="n">
        <v>118297.089975859</v>
      </c>
    </row>
    <row r="96" customFormat="false" ht="12.8" hidden="false" customHeight="false" outlineLevel="0" collapsed="false">
      <c r="A96" s="167" t="n">
        <v>143</v>
      </c>
      <c r="B96" s="167" t="n">
        <v>29831025.3838153</v>
      </c>
      <c r="C96" s="167" t="n">
        <v>28799662.1936699</v>
      </c>
      <c r="D96" s="167" t="n">
        <v>99174979.4279691</v>
      </c>
      <c r="E96" s="167" t="n">
        <v>102936367.401902</v>
      </c>
      <c r="F96" s="167" t="n">
        <v>0</v>
      </c>
      <c r="G96" s="167" t="n">
        <v>599416.567683016</v>
      </c>
      <c r="H96" s="167" t="n">
        <v>348011.409935322</v>
      </c>
      <c r="I96" s="167" t="n">
        <v>119907.446467237</v>
      </c>
    </row>
    <row r="97" customFormat="false" ht="12.8" hidden="false" customHeight="false" outlineLevel="0" collapsed="false">
      <c r="A97" s="167" t="n">
        <v>144</v>
      </c>
      <c r="B97" s="167" t="n">
        <v>34389872.0111508</v>
      </c>
      <c r="C97" s="167" t="n">
        <v>33298955.0937234</v>
      </c>
      <c r="D97" s="167" t="n">
        <v>113922576.745482</v>
      </c>
      <c r="E97" s="167" t="n">
        <v>103123447.335889</v>
      </c>
      <c r="F97" s="167" t="n">
        <v>17187241.2226481</v>
      </c>
      <c r="G97" s="167" t="n">
        <v>633979.355149415</v>
      </c>
      <c r="H97" s="167" t="n">
        <v>368603.201229591</v>
      </c>
      <c r="I97" s="167" t="n">
        <v>126191.944354897</v>
      </c>
    </row>
    <row r="98" customFormat="false" ht="12.8" hidden="false" customHeight="false" outlineLevel="0" collapsed="false">
      <c r="A98" s="167" t="n">
        <v>145</v>
      </c>
      <c r="B98" s="167" t="n">
        <v>30245837.9285029</v>
      </c>
      <c r="C98" s="167" t="n">
        <v>29221268.3853026</v>
      </c>
      <c r="D98" s="167" t="n">
        <v>100676470.74362</v>
      </c>
      <c r="E98" s="167" t="n">
        <v>104381653.201452</v>
      </c>
      <c r="F98" s="167" t="n">
        <v>0</v>
      </c>
      <c r="G98" s="167" t="n">
        <v>570032.206899204</v>
      </c>
      <c r="H98" s="167" t="n">
        <v>365551.463028784</v>
      </c>
      <c r="I98" s="167" t="n">
        <v>127122.676103301</v>
      </c>
    </row>
    <row r="99" customFormat="false" ht="12.8" hidden="false" customHeight="false" outlineLevel="0" collapsed="false">
      <c r="A99" s="167" t="n">
        <v>146</v>
      </c>
      <c r="B99" s="167" t="n">
        <v>35047352.8468711</v>
      </c>
      <c r="C99" s="167" t="n">
        <v>33975280.0328976</v>
      </c>
      <c r="D99" s="167" t="n">
        <v>116325450.766841</v>
      </c>
      <c r="E99" s="167" t="n">
        <v>105199131.153096</v>
      </c>
      <c r="F99" s="167" t="n">
        <v>17533188.525516</v>
      </c>
      <c r="G99" s="167" t="n">
        <v>618416.333513998</v>
      </c>
      <c r="H99" s="167" t="n">
        <v>365705.771548646</v>
      </c>
      <c r="I99" s="167" t="n">
        <v>125643.869872596</v>
      </c>
    </row>
    <row r="100" customFormat="false" ht="12.8" hidden="false" customHeight="false" outlineLevel="0" collapsed="false">
      <c r="A100" s="167" t="n">
        <v>147</v>
      </c>
      <c r="B100" s="167" t="n">
        <v>30682759.0796263</v>
      </c>
      <c r="C100" s="167" t="n">
        <v>29573728.64558</v>
      </c>
      <c r="D100" s="167" t="n">
        <v>101978018.868124</v>
      </c>
      <c r="E100" s="167" t="n">
        <v>105636600.228121</v>
      </c>
      <c r="F100" s="167" t="n">
        <v>0</v>
      </c>
      <c r="G100" s="167" t="n">
        <v>663742.741026075</v>
      </c>
      <c r="H100" s="167" t="n">
        <v>359934.684757863</v>
      </c>
      <c r="I100" s="167" t="n">
        <v>121932.868946296</v>
      </c>
    </row>
    <row r="101" customFormat="false" ht="12.8" hidden="false" customHeight="false" outlineLevel="0" collapsed="false">
      <c r="A101" s="167" t="n">
        <v>148</v>
      </c>
      <c r="B101" s="167" t="n">
        <v>35355439.0162499</v>
      </c>
      <c r="C101" s="167" t="n">
        <v>34286000.5225606</v>
      </c>
      <c r="D101" s="167" t="n">
        <v>117466833.898227</v>
      </c>
      <c r="E101" s="167" t="n">
        <v>106172611.763916</v>
      </c>
      <c r="F101" s="167" t="n">
        <v>17695435.293986</v>
      </c>
      <c r="G101" s="167" t="n">
        <v>604242.925557037</v>
      </c>
      <c r="H101" s="167" t="n">
        <v>374879.572337074</v>
      </c>
      <c r="I101" s="167" t="n">
        <v>129022.851135917</v>
      </c>
    </row>
    <row r="102" customFormat="false" ht="12.8" hidden="false" customHeight="false" outlineLevel="0" collapsed="false">
      <c r="A102" s="167" t="n">
        <v>149</v>
      </c>
      <c r="B102" s="167" t="n">
        <v>30845167.039408</v>
      </c>
      <c r="C102" s="167" t="n">
        <v>29815690.8095188</v>
      </c>
      <c r="D102" s="167" t="n">
        <v>102845898.694078</v>
      </c>
      <c r="E102" s="167" t="n">
        <v>106511976.746628</v>
      </c>
      <c r="F102" s="167" t="n">
        <v>0</v>
      </c>
      <c r="G102" s="167" t="n">
        <v>580755.279693687</v>
      </c>
      <c r="H102" s="167" t="n">
        <v>359828.069127127</v>
      </c>
      <c r="I102" s="167" t="n">
        <v>126989.830097738</v>
      </c>
    </row>
    <row r="103" customFormat="false" ht="12.8" hidden="false" customHeight="false" outlineLevel="0" collapsed="false">
      <c r="A103" s="167" t="n">
        <v>150</v>
      </c>
      <c r="B103" s="167" t="n">
        <v>35741827.8759533</v>
      </c>
      <c r="C103" s="167" t="n">
        <v>34669250.4825732</v>
      </c>
      <c r="D103" s="167" t="n">
        <v>118789586.388354</v>
      </c>
      <c r="E103" s="167" t="n">
        <v>107331935.372172</v>
      </c>
      <c r="F103" s="167" t="n">
        <v>17888655.895362</v>
      </c>
      <c r="G103" s="167" t="n">
        <v>624380.196538001</v>
      </c>
      <c r="H103" s="167" t="n">
        <v>360886.954027936</v>
      </c>
      <c r="I103" s="167" t="n">
        <v>124728.918305837</v>
      </c>
    </row>
    <row r="104" customFormat="false" ht="12.8" hidden="false" customHeight="false" outlineLevel="0" collapsed="false">
      <c r="A104" s="167" t="n">
        <v>151</v>
      </c>
      <c r="B104" s="167" t="n">
        <v>31218033.9154134</v>
      </c>
      <c r="C104" s="167" t="n">
        <v>30142232.9192943</v>
      </c>
      <c r="D104" s="167" t="n">
        <v>103988607.120479</v>
      </c>
      <c r="E104" s="167" t="n">
        <v>107577425.997421</v>
      </c>
      <c r="F104" s="167" t="n">
        <v>0</v>
      </c>
      <c r="G104" s="167" t="n">
        <v>628578.159871507</v>
      </c>
      <c r="H104" s="167" t="n">
        <v>359326.243811911</v>
      </c>
      <c r="I104" s="167" t="n">
        <v>125566.560622517</v>
      </c>
    </row>
    <row r="105" customFormat="false" ht="12.8" hidden="false" customHeight="false" outlineLevel="0" collapsed="false">
      <c r="A105" s="167" t="n">
        <v>152</v>
      </c>
      <c r="B105" s="167" t="n">
        <v>36054241.1529573</v>
      </c>
      <c r="C105" s="167" t="n">
        <v>34949606.6794248</v>
      </c>
      <c r="D105" s="167" t="n">
        <v>119755184.154043</v>
      </c>
      <c r="E105" s="167" t="n">
        <v>108155628.717023</v>
      </c>
      <c r="F105" s="167" t="n">
        <v>18025938.1195038</v>
      </c>
      <c r="G105" s="167" t="n">
        <v>654516.615928831</v>
      </c>
      <c r="H105" s="167" t="n">
        <v>362459.634892845</v>
      </c>
      <c r="I105" s="167" t="n">
        <v>125226.032444077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18702925.9901357</v>
      </c>
      <c r="C23" s="0" t="n">
        <v>18110160.3649343</v>
      </c>
      <c r="D23" s="0" t="n">
        <v>59349112.8786892</v>
      </c>
      <c r="E23" s="0" t="n">
        <v>59703598.0537766</v>
      </c>
      <c r="F23" s="0" t="n">
        <v>9950599.67562944</v>
      </c>
      <c r="G23" s="0" t="n">
        <v>332620.405819687</v>
      </c>
      <c r="H23" s="0" t="n">
        <v>200896.774349553</v>
      </c>
      <c r="I23" s="0" t="n">
        <v>84640.6357602489</v>
      </c>
    </row>
    <row r="24" customFormat="false" ht="12.8" hidden="false" customHeight="false" outlineLevel="0" collapsed="false">
      <c r="A24" s="0" t="n">
        <v>71</v>
      </c>
      <c r="B24" s="0" t="n">
        <v>15826606.5103571</v>
      </c>
      <c r="C24" s="0" t="n">
        <v>15223546.5457887</v>
      </c>
      <c r="D24" s="0" t="n">
        <v>50058604.5090447</v>
      </c>
      <c r="E24" s="0" t="n">
        <v>58185178.1901467</v>
      </c>
      <c r="F24" s="0" t="n">
        <v>0</v>
      </c>
      <c r="G24" s="0" t="n">
        <v>343844.211883421</v>
      </c>
      <c r="H24" s="0" t="n">
        <v>199207.00509123</v>
      </c>
      <c r="I24" s="0" t="n">
        <v>85726.782276765</v>
      </c>
    </row>
    <row r="25" customFormat="false" ht="12.8" hidden="false" customHeight="false" outlineLevel="0" collapsed="false">
      <c r="A25" s="0" t="n">
        <v>72</v>
      </c>
      <c r="B25" s="0" t="n">
        <v>18394913.0863761</v>
      </c>
      <c r="C25" s="0" t="n">
        <v>17817424.050615</v>
      </c>
      <c r="D25" s="0" t="n">
        <v>58688494.978701</v>
      </c>
      <c r="E25" s="0" t="n">
        <v>58282088.734718</v>
      </c>
      <c r="F25" s="0" t="n">
        <v>9713681.45578634</v>
      </c>
      <c r="G25" s="0" t="n">
        <v>320382.319834969</v>
      </c>
      <c r="H25" s="0" t="n">
        <v>195213.303850737</v>
      </c>
      <c r="I25" s="0" t="n">
        <v>88419.1601077852</v>
      </c>
    </row>
    <row r="26" customFormat="false" ht="12.8" hidden="false" customHeight="false" outlineLevel="0" collapsed="false">
      <c r="A26" s="0" t="n">
        <v>73</v>
      </c>
      <c r="B26" s="0" t="n">
        <v>16127336.9023711</v>
      </c>
      <c r="C26" s="0" t="n">
        <v>15526103.8601416</v>
      </c>
      <c r="D26" s="0" t="n">
        <v>51383324.328638</v>
      </c>
      <c r="E26" s="0" t="n">
        <v>58876511.1454655</v>
      </c>
      <c r="F26" s="0" t="n">
        <v>0</v>
      </c>
      <c r="G26" s="0" t="n">
        <v>338431.018441108</v>
      </c>
      <c r="H26" s="0" t="n">
        <v>197699.190001075</v>
      </c>
      <c r="I26" s="0" t="n">
        <v>93004.0482676771</v>
      </c>
    </row>
    <row r="27" customFormat="false" ht="12.8" hidden="false" customHeight="false" outlineLevel="0" collapsed="false">
      <c r="A27" s="0" t="n">
        <v>74</v>
      </c>
      <c r="B27" s="0" t="n">
        <v>18929845.3408574</v>
      </c>
      <c r="C27" s="0" t="n">
        <v>18326174.1586502</v>
      </c>
      <c r="D27" s="0" t="n">
        <v>60703070.7052276</v>
      </c>
      <c r="E27" s="0" t="n">
        <v>59524276.8909846</v>
      </c>
      <c r="F27" s="0" t="n">
        <v>9920712.81516409</v>
      </c>
      <c r="G27" s="0" t="n">
        <v>343579.942880618</v>
      </c>
      <c r="H27" s="0" t="n">
        <v>194725.233551098</v>
      </c>
      <c r="I27" s="0" t="n">
        <v>93380.0082508086</v>
      </c>
    </row>
    <row r="28" customFormat="false" ht="12.8" hidden="false" customHeight="false" outlineLevel="0" collapsed="false">
      <c r="A28" s="0" t="n">
        <v>75</v>
      </c>
      <c r="B28" s="0" t="n">
        <v>16631807.242632</v>
      </c>
      <c r="C28" s="0" t="n">
        <v>16052859.3784244</v>
      </c>
      <c r="D28" s="0" t="n">
        <v>53397884.1369376</v>
      </c>
      <c r="E28" s="0" t="n">
        <v>60459178.870578</v>
      </c>
      <c r="F28" s="0" t="n">
        <v>0</v>
      </c>
      <c r="G28" s="0" t="n">
        <v>323777.247970097</v>
      </c>
      <c r="H28" s="0" t="n">
        <v>185168.177333608</v>
      </c>
      <c r="I28" s="0" t="n">
        <v>100003.484148405</v>
      </c>
    </row>
    <row r="29" customFormat="false" ht="12.8" hidden="false" customHeight="false" outlineLevel="0" collapsed="false">
      <c r="A29" s="0" t="n">
        <v>76</v>
      </c>
      <c r="B29" s="0" t="n">
        <v>19622670.0481446</v>
      </c>
      <c r="C29" s="0" t="n">
        <v>18954564.3473111</v>
      </c>
      <c r="D29" s="0" t="n">
        <v>63096927.7243681</v>
      </c>
      <c r="E29" s="0" t="n">
        <v>61148352.0050466</v>
      </c>
      <c r="F29" s="0" t="n">
        <v>10191392.0008411</v>
      </c>
      <c r="G29" s="0" t="n">
        <v>387427.656742445</v>
      </c>
      <c r="H29" s="0" t="n">
        <v>210897.310099858</v>
      </c>
      <c r="I29" s="0" t="n">
        <v>99686.7628445918</v>
      </c>
    </row>
    <row r="30" customFormat="false" ht="12.8" hidden="false" customHeight="false" outlineLevel="0" collapsed="false">
      <c r="A30" s="0" t="n">
        <v>77</v>
      </c>
      <c r="B30" s="0" t="n">
        <v>17337506.2833113</v>
      </c>
      <c r="C30" s="0" t="n">
        <v>16743447.1450181</v>
      </c>
      <c r="D30" s="0" t="n">
        <v>55980344.8851416</v>
      </c>
      <c r="E30" s="0" t="n">
        <v>62569682.011034</v>
      </c>
      <c r="F30" s="0" t="n">
        <v>0</v>
      </c>
      <c r="G30" s="0" t="n">
        <v>326181.470106359</v>
      </c>
      <c r="H30" s="0" t="n">
        <v>197887.011937849</v>
      </c>
      <c r="I30" s="0" t="n">
        <v>99986.6517842637</v>
      </c>
    </row>
    <row r="31" customFormat="false" ht="12.8" hidden="false" customHeight="false" outlineLevel="0" collapsed="false">
      <c r="A31" s="0" t="n">
        <v>78</v>
      </c>
      <c r="B31" s="0" t="n">
        <v>20187180.4973604</v>
      </c>
      <c r="C31" s="0" t="n">
        <v>19548122.7428542</v>
      </c>
      <c r="D31" s="0" t="n">
        <v>65317223.3577082</v>
      </c>
      <c r="E31" s="0" t="n">
        <v>62639590.9283381</v>
      </c>
      <c r="F31" s="0" t="n">
        <v>10439931.8213897</v>
      </c>
      <c r="G31" s="0" t="n">
        <v>356065.882813392</v>
      </c>
      <c r="H31" s="0" t="n">
        <v>215705.288636264</v>
      </c>
      <c r="I31" s="0" t="n">
        <v>96123.6900807371</v>
      </c>
    </row>
    <row r="32" customFormat="false" ht="12.8" hidden="false" customHeight="false" outlineLevel="0" collapsed="false">
      <c r="A32" s="0" t="n">
        <v>79</v>
      </c>
      <c r="B32" s="0" t="n">
        <v>17564959.8921843</v>
      </c>
      <c r="C32" s="0" t="n">
        <v>16917663.2786564</v>
      </c>
      <c r="D32" s="0" t="n">
        <v>56757539.6560794</v>
      </c>
      <c r="E32" s="0" t="n">
        <v>62808282.4672807</v>
      </c>
      <c r="F32" s="0" t="n">
        <v>0</v>
      </c>
      <c r="G32" s="0" t="n">
        <v>368954.603017353</v>
      </c>
      <c r="H32" s="0" t="n">
        <v>208775.936775754</v>
      </c>
      <c r="I32" s="0" t="n">
        <v>99380.1053353764</v>
      </c>
    </row>
    <row r="33" customFormat="false" ht="12.8" hidden="false" customHeight="false" outlineLevel="0" collapsed="false">
      <c r="A33" s="0" t="n">
        <v>80</v>
      </c>
      <c r="B33" s="0" t="n">
        <v>20554966.0385838</v>
      </c>
      <c r="C33" s="0" t="n">
        <v>19873786.3046165</v>
      </c>
      <c r="D33" s="0" t="n">
        <v>66601520.4401836</v>
      </c>
      <c r="E33" s="0" t="n">
        <v>63450604.1438532</v>
      </c>
      <c r="F33" s="0" t="n">
        <v>10575100.6906422</v>
      </c>
      <c r="G33" s="0" t="n">
        <v>399729.869630036</v>
      </c>
      <c r="H33" s="0" t="n">
        <v>214301.544915895</v>
      </c>
      <c r="I33" s="0" t="n">
        <v>95926.170601924</v>
      </c>
    </row>
    <row r="34" customFormat="false" ht="12.8" hidden="false" customHeight="false" outlineLevel="0" collapsed="false">
      <c r="A34" s="0" t="n">
        <v>81</v>
      </c>
      <c r="B34" s="0" t="n">
        <v>17706305.0696561</v>
      </c>
      <c r="C34" s="0" t="n">
        <v>17030806.0329121</v>
      </c>
      <c r="D34" s="0" t="n">
        <v>57335441.8383382</v>
      </c>
      <c r="E34" s="0" t="n">
        <v>63015108.4978227</v>
      </c>
      <c r="F34" s="0" t="n">
        <v>0</v>
      </c>
      <c r="G34" s="0" t="n">
        <v>394669.954181599</v>
      </c>
      <c r="H34" s="0" t="n">
        <v>210655.995876022</v>
      </c>
      <c r="I34" s="0" t="n">
        <v>100247.26669489</v>
      </c>
    </row>
    <row r="35" customFormat="false" ht="12.8" hidden="false" customHeight="false" outlineLevel="0" collapsed="false">
      <c r="A35" s="0" t="n">
        <v>82</v>
      </c>
      <c r="B35" s="0" t="n">
        <v>20708582.9706672</v>
      </c>
      <c r="C35" s="0" t="n">
        <v>20024511.8846815</v>
      </c>
      <c r="D35" s="0" t="n">
        <v>67266718.5048522</v>
      </c>
      <c r="E35" s="0" t="n">
        <v>63706758.6560951</v>
      </c>
      <c r="F35" s="0" t="n">
        <v>10617793.1093492</v>
      </c>
      <c r="G35" s="0" t="n">
        <v>386558.823970613</v>
      </c>
      <c r="H35" s="0" t="n">
        <v>228390.904330269</v>
      </c>
      <c r="I35" s="0" t="n">
        <v>98744.796692593</v>
      </c>
    </row>
    <row r="36" customFormat="false" ht="12.8" hidden="false" customHeight="false" outlineLevel="0" collapsed="false">
      <c r="A36" s="0" t="n">
        <v>83</v>
      </c>
      <c r="B36" s="0" t="n">
        <v>18038628.7032864</v>
      </c>
      <c r="C36" s="0" t="n">
        <v>17374742.6071415</v>
      </c>
      <c r="D36" s="0" t="n">
        <v>58623315.7330978</v>
      </c>
      <c r="E36" s="0" t="n">
        <v>63944526.3280161</v>
      </c>
      <c r="F36" s="0" t="n">
        <v>0</v>
      </c>
      <c r="G36" s="0" t="n">
        <v>365784.00085049</v>
      </c>
      <c r="H36" s="0" t="n">
        <v>226465.409970225</v>
      </c>
      <c r="I36" s="0" t="n">
        <v>102338.121891648</v>
      </c>
    </row>
    <row r="37" customFormat="false" ht="12.8" hidden="false" customHeight="false" outlineLevel="0" collapsed="false">
      <c r="A37" s="0" t="n">
        <v>84</v>
      </c>
      <c r="B37" s="0" t="n">
        <v>21117769.3207688</v>
      </c>
      <c r="C37" s="0" t="n">
        <v>20364313.6258371</v>
      </c>
      <c r="D37" s="0" t="n">
        <v>68540318.71352</v>
      </c>
      <c r="E37" s="0" t="n">
        <v>64528839.8707854</v>
      </c>
      <c r="F37" s="0" t="n">
        <v>10754806.6451309</v>
      </c>
      <c r="G37" s="0" t="n">
        <v>442730.142394065</v>
      </c>
      <c r="H37" s="0" t="n">
        <v>240825.735969557</v>
      </c>
      <c r="I37" s="0" t="n">
        <v>99856.8808116054</v>
      </c>
    </row>
    <row r="38" customFormat="false" ht="12.8" hidden="false" customHeight="false" outlineLevel="0" collapsed="false">
      <c r="A38" s="0" t="n">
        <v>85</v>
      </c>
      <c r="B38" s="0" t="n">
        <v>18480063.366516</v>
      </c>
      <c r="C38" s="0" t="n">
        <v>17776058.1537772</v>
      </c>
      <c r="D38" s="0" t="n">
        <v>60121224.8302065</v>
      </c>
      <c r="E38" s="0" t="n">
        <v>65153547.2729438</v>
      </c>
      <c r="F38" s="0" t="n">
        <v>0</v>
      </c>
      <c r="G38" s="0" t="n">
        <v>409529.294323167</v>
      </c>
      <c r="H38" s="0" t="n">
        <v>225327.317928302</v>
      </c>
      <c r="I38" s="0" t="n">
        <v>98783.7149819143</v>
      </c>
    </row>
    <row r="39" customFormat="false" ht="12.8" hidden="false" customHeight="false" outlineLevel="0" collapsed="false">
      <c r="A39" s="0" t="n">
        <v>86</v>
      </c>
      <c r="B39" s="0" t="n">
        <v>21490702.9664139</v>
      </c>
      <c r="C39" s="0" t="n">
        <v>20740464.7278527</v>
      </c>
      <c r="D39" s="0" t="n">
        <v>69894838.1029677</v>
      </c>
      <c r="E39" s="0" t="n">
        <v>65458414.9945941</v>
      </c>
      <c r="F39" s="0" t="n">
        <v>10909735.8324324</v>
      </c>
      <c r="G39" s="0" t="n">
        <v>437686.408438347</v>
      </c>
      <c r="H39" s="0" t="n">
        <v>242497.194905165</v>
      </c>
      <c r="I39" s="0" t="n">
        <v>100078.050311083</v>
      </c>
    </row>
    <row r="40" customFormat="false" ht="12.8" hidden="false" customHeight="false" outlineLevel="0" collapsed="false">
      <c r="A40" s="0" t="n">
        <v>87</v>
      </c>
      <c r="B40" s="0" t="n">
        <v>18615414.4596522</v>
      </c>
      <c r="C40" s="0" t="n">
        <v>17901951.566328</v>
      </c>
      <c r="D40" s="0" t="n">
        <v>60658391.2553617</v>
      </c>
      <c r="E40" s="0" t="n">
        <v>65405804.1994142</v>
      </c>
      <c r="F40" s="0" t="n">
        <v>0</v>
      </c>
      <c r="G40" s="0" t="n">
        <v>410933.396180835</v>
      </c>
      <c r="H40" s="0" t="n">
        <v>232478.919402538</v>
      </c>
      <c r="I40" s="0" t="n">
        <v>100072.253915458</v>
      </c>
    </row>
    <row r="41" customFormat="false" ht="12.8" hidden="false" customHeight="false" outlineLevel="0" collapsed="false">
      <c r="A41" s="0" t="n">
        <v>88</v>
      </c>
      <c r="B41" s="0" t="n">
        <v>21652368.9651153</v>
      </c>
      <c r="C41" s="0" t="n">
        <v>20926634.639929</v>
      </c>
      <c r="D41" s="0" t="n">
        <v>70651234.6720553</v>
      </c>
      <c r="E41" s="0" t="n">
        <v>65917186.0700516</v>
      </c>
      <c r="F41" s="0" t="n">
        <v>10986197.6783419</v>
      </c>
      <c r="G41" s="0" t="n">
        <v>413954.416138622</v>
      </c>
      <c r="H41" s="0" t="n">
        <v>242692.209890513</v>
      </c>
      <c r="I41" s="0" t="n">
        <v>98696.7130816471</v>
      </c>
    </row>
    <row r="42" customFormat="false" ht="12.8" hidden="false" customHeight="false" outlineLevel="0" collapsed="false">
      <c r="A42" s="0" t="n">
        <v>89</v>
      </c>
      <c r="B42" s="0" t="n">
        <v>18980072.0344396</v>
      </c>
      <c r="C42" s="0" t="n">
        <v>18243455.8787931</v>
      </c>
      <c r="D42" s="0" t="n">
        <v>61936563.7055007</v>
      </c>
      <c r="E42" s="0" t="n">
        <v>66454915.001634</v>
      </c>
      <c r="F42" s="0" t="n">
        <v>0</v>
      </c>
      <c r="G42" s="0" t="n">
        <v>423632.32520047</v>
      </c>
      <c r="H42" s="0" t="n">
        <v>242883.026759695</v>
      </c>
      <c r="I42" s="0" t="n">
        <v>100144.005266212</v>
      </c>
    </row>
    <row r="43" customFormat="false" ht="12.8" hidden="false" customHeight="false" outlineLevel="0" collapsed="false">
      <c r="A43" s="0" t="n">
        <v>90</v>
      </c>
      <c r="B43" s="0" t="n">
        <v>21949509.4768585</v>
      </c>
      <c r="C43" s="0" t="n">
        <v>21218119.7841362</v>
      </c>
      <c r="D43" s="0" t="n">
        <v>71776815.3207366</v>
      </c>
      <c r="E43" s="0" t="n">
        <v>66745966.6754011</v>
      </c>
      <c r="F43" s="0" t="n">
        <v>11124327.7792335</v>
      </c>
      <c r="G43" s="0" t="n">
        <v>412143.455874149</v>
      </c>
      <c r="H43" s="0" t="n">
        <v>249319.902134776</v>
      </c>
      <c r="I43" s="0" t="n">
        <v>99894.7638762023</v>
      </c>
    </row>
    <row r="44" customFormat="false" ht="12.8" hidden="false" customHeight="false" outlineLevel="0" collapsed="false">
      <c r="A44" s="0" t="n">
        <v>91</v>
      </c>
      <c r="B44" s="0" t="n">
        <v>19206203.369091</v>
      </c>
      <c r="C44" s="0" t="n">
        <v>18435929.4093993</v>
      </c>
      <c r="D44" s="0" t="n">
        <v>62704684.1145046</v>
      </c>
      <c r="E44" s="0" t="n">
        <v>67093355.6507051</v>
      </c>
      <c r="F44" s="0" t="n">
        <v>0</v>
      </c>
      <c r="G44" s="0" t="n">
        <v>450063.184294098</v>
      </c>
      <c r="H44" s="0" t="n">
        <v>247055.151123757</v>
      </c>
      <c r="I44" s="0" t="n">
        <v>104508.034676867</v>
      </c>
    </row>
    <row r="45" customFormat="false" ht="12.8" hidden="false" customHeight="false" outlineLevel="0" collapsed="false">
      <c r="A45" s="0" t="n">
        <v>92</v>
      </c>
      <c r="B45" s="0" t="n">
        <v>22421860.9493477</v>
      </c>
      <c r="C45" s="0" t="n">
        <v>21631462.8529078</v>
      </c>
      <c r="D45" s="0" t="n">
        <v>73277256.377555</v>
      </c>
      <c r="E45" s="0" t="n">
        <v>67924412.5160526</v>
      </c>
      <c r="F45" s="0" t="n">
        <v>11320735.4193421</v>
      </c>
      <c r="G45" s="0" t="n">
        <v>458565.114632426</v>
      </c>
      <c r="H45" s="0" t="n">
        <v>259699.256595048</v>
      </c>
      <c r="I45" s="0" t="n">
        <v>103048.178874885</v>
      </c>
    </row>
    <row r="46" customFormat="false" ht="12.8" hidden="false" customHeight="false" outlineLevel="0" collapsed="false">
      <c r="A46" s="0" t="n">
        <v>93</v>
      </c>
      <c r="B46" s="0" t="n">
        <v>19726377.3337059</v>
      </c>
      <c r="C46" s="0" t="n">
        <v>18953189.0333977</v>
      </c>
      <c r="D46" s="0" t="n">
        <v>64551182.8354179</v>
      </c>
      <c r="E46" s="0" t="n">
        <v>68782834.4950223</v>
      </c>
      <c r="F46" s="0" t="n">
        <v>0</v>
      </c>
      <c r="G46" s="0" t="n">
        <v>448083.955680778</v>
      </c>
      <c r="H46" s="0" t="n">
        <v>252878.03800571</v>
      </c>
      <c r="I46" s="0" t="n">
        <v>103180.438031065</v>
      </c>
    </row>
    <row r="47" customFormat="false" ht="12.8" hidden="false" customHeight="false" outlineLevel="0" collapsed="false">
      <c r="A47" s="0" t="n">
        <v>94</v>
      </c>
      <c r="B47" s="0" t="n">
        <v>23000209.2852728</v>
      </c>
      <c r="C47" s="0" t="n">
        <v>22189964.0330671</v>
      </c>
      <c r="D47" s="0" t="n">
        <v>75224921.3660631</v>
      </c>
      <c r="E47" s="0" t="n">
        <v>69556169.2936006</v>
      </c>
      <c r="F47" s="0" t="n">
        <v>11592694.8822668</v>
      </c>
      <c r="G47" s="0" t="n">
        <v>480464.967637848</v>
      </c>
      <c r="H47" s="0" t="n">
        <v>259917.086440002</v>
      </c>
      <c r="I47" s="0" t="n">
        <v>99804.5687540977</v>
      </c>
    </row>
    <row r="48" customFormat="false" ht="12.8" hidden="false" customHeight="false" outlineLevel="0" collapsed="false">
      <c r="A48" s="0" t="n">
        <v>95</v>
      </c>
      <c r="B48" s="0" t="n">
        <v>20128421.7963756</v>
      </c>
      <c r="C48" s="0" t="n">
        <v>19328060.6705286</v>
      </c>
      <c r="D48" s="0" t="n">
        <v>65875094.1383039</v>
      </c>
      <c r="E48" s="0" t="n">
        <v>70034517.8610667</v>
      </c>
      <c r="F48" s="0" t="n">
        <v>0</v>
      </c>
      <c r="G48" s="0" t="n">
        <v>483117.845100493</v>
      </c>
      <c r="H48" s="0" t="n">
        <v>248694.233762361</v>
      </c>
      <c r="I48" s="0" t="n">
        <v>97927.2099772925</v>
      </c>
    </row>
    <row r="49" customFormat="false" ht="12.8" hidden="false" customHeight="false" outlineLevel="0" collapsed="false">
      <c r="A49" s="0" t="n">
        <v>96</v>
      </c>
      <c r="B49" s="0" t="n">
        <v>23091529.4233703</v>
      </c>
      <c r="C49" s="0" t="n">
        <v>22250889.690966</v>
      </c>
      <c r="D49" s="0" t="n">
        <v>75454466.8288922</v>
      </c>
      <c r="E49" s="0" t="n">
        <v>69646291.0809255</v>
      </c>
      <c r="F49" s="0" t="n">
        <v>11607715.1801543</v>
      </c>
      <c r="G49" s="0" t="n">
        <v>502839.578695142</v>
      </c>
      <c r="H49" s="0" t="n">
        <v>267324.416979063</v>
      </c>
      <c r="I49" s="0" t="n">
        <v>100679.62390016</v>
      </c>
    </row>
    <row r="50" customFormat="false" ht="12.8" hidden="false" customHeight="false" outlineLevel="0" collapsed="false">
      <c r="A50" s="0" t="n">
        <v>97</v>
      </c>
      <c r="B50" s="0" t="n">
        <v>20218013.0698585</v>
      </c>
      <c r="C50" s="0" t="n">
        <v>19406061.6375711</v>
      </c>
      <c r="D50" s="0" t="n">
        <v>66185301.1624665</v>
      </c>
      <c r="E50" s="0" t="n">
        <v>70205106.9572421</v>
      </c>
      <c r="F50" s="0" t="n">
        <v>0</v>
      </c>
      <c r="G50" s="0" t="n">
        <v>479564.633392272</v>
      </c>
      <c r="H50" s="0" t="n">
        <v>262287.032184719</v>
      </c>
      <c r="I50" s="0" t="n">
        <v>100142.523872096</v>
      </c>
    </row>
    <row r="51" customFormat="false" ht="12.8" hidden="false" customHeight="false" outlineLevel="0" collapsed="false">
      <c r="A51" s="0" t="n">
        <v>98</v>
      </c>
      <c r="B51" s="0" t="n">
        <v>23250739.9883883</v>
      </c>
      <c r="C51" s="0" t="n">
        <v>22415773.2095681</v>
      </c>
      <c r="D51" s="0" t="n">
        <v>76113592.1536592</v>
      </c>
      <c r="E51" s="0" t="n">
        <v>70143483.3988655</v>
      </c>
      <c r="F51" s="0" t="n">
        <v>11690580.5664776</v>
      </c>
      <c r="G51" s="0" t="n">
        <v>493544.500128389</v>
      </c>
      <c r="H51" s="0" t="n">
        <v>271400.653751483</v>
      </c>
      <c r="I51" s="0" t="n">
        <v>100030.892771855</v>
      </c>
    </row>
    <row r="52" customFormat="false" ht="12.8" hidden="false" customHeight="false" outlineLevel="0" collapsed="false">
      <c r="A52" s="0" t="n">
        <v>99</v>
      </c>
      <c r="B52" s="0" t="n">
        <v>20269692.6012443</v>
      </c>
      <c r="C52" s="0" t="n">
        <v>19459120.5046795</v>
      </c>
      <c r="D52" s="0" t="n">
        <v>66447427.6703874</v>
      </c>
      <c r="E52" s="0" t="n">
        <v>70397449.487601</v>
      </c>
      <c r="F52" s="0" t="n">
        <v>0</v>
      </c>
      <c r="G52" s="0" t="n">
        <v>462515.519466977</v>
      </c>
      <c r="H52" s="0" t="n">
        <v>275243.030138643</v>
      </c>
      <c r="I52" s="0" t="n">
        <v>104019.3527989</v>
      </c>
    </row>
    <row r="53" customFormat="false" ht="12.8" hidden="false" customHeight="false" outlineLevel="0" collapsed="false">
      <c r="A53" s="0" t="n">
        <v>100</v>
      </c>
      <c r="B53" s="0" t="n">
        <v>23546024.7023719</v>
      </c>
      <c r="C53" s="0" t="n">
        <v>22688557.8427197</v>
      </c>
      <c r="D53" s="0" t="n">
        <v>77069201.3873418</v>
      </c>
      <c r="E53" s="0" t="n">
        <v>70975304.1194896</v>
      </c>
      <c r="F53" s="0" t="n">
        <v>11829217.3532483</v>
      </c>
      <c r="G53" s="0" t="n">
        <v>494198.030012189</v>
      </c>
      <c r="H53" s="0" t="n">
        <v>289731.217408303</v>
      </c>
      <c r="I53" s="0" t="n">
        <v>105053.731759516</v>
      </c>
    </row>
    <row r="54" customFormat="false" ht="12.8" hidden="false" customHeight="false" outlineLevel="0" collapsed="false">
      <c r="A54" s="0" t="n">
        <v>101</v>
      </c>
      <c r="B54" s="0" t="n">
        <v>20573142.7661301</v>
      </c>
      <c r="C54" s="0" t="n">
        <v>19734186.9334853</v>
      </c>
      <c r="D54" s="0" t="n">
        <v>67429095.2159844</v>
      </c>
      <c r="E54" s="0" t="n">
        <v>71317334.9529953</v>
      </c>
      <c r="F54" s="0" t="n">
        <v>0</v>
      </c>
      <c r="G54" s="0" t="n">
        <v>478029.351928773</v>
      </c>
      <c r="H54" s="0" t="n">
        <v>286485.888021903</v>
      </c>
      <c r="I54" s="0" t="n">
        <v>106343.703848687</v>
      </c>
    </row>
    <row r="55" customFormat="false" ht="12.8" hidden="false" customHeight="false" outlineLevel="0" collapsed="false">
      <c r="A55" s="0" t="n">
        <v>102</v>
      </c>
      <c r="B55" s="0" t="n">
        <v>23804391.7930441</v>
      </c>
      <c r="C55" s="0" t="n">
        <v>22938991.743103</v>
      </c>
      <c r="D55" s="0" t="n">
        <v>77932971.8986827</v>
      </c>
      <c r="E55" s="0" t="n">
        <v>71675003.2006136</v>
      </c>
      <c r="F55" s="0" t="n">
        <v>11945833.8667689</v>
      </c>
      <c r="G55" s="0" t="n">
        <v>502454.765528717</v>
      </c>
      <c r="H55" s="0" t="n">
        <v>289314.980588117</v>
      </c>
      <c r="I55" s="0" t="n">
        <v>105186.148320311</v>
      </c>
    </row>
    <row r="56" customFormat="false" ht="12.8" hidden="false" customHeight="false" outlineLevel="0" collapsed="false">
      <c r="A56" s="0" t="n">
        <v>103</v>
      </c>
      <c r="B56" s="0" t="n">
        <v>20820201.0832198</v>
      </c>
      <c r="C56" s="0" t="n">
        <v>19952088.0169529</v>
      </c>
      <c r="D56" s="0" t="n">
        <v>68216826.9612165</v>
      </c>
      <c r="E56" s="0" t="n">
        <v>72018513.1775807</v>
      </c>
      <c r="F56" s="0" t="n">
        <v>0</v>
      </c>
      <c r="G56" s="0" t="n">
        <v>503681.300831228</v>
      </c>
      <c r="H56" s="0" t="n">
        <v>289671.838522747</v>
      </c>
      <c r="I56" s="0" t="n">
        <v>106799.89558996</v>
      </c>
    </row>
    <row r="57" customFormat="false" ht="12.8" hidden="false" customHeight="false" outlineLevel="0" collapsed="false">
      <c r="A57" s="0" t="n">
        <v>104</v>
      </c>
      <c r="B57" s="0" t="n">
        <v>24080738.4935208</v>
      </c>
      <c r="C57" s="0" t="n">
        <v>23223058.8338327</v>
      </c>
      <c r="D57" s="0" t="n">
        <v>78955138.2646929</v>
      </c>
      <c r="E57" s="0" t="n">
        <v>72506883.3205009</v>
      </c>
      <c r="F57" s="0" t="n">
        <v>12084480.5534168</v>
      </c>
      <c r="G57" s="0" t="n">
        <v>500253.950084893</v>
      </c>
      <c r="H57" s="0" t="n">
        <v>283536.375081576</v>
      </c>
      <c r="I57" s="0" t="n">
        <v>105556.192173813</v>
      </c>
    </row>
    <row r="58" customFormat="false" ht="12.8" hidden="false" customHeight="false" outlineLevel="0" collapsed="false">
      <c r="A58" s="0" t="n">
        <v>105</v>
      </c>
      <c r="B58" s="0" t="n">
        <v>21020104.253411</v>
      </c>
      <c r="C58" s="0" t="n">
        <v>20160765.1259729</v>
      </c>
      <c r="D58" s="0" t="n">
        <v>68961298.8191514</v>
      </c>
      <c r="E58" s="0" t="n">
        <v>72732183.2797256</v>
      </c>
      <c r="F58" s="0" t="n">
        <v>0</v>
      </c>
      <c r="G58" s="0" t="n">
        <v>499661.106047552</v>
      </c>
      <c r="H58" s="0" t="n">
        <v>286579.639652341</v>
      </c>
      <c r="I58" s="0" t="n">
        <v>104426.25962591</v>
      </c>
    </row>
    <row r="59" customFormat="false" ht="12.8" hidden="false" customHeight="false" outlineLevel="0" collapsed="false">
      <c r="A59" s="0" t="n">
        <v>106</v>
      </c>
      <c r="B59" s="0" t="n">
        <v>24140986.3039943</v>
      </c>
      <c r="C59" s="0" t="n">
        <v>23309759.6773125</v>
      </c>
      <c r="D59" s="0" t="n">
        <v>79316389.0289788</v>
      </c>
      <c r="E59" s="0" t="n">
        <v>72805802.1243774</v>
      </c>
      <c r="F59" s="0" t="n">
        <v>12134300.3540629</v>
      </c>
      <c r="G59" s="0" t="n">
        <v>471513.774970819</v>
      </c>
      <c r="H59" s="0" t="n">
        <v>286612.65720747</v>
      </c>
      <c r="I59" s="0" t="n">
        <v>104428.849290705</v>
      </c>
    </row>
    <row r="60" customFormat="false" ht="12.8" hidden="false" customHeight="false" outlineLevel="0" collapsed="false">
      <c r="A60" s="0" t="n">
        <v>107</v>
      </c>
      <c r="B60" s="0" t="n">
        <v>21111326.107492</v>
      </c>
      <c r="C60" s="0" t="n">
        <v>20252533.988112</v>
      </c>
      <c r="D60" s="0" t="n">
        <v>69322543.7838015</v>
      </c>
      <c r="E60" s="0" t="n">
        <v>73042278.58472</v>
      </c>
      <c r="F60" s="0" t="n">
        <v>0</v>
      </c>
      <c r="G60" s="0" t="n">
        <v>500613.597786575</v>
      </c>
      <c r="H60" s="0" t="n">
        <v>284704.889047181</v>
      </c>
      <c r="I60" s="0" t="n">
        <v>104962.332208979</v>
      </c>
    </row>
    <row r="61" customFormat="false" ht="12.8" hidden="false" customHeight="false" outlineLevel="0" collapsed="false">
      <c r="A61" s="0" t="n">
        <v>108</v>
      </c>
      <c r="B61" s="0" t="n">
        <v>24401818.2495214</v>
      </c>
      <c r="C61" s="0" t="n">
        <v>23556101.930278</v>
      </c>
      <c r="D61" s="0" t="n">
        <v>80165610.9787039</v>
      </c>
      <c r="E61" s="0" t="n">
        <v>73554657.1681465</v>
      </c>
      <c r="F61" s="0" t="n">
        <v>12259109.5280244</v>
      </c>
      <c r="G61" s="0" t="n">
        <v>479458.623818216</v>
      </c>
      <c r="H61" s="0" t="n">
        <v>291973.375075358</v>
      </c>
      <c r="I61" s="0" t="n">
        <v>106120.457642635</v>
      </c>
    </row>
    <row r="62" customFormat="false" ht="12.8" hidden="false" customHeight="false" outlineLevel="0" collapsed="false">
      <c r="A62" s="0" t="n">
        <v>109</v>
      </c>
      <c r="B62" s="0" t="n">
        <v>21244409.9417486</v>
      </c>
      <c r="C62" s="0" t="n">
        <v>20384891.2182157</v>
      </c>
      <c r="D62" s="0" t="n">
        <v>69755366.8532461</v>
      </c>
      <c r="E62" s="0" t="n">
        <v>73550891.926461</v>
      </c>
      <c r="F62" s="0" t="n">
        <v>0</v>
      </c>
      <c r="G62" s="0" t="n">
        <v>487144.287933204</v>
      </c>
      <c r="H62" s="0" t="n">
        <v>296150.480680376</v>
      </c>
      <c r="I62" s="0" t="n">
        <v>108891.364170582</v>
      </c>
    </row>
    <row r="63" customFormat="false" ht="12.8" hidden="false" customHeight="false" outlineLevel="0" collapsed="false">
      <c r="A63" s="0" t="n">
        <v>110</v>
      </c>
      <c r="B63" s="0" t="n">
        <v>24712762.7553542</v>
      </c>
      <c r="C63" s="0" t="n">
        <v>23821263.063975</v>
      </c>
      <c r="D63" s="0" t="n">
        <v>81067232.1094707</v>
      </c>
      <c r="E63" s="0" t="n">
        <v>74372995.0627926</v>
      </c>
      <c r="F63" s="0" t="n">
        <v>12395499.1771321</v>
      </c>
      <c r="G63" s="0" t="n">
        <v>515915.045009691</v>
      </c>
      <c r="H63" s="0" t="n">
        <v>299628.286434793</v>
      </c>
      <c r="I63" s="0" t="n">
        <v>108509.085621154</v>
      </c>
    </row>
    <row r="64" customFormat="false" ht="12.8" hidden="false" customHeight="false" outlineLevel="0" collapsed="false">
      <c r="A64" s="0" t="n">
        <v>111</v>
      </c>
      <c r="B64" s="0" t="n">
        <v>21517482.922826</v>
      </c>
      <c r="C64" s="0" t="n">
        <v>20622832.549166</v>
      </c>
      <c r="D64" s="0" t="n">
        <v>70611813.8852631</v>
      </c>
      <c r="E64" s="0" t="n">
        <v>74365105.2148402</v>
      </c>
      <c r="F64" s="0" t="n">
        <v>0</v>
      </c>
      <c r="G64" s="0" t="n">
        <v>514739.968635887</v>
      </c>
      <c r="H64" s="0" t="n">
        <v>302368.212832766</v>
      </c>
      <c r="I64" s="0" t="n">
        <v>110774.560273323</v>
      </c>
    </row>
    <row r="65" customFormat="false" ht="12.8" hidden="false" customHeight="false" outlineLevel="0" collapsed="false">
      <c r="A65" s="0" t="n">
        <v>112</v>
      </c>
      <c r="B65" s="0" t="n">
        <v>25078552.4453845</v>
      </c>
      <c r="C65" s="0" t="n">
        <v>24161870.6936383</v>
      </c>
      <c r="D65" s="0" t="n">
        <v>82245284.261834</v>
      </c>
      <c r="E65" s="0" t="n">
        <v>75400481.0576418</v>
      </c>
      <c r="F65" s="0" t="n">
        <v>12566746.8429403</v>
      </c>
      <c r="G65" s="0" t="n">
        <v>533925.62561635</v>
      </c>
      <c r="H65" s="0" t="n">
        <v>304747.084971609</v>
      </c>
      <c r="I65" s="0" t="n">
        <v>111441.487368965</v>
      </c>
    </row>
    <row r="66" customFormat="false" ht="12.8" hidden="false" customHeight="false" outlineLevel="0" collapsed="false">
      <c r="A66" s="0" t="n">
        <v>113</v>
      </c>
      <c r="B66" s="0" t="n">
        <v>21890525.7523634</v>
      </c>
      <c r="C66" s="0" t="n">
        <v>21012593.2485735</v>
      </c>
      <c r="D66" s="0" t="n">
        <v>71969259.7132546</v>
      </c>
      <c r="E66" s="0" t="n">
        <v>75752422.4859573</v>
      </c>
      <c r="F66" s="0" t="n">
        <v>0</v>
      </c>
      <c r="G66" s="0" t="n">
        <v>503049.312789318</v>
      </c>
      <c r="H66" s="0" t="n">
        <v>298655.873697209</v>
      </c>
      <c r="I66" s="0" t="n">
        <v>108896.167576323</v>
      </c>
    </row>
    <row r="67" customFormat="false" ht="12.8" hidden="false" customHeight="false" outlineLevel="0" collapsed="false">
      <c r="A67" s="0" t="n">
        <v>114</v>
      </c>
      <c r="B67" s="0" t="n">
        <v>25128535.5461517</v>
      </c>
      <c r="C67" s="0" t="n">
        <v>24265242.7773973</v>
      </c>
      <c r="D67" s="0" t="n">
        <v>82629245.1779584</v>
      </c>
      <c r="E67" s="0" t="n">
        <v>75723812.152391</v>
      </c>
      <c r="F67" s="0" t="n">
        <v>12620635.3587318</v>
      </c>
      <c r="G67" s="0" t="n">
        <v>488912.015056218</v>
      </c>
      <c r="H67" s="0" t="n">
        <v>299142.3822673</v>
      </c>
      <c r="I67" s="0" t="n">
        <v>107483.387758413</v>
      </c>
    </row>
    <row r="68" customFormat="false" ht="12.8" hidden="false" customHeight="false" outlineLevel="0" collapsed="false">
      <c r="A68" s="0" t="n">
        <v>115</v>
      </c>
      <c r="B68" s="0" t="n">
        <v>21969983.4546895</v>
      </c>
      <c r="C68" s="0" t="n">
        <v>21068051.6625523</v>
      </c>
      <c r="D68" s="0" t="n">
        <v>72151408.2921984</v>
      </c>
      <c r="E68" s="0" t="n">
        <v>75985526.5756786</v>
      </c>
      <c r="F68" s="0" t="n">
        <v>0</v>
      </c>
      <c r="G68" s="0" t="n">
        <v>521106.718307687</v>
      </c>
      <c r="H68" s="0" t="n">
        <v>304483.946704214</v>
      </c>
      <c r="I68" s="0" t="n">
        <v>109058.75303624</v>
      </c>
    </row>
    <row r="69" customFormat="false" ht="12.8" hidden="false" customHeight="false" outlineLevel="0" collapsed="false">
      <c r="A69" s="0" t="n">
        <v>116</v>
      </c>
      <c r="B69" s="0" t="n">
        <v>25211941.2313406</v>
      </c>
      <c r="C69" s="0" t="n">
        <v>24301334.895067</v>
      </c>
      <c r="D69" s="0" t="n">
        <v>82774074.2633338</v>
      </c>
      <c r="E69" s="0" t="n">
        <v>75819895.9344972</v>
      </c>
      <c r="F69" s="0" t="n">
        <v>12636649.3224162</v>
      </c>
      <c r="G69" s="0" t="n">
        <v>525778.199704734</v>
      </c>
      <c r="H69" s="0" t="n">
        <v>307271.931430981</v>
      </c>
      <c r="I69" s="0" t="n">
        <v>110794.578768332</v>
      </c>
    </row>
    <row r="70" customFormat="false" ht="12.8" hidden="false" customHeight="false" outlineLevel="0" collapsed="false">
      <c r="A70" s="0" t="n">
        <v>117</v>
      </c>
      <c r="B70" s="0" t="n">
        <v>22069743.6869467</v>
      </c>
      <c r="C70" s="0" t="n">
        <v>21142931.3985503</v>
      </c>
      <c r="D70" s="0" t="n">
        <v>72457648.2899432</v>
      </c>
      <c r="E70" s="0" t="n">
        <v>76180775.6581202</v>
      </c>
      <c r="F70" s="0" t="n">
        <v>0</v>
      </c>
      <c r="G70" s="0" t="n">
        <v>555408.500315108</v>
      </c>
      <c r="H70" s="0" t="n">
        <v>296447.887955276</v>
      </c>
      <c r="I70" s="0" t="n">
        <v>107079.857322992</v>
      </c>
    </row>
    <row r="71" customFormat="false" ht="12.8" hidden="false" customHeight="false" outlineLevel="0" collapsed="false">
      <c r="A71" s="0" t="n">
        <v>118</v>
      </c>
      <c r="B71" s="0" t="n">
        <v>25486024.1587696</v>
      </c>
      <c r="C71" s="0" t="n">
        <v>24582821.9351022</v>
      </c>
      <c r="D71" s="0" t="n">
        <v>83764888.7607516</v>
      </c>
      <c r="E71" s="0" t="n">
        <v>76664233.0795463</v>
      </c>
      <c r="F71" s="0" t="n">
        <v>12777372.1799244</v>
      </c>
      <c r="G71" s="0" t="n">
        <v>513742.262122606</v>
      </c>
      <c r="H71" s="0" t="n">
        <v>309977.166977888</v>
      </c>
      <c r="I71" s="0" t="n">
        <v>113546.84938137</v>
      </c>
    </row>
    <row r="72" customFormat="false" ht="12.8" hidden="false" customHeight="false" outlineLevel="0" collapsed="false">
      <c r="A72" s="0" t="n">
        <v>119</v>
      </c>
      <c r="B72" s="0" t="n">
        <v>22257880.4212257</v>
      </c>
      <c r="C72" s="0" t="n">
        <v>21322403.6047564</v>
      </c>
      <c r="D72" s="0" t="n">
        <v>73100045.7460017</v>
      </c>
      <c r="E72" s="0" t="n">
        <v>76822645.3408081</v>
      </c>
      <c r="F72" s="0" t="n">
        <v>0</v>
      </c>
      <c r="G72" s="0" t="n">
        <v>542041.852194108</v>
      </c>
      <c r="H72" s="0" t="n">
        <v>312354.532757505</v>
      </c>
      <c r="I72" s="0" t="n">
        <v>115829.187882443</v>
      </c>
    </row>
    <row r="73" customFormat="false" ht="12.8" hidden="false" customHeight="false" outlineLevel="0" collapsed="false">
      <c r="A73" s="0" t="n">
        <v>120</v>
      </c>
      <c r="B73" s="0" t="n">
        <v>25648115.7008937</v>
      </c>
      <c r="C73" s="0" t="n">
        <v>24693862.9768385</v>
      </c>
      <c r="D73" s="0" t="n">
        <v>84193155.228476</v>
      </c>
      <c r="E73" s="0" t="n">
        <v>77001846.728746</v>
      </c>
      <c r="F73" s="0" t="n">
        <v>12833641.1214577</v>
      </c>
      <c r="G73" s="0" t="n">
        <v>560406.320241288</v>
      </c>
      <c r="H73" s="0" t="n">
        <v>313540.485366523</v>
      </c>
      <c r="I73" s="0" t="n">
        <v>114722.7406391</v>
      </c>
    </row>
    <row r="74" customFormat="false" ht="12.8" hidden="false" customHeight="false" outlineLevel="0" collapsed="false">
      <c r="A74" s="0" t="n">
        <v>121</v>
      </c>
      <c r="B74" s="0" t="n">
        <v>22352798.7519989</v>
      </c>
      <c r="C74" s="0" t="n">
        <v>21429492.6376906</v>
      </c>
      <c r="D74" s="0" t="n">
        <v>73542110.3724653</v>
      </c>
      <c r="E74" s="0" t="n">
        <v>77096264.6006077</v>
      </c>
      <c r="F74" s="0" t="n">
        <v>0</v>
      </c>
      <c r="G74" s="0" t="n">
        <v>526252.138309681</v>
      </c>
      <c r="H74" s="0" t="n">
        <v>315428.80333256</v>
      </c>
      <c r="I74" s="0" t="n">
        <v>116607.38952297</v>
      </c>
    </row>
    <row r="75" customFormat="false" ht="12.8" hidden="false" customHeight="false" outlineLevel="0" collapsed="false">
      <c r="A75" s="0" t="n">
        <v>122</v>
      </c>
      <c r="B75" s="0" t="n">
        <v>25834187.5759679</v>
      </c>
      <c r="C75" s="0" t="n">
        <v>24851063.7355258</v>
      </c>
      <c r="D75" s="0" t="n">
        <v>84731574.4774278</v>
      </c>
      <c r="E75" s="0" t="n">
        <v>77396744.9711697</v>
      </c>
      <c r="F75" s="0" t="n">
        <v>12899457.495195</v>
      </c>
      <c r="G75" s="0" t="n">
        <v>588028.320462253</v>
      </c>
      <c r="H75" s="0" t="n">
        <v>315097.697940252</v>
      </c>
      <c r="I75" s="0" t="n">
        <v>114282.602913593</v>
      </c>
    </row>
    <row r="76" customFormat="false" ht="12.8" hidden="false" customHeight="false" outlineLevel="0" collapsed="false">
      <c r="A76" s="0" t="n">
        <v>123</v>
      </c>
      <c r="B76" s="0" t="n">
        <v>22605369.5984557</v>
      </c>
      <c r="C76" s="0" t="n">
        <v>21705932.4556717</v>
      </c>
      <c r="D76" s="0" t="n">
        <v>74451787.8113415</v>
      </c>
      <c r="E76" s="0" t="n">
        <v>78017891.309875</v>
      </c>
      <c r="F76" s="0" t="n">
        <v>0</v>
      </c>
      <c r="G76" s="0" t="n">
        <v>500926.197626674</v>
      </c>
      <c r="H76" s="0" t="n">
        <v>316448.08760498</v>
      </c>
      <c r="I76" s="0" t="n">
        <v>117232.653646113</v>
      </c>
    </row>
    <row r="77" customFormat="false" ht="12.8" hidden="false" customHeight="false" outlineLevel="0" collapsed="false">
      <c r="A77" s="0" t="n">
        <v>124</v>
      </c>
      <c r="B77" s="0" t="n">
        <v>26082347.5825649</v>
      </c>
      <c r="C77" s="0" t="n">
        <v>25180198.5687109</v>
      </c>
      <c r="D77" s="0" t="n">
        <v>85858184.7988815</v>
      </c>
      <c r="E77" s="0" t="n">
        <v>78327440.2173138</v>
      </c>
      <c r="F77" s="0" t="n">
        <v>13054573.3695523</v>
      </c>
      <c r="G77" s="0" t="n">
        <v>499936.985733783</v>
      </c>
      <c r="H77" s="0" t="n">
        <v>319940.553070992</v>
      </c>
      <c r="I77" s="0" t="n">
        <v>117530.67864164</v>
      </c>
    </row>
    <row r="78" customFormat="false" ht="12.8" hidden="false" customHeight="false" outlineLevel="0" collapsed="false">
      <c r="A78" s="0" t="n">
        <v>125</v>
      </c>
      <c r="B78" s="0" t="n">
        <v>23097939.777929</v>
      </c>
      <c r="C78" s="0" t="n">
        <v>22151292.6124769</v>
      </c>
      <c r="D78" s="0" t="n">
        <v>75983895.3414221</v>
      </c>
      <c r="E78" s="0" t="n">
        <v>79542583.0194503</v>
      </c>
      <c r="F78" s="0" t="n">
        <v>0</v>
      </c>
      <c r="G78" s="0" t="n">
        <v>549817.000326882</v>
      </c>
      <c r="H78" s="0" t="n">
        <v>315588.169989104</v>
      </c>
      <c r="I78" s="0" t="n">
        <v>116059.993051575</v>
      </c>
    </row>
    <row r="79" customFormat="false" ht="12.8" hidden="false" customHeight="false" outlineLevel="0" collapsed="false">
      <c r="A79" s="0" t="n">
        <v>126</v>
      </c>
      <c r="B79" s="0" t="n">
        <v>26693106.093861</v>
      </c>
      <c r="C79" s="0" t="n">
        <v>25743973.3718381</v>
      </c>
      <c r="D79" s="0" t="n">
        <v>87771113.8503798</v>
      </c>
      <c r="E79" s="0" t="n">
        <v>80057409.3435782</v>
      </c>
      <c r="F79" s="0" t="n">
        <v>13342901.557263</v>
      </c>
      <c r="G79" s="0" t="n">
        <v>546322.819570012</v>
      </c>
      <c r="H79" s="0" t="n">
        <v>321320.015364306</v>
      </c>
      <c r="I79" s="0" t="n">
        <v>116414.124412191</v>
      </c>
    </row>
    <row r="80" customFormat="false" ht="12.8" hidden="false" customHeight="false" outlineLevel="0" collapsed="false">
      <c r="A80" s="0" t="n">
        <v>127</v>
      </c>
      <c r="B80" s="0" t="n">
        <v>23316929.631274</v>
      </c>
      <c r="C80" s="0" t="n">
        <v>22385770.0721052</v>
      </c>
      <c r="D80" s="0" t="n">
        <v>76802111.2597074</v>
      </c>
      <c r="E80" s="0" t="n">
        <v>80332412.2238807</v>
      </c>
      <c r="F80" s="0" t="n">
        <v>0</v>
      </c>
      <c r="G80" s="0" t="n">
        <v>528748.926262768</v>
      </c>
      <c r="H80" s="0" t="n">
        <v>319796.869345337</v>
      </c>
      <c r="I80" s="0" t="n">
        <v>118019.662229467</v>
      </c>
    </row>
    <row r="81" customFormat="false" ht="12.8" hidden="false" customHeight="false" outlineLevel="0" collapsed="false">
      <c r="A81" s="0" t="n">
        <v>128</v>
      </c>
      <c r="B81" s="0" t="n">
        <v>26746058.0480754</v>
      </c>
      <c r="C81" s="0" t="n">
        <v>25828090.4803949</v>
      </c>
      <c r="D81" s="0" t="n">
        <v>88075801.4945844</v>
      </c>
      <c r="E81" s="0" t="n">
        <v>80273672.1580026</v>
      </c>
      <c r="F81" s="0" t="n">
        <v>13378945.3596671</v>
      </c>
      <c r="G81" s="0" t="n">
        <v>522619.833942183</v>
      </c>
      <c r="H81" s="0" t="n">
        <v>313950.487422898</v>
      </c>
      <c r="I81" s="0" t="n">
        <v>116281.780450577</v>
      </c>
    </row>
    <row r="82" customFormat="false" ht="12.8" hidden="false" customHeight="false" outlineLevel="0" collapsed="false">
      <c r="A82" s="0" t="n">
        <v>129</v>
      </c>
      <c r="B82" s="0" t="n">
        <v>23370998.2180095</v>
      </c>
      <c r="C82" s="0" t="n">
        <v>22433197.0535649</v>
      </c>
      <c r="D82" s="0" t="n">
        <v>76987087.1597511</v>
      </c>
      <c r="E82" s="0" t="n">
        <v>80520472.684448</v>
      </c>
      <c r="F82" s="0" t="n">
        <v>0</v>
      </c>
      <c r="G82" s="0" t="n">
        <v>548931.599510271</v>
      </c>
      <c r="H82" s="0" t="n">
        <v>308532.377127392</v>
      </c>
      <c r="I82" s="0" t="n">
        <v>114767.41115274</v>
      </c>
    </row>
    <row r="83" customFormat="false" ht="12.8" hidden="false" customHeight="false" outlineLevel="0" collapsed="false">
      <c r="A83" s="0" t="n">
        <v>130</v>
      </c>
      <c r="B83" s="0" t="n">
        <v>26754667.3541671</v>
      </c>
      <c r="C83" s="0" t="n">
        <v>25819520.7142323</v>
      </c>
      <c r="D83" s="0" t="n">
        <v>88118306.4203688</v>
      </c>
      <c r="E83" s="0" t="n">
        <v>80288763.2239015</v>
      </c>
      <c r="F83" s="0" t="n">
        <v>13381460.5373169</v>
      </c>
      <c r="G83" s="0" t="n">
        <v>548451.859605402</v>
      </c>
      <c r="H83" s="0" t="n">
        <v>307555.590724025</v>
      </c>
      <c r="I83" s="0" t="n">
        <v>113055.985150572</v>
      </c>
    </row>
    <row r="84" customFormat="false" ht="12.8" hidden="false" customHeight="false" outlineLevel="0" collapsed="false">
      <c r="A84" s="0" t="n">
        <v>131</v>
      </c>
      <c r="B84" s="0" t="n">
        <v>23479573.6084726</v>
      </c>
      <c r="C84" s="0" t="n">
        <v>22551441.8335506</v>
      </c>
      <c r="D84" s="0" t="n">
        <v>77462509.5921893</v>
      </c>
      <c r="E84" s="0" t="n">
        <v>80947707.5595698</v>
      </c>
      <c r="F84" s="0" t="n">
        <v>0</v>
      </c>
      <c r="G84" s="0" t="n">
        <v>534091.021493752</v>
      </c>
      <c r="H84" s="0" t="n">
        <v>312149.365378571</v>
      </c>
      <c r="I84" s="0" t="n">
        <v>116987.697213853</v>
      </c>
    </row>
    <row r="85" customFormat="false" ht="12.8" hidden="false" customHeight="false" outlineLevel="0" collapsed="false">
      <c r="A85" s="0" t="n">
        <v>132</v>
      </c>
      <c r="B85" s="0" t="n">
        <v>27278430.0723925</v>
      </c>
      <c r="C85" s="0" t="n">
        <v>26298340.8974171</v>
      </c>
      <c r="D85" s="0" t="n">
        <v>89769905.1579652</v>
      </c>
      <c r="E85" s="0" t="n">
        <v>81751107.0070321</v>
      </c>
      <c r="F85" s="0" t="n">
        <v>13625184.501172</v>
      </c>
      <c r="G85" s="0" t="n">
        <v>570503.832159437</v>
      </c>
      <c r="H85" s="0" t="n">
        <v>325853.753510406</v>
      </c>
      <c r="I85" s="0" t="n">
        <v>119616.556150808</v>
      </c>
    </row>
    <row r="86" customFormat="false" ht="12.8" hidden="false" customHeight="false" outlineLevel="0" collapsed="false">
      <c r="A86" s="0" t="n">
        <v>133</v>
      </c>
      <c r="B86" s="0" t="n">
        <v>23822395.9332379</v>
      </c>
      <c r="C86" s="0" t="n">
        <v>22815855.7200062</v>
      </c>
      <c r="D86" s="0" t="n">
        <v>78357429.3822229</v>
      </c>
      <c r="E86" s="0" t="n">
        <v>81885924.6875861</v>
      </c>
      <c r="F86" s="0" t="n">
        <v>0</v>
      </c>
      <c r="G86" s="0" t="n">
        <v>597538.190179655</v>
      </c>
      <c r="H86" s="0" t="n">
        <v>325433.940146667</v>
      </c>
      <c r="I86" s="0" t="n">
        <v>119382.975579093</v>
      </c>
    </row>
    <row r="87" customFormat="false" ht="12.8" hidden="false" customHeight="false" outlineLevel="0" collapsed="false">
      <c r="A87" s="0" t="n">
        <v>134</v>
      </c>
      <c r="B87" s="0" t="n">
        <v>27249144.2807764</v>
      </c>
      <c r="C87" s="0" t="n">
        <v>26287000.292282</v>
      </c>
      <c r="D87" s="0" t="n">
        <v>89769385.8146163</v>
      </c>
      <c r="E87" s="0" t="n">
        <v>81716865.5267374</v>
      </c>
      <c r="F87" s="0" t="n">
        <v>13619477.5877896</v>
      </c>
      <c r="G87" s="0" t="n">
        <v>555739.139239233</v>
      </c>
      <c r="H87" s="0" t="n">
        <v>323268.858471515</v>
      </c>
      <c r="I87" s="0" t="n">
        <v>118765.7011196</v>
      </c>
    </row>
    <row r="88" customFormat="false" ht="12.8" hidden="false" customHeight="false" outlineLevel="0" collapsed="false">
      <c r="A88" s="0" t="n">
        <v>135</v>
      </c>
      <c r="B88" s="0" t="n">
        <v>23796381.7130778</v>
      </c>
      <c r="C88" s="0" t="n">
        <v>22861782.4784439</v>
      </c>
      <c r="D88" s="0" t="n">
        <v>78563103.8840686</v>
      </c>
      <c r="E88" s="0" t="n">
        <v>82054909.7342383</v>
      </c>
      <c r="F88" s="0" t="n">
        <v>0</v>
      </c>
      <c r="G88" s="0" t="n">
        <v>535355.838769174</v>
      </c>
      <c r="H88" s="0" t="n">
        <v>316994.631965189</v>
      </c>
      <c r="I88" s="0" t="n">
        <v>117498.234142228</v>
      </c>
    </row>
    <row r="89" customFormat="false" ht="12.8" hidden="false" customHeight="false" outlineLevel="0" collapsed="false">
      <c r="A89" s="0" t="n">
        <v>136</v>
      </c>
      <c r="B89" s="0" t="n">
        <v>27490507.4746512</v>
      </c>
      <c r="C89" s="0" t="n">
        <v>26560114.8405188</v>
      </c>
      <c r="D89" s="0" t="n">
        <v>90718603.3601113</v>
      </c>
      <c r="E89" s="0" t="n">
        <v>82546089.4593418</v>
      </c>
      <c r="F89" s="0" t="n">
        <v>13757681.576557</v>
      </c>
      <c r="G89" s="0" t="n">
        <v>519325.697886382</v>
      </c>
      <c r="H89" s="0" t="n">
        <v>327703.965968326</v>
      </c>
      <c r="I89" s="0" t="n">
        <v>119089.957539498</v>
      </c>
    </row>
    <row r="90" customFormat="false" ht="12.8" hidden="false" customHeight="false" outlineLevel="0" collapsed="false">
      <c r="A90" s="0" t="n">
        <v>137</v>
      </c>
      <c r="B90" s="0" t="n">
        <v>23977193.5729157</v>
      </c>
      <c r="C90" s="0" t="n">
        <v>23003370.7139266</v>
      </c>
      <c r="D90" s="0" t="n">
        <v>79088031.257104</v>
      </c>
      <c r="E90" s="0" t="n">
        <v>82546171.7663586</v>
      </c>
      <c r="F90" s="0" t="n">
        <v>0</v>
      </c>
      <c r="G90" s="0" t="n">
        <v>572566.015935186</v>
      </c>
      <c r="H90" s="0" t="n">
        <v>319604.689942706</v>
      </c>
      <c r="I90" s="0" t="n">
        <v>116645.933015994</v>
      </c>
    </row>
    <row r="91" customFormat="false" ht="12.8" hidden="false" customHeight="false" outlineLevel="0" collapsed="false">
      <c r="A91" s="0" t="n">
        <v>138</v>
      </c>
      <c r="B91" s="0" t="n">
        <v>27589803.3951437</v>
      </c>
      <c r="C91" s="0" t="n">
        <v>26654180.2744113</v>
      </c>
      <c r="D91" s="0" t="n">
        <v>91040044.1891371</v>
      </c>
      <c r="E91" s="0" t="n">
        <v>82821718.3090704</v>
      </c>
      <c r="F91" s="0" t="n">
        <v>13803619.7181784</v>
      </c>
      <c r="G91" s="0" t="n">
        <v>536211.875305673</v>
      </c>
      <c r="H91" s="0" t="n">
        <v>319034.411446657</v>
      </c>
      <c r="I91" s="0" t="n">
        <v>114824.048543004</v>
      </c>
    </row>
    <row r="92" customFormat="false" ht="12.8" hidden="false" customHeight="false" outlineLevel="0" collapsed="false">
      <c r="A92" s="0" t="n">
        <v>139</v>
      </c>
      <c r="B92" s="0" t="n">
        <v>24009809.5325006</v>
      </c>
      <c r="C92" s="0" t="n">
        <v>23092210.204302</v>
      </c>
      <c r="D92" s="0" t="n">
        <v>79411616.062604</v>
      </c>
      <c r="E92" s="0" t="n">
        <v>82855816.5051964</v>
      </c>
      <c r="F92" s="0" t="n">
        <v>0</v>
      </c>
      <c r="G92" s="0" t="n">
        <v>522574.328598261</v>
      </c>
      <c r="H92" s="0" t="n">
        <v>314692.269056299</v>
      </c>
      <c r="I92" s="0" t="n">
        <v>114761.04363428</v>
      </c>
    </row>
    <row r="93" customFormat="false" ht="12.8" hidden="false" customHeight="false" outlineLevel="0" collapsed="false">
      <c r="A93" s="0" t="n">
        <v>140</v>
      </c>
      <c r="B93" s="0" t="n">
        <v>27764896.2718437</v>
      </c>
      <c r="C93" s="0" t="n">
        <v>26781901.7236658</v>
      </c>
      <c r="D93" s="0" t="n">
        <v>91515729.9705347</v>
      </c>
      <c r="E93" s="0" t="n">
        <v>83220067.7087856</v>
      </c>
      <c r="F93" s="0" t="n">
        <v>13870011.2847976</v>
      </c>
      <c r="G93" s="0" t="n">
        <v>575578.350531522</v>
      </c>
      <c r="H93" s="0" t="n">
        <v>327010.091490264</v>
      </c>
      <c r="I93" s="0" t="n">
        <v>114865.865937324</v>
      </c>
    </row>
    <row r="94" customFormat="false" ht="12.8" hidden="false" customHeight="false" outlineLevel="0" collapsed="false">
      <c r="A94" s="0" t="n">
        <v>141</v>
      </c>
      <c r="B94" s="0" t="n">
        <v>24177879.081155</v>
      </c>
      <c r="C94" s="0" t="n">
        <v>23255237.5285059</v>
      </c>
      <c r="D94" s="0" t="n">
        <v>79951433.786988</v>
      </c>
      <c r="E94" s="0" t="n">
        <v>83406018.366988</v>
      </c>
      <c r="F94" s="0" t="n">
        <v>0</v>
      </c>
      <c r="G94" s="0" t="n">
        <v>523209.113402508</v>
      </c>
      <c r="H94" s="0" t="n">
        <v>319306.223656522</v>
      </c>
      <c r="I94" s="0" t="n">
        <v>114466.022271543</v>
      </c>
    </row>
    <row r="95" customFormat="false" ht="12.8" hidden="false" customHeight="false" outlineLevel="0" collapsed="false">
      <c r="A95" s="0" t="n">
        <v>142</v>
      </c>
      <c r="B95" s="0" t="n">
        <v>27845670.1372602</v>
      </c>
      <c r="C95" s="0" t="n">
        <v>26951924.5463148</v>
      </c>
      <c r="D95" s="0" t="n">
        <v>92094852.3994006</v>
      </c>
      <c r="E95" s="0" t="n">
        <v>83708033.8155698</v>
      </c>
      <c r="F95" s="0" t="n">
        <v>13951338.9692616</v>
      </c>
      <c r="G95" s="0" t="n">
        <v>472731.226772195</v>
      </c>
      <c r="H95" s="0" t="n">
        <v>336725.736246091</v>
      </c>
      <c r="I95" s="0" t="n">
        <v>120412.325610073</v>
      </c>
    </row>
    <row r="96" customFormat="false" ht="12.8" hidden="false" customHeight="false" outlineLevel="0" collapsed="false">
      <c r="A96" s="0" t="n">
        <v>143</v>
      </c>
      <c r="B96" s="0" t="n">
        <v>24177959.0509638</v>
      </c>
      <c r="C96" s="0" t="n">
        <v>23240944.3758337</v>
      </c>
      <c r="D96" s="0" t="n">
        <v>79940545.2656031</v>
      </c>
      <c r="E96" s="0" t="n">
        <v>83370971.7026712</v>
      </c>
      <c r="F96" s="0" t="n">
        <v>0</v>
      </c>
      <c r="G96" s="0" t="n">
        <v>511350.14859921</v>
      </c>
      <c r="H96" s="0" t="n">
        <v>338226.236645415</v>
      </c>
      <c r="I96" s="0" t="n">
        <v>124911.842693589</v>
      </c>
    </row>
    <row r="97" customFormat="false" ht="12.8" hidden="false" customHeight="false" outlineLevel="0" collapsed="false">
      <c r="A97" s="0" t="n">
        <v>144</v>
      </c>
      <c r="B97" s="0" t="n">
        <v>27940479.4084831</v>
      </c>
      <c r="C97" s="0" t="n">
        <v>26993796.0717123</v>
      </c>
      <c r="D97" s="0" t="n">
        <v>92294601.8155867</v>
      </c>
      <c r="E97" s="0" t="n">
        <v>83834211.0237859</v>
      </c>
      <c r="F97" s="0" t="n">
        <v>13972368.5039643</v>
      </c>
      <c r="G97" s="0" t="n">
        <v>526167.092725612</v>
      </c>
      <c r="H97" s="0" t="n">
        <v>336059.080910257</v>
      </c>
      <c r="I97" s="0" t="n">
        <v>120653.090192712</v>
      </c>
    </row>
    <row r="98" customFormat="false" ht="12.8" hidden="false" customHeight="false" outlineLevel="0" collapsed="false">
      <c r="A98" s="0" t="n">
        <v>145</v>
      </c>
      <c r="B98" s="0" t="n">
        <v>24429965.5574025</v>
      </c>
      <c r="C98" s="0" t="n">
        <v>23466339.2821755</v>
      </c>
      <c r="D98" s="0" t="n">
        <v>80747148.8810621</v>
      </c>
      <c r="E98" s="0" t="n">
        <v>84080042.9663238</v>
      </c>
      <c r="F98" s="0" t="n">
        <v>0</v>
      </c>
      <c r="G98" s="0" t="n">
        <v>544557.146122631</v>
      </c>
      <c r="H98" s="0" t="n">
        <v>332219.547011729</v>
      </c>
      <c r="I98" s="0" t="n">
        <v>124070.831560984</v>
      </c>
    </row>
    <row r="99" customFormat="false" ht="12.8" hidden="false" customHeight="false" outlineLevel="0" collapsed="false">
      <c r="A99" s="0" t="n">
        <v>146</v>
      </c>
      <c r="B99" s="0" t="n">
        <v>28039727.6051572</v>
      </c>
      <c r="C99" s="0" t="n">
        <v>27052669.2506962</v>
      </c>
      <c r="D99" s="0" t="n">
        <v>92507217.4042239</v>
      </c>
      <c r="E99" s="0" t="n">
        <v>83936337.3358045</v>
      </c>
      <c r="F99" s="0" t="n">
        <v>13989389.5559674</v>
      </c>
      <c r="G99" s="0" t="n">
        <v>561104.810815238</v>
      </c>
      <c r="H99" s="0" t="n">
        <v>339359.079270936</v>
      </c>
      <c r="I99" s="0" t="n">
        <v>123706.377678312</v>
      </c>
    </row>
    <row r="100" customFormat="false" ht="12.8" hidden="false" customHeight="false" outlineLevel="0" collapsed="false">
      <c r="A100" s="0" t="n">
        <v>147</v>
      </c>
      <c r="B100" s="0" t="n">
        <v>24439037.4022676</v>
      </c>
      <c r="C100" s="0" t="n">
        <v>23458006.5680025</v>
      </c>
      <c r="D100" s="0" t="n">
        <v>80718835.2594307</v>
      </c>
      <c r="E100" s="0" t="n">
        <v>83993449.3437255</v>
      </c>
      <c r="F100" s="0" t="n">
        <v>0</v>
      </c>
      <c r="G100" s="0" t="n">
        <v>560384.674781805</v>
      </c>
      <c r="H100" s="0" t="n">
        <v>333530.91152615</v>
      </c>
      <c r="I100" s="0" t="n">
        <v>124450.354224533</v>
      </c>
    </row>
    <row r="101" customFormat="false" ht="12.8" hidden="false" customHeight="false" outlineLevel="0" collapsed="false">
      <c r="A101" s="0" t="n">
        <v>148</v>
      </c>
      <c r="B101" s="0" t="n">
        <v>28081802.9231045</v>
      </c>
      <c r="C101" s="0" t="n">
        <v>27098529.3471411</v>
      </c>
      <c r="D101" s="0" t="n">
        <v>92645720.5405987</v>
      </c>
      <c r="E101" s="0" t="n">
        <v>84060359.0461785</v>
      </c>
      <c r="F101" s="0" t="n">
        <v>14010059.8410298</v>
      </c>
      <c r="G101" s="0" t="n">
        <v>559645.845292042</v>
      </c>
      <c r="H101" s="0" t="n">
        <v>336732.407380901</v>
      </c>
      <c r="I101" s="0" t="n">
        <v>124136.176129147</v>
      </c>
    </row>
    <row r="102" customFormat="false" ht="12.8" hidden="false" customHeight="false" outlineLevel="0" collapsed="false">
      <c r="A102" s="0" t="n">
        <v>149</v>
      </c>
      <c r="B102" s="0" t="n">
        <v>24463005.6805743</v>
      </c>
      <c r="C102" s="0" t="n">
        <v>23422148.4851949</v>
      </c>
      <c r="D102" s="0" t="n">
        <v>80600501.5931023</v>
      </c>
      <c r="E102" s="0" t="n">
        <v>83851818.9394073</v>
      </c>
      <c r="F102" s="0" t="n">
        <v>0</v>
      </c>
      <c r="G102" s="0" t="n">
        <v>619472.872019129</v>
      </c>
      <c r="H102" s="0" t="n">
        <v>333740.981819215</v>
      </c>
      <c r="I102" s="0" t="n">
        <v>125204.773630079</v>
      </c>
    </row>
    <row r="103" customFormat="false" ht="12.8" hidden="false" customHeight="false" outlineLevel="0" collapsed="false">
      <c r="A103" s="0" t="n">
        <v>150</v>
      </c>
      <c r="B103" s="0" t="n">
        <v>28286147.5657046</v>
      </c>
      <c r="C103" s="0" t="n">
        <v>27244478.4428647</v>
      </c>
      <c r="D103" s="0" t="n">
        <v>93125646.3179623</v>
      </c>
      <c r="E103" s="0" t="n">
        <v>84495002.5199562</v>
      </c>
      <c r="F103" s="0" t="n">
        <v>14082500.4199927</v>
      </c>
      <c r="G103" s="0" t="n">
        <v>610193.156596265</v>
      </c>
      <c r="H103" s="0" t="n">
        <v>340091.546275736</v>
      </c>
      <c r="I103" s="0" t="n">
        <v>130549.171382748</v>
      </c>
    </row>
    <row r="104" customFormat="false" ht="12.8" hidden="false" customHeight="false" outlineLevel="0" collapsed="false">
      <c r="A104" s="0" t="n">
        <v>151</v>
      </c>
      <c r="B104" s="0" t="n">
        <v>24764646.8438817</v>
      </c>
      <c r="C104" s="0" t="n">
        <v>23744404.5593134</v>
      </c>
      <c r="D104" s="0" t="n">
        <v>81698447.6510095</v>
      </c>
      <c r="E104" s="0" t="n">
        <v>84972779.273578</v>
      </c>
      <c r="F104" s="0" t="n">
        <v>0</v>
      </c>
      <c r="G104" s="0" t="n">
        <v>594416.539171671</v>
      </c>
      <c r="H104" s="0" t="n">
        <v>337365.559736047</v>
      </c>
      <c r="I104" s="0" t="n">
        <v>126371.693800844</v>
      </c>
    </row>
    <row r="105" customFormat="false" ht="12.8" hidden="false" customHeight="false" outlineLevel="0" collapsed="false">
      <c r="A105" s="0" t="n">
        <v>152</v>
      </c>
      <c r="B105" s="0" t="n">
        <v>28457369.8974516</v>
      </c>
      <c r="C105" s="0" t="n">
        <v>27437333.2586569</v>
      </c>
      <c r="D105" s="0" t="n">
        <v>93797323.4628254</v>
      </c>
      <c r="E105" s="0" t="n">
        <v>85078722.8558483</v>
      </c>
      <c r="F105" s="0" t="n">
        <v>14179787.1426414</v>
      </c>
      <c r="G105" s="0" t="n">
        <v>593987.108833608</v>
      </c>
      <c r="H105" s="0" t="n">
        <v>337128.696985004</v>
      </c>
      <c r="I105" s="0" t="n">
        <v>127029.761394301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F84" colorId="64" zoomScale="85" zoomScaleNormal="85" zoomScalePageLayoutView="100" workbookViewId="0">
      <selection pane="topLeft" activeCell="I105" activeCellId="0" sqref="I105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18695977.0155109</v>
      </c>
      <c r="C23" s="0" t="n">
        <v>18107476.469729</v>
      </c>
      <c r="D23" s="0" t="n">
        <v>59341196.1545907</v>
      </c>
      <c r="E23" s="0" t="n">
        <v>59695439.2568477</v>
      </c>
      <c r="F23" s="0" t="n">
        <v>9949239.87614129</v>
      </c>
      <c r="G23" s="0" t="n">
        <v>329070.140791229</v>
      </c>
      <c r="H23" s="0" t="n">
        <v>200303.934707895</v>
      </c>
      <c r="I23" s="0" t="n">
        <v>84466.3861183317</v>
      </c>
    </row>
    <row r="24" customFormat="false" ht="12.8" hidden="false" customHeight="false" outlineLevel="0" collapsed="false">
      <c r="A24" s="0" t="n">
        <v>71</v>
      </c>
      <c r="B24" s="0" t="n">
        <v>15823824.5576003</v>
      </c>
      <c r="C24" s="0" t="n">
        <v>15222243.5222372</v>
      </c>
      <c r="D24" s="0" t="n">
        <v>50055196.7642631</v>
      </c>
      <c r="E24" s="0" t="n">
        <v>58180560.4456567</v>
      </c>
      <c r="F24" s="0" t="n">
        <v>0</v>
      </c>
      <c r="G24" s="0" t="n">
        <v>343176.793315806</v>
      </c>
      <c r="H24" s="0" t="n">
        <v>198507.438157982</v>
      </c>
      <c r="I24" s="0" t="n">
        <v>85566.862699083</v>
      </c>
    </row>
    <row r="25" customFormat="false" ht="12.8" hidden="false" customHeight="false" outlineLevel="0" collapsed="false">
      <c r="A25" s="0" t="n">
        <v>72</v>
      </c>
      <c r="B25" s="0" t="n">
        <v>18944132.3700529</v>
      </c>
      <c r="C25" s="0" t="n">
        <v>18353699.2981846</v>
      </c>
      <c r="D25" s="0" t="n">
        <v>60490661.1658536</v>
      </c>
      <c r="E25" s="0" t="n">
        <v>59996110.5539002</v>
      </c>
      <c r="F25" s="0" t="n">
        <v>9999351.75898337</v>
      </c>
      <c r="G25" s="0" t="n">
        <v>326617.753664503</v>
      </c>
      <c r="H25" s="0" t="n">
        <v>199347.174656401</v>
      </c>
      <c r="I25" s="0" t="n">
        <v>92097.3479248329</v>
      </c>
    </row>
    <row r="26" customFormat="false" ht="12.8" hidden="false" customHeight="false" outlineLevel="0" collapsed="false">
      <c r="A26" s="0" t="n">
        <v>73</v>
      </c>
      <c r="B26" s="0" t="n">
        <v>16865259.9896242</v>
      </c>
      <c r="C26" s="0" t="n">
        <v>16234210.0478874</v>
      </c>
      <c r="D26" s="0" t="n">
        <v>53769895.1667993</v>
      </c>
      <c r="E26" s="0" t="n">
        <v>61505567.9162439</v>
      </c>
      <c r="F26" s="0" t="n">
        <v>0</v>
      </c>
      <c r="G26" s="0" t="n">
        <v>353624.584687433</v>
      </c>
      <c r="H26" s="0" t="n">
        <v>209706.718231089</v>
      </c>
      <c r="I26" s="0" t="n">
        <v>96740.9125975702</v>
      </c>
    </row>
    <row r="27" customFormat="false" ht="12.8" hidden="false" customHeight="false" outlineLevel="0" collapsed="false">
      <c r="A27" s="0" t="n">
        <v>74</v>
      </c>
      <c r="B27" s="0" t="n">
        <v>20061065.6464581</v>
      </c>
      <c r="C27" s="0" t="n">
        <v>19416896.6416308</v>
      </c>
      <c r="D27" s="0" t="n">
        <v>64367515.1122077</v>
      </c>
      <c r="E27" s="0" t="n">
        <v>63007909.9576654</v>
      </c>
      <c r="F27" s="0" t="n">
        <v>10501318.3262776</v>
      </c>
      <c r="G27" s="0" t="n">
        <v>365585.596000786</v>
      </c>
      <c r="H27" s="0" t="n">
        <v>209465.449874168</v>
      </c>
      <c r="I27" s="0" t="n">
        <v>98739.94136051</v>
      </c>
    </row>
    <row r="28" customFormat="false" ht="12.8" hidden="false" customHeight="false" outlineLevel="0" collapsed="false">
      <c r="A28" s="0" t="n">
        <v>75</v>
      </c>
      <c r="B28" s="0" t="n">
        <v>17885827.4814219</v>
      </c>
      <c r="C28" s="0" t="n">
        <v>17259798.0938761</v>
      </c>
      <c r="D28" s="0" t="n">
        <v>57477211.8418087</v>
      </c>
      <c r="E28" s="0" t="n">
        <v>64918090.27685</v>
      </c>
      <c r="F28" s="0" t="n">
        <v>0</v>
      </c>
      <c r="G28" s="0" t="n">
        <v>345456.56719393</v>
      </c>
      <c r="H28" s="0" t="n">
        <v>204071.737525836</v>
      </c>
      <c r="I28" s="0" t="n">
        <v>109287.261180057</v>
      </c>
    </row>
    <row r="29" customFormat="false" ht="12.8" hidden="false" customHeight="false" outlineLevel="0" collapsed="false">
      <c r="A29" s="0" t="n">
        <v>76</v>
      </c>
      <c r="B29" s="0" t="n">
        <v>21528270.5639881</v>
      </c>
      <c r="C29" s="0" t="n">
        <v>20813362.075263</v>
      </c>
      <c r="D29" s="0" t="n">
        <v>69383275.2872149</v>
      </c>
      <c r="E29" s="0" t="n">
        <v>67041676.034336</v>
      </c>
      <c r="F29" s="0" t="n">
        <v>11173612.6723893</v>
      </c>
      <c r="G29" s="0" t="n">
        <v>410646.443434994</v>
      </c>
      <c r="H29" s="0" t="n">
        <v>229608.3644612</v>
      </c>
      <c r="I29" s="0" t="n">
        <v>106648.115469889</v>
      </c>
    </row>
    <row r="30" customFormat="false" ht="12.8" hidden="false" customHeight="false" outlineLevel="0" collapsed="false">
      <c r="A30" s="0" t="n">
        <v>77</v>
      </c>
      <c r="B30" s="0" t="n">
        <v>19397835.3927074</v>
      </c>
      <c r="C30" s="0" t="n">
        <v>18746454.7926677</v>
      </c>
      <c r="D30" s="0" t="n">
        <v>62781434.2862497</v>
      </c>
      <c r="E30" s="0" t="n">
        <v>69925889.375787</v>
      </c>
      <c r="F30" s="0" t="n">
        <v>0</v>
      </c>
      <c r="G30" s="0" t="n">
        <v>357279.803698285</v>
      </c>
      <c r="H30" s="0" t="n">
        <v>217583.269424171</v>
      </c>
      <c r="I30" s="0" t="n">
        <v>109310.752738946</v>
      </c>
    </row>
    <row r="31" customFormat="false" ht="12.8" hidden="false" customHeight="false" outlineLevel="0" collapsed="false">
      <c r="A31" s="0" t="n">
        <v>78</v>
      </c>
      <c r="B31" s="0" t="n">
        <v>22908641.4781448</v>
      </c>
      <c r="C31" s="0" t="n">
        <v>22186497.7421468</v>
      </c>
      <c r="D31" s="0" t="n">
        <v>74273364.6377996</v>
      </c>
      <c r="E31" s="0" t="n">
        <v>71026496.2284884</v>
      </c>
      <c r="F31" s="0" t="n">
        <v>11837749.3714147</v>
      </c>
      <c r="G31" s="0" t="n">
        <v>405038.111552417</v>
      </c>
      <c r="H31" s="0" t="n">
        <v>242590.046800536</v>
      </c>
      <c r="I31" s="0" t="n">
        <v>106450.825207209</v>
      </c>
    </row>
    <row r="32" customFormat="false" ht="12.8" hidden="false" customHeight="false" outlineLevel="0" collapsed="false">
      <c r="A32" s="0" t="n">
        <v>79</v>
      </c>
      <c r="B32" s="0" t="n">
        <v>20161099.5135283</v>
      </c>
      <c r="C32" s="0" t="n">
        <v>19444561.0971886</v>
      </c>
      <c r="D32" s="0" t="n">
        <v>65381498.8499991</v>
      </c>
      <c r="E32" s="0" t="n">
        <v>72085882.5479157</v>
      </c>
      <c r="F32" s="0" t="n">
        <v>0</v>
      </c>
      <c r="G32" s="0" t="n">
        <v>396925.657247619</v>
      </c>
      <c r="H32" s="0" t="n">
        <v>240792.277237154</v>
      </c>
      <c r="I32" s="0" t="n">
        <v>112600.688364314</v>
      </c>
    </row>
    <row r="33" customFormat="false" ht="12.8" hidden="false" customHeight="false" outlineLevel="0" collapsed="false">
      <c r="A33" s="0" t="n">
        <v>80</v>
      </c>
      <c r="B33" s="0" t="n">
        <v>23774660.0315621</v>
      </c>
      <c r="C33" s="0" t="n">
        <v>22998228.492434</v>
      </c>
      <c r="D33" s="0" t="n">
        <v>77225059.6272132</v>
      </c>
      <c r="E33" s="0" t="n">
        <v>73274668.9374373</v>
      </c>
      <c r="F33" s="0" t="n">
        <v>12212444.8229062</v>
      </c>
      <c r="G33" s="0" t="n">
        <v>443308.6022805</v>
      </c>
      <c r="H33" s="0" t="n">
        <v>258035.642366829</v>
      </c>
      <c r="I33" s="0" t="n">
        <v>107267.563544045</v>
      </c>
    </row>
    <row r="34" customFormat="false" ht="12.8" hidden="false" customHeight="false" outlineLevel="0" collapsed="false">
      <c r="A34" s="0" t="n">
        <v>81</v>
      </c>
      <c r="B34" s="0" t="n">
        <v>20709532.9435636</v>
      </c>
      <c r="C34" s="0" t="n">
        <v>19963191.7218272</v>
      </c>
      <c r="D34" s="0" t="n">
        <v>67347723.7417734</v>
      </c>
      <c r="E34" s="0" t="n">
        <v>73651289.811173</v>
      </c>
      <c r="F34" s="0" t="n">
        <v>0</v>
      </c>
      <c r="G34" s="0" t="n">
        <v>420129.159674533</v>
      </c>
      <c r="H34" s="0" t="n">
        <v>248721.106082259</v>
      </c>
      <c r="I34" s="0" t="n">
        <v>110701.36568521</v>
      </c>
    </row>
    <row r="35" customFormat="false" ht="12.8" hidden="false" customHeight="false" outlineLevel="0" collapsed="false">
      <c r="A35" s="0" t="n">
        <v>82</v>
      </c>
      <c r="B35" s="0" t="n">
        <v>24203788.8131672</v>
      </c>
      <c r="C35" s="0" t="n">
        <v>23392686.1491782</v>
      </c>
      <c r="D35" s="0" t="n">
        <v>78734887.2330212</v>
      </c>
      <c r="E35" s="0" t="n">
        <v>74269591.1100588</v>
      </c>
      <c r="F35" s="0" t="n">
        <v>12378265.1850098</v>
      </c>
      <c r="G35" s="0" t="n">
        <v>463023.329289967</v>
      </c>
      <c r="H35" s="0" t="n">
        <v>270619.63200643</v>
      </c>
      <c r="I35" s="0" t="n">
        <v>110656.718132291</v>
      </c>
    </row>
    <row r="36" customFormat="false" ht="12.8" hidden="false" customHeight="false" outlineLevel="0" collapsed="false">
      <c r="A36" s="0" t="n">
        <v>83</v>
      </c>
      <c r="B36" s="0" t="n">
        <v>21403300.0631663</v>
      </c>
      <c r="C36" s="0" t="n">
        <v>20677799.0850043</v>
      </c>
      <c r="D36" s="0" t="n">
        <v>69924847.8513001</v>
      </c>
      <c r="E36" s="0" t="n">
        <v>76009645.6851782</v>
      </c>
      <c r="F36" s="0" t="n">
        <v>0</v>
      </c>
      <c r="G36" s="0" t="n">
        <v>383202.043507174</v>
      </c>
      <c r="H36" s="0" t="n">
        <v>261290.645072324</v>
      </c>
      <c r="I36" s="0" t="n">
        <v>115726.127974864</v>
      </c>
    </row>
    <row r="37" customFormat="false" ht="12.8" hidden="false" customHeight="false" outlineLevel="0" collapsed="false">
      <c r="A37" s="0" t="n">
        <v>84</v>
      </c>
      <c r="B37" s="0" t="n">
        <v>24986174.1304236</v>
      </c>
      <c r="C37" s="0" t="n">
        <v>24180876.451144</v>
      </c>
      <c r="D37" s="0" t="n">
        <v>81521977.4152401</v>
      </c>
      <c r="E37" s="0" t="n">
        <v>76528698.5548883</v>
      </c>
      <c r="F37" s="0" t="n">
        <v>12754783.0924814</v>
      </c>
      <c r="G37" s="0" t="n">
        <v>450710.523326268</v>
      </c>
      <c r="H37" s="0" t="n">
        <v>275866.657004569</v>
      </c>
      <c r="I37" s="0" t="n">
        <v>112457.855641112</v>
      </c>
    </row>
    <row r="38" customFormat="false" ht="12.8" hidden="false" customHeight="false" outlineLevel="0" collapsed="false">
      <c r="A38" s="0" t="n">
        <v>85</v>
      </c>
      <c r="B38" s="0" t="n">
        <v>22088636.7115326</v>
      </c>
      <c r="C38" s="0" t="n">
        <v>21274835.2271811</v>
      </c>
      <c r="D38" s="0" t="n">
        <v>72086278.0136064</v>
      </c>
      <c r="E38" s="0" t="n">
        <v>77896683.0695395</v>
      </c>
      <c r="F38" s="0" t="n">
        <v>0</v>
      </c>
      <c r="G38" s="0" t="n">
        <v>455907.31434441</v>
      </c>
      <c r="H38" s="0" t="n">
        <v>275670.621023564</v>
      </c>
      <c r="I38" s="0" t="n">
        <v>117462.212833704</v>
      </c>
    </row>
    <row r="39" customFormat="false" ht="12.8" hidden="false" customHeight="false" outlineLevel="0" collapsed="false">
      <c r="A39" s="0" t="n">
        <v>86</v>
      </c>
      <c r="B39" s="0" t="n">
        <v>25849746.4077312</v>
      </c>
      <c r="C39" s="0" t="n">
        <v>24984493.4097031</v>
      </c>
      <c r="D39" s="0" t="n">
        <v>84364756.998117</v>
      </c>
      <c r="E39" s="0" t="n">
        <v>78887387.259571</v>
      </c>
      <c r="F39" s="0" t="n">
        <v>13147897.8765952</v>
      </c>
      <c r="G39" s="0" t="n">
        <v>502764.706860398</v>
      </c>
      <c r="H39" s="0" t="n">
        <v>283201.919823967</v>
      </c>
      <c r="I39" s="0" t="n">
        <v>113266.244776847</v>
      </c>
    </row>
    <row r="40" customFormat="false" ht="12.8" hidden="false" customHeight="false" outlineLevel="0" collapsed="false">
      <c r="A40" s="0" t="n">
        <v>87</v>
      </c>
      <c r="B40" s="0" t="n">
        <v>22361141.2634073</v>
      </c>
      <c r="C40" s="0" t="n">
        <v>21487092.5863767</v>
      </c>
      <c r="D40" s="0" t="n">
        <v>72942669.299282</v>
      </c>
      <c r="E40" s="0" t="n">
        <v>78445926.5610451</v>
      </c>
      <c r="F40" s="0" t="n">
        <v>0</v>
      </c>
      <c r="G40" s="0" t="n">
        <v>508863.173520762</v>
      </c>
      <c r="H40" s="0" t="n">
        <v>282069.815292897</v>
      </c>
      <c r="I40" s="0" t="n">
        <v>118736.697452636</v>
      </c>
    </row>
    <row r="41" customFormat="false" ht="12.8" hidden="false" customHeight="false" outlineLevel="0" collapsed="false">
      <c r="A41" s="0" t="n">
        <v>88</v>
      </c>
      <c r="B41" s="0" t="n">
        <v>26166686.1979857</v>
      </c>
      <c r="C41" s="0" t="n">
        <v>25282457.2365787</v>
      </c>
      <c r="D41" s="0" t="n">
        <v>85477989.7269341</v>
      </c>
      <c r="E41" s="0" t="n">
        <v>79686714.0140106</v>
      </c>
      <c r="F41" s="0" t="n">
        <v>13281119.0023351</v>
      </c>
      <c r="G41" s="0" t="n">
        <v>524833.06853342</v>
      </c>
      <c r="H41" s="0" t="n">
        <v>281116.43774286</v>
      </c>
      <c r="I41" s="0" t="n">
        <v>111827.793043857</v>
      </c>
    </row>
    <row r="42" customFormat="false" ht="12.8" hidden="false" customHeight="false" outlineLevel="0" collapsed="false">
      <c r="A42" s="0" t="n">
        <v>89</v>
      </c>
      <c r="B42" s="0" t="n">
        <v>23056845.4691822</v>
      </c>
      <c r="C42" s="0" t="n">
        <v>22203583.5804728</v>
      </c>
      <c r="D42" s="0" t="n">
        <v>75499591.0016024</v>
      </c>
      <c r="E42" s="0" t="n">
        <v>81023356.5806842</v>
      </c>
      <c r="F42" s="0" t="n">
        <v>0</v>
      </c>
      <c r="G42" s="0" t="n">
        <v>503706.554083448</v>
      </c>
      <c r="H42" s="0" t="n">
        <v>273550.670399343</v>
      </c>
      <c r="I42" s="0" t="n">
        <v>108578.091752309</v>
      </c>
    </row>
    <row r="43" customFormat="false" ht="12.8" hidden="false" customHeight="false" outlineLevel="0" collapsed="false">
      <c r="A43" s="0" t="n">
        <v>90</v>
      </c>
      <c r="B43" s="0" t="n">
        <v>26839656.8750781</v>
      </c>
      <c r="C43" s="0" t="n">
        <v>25937899.3628812</v>
      </c>
      <c r="D43" s="0" t="n">
        <v>87842541.8099742</v>
      </c>
      <c r="E43" s="0" t="n">
        <v>81637159.5441525</v>
      </c>
      <c r="F43" s="0" t="n">
        <v>13606193.2573588</v>
      </c>
      <c r="G43" s="0" t="n">
        <v>528008.84110432</v>
      </c>
      <c r="H43" s="0" t="n">
        <v>294369.454896875</v>
      </c>
      <c r="I43" s="0" t="n">
        <v>113398.880279628</v>
      </c>
    </row>
    <row r="44" customFormat="false" ht="12.8" hidden="false" customHeight="false" outlineLevel="0" collapsed="false">
      <c r="A44" s="0" t="n">
        <v>91</v>
      </c>
      <c r="B44" s="0" t="n">
        <v>23648889.7617886</v>
      </c>
      <c r="C44" s="0" t="n">
        <v>22779312.3909412</v>
      </c>
      <c r="D44" s="0" t="n">
        <v>77545074.8166638</v>
      </c>
      <c r="E44" s="0" t="n">
        <v>82901078.0232951</v>
      </c>
      <c r="F44" s="0" t="n">
        <v>0</v>
      </c>
      <c r="G44" s="0" t="n">
        <v>511606.930979406</v>
      </c>
      <c r="H44" s="0" t="n">
        <v>279444.519670199</v>
      </c>
      <c r="I44" s="0" t="n">
        <v>112179.885996938</v>
      </c>
    </row>
    <row r="45" customFormat="false" ht="12.8" hidden="false" customHeight="false" outlineLevel="0" collapsed="false">
      <c r="A45" s="0" t="n">
        <v>92</v>
      </c>
      <c r="B45" s="0" t="n">
        <v>27600162.4667394</v>
      </c>
      <c r="C45" s="0" t="n">
        <v>26697988.8049571</v>
      </c>
      <c r="D45" s="0" t="n">
        <v>90464425.6478781</v>
      </c>
      <c r="E45" s="0" t="n">
        <v>83911223.70004</v>
      </c>
      <c r="F45" s="0" t="n">
        <v>13985203.9500067</v>
      </c>
      <c r="G45" s="0" t="n">
        <v>527604.056596589</v>
      </c>
      <c r="H45" s="0" t="n">
        <v>296609.178450897</v>
      </c>
      <c r="I45" s="0" t="n">
        <v>111372.038192566</v>
      </c>
    </row>
    <row r="46" customFormat="false" ht="12.8" hidden="false" customHeight="false" outlineLevel="0" collapsed="false">
      <c r="A46" s="0" t="n">
        <v>93</v>
      </c>
      <c r="B46" s="0" t="n">
        <v>24359605.7024439</v>
      </c>
      <c r="C46" s="0" t="n">
        <v>23468816.1822614</v>
      </c>
      <c r="D46" s="0" t="n">
        <v>79925521.8706316</v>
      </c>
      <c r="E46" s="0" t="n">
        <v>85272184.2396955</v>
      </c>
      <c r="F46" s="0" t="n">
        <v>0</v>
      </c>
      <c r="G46" s="0" t="n">
        <v>525567.835881258</v>
      </c>
      <c r="H46" s="0" t="n">
        <v>288296.12313922</v>
      </c>
      <c r="I46" s="0" t="n">
        <v>109893.658802809</v>
      </c>
    </row>
    <row r="47" customFormat="false" ht="12.8" hidden="false" customHeight="false" outlineLevel="0" collapsed="false">
      <c r="A47" s="0" t="n">
        <v>94</v>
      </c>
      <c r="B47" s="0" t="n">
        <v>28369694.9932154</v>
      </c>
      <c r="C47" s="0" t="n">
        <v>27437285.1977419</v>
      </c>
      <c r="D47" s="0" t="n">
        <v>93004852.1214641</v>
      </c>
      <c r="E47" s="0" t="n">
        <v>86109883.174011</v>
      </c>
      <c r="F47" s="0" t="n">
        <v>14351647.1956685</v>
      </c>
      <c r="G47" s="0" t="n">
        <v>543627.92858993</v>
      </c>
      <c r="H47" s="0" t="n">
        <v>310902.405791744</v>
      </c>
      <c r="I47" s="0" t="n">
        <v>111256.372988308</v>
      </c>
    </row>
    <row r="48" customFormat="false" ht="12.8" hidden="false" customHeight="false" outlineLevel="0" collapsed="false">
      <c r="A48" s="0" t="n">
        <v>95</v>
      </c>
      <c r="B48" s="0" t="n">
        <v>25012580.8697507</v>
      </c>
      <c r="C48" s="0" t="n">
        <v>24050115.1193648</v>
      </c>
      <c r="D48" s="0" t="n">
        <v>81968216.4594911</v>
      </c>
      <c r="E48" s="0" t="n">
        <v>87190247.4045502</v>
      </c>
      <c r="F48" s="0" t="n">
        <v>0</v>
      </c>
      <c r="G48" s="0" t="n">
        <v>571711.239137675</v>
      </c>
      <c r="H48" s="0" t="n">
        <v>311660.729769473</v>
      </c>
      <c r="I48" s="0" t="n">
        <v>112991.116398161</v>
      </c>
    </row>
    <row r="49" customFormat="false" ht="12.8" hidden="false" customHeight="false" outlineLevel="0" collapsed="false">
      <c r="A49" s="0" t="n">
        <v>96</v>
      </c>
      <c r="B49" s="0" t="n">
        <v>29226310.4787093</v>
      </c>
      <c r="C49" s="0" t="n">
        <v>28255728.5052204</v>
      </c>
      <c r="D49" s="0" t="n">
        <v>95876190.2799541</v>
      </c>
      <c r="E49" s="0" t="n">
        <v>88587158.2536757</v>
      </c>
      <c r="F49" s="0" t="n">
        <v>14764526.3756126</v>
      </c>
      <c r="G49" s="0" t="n">
        <v>568594.556794806</v>
      </c>
      <c r="H49" s="0" t="n">
        <v>322728.629559368</v>
      </c>
      <c r="I49" s="0" t="n">
        <v>113226.838763858</v>
      </c>
    </row>
    <row r="50" customFormat="false" ht="12.8" hidden="false" customHeight="false" outlineLevel="0" collapsed="false">
      <c r="A50" s="0" t="n">
        <v>97</v>
      </c>
      <c r="B50" s="0" t="n">
        <v>25601746.2930524</v>
      </c>
      <c r="C50" s="0" t="n">
        <v>24607591.9580065</v>
      </c>
      <c r="D50" s="0" t="n">
        <v>84004684.2871599</v>
      </c>
      <c r="E50" s="0" t="n">
        <v>89107728.5927263</v>
      </c>
      <c r="F50" s="0" t="n">
        <v>0</v>
      </c>
      <c r="G50" s="0" t="n">
        <v>586170.495291205</v>
      </c>
      <c r="H50" s="0" t="n">
        <v>328415.250230031</v>
      </c>
      <c r="I50" s="0" t="n">
        <v>113669.413606628</v>
      </c>
    </row>
    <row r="51" customFormat="false" ht="12.8" hidden="false" customHeight="false" outlineLevel="0" collapsed="false">
      <c r="A51" s="0" t="n">
        <v>98</v>
      </c>
      <c r="B51" s="0" t="n">
        <v>29799817.2546252</v>
      </c>
      <c r="C51" s="0" t="n">
        <v>28757115.3150548</v>
      </c>
      <c r="D51" s="0" t="n">
        <v>97657488.6389885</v>
      </c>
      <c r="E51" s="0" t="n">
        <v>90100689.3528343</v>
      </c>
      <c r="F51" s="0" t="n">
        <v>15016781.5588057</v>
      </c>
      <c r="G51" s="0" t="n">
        <v>615159.357975936</v>
      </c>
      <c r="H51" s="0" t="n">
        <v>346453.009702796</v>
      </c>
      <c r="I51" s="0" t="n">
        <v>115842.245559512</v>
      </c>
    </row>
    <row r="52" customFormat="false" ht="12.8" hidden="false" customHeight="false" outlineLevel="0" collapsed="false">
      <c r="A52" s="0" t="n">
        <v>99</v>
      </c>
      <c r="B52" s="0" t="n">
        <v>26210874.1176164</v>
      </c>
      <c r="C52" s="0" t="n">
        <v>25203996.3788958</v>
      </c>
      <c r="D52" s="0" t="n">
        <v>86091363.6577548</v>
      </c>
      <c r="E52" s="0" t="n">
        <v>91179567.1149877</v>
      </c>
      <c r="F52" s="0" t="n">
        <v>0</v>
      </c>
      <c r="G52" s="0" t="n">
        <v>581910.913083494</v>
      </c>
      <c r="H52" s="0" t="n">
        <v>343084.74243606</v>
      </c>
      <c r="I52" s="0" t="n">
        <v>116974.404573004</v>
      </c>
    </row>
    <row r="53" customFormat="false" ht="12.8" hidden="false" customHeight="false" outlineLevel="0" collapsed="false">
      <c r="A53" s="0" t="n">
        <v>100</v>
      </c>
      <c r="B53" s="0" t="n">
        <v>30245339.3403565</v>
      </c>
      <c r="C53" s="0" t="n">
        <v>29213759.1888003</v>
      </c>
      <c r="D53" s="0" t="n">
        <v>99167038.373822</v>
      </c>
      <c r="E53" s="0" t="n">
        <v>91448984.8191852</v>
      </c>
      <c r="F53" s="0" t="n">
        <v>15241497.4698642</v>
      </c>
      <c r="G53" s="0" t="n">
        <v>603550.521106443</v>
      </c>
      <c r="H53" s="0" t="n">
        <v>345364.746907687</v>
      </c>
      <c r="I53" s="0" t="n">
        <v>118092.69077434</v>
      </c>
    </row>
    <row r="54" customFormat="false" ht="12.8" hidden="false" customHeight="false" outlineLevel="0" collapsed="false">
      <c r="A54" s="0" t="n">
        <v>101</v>
      </c>
      <c r="B54" s="0" t="n">
        <v>26655705.8406666</v>
      </c>
      <c r="C54" s="0" t="n">
        <v>25649424.84386</v>
      </c>
      <c r="D54" s="0" t="n">
        <v>87628873.4683542</v>
      </c>
      <c r="E54" s="0" t="n">
        <v>92739057.2964862</v>
      </c>
      <c r="F54" s="0" t="n">
        <v>0</v>
      </c>
      <c r="G54" s="0" t="n">
        <v>572012.642255873</v>
      </c>
      <c r="H54" s="0" t="n">
        <v>349747.959993905</v>
      </c>
      <c r="I54" s="0" t="n">
        <v>120743.420795439</v>
      </c>
    </row>
    <row r="55" customFormat="false" ht="12.8" hidden="false" customHeight="false" outlineLevel="0" collapsed="false">
      <c r="A55" s="0" t="n">
        <v>102</v>
      </c>
      <c r="B55" s="0" t="n">
        <v>31024711.9619421</v>
      </c>
      <c r="C55" s="0" t="n">
        <v>30039864.470367</v>
      </c>
      <c r="D55" s="0" t="n">
        <v>102063717.161908</v>
      </c>
      <c r="E55" s="0" t="n">
        <v>93963836.1268169</v>
      </c>
      <c r="F55" s="0" t="n">
        <v>15660639.3544695</v>
      </c>
      <c r="G55" s="0" t="n">
        <v>564905.007205662</v>
      </c>
      <c r="H55" s="0" t="n">
        <v>339176.92298401</v>
      </c>
      <c r="I55" s="0" t="n">
        <v>115379.373407824</v>
      </c>
    </row>
    <row r="56" customFormat="false" ht="12.8" hidden="false" customHeight="false" outlineLevel="0" collapsed="false">
      <c r="A56" s="0" t="n">
        <v>103</v>
      </c>
      <c r="B56" s="0" t="n">
        <v>27351663.670993</v>
      </c>
      <c r="C56" s="0" t="n">
        <v>26363040.7723714</v>
      </c>
      <c r="D56" s="0" t="n">
        <v>90119256.5344387</v>
      </c>
      <c r="E56" s="0" t="n">
        <v>95247717.4756004</v>
      </c>
      <c r="F56" s="0" t="n">
        <v>0</v>
      </c>
      <c r="G56" s="0" t="n">
        <v>570429.520568985</v>
      </c>
      <c r="H56" s="0" t="n">
        <v>337651.160613145</v>
      </c>
      <c r="I56" s="0" t="n">
        <v>115060.31062783</v>
      </c>
    </row>
    <row r="57" customFormat="false" ht="12.8" hidden="false" customHeight="false" outlineLevel="0" collapsed="false">
      <c r="A57" s="0" t="n">
        <v>104</v>
      </c>
      <c r="B57" s="0" t="n">
        <v>31750763.9119552</v>
      </c>
      <c r="C57" s="0" t="n">
        <v>30667387.2796722</v>
      </c>
      <c r="D57" s="0" t="n">
        <v>104230008.323844</v>
      </c>
      <c r="E57" s="0" t="n">
        <v>95921772.5410628</v>
      </c>
      <c r="F57" s="0" t="n">
        <v>15986962.0901771</v>
      </c>
      <c r="G57" s="0" t="n">
        <v>648898.05271175</v>
      </c>
      <c r="H57" s="0" t="n">
        <v>353714.712847487</v>
      </c>
      <c r="I57" s="0" t="n">
        <v>115376.952462522</v>
      </c>
    </row>
    <row r="58" customFormat="false" ht="12.8" hidden="false" customHeight="false" outlineLevel="0" collapsed="false">
      <c r="A58" s="0" t="n">
        <v>105</v>
      </c>
      <c r="B58" s="0" t="n">
        <v>27982720.5790851</v>
      </c>
      <c r="C58" s="0" t="n">
        <v>26987052.0459381</v>
      </c>
      <c r="D58" s="0" t="n">
        <v>92302280.9293819</v>
      </c>
      <c r="E58" s="0" t="n">
        <v>97426997.2584754</v>
      </c>
      <c r="F58" s="0" t="n">
        <v>0</v>
      </c>
      <c r="G58" s="0" t="n">
        <v>562046.107057272</v>
      </c>
      <c r="H58" s="0" t="n">
        <v>351984.102193443</v>
      </c>
      <c r="I58" s="0" t="n">
        <v>116626.176994696</v>
      </c>
    </row>
    <row r="59" customFormat="false" ht="12.8" hidden="false" customHeight="false" outlineLevel="0" collapsed="false">
      <c r="A59" s="0" t="n">
        <v>106</v>
      </c>
      <c r="B59" s="0" t="n">
        <v>32369115.0618557</v>
      </c>
      <c r="C59" s="0" t="n">
        <v>31363647.4954667</v>
      </c>
      <c r="D59" s="0" t="n">
        <v>106629438.411184</v>
      </c>
      <c r="E59" s="0" t="n">
        <v>98045952.4200674</v>
      </c>
      <c r="F59" s="0" t="n">
        <v>16340992.0700112</v>
      </c>
      <c r="G59" s="0" t="n">
        <v>559304.674612264</v>
      </c>
      <c r="H59" s="0" t="n">
        <v>362835.04066636</v>
      </c>
      <c r="I59" s="0" t="n">
        <v>119039.787300562</v>
      </c>
    </row>
    <row r="60" customFormat="false" ht="12.8" hidden="false" customHeight="false" outlineLevel="0" collapsed="false">
      <c r="A60" s="0" t="n">
        <v>107</v>
      </c>
      <c r="B60" s="0" t="n">
        <v>28366484.2503933</v>
      </c>
      <c r="C60" s="0" t="n">
        <v>27317673.734102</v>
      </c>
      <c r="D60" s="0" t="n">
        <v>93447612.8318058</v>
      </c>
      <c r="E60" s="0" t="n">
        <v>98634214.4141752</v>
      </c>
      <c r="F60" s="0" t="n">
        <v>0</v>
      </c>
      <c r="G60" s="0" t="n">
        <v>598290.394607189</v>
      </c>
      <c r="H60" s="0" t="n">
        <v>365197.810861854</v>
      </c>
      <c r="I60" s="0" t="n">
        <v>121889.015460384</v>
      </c>
    </row>
    <row r="61" customFormat="false" ht="12.8" hidden="false" customHeight="false" outlineLevel="0" collapsed="false">
      <c r="A61" s="0" t="n">
        <v>108</v>
      </c>
      <c r="B61" s="0" t="n">
        <v>32854556.4082581</v>
      </c>
      <c r="C61" s="0" t="n">
        <v>31747376.2347845</v>
      </c>
      <c r="D61" s="0" t="n">
        <v>107930583.310761</v>
      </c>
      <c r="E61" s="0" t="n">
        <v>99199375.8644128</v>
      </c>
      <c r="F61" s="0" t="n">
        <v>16533229.3107355</v>
      </c>
      <c r="G61" s="0" t="n">
        <v>645925.243284965</v>
      </c>
      <c r="H61" s="0" t="n">
        <v>374896.792008294</v>
      </c>
      <c r="I61" s="0" t="n">
        <v>123368.76882902</v>
      </c>
    </row>
    <row r="62" customFormat="false" ht="12.8" hidden="false" customHeight="false" outlineLevel="0" collapsed="false">
      <c r="A62" s="0" t="n">
        <v>109</v>
      </c>
      <c r="B62" s="0" t="n">
        <v>28937109.6617806</v>
      </c>
      <c r="C62" s="0" t="n">
        <v>27816517.8717843</v>
      </c>
      <c r="D62" s="0" t="n">
        <v>95154295.2247278</v>
      </c>
      <c r="E62" s="0" t="n">
        <v>100273489.908663</v>
      </c>
      <c r="F62" s="0" t="n">
        <v>0</v>
      </c>
      <c r="G62" s="0" t="n">
        <v>665435.726393378</v>
      </c>
      <c r="H62" s="0" t="n">
        <v>367248.517253424</v>
      </c>
      <c r="I62" s="0" t="n">
        <v>125582.20907068</v>
      </c>
    </row>
    <row r="63" customFormat="false" ht="12.8" hidden="false" customHeight="false" outlineLevel="0" collapsed="false">
      <c r="A63" s="0" t="n">
        <v>110</v>
      </c>
      <c r="B63" s="0" t="n">
        <v>33794988.6510261</v>
      </c>
      <c r="C63" s="0" t="n">
        <v>32685202.553859</v>
      </c>
      <c r="D63" s="0" t="n">
        <v>111162062.606322</v>
      </c>
      <c r="E63" s="0" t="n">
        <v>102071424.014037</v>
      </c>
      <c r="F63" s="0" t="n">
        <v>17011904.0023394</v>
      </c>
      <c r="G63" s="0" t="n">
        <v>651739.097955365</v>
      </c>
      <c r="H63" s="0" t="n">
        <v>372247.180494726</v>
      </c>
      <c r="I63" s="0" t="n">
        <v>122571.169595746</v>
      </c>
    </row>
    <row r="64" customFormat="false" ht="12.8" hidden="false" customHeight="false" outlineLevel="0" collapsed="false">
      <c r="A64" s="0" t="n">
        <v>111</v>
      </c>
      <c r="B64" s="0" t="n">
        <v>29666265.0784046</v>
      </c>
      <c r="C64" s="0" t="n">
        <v>28567863.3109647</v>
      </c>
      <c r="D64" s="0" t="n">
        <v>97818598.5403041</v>
      </c>
      <c r="E64" s="0" t="n">
        <v>103057382.544134</v>
      </c>
      <c r="F64" s="0" t="n">
        <v>0</v>
      </c>
      <c r="G64" s="0" t="n">
        <v>658346.698622133</v>
      </c>
      <c r="H64" s="0" t="n">
        <v>357643.556224263</v>
      </c>
      <c r="I64" s="0" t="n">
        <v>117730.732276519</v>
      </c>
    </row>
    <row r="65" customFormat="false" ht="12.8" hidden="false" customHeight="false" outlineLevel="0" collapsed="false">
      <c r="A65" s="0" t="n">
        <v>112</v>
      </c>
      <c r="B65" s="0" t="n">
        <v>34267871.0363274</v>
      </c>
      <c r="C65" s="0" t="n">
        <v>33177973.7981594</v>
      </c>
      <c r="D65" s="0" t="n">
        <v>112876847.388781</v>
      </c>
      <c r="E65" s="0" t="n">
        <v>103669316.128752</v>
      </c>
      <c r="F65" s="0" t="n">
        <v>17278219.3547921</v>
      </c>
      <c r="G65" s="0" t="n">
        <v>649265.346817043</v>
      </c>
      <c r="H65" s="0" t="n">
        <v>357905.887040664</v>
      </c>
      <c r="I65" s="0" t="n">
        <v>118180.006157614</v>
      </c>
    </row>
    <row r="66" customFormat="false" ht="12.8" hidden="false" customHeight="false" outlineLevel="0" collapsed="false">
      <c r="A66" s="0" t="n">
        <v>113</v>
      </c>
      <c r="B66" s="0" t="n">
        <v>30002813.987209</v>
      </c>
      <c r="C66" s="0" t="n">
        <v>28921023.5495091</v>
      </c>
      <c r="D66" s="0" t="n">
        <v>99013261.7849904</v>
      </c>
      <c r="E66" s="0" t="n">
        <v>104290296.731307</v>
      </c>
      <c r="F66" s="0" t="n">
        <v>0</v>
      </c>
      <c r="G66" s="0" t="n">
        <v>630259.237088816</v>
      </c>
      <c r="H66" s="0" t="n">
        <v>365342.475745705</v>
      </c>
      <c r="I66" s="0" t="n">
        <v>123126.749807753</v>
      </c>
    </row>
    <row r="67" customFormat="false" ht="12.8" hidden="false" customHeight="false" outlineLevel="0" collapsed="false">
      <c r="A67" s="0" t="n">
        <v>114</v>
      </c>
      <c r="B67" s="0" t="n">
        <v>34724605.3344831</v>
      </c>
      <c r="C67" s="0" t="n">
        <v>33613732.0052744</v>
      </c>
      <c r="D67" s="0" t="n">
        <v>114409998.435729</v>
      </c>
      <c r="E67" s="0" t="n">
        <v>104974498.668546</v>
      </c>
      <c r="F67" s="0" t="n">
        <v>17495749.778091</v>
      </c>
      <c r="G67" s="0" t="n">
        <v>643107.215744916</v>
      </c>
      <c r="H67" s="0" t="n">
        <v>380160.022283703</v>
      </c>
      <c r="I67" s="0" t="n">
        <v>125151.558828683</v>
      </c>
    </row>
    <row r="68" customFormat="false" ht="12.8" hidden="false" customHeight="false" outlineLevel="0" collapsed="false">
      <c r="A68" s="0" t="n">
        <v>115</v>
      </c>
      <c r="B68" s="0" t="n">
        <v>30409330.3765706</v>
      </c>
      <c r="C68" s="0" t="n">
        <v>29295011.7251185</v>
      </c>
      <c r="D68" s="0" t="n">
        <v>100370475.044951</v>
      </c>
      <c r="E68" s="0" t="n">
        <v>105584552.475891</v>
      </c>
      <c r="F68" s="0" t="n">
        <v>0</v>
      </c>
      <c r="G68" s="0" t="n">
        <v>650021.641185492</v>
      </c>
      <c r="H68" s="0" t="n">
        <v>377130.994867922</v>
      </c>
      <c r="I68" s="0" t="n">
        <v>124522.879140972</v>
      </c>
    </row>
    <row r="69" customFormat="false" ht="12.8" hidden="false" customHeight="false" outlineLevel="0" collapsed="false">
      <c r="A69" s="0" t="n">
        <v>116</v>
      </c>
      <c r="B69" s="0" t="n">
        <v>35571529.1926462</v>
      </c>
      <c r="C69" s="0" t="n">
        <v>34407894.7033944</v>
      </c>
      <c r="D69" s="0" t="n">
        <v>117174286.720904</v>
      </c>
      <c r="E69" s="0" t="n">
        <v>107402934.86674</v>
      </c>
      <c r="F69" s="0" t="n">
        <v>17900489.1444567</v>
      </c>
      <c r="G69" s="0" t="n">
        <v>691076.993420694</v>
      </c>
      <c r="H69" s="0" t="n">
        <v>384389.258166019</v>
      </c>
      <c r="I69" s="0" t="n">
        <v>125954.625235729</v>
      </c>
    </row>
    <row r="70" customFormat="false" ht="12.8" hidden="false" customHeight="false" outlineLevel="0" collapsed="false">
      <c r="A70" s="0" t="n">
        <v>117</v>
      </c>
      <c r="B70" s="0" t="n">
        <v>31205256.0342172</v>
      </c>
      <c r="C70" s="0" t="n">
        <v>29997115.328972</v>
      </c>
      <c r="D70" s="0" t="n">
        <v>102817623.117016</v>
      </c>
      <c r="E70" s="0" t="n">
        <v>108034612.67513</v>
      </c>
      <c r="F70" s="0" t="n">
        <v>0</v>
      </c>
      <c r="G70" s="0" t="n">
        <v>731158.209442547</v>
      </c>
      <c r="H70" s="0" t="n">
        <v>388430.284547197</v>
      </c>
      <c r="I70" s="0" t="n">
        <v>126503.158936365</v>
      </c>
    </row>
    <row r="71" customFormat="false" ht="12.8" hidden="false" customHeight="false" outlineLevel="0" collapsed="false">
      <c r="A71" s="0" t="n">
        <v>118</v>
      </c>
      <c r="B71" s="0" t="n">
        <v>36028625.4957277</v>
      </c>
      <c r="C71" s="0" t="n">
        <v>34816856.9484153</v>
      </c>
      <c r="D71" s="0" t="n">
        <v>118582452.310017</v>
      </c>
      <c r="E71" s="0" t="n">
        <v>108600445.737818</v>
      </c>
      <c r="F71" s="0" t="n">
        <v>18100074.2896363</v>
      </c>
      <c r="G71" s="0" t="n">
        <v>720687.50822718</v>
      </c>
      <c r="H71" s="0" t="n">
        <v>399323.974570231</v>
      </c>
      <c r="I71" s="0" t="n">
        <v>131081.520735694</v>
      </c>
    </row>
    <row r="72" customFormat="false" ht="12.8" hidden="false" customHeight="false" outlineLevel="0" collapsed="false">
      <c r="A72" s="0" t="n">
        <v>119</v>
      </c>
      <c r="B72" s="0" t="n">
        <v>31713277.7621233</v>
      </c>
      <c r="C72" s="0" t="n">
        <v>30496554.4178877</v>
      </c>
      <c r="D72" s="0" t="n">
        <v>104546438.469638</v>
      </c>
      <c r="E72" s="0" t="n">
        <v>109780433.126203</v>
      </c>
      <c r="F72" s="0" t="n">
        <v>0</v>
      </c>
      <c r="G72" s="0" t="n">
        <v>751062.001780993</v>
      </c>
      <c r="H72" s="0" t="n">
        <v>378439.649087692</v>
      </c>
      <c r="I72" s="0" t="n">
        <v>124602.419095491</v>
      </c>
    </row>
    <row r="73" customFormat="false" ht="12.8" hidden="false" customHeight="false" outlineLevel="0" collapsed="false">
      <c r="A73" s="0" t="n">
        <v>120</v>
      </c>
      <c r="B73" s="0" t="n">
        <v>36624115.4425004</v>
      </c>
      <c r="C73" s="0" t="n">
        <v>35420997.001573</v>
      </c>
      <c r="D73" s="0" t="n">
        <v>120630562.969177</v>
      </c>
      <c r="E73" s="0" t="n">
        <v>110485839.615577</v>
      </c>
      <c r="F73" s="0" t="n">
        <v>18414306.6025961</v>
      </c>
      <c r="G73" s="0" t="n">
        <v>722743.153950936</v>
      </c>
      <c r="H73" s="0" t="n">
        <v>391382.777949807</v>
      </c>
      <c r="I73" s="0" t="n">
        <v>127132.155752469</v>
      </c>
    </row>
    <row r="74" customFormat="false" ht="12.8" hidden="false" customHeight="false" outlineLevel="0" collapsed="false">
      <c r="A74" s="0" t="n">
        <v>121</v>
      </c>
      <c r="B74" s="0" t="n">
        <v>32147103.0159102</v>
      </c>
      <c r="C74" s="0" t="n">
        <v>30935324.1151292</v>
      </c>
      <c r="D74" s="0" t="n">
        <v>106052335.544671</v>
      </c>
      <c r="E74" s="0" t="n">
        <v>111332225.683701</v>
      </c>
      <c r="F74" s="0" t="n">
        <v>0</v>
      </c>
      <c r="G74" s="0" t="n">
        <v>745865.679671093</v>
      </c>
      <c r="H74" s="0" t="n">
        <v>378660.49161282</v>
      </c>
      <c r="I74" s="0" t="n">
        <v>124646.756424452</v>
      </c>
    </row>
    <row r="75" customFormat="false" ht="12.8" hidden="false" customHeight="false" outlineLevel="0" collapsed="false">
      <c r="A75" s="0" t="n">
        <v>122</v>
      </c>
      <c r="B75" s="0" t="n">
        <v>37194914.5132148</v>
      </c>
      <c r="C75" s="0" t="n">
        <v>35989181.973655</v>
      </c>
      <c r="D75" s="0" t="n">
        <v>122601526.790634</v>
      </c>
      <c r="E75" s="0" t="n">
        <v>112215450.128736</v>
      </c>
      <c r="F75" s="0" t="n">
        <v>18702575.0214559</v>
      </c>
      <c r="G75" s="0" t="n">
        <v>743393.240683927</v>
      </c>
      <c r="H75" s="0" t="n">
        <v>377449.797644308</v>
      </c>
      <c r="I75" s="0" t="n">
        <v>121270.716045049</v>
      </c>
    </row>
    <row r="76" customFormat="false" ht="12.8" hidden="false" customHeight="false" outlineLevel="0" collapsed="false">
      <c r="A76" s="0" t="n">
        <v>123</v>
      </c>
      <c r="B76" s="0" t="n">
        <v>32523289.68445</v>
      </c>
      <c r="C76" s="0" t="n">
        <v>31367316.1199969</v>
      </c>
      <c r="D76" s="0" t="n">
        <v>107610052.926196</v>
      </c>
      <c r="E76" s="0" t="n">
        <v>112866375.615796</v>
      </c>
      <c r="F76" s="0" t="n">
        <v>0</v>
      </c>
      <c r="G76" s="0" t="n">
        <v>681933.186598696</v>
      </c>
      <c r="H76" s="0" t="n">
        <v>385824.857101878</v>
      </c>
      <c r="I76" s="0" t="n">
        <v>126022.172503606</v>
      </c>
    </row>
    <row r="77" customFormat="false" ht="12.8" hidden="false" customHeight="false" outlineLevel="0" collapsed="false">
      <c r="A77" s="0" t="n">
        <v>124</v>
      </c>
      <c r="B77" s="0" t="n">
        <v>37735840.7695333</v>
      </c>
      <c r="C77" s="0" t="n">
        <v>36583675.3467581</v>
      </c>
      <c r="D77" s="0" t="n">
        <v>124723507.555409</v>
      </c>
      <c r="E77" s="0" t="n">
        <v>114022040.65236</v>
      </c>
      <c r="F77" s="0" t="n">
        <v>19003673.4420599</v>
      </c>
      <c r="G77" s="0" t="n">
        <v>660170.518863674</v>
      </c>
      <c r="H77" s="0" t="n">
        <v>402411.631684166</v>
      </c>
      <c r="I77" s="0" t="n">
        <v>127976.103181962</v>
      </c>
    </row>
    <row r="78" customFormat="false" ht="12.8" hidden="false" customHeight="false" outlineLevel="0" collapsed="false">
      <c r="A78" s="0" t="n">
        <v>125</v>
      </c>
      <c r="B78" s="0" t="n">
        <v>33164745.4579927</v>
      </c>
      <c r="C78" s="0" t="n">
        <v>31975588.2789267</v>
      </c>
      <c r="D78" s="0" t="n">
        <v>109772008.809828</v>
      </c>
      <c r="E78" s="0" t="n">
        <v>114971572.102016</v>
      </c>
      <c r="F78" s="0" t="n">
        <v>0</v>
      </c>
      <c r="G78" s="0" t="n">
        <v>701780.376965404</v>
      </c>
      <c r="H78" s="0" t="n">
        <v>397959.626334728</v>
      </c>
      <c r="I78" s="0" t="n">
        <v>127738.822522593</v>
      </c>
    </row>
    <row r="79" customFormat="false" ht="12.8" hidden="false" customHeight="false" outlineLevel="0" collapsed="false">
      <c r="A79" s="0" t="n">
        <v>126</v>
      </c>
      <c r="B79" s="0" t="n">
        <v>38285268.0207335</v>
      </c>
      <c r="C79" s="0" t="n">
        <v>37072107.1528438</v>
      </c>
      <c r="D79" s="0" t="n">
        <v>126478933.88778</v>
      </c>
      <c r="E79" s="0" t="n">
        <v>115547789.405467</v>
      </c>
      <c r="F79" s="0" t="n">
        <v>19257964.9009111</v>
      </c>
      <c r="G79" s="0" t="n">
        <v>724989.688887459</v>
      </c>
      <c r="H79" s="0" t="n">
        <v>399013.062030296</v>
      </c>
      <c r="I79" s="0" t="n">
        <v>127368.738531361</v>
      </c>
    </row>
    <row r="80" customFormat="false" ht="12.8" hidden="false" customHeight="false" outlineLevel="0" collapsed="false">
      <c r="A80" s="0" t="n">
        <v>127</v>
      </c>
      <c r="B80" s="0" t="n">
        <v>33673936.3189581</v>
      </c>
      <c r="C80" s="0" t="n">
        <v>32478025.8283989</v>
      </c>
      <c r="D80" s="0" t="n">
        <v>111539329.700331</v>
      </c>
      <c r="E80" s="0" t="n">
        <v>116829655.34517</v>
      </c>
      <c r="F80" s="0" t="n">
        <v>0</v>
      </c>
      <c r="G80" s="0" t="n">
        <v>723898.268856222</v>
      </c>
      <c r="H80" s="0" t="n">
        <v>385837.397025902</v>
      </c>
      <c r="I80" s="0" t="n">
        <v>123106.892395811</v>
      </c>
    </row>
    <row r="81" customFormat="false" ht="12.8" hidden="false" customHeight="false" outlineLevel="0" collapsed="false">
      <c r="A81" s="0" t="n">
        <v>128</v>
      </c>
      <c r="B81" s="0" t="n">
        <v>38991327.7835252</v>
      </c>
      <c r="C81" s="0" t="n">
        <v>37866499.644337</v>
      </c>
      <c r="D81" s="0" t="n">
        <v>129190603.575065</v>
      </c>
      <c r="E81" s="0" t="n">
        <v>117982515.60342</v>
      </c>
      <c r="F81" s="0" t="n">
        <v>19663752.6005699</v>
      </c>
      <c r="G81" s="0" t="n">
        <v>639254.887255391</v>
      </c>
      <c r="H81" s="0" t="n">
        <v>399168.508667354</v>
      </c>
      <c r="I81" s="0" t="n">
        <v>123435.347522084</v>
      </c>
    </row>
    <row r="82" customFormat="false" ht="12.8" hidden="false" customHeight="false" outlineLevel="0" collapsed="false">
      <c r="A82" s="0" t="n">
        <v>129</v>
      </c>
      <c r="B82" s="0" t="n">
        <v>34201926.1009131</v>
      </c>
      <c r="C82" s="0" t="n">
        <v>33060992.8632911</v>
      </c>
      <c r="D82" s="0" t="n">
        <v>113596792.890784</v>
      </c>
      <c r="E82" s="0" t="n">
        <v>118799209.242074</v>
      </c>
      <c r="F82" s="0" t="n">
        <v>0</v>
      </c>
      <c r="G82" s="0" t="n">
        <v>659236.454331781</v>
      </c>
      <c r="H82" s="0" t="n">
        <v>395513.322892227</v>
      </c>
      <c r="I82" s="0" t="n">
        <v>123119.229140021</v>
      </c>
    </row>
    <row r="83" customFormat="false" ht="12.8" hidden="false" customHeight="false" outlineLevel="0" collapsed="false">
      <c r="A83" s="0" t="n">
        <v>130</v>
      </c>
      <c r="B83" s="0" t="n">
        <v>39443355.2084689</v>
      </c>
      <c r="C83" s="0" t="n">
        <v>38236817.4951332</v>
      </c>
      <c r="D83" s="0" t="n">
        <v>130481385.07541</v>
      </c>
      <c r="E83" s="0" t="n">
        <v>119114315.06256</v>
      </c>
      <c r="F83" s="0" t="n">
        <v>19852385.8437599</v>
      </c>
      <c r="G83" s="0" t="n">
        <v>692925.169214826</v>
      </c>
      <c r="H83" s="0" t="n">
        <v>420379.452316088</v>
      </c>
      <c r="I83" s="0" t="n">
        <v>133190.131149674</v>
      </c>
    </row>
    <row r="84" customFormat="false" ht="12.8" hidden="false" customHeight="false" outlineLevel="0" collapsed="false">
      <c r="A84" s="0" t="n">
        <v>131</v>
      </c>
      <c r="B84" s="0" t="n">
        <v>34710974.0187404</v>
      </c>
      <c r="C84" s="0" t="n">
        <v>33521999.8537272</v>
      </c>
      <c r="D84" s="0" t="n">
        <v>115137003.658262</v>
      </c>
      <c r="E84" s="0" t="n">
        <v>120464082.761054</v>
      </c>
      <c r="F84" s="0" t="n">
        <v>0</v>
      </c>
      <c r="G84" s="0" t="n">
        <v>701820.230828181</v>
      </c>
      <c r="H84" s="0" t="n">
        <v>397629.97980264</v>
      </c>
      <c r="I84" s="0" t="n">
        <v>127891.363403425</v>
      </c>
    </row>
    <row r="85" customFormat="false" ht="12.8" hidden="false" customHeight="false" outlineLevel="0" collapsed="false">
      <c r="A85" s="0" t="n">
        <v>132</v>
      </c>
      <c r="B85" s="0" t="n">
        <v>40385233.9289039</v>
      </c>
      <c r="C85" s="0" t="n">
        <v>39214372.6355511</v>
      </c>
      <c r="D85" s="0" t="n">
        <v>133842616.352456</v>
      </c>
      <c r="E85" s="0" t="n">
        <v>122138846.068816</v>
      </c>
      <c r="F85" s="0" t="n">
        <v>20356474.3448027</v>
      </c>
      <c r="G85" s="0" t="n">
        <v>681840.064854694</v>
      </c>
      <c r="H85" s="0" t="n">
        <v>401379.707209268</v>
      </c>
      <c r="I85" s="0" t="n">
        <v>125202.173269847</v>
      </c>
    </row>
    <row r="86" customFormat="false" ht="12.8" hidden="false" customHeight="false" outlineLevel="0" collapsed="false">
      <c r="A86" s="0" t="n">
        <v>133</v>
      </c>
      <c r="B86" s="0" t="n">
        <v>35420897.1790696</v>
      </c>
      <c r="C86" s="0" t="n">
        <v>34241171.03829</v>
      </c>
      <c r="D86" s="0" t="n">
        <v>117689088.759575</v>
      </c>
      <c r="E86" s="0" t="n">
        <v>123044413.046293</v>
      </c>
      <c r="F86" s="0" t="n">
        <v>0</v>
      </c>
      <c r="G86" s="0" t="n">
        <v>688564.468755615</v>
      </c>
      <c r="H86" s="0" t="n">
        <v>402934.599512409</v>
      </c>
      <c r="I86" s="0" t="n">
        <v>126038.67501653</v>
      </c>
    </row>
    <row r="87" customFormat="false" ht="12.8" hidden="false" customHeight="false" outlineLevel="0" collapsed="false">
      <c r="A87" s="0" t="n">
        <v>134</v>
      </c>
      <c r="B87" s="0" t="n">
        <v>40919896.9976187</v>
      </c>
      <c r="C87" s="0" t="n">
        <v>39776177.0094625</v>
      </c>
      <c r="D87" s="0" t="n">
        <v>135815496.815935</v>
      </c>
      <c r="E87" s="0" t="n">
        <v>123867870.875727</v>
      </c>
      <c r="F87" s="0" t="n">
        <v>20644645.1459545</v>
      </c>
      <c r="G87" s="0" t="n">
        <v>645193.020883575</v>
      </c>
      <c r="H87" s="0" t="n">
        <v>410286.288064488</v>
      </c>
      <c r="I87" s="0" t="n">
        <v>126058.113154456</v>
      </c>
    </row>
    <row r="88" customFormat="false" ht="12.8" hidden="false" customHeight="false" outlineLevel="0" collapsed="false">
      <c r="A88" s="0" t="n">
        <v>135</v>
      </c>
      <c r="B88" s="0" t="n">
        <v>35741003.6121589</v>
      </c>
      <c r="C88" s="0" t="n">
        <v>34603129.0444222</v>
      </c>
      <c r="D88" s="0" t="n">
        <v>118966889.873646</v>
      </c>
      <c r="E88" s="0" t="n">
        <v>124230399.030168</v>
      </c>
      <c r="F88" s="0" t="n">
        <v>0</v>
      </c>
      <c r="G88" s="0" t="n">
        <v>632999.402589954</v>
      </c>
      <c r="H88" s="0" t="n">
        <v>415488.593748435</v>
      </c>
      <c r="I88" s="0" t="n">
        <v>127695.101997535</v>
      </c>
    </row>
    <row r="89" customFormat="false" ht="12.8" hidden="false" customHeight="false" outlineLevel="0" collapsed="false">
      <c r="A89" s="0" t="n">
        <v>136</v>
      </c>
      <c r="B89" s="0" t="n">
        <v>41214742.0796261</v>
      </c>
      <c r="C89" s="0" t="n">
        <v>40115142.9187706</v>
      </c>
      <c r="D89" s="0" t="n">
        <v>137027464.128496</v>
      </c>
      <c r="E89" s="0" t="n">
        <v>124944585.657231</v>
      </c>
      <c r="F89" s="0" t="n">
        <v>20824097.6095385</v>
      </c>
      <c r="G89" s="0" t="n">
        <v>604426.2947439</v>
      </c>
      <c r="H89" s="0" t="n">
        <v>407857.839128903</v>
      </c>
      <c r="I89" s="0" t="n">
        <v>124735.752832437</v>
      </c>
    </row>
    <row r="90" customFormat="false" ht="12.8" hidden="false" customHeight="false" outlineLevel="0" collapsed="false">
      <c r="A90" s="0" t="n">
        <v>137</v>
      </c>
      <c r="B90" s="0" t="n">
        <v>36037860.150175</v>
      </c>
      <c r="C90" s="0" t="n">
        <v>34930912.7145141</v>
      </c>
      <c r="D90" s="0" t="n">
        <v>120113639.619602</v>
      </c>
      <c r="E90" s="0" t="n">
        <v>125501450.444394</v>
      </c>
      <c r="F90" s="0" t="n">
        <v>0</v>
      </c>
      <c r="G90" s="0" t="n">
        <v>600480.468944365</v>
      </c>
      <c r="H90" s="0" t="n">
        <v>416031.022457678</v>
      </c>
      <c r="I90" s="0" t="n">
        <v>129194.206084088</v>
      </c>
    </row>
    <row r="91" customFormat="false" ht="12.8" hidden="false" customHeight="false" outlineLevel="0" collapsed="false">
      <c r="A91" s="0" t="n">
        <v>138</v>
      </c>
      <c r="B91" s="0" t="n">
        <v>41856111.8631313</v>
      </c>
      <c r="C91" s="0" t="n">
        <v>40674466.3677444</v>
      </c>
      <c r="D91" s="0" t="n">
        <v>138896028.166737</v>
      </c>
      <c r="E91" s="0" t="n">
        <v>126644117.29436</v>
      </c>
      <c r="F91" s="0" t="n">
        <v>21107352.8823933</v>
      </c>
      <c r="G91" s="0" t="n">
        <v>684496.765666596</v>
      </c>
      <c r="H91" s="0" t="n">
        <v>409251.098209916</v>
      </c>
      <c r="I91" s="0" t="n">
        <v>125568.045014895</v>
      </c>
    </row>
    <row r="92" customFormat="false" ht="12.8" hidden="false" customHeight="false" outlineLevel="0" collapsed="false">
      <c r="A92" s="0" t="n">
        <v>139</v>
      </c>
      <c r="B92" s="0" t="n">
        <v>36803531.4144406</v>
      </c>
      <c r="C92" s="0" t="n">
        <v>35566895.5308748</v>
      </c>
      <c r="D92" s="0" t="n">
        <v>122287431.502725</v>
      </c>
      <c r="E92" s="0" t="n">
        <v>127775692.156189</v>
      </c>
      <c r="F92" s="0" t="n">
        <v>0</v>
      </c>
      <c r="G92" s="0" t="n">
        <v>739222.552301733</v>
      </c>
      <c r="H92" s="0" t="n">
        <v>408779.545213564</v>
      </c>
      <c r="I92" s="0" t="n">
        <v>126619.694357939</v>
      </c>
    </row>
    <row r="93" customFormat="false" ht="12.8" hidden="false" customHeight="false" outlineLevel="0" collapsed="false">
      <c r="A93" s="0" t="n">
        <v>140</v>
      </c>
      <c r="B93" s="0" t="n">
        <v>42646910.1309738</v>
      </c>
      <c r="C93" s="0" t="n">
        <v>41436649.6491242</v>
      </c>
      <c r="D93" s="0" t="n">
        <v>141527142.149166</v>
      </c>
      <c r="E93" s="0" t="n">
        <v>128995395.08946</v>
      </c>
      <c r="F93" s="0" t="n">
        <v>21499232.51491</v>
      </c>
      <c r="G93" s="0" t="n">
        <v>702783.59207323</v>
      </c>
      <c r="H93" s="0" t="n">
        <v>417340.338838515</v>
      </c>
      <c r="I93" s="0" t="n">
        <v>128766.501339793</v>
      </c>
    </row>
    <row r="94" customFormat="false" ht="12.8" hidden="false" customHeight="false" outlineLevel="0" collapsed="false">
      <c r="A94" s="0" t="n">
        <v>141</v>
      </c>
      <c r="B94" s="0" t="n">
        <v>37492733.7538827</v>
      </c>
      <c r="C94" s="0" t="n">
        <v>36261845.4759118</v>
      </c>
      <c r="D94" s="0" t="n">
        <v>124713464.007025</v>
      </c>
      <c r="E94" s="0" t="n">
        <v>130225570.698028</v>
      </c>
      <c r="F94" s="0" t="n">
        <v>0</v>
      </c>
      <c r="G94" s="0" t="n">
        <v>730811.982339611</v>
      </c>
      <c r="H94" s="0" t="n">
        <v>412005.762611378</v>
      </c>
      <c r="I94" s="0" t="n">
        <v>125815.047171199</v>
      </c>
    </row>
    <row r="95" customFormat="false" ht="12.8" hidden="false" customHeight="false" outlineLevel="0" collapsed="false">
      <c r="A95" s="0" t="n">
        <v>142</v>
      </c>
      <c r="B95" s="0" t="n">
        <v>43374310.6289749</v>
      </c>
      <c r="C95" s="0" t="n">
        <v>42132560.8852297</v>
      </c>
      <c r="D95" s="0" t="n">
        <v>143977756.87092</v>
      </c>
      <c r="E95" s="0" t="n">
        <v>131095899.914112</v>
      </c>
      <c r="F95" s="0" t="n">
        <v>21849316.6523519</v>
      </c>
      <c r="G95" s="0" t="n">
        <v>734993.415840397</v>
      </c>
      <c r="H95" s="0" t="n">
        <v>417559.55116464</v>
      </c>
      <c r="I95" s="0" t="n">
        <v>127423.96677164</v>
      </c>
    </row>
    <row r="96" customFormat="false" ht="12.8" hidden="false" customHeight="false" outlineLevel="0" collapsed="false">
      <c r="A96" s="0" t="n">
        <v>143</v>
      </c>
      <c r="B96" s="0" t="n">
        <v>38083778.3319925</v>
      </c>
      <c r="C96" s="0" t="n">
        <v>36883216.248934</v>
      </c>
      <c r="D96" s="0" t="n">
        <v>126871626.836983</v>
      </c>
      <c r="E96" s="0" t="n">
        <v>132349211.393505</v>
      </c>
      <c r="F96" s="0" t="n">
        <v>0</v>
      </c>
      <c r="G96" s="0" t="n">
        <v>690842.835756733</v>
      </c>
      <c r="H96" s="0" t="n">
        <v>418674.962175256</v>
      </c>
      <c r="I96" s="0" t="n">
        <v>130063.264466459</v>
      </c>
    </row>
    <row r="97" customFormat="false" ht="12.8" hidden="false" customHeight="false" outlineLevel="0" collapsed="false">
      <c r="A97" s="0" t="n">
        <v>144</v>
      </c>
      <c r="B97" s="0" t="n">
        <v>44150230.295603</v>
      </c>
      <c r="C97" s="0" t="n">
        <v>42895422.2057317</v>
      </c>
      <c r="D97" s="0" t="n">
        <v>146583109.978621</v>
      </c>
      <c r="E97" s="0" t="n">
        <v>133435927.788982</v>
      </c>
      <c r="F97" s="0" t="n">
        <v>22239321.2981637</v>
      </c>
      <c r="G97" s="0" t="n">
        <v>734293.801368588</v>
      </c>
      <c r="H97" s="0" t="n">
        <v>429324.365998339</v>
      </c>
      <c r="I97" s="0" t="n">
        <v>130271.317863496</v>
      </c>
    </row>
    <row r="98" customFormat="false" ht="12.8" hidden="false" customHeight="false" outlineLevel="0" collapsed="false">
      <c r="A98" s="0" t="n">
        <v>145</v>
      </c>
      <c r="B98" s="0" t="n">
        <v>38672369.6046983</v>
      </c>
      <c r="C98" s="0" t="n">
        <v>37428350.4276411</v>
      </c>
      <c r="D98" s="0" t="n">
        <v>128802865.542966</v>
      </c>
      <c r="E98" s="0" t="n">
        <v>134310549.205735</v>
      </c>
      <c r="F98" s="0" t="n">
        <v>0</v>
      </c>
      <c r="G98" s="0" t="n">
        <v>715266.97476939</v>
      </c>
      <c r="H98" s="0" t="n">
        <v>434112.192891499</v>
      </c>
      <c r="I98" s="0" t="n">
        <v>135200.013423285</v>
      </c>
    </row>
    <row r="99" customFormat="false" ht="12.8" hidden="false" customHeight="false" outlineLevel="0" collapsed="false">
      <c r="A99" s="0" t="n">
        <v>146</v>
      </c>
      <c r="B99" s="0" t="n">
        <v>44663101.6438716</v>
      </c>
      <c r="C99" s="0" t="n">
        <v>43361630.3554161</v>
      </c>
      <c r="D99" s="0" t="n">
        <v>148203348.975954</v>
      </c>
      <c r="E99" s="0" t="n">
        <v>134841128.140441</v>
      </c>
      <c r="F99" s="0" t="n">
        <v>22473521.3567402</v>
      </c>
      <c r="G99" s="0" t="n">
        <v>772289.983531594</v>
      </c>
      <c r="H99" s="0" t="n">
        <v>436488.239174857</v>
      </c>
      <c r="I99" s="0" t="n">
        <v>132418.665355879</v>
      </c>
    </row>
    <row r="100" customFormat="false" ht="12.8" hidden="false" customHeight="false" outlineLevel="0" collapsed="false">
      <c r="A100" s="0" t="n">
        <v>147</v>
      </c>
      <c r="B100" s="0" t="n">
        <v>39241816.6611009</v>
      </c>
      <c r="C100" s="0" t="n">
        <v>37990893.4592941</v>
      </c>
      <c r="D100" s="0" t="n">
        <v>130748424.142066</v>
      </c>
      <c r="E100" s="0" t="n">
        <v>136264349.020026</v>
      </c>
      <c r="F100" s="0" t="n">
        <v>0</v>
      </c>
      <c r="G100" s="0" t="n">
        <v>745750.209611984</v>
      </c>
      <c r="H100" s="0" t="n">
        <v>415889.942780494</v>
      </c>
      <c r="I100" s="0" t="n">
        <v>127547.213449088</v>
      </c>
    </row>
    <row r="101" customFormat="false" ht="12.8" hidden="false" customHeight="false" outlineLevel="0" collapsed="false">
      <c r="A101" s="0" t="n">
        <v>148</v>
      </c>
      <c r="B101" s="0" t="n">
        <v>45457218.7057522</v>
      </c>
      <c r="C101" s="0" t="n">
        <v>44131893.984795</v>
      </c>
      <c r="D101" s="0" t="n">
        <v>150890362.161974</v>
      </c>
      <c r="E101" s="0" t="n">
        <v>137163646.252194</v>
      </c>
      <c r="F101" s="0" t="n">
        <v>22860607.7086989</v>
      </c>
      <c r="G101" s="0" t="n">
        <v>811809.874645987</v>
      </c>
      <c r="H101" s="0" t="n">
        <v>423796.135292625</v>
      </c>
      <c r="I101" s="0" t="n">
        <v>128169.587169311</v>
      </c>
    </row>
    <row r="102" customFormat="false" ht="12.8" hidden="false" customHeight="false" outlineLevel="0" collapsed="false">
      <c r="A102" s="0" t="n">
        <v>149</v>
      </c>
      <c r="B102" s="0" t="n">
        <v>39857788.824156</v>
      </c>
      <c r="C102" s="0" t="n">
        <v>38562152.2186522</v>
      </c>
      <c r="D102" s="0" t="n">
        <v>132784498.371298</v>
      </c>
      <c r="E102" s="0" t="n">
        <v>138244028.569307</v>
      </c>
      <c r="F102" s="0" t="n">
        <v>0</v>
      </c>
      <c r="G102" s="0" t="n">
        <v>769113.591436342</v>
      </c>
      <c r="H102" s="0" t="n">
        <v>434869.598924544</v>
      </c>
      <c r="I102" s="0" t="n">
        <v>130933.450204168</v>
      </c>
    </row>
    <row r="103" customFormat="false" ht="12.8" hidden="false" customHeight="false" outlineLevel="0" collapsed="false">
      <c r="A103" s="0" t="n">
        <v>150</v>
      </c>
      <c r="B103" s="0" t="n">
        <v>46033490.879895</v>
      </c>
      <c r="C103" s="0" t="n">
        <v>44726390.5142467</v>
      </c>
      <c r="D103" s="0" t="n">
        <v>152982510.084036</v>
      </c>
      <c r="E103" s="0" t="n">
        <v>138972152.697209</v>
      </c>
      <c r="F103" s="0" t="n">
        <v>23162025.4495348</v>
      </c>
      <c r="G103" s="0" t="n">
        <v>777414.55046343</v>
      </c>
      <c r="H103" s="0" t="n">
        <v>437680.644049535</v>
      </c>
      <c r="I103" s="0" t="n">
        <v>131435.958764751</v>
      </c>
    </row>
    <row r="104" customFormat="false" ht="12.8" hidden="false" customHeight="false" outlineLevel="0" collapsed="false">
      <c r="A104" s="0" t="n">
        <v>151</v>
      </c>
      <c r="B104" s="0" t="n">
        <v>40190798.5664678</v>
      </c>
      <c r="C104" s="0" t="n">
        <v>38835977.486362</v>
      </c>
      <c r="D104" s="0" t="n">
        <v>133736994.555965</v>
      </c>
      <c r="E104" s="0" t="n">
        <v>139163165.400042</v>
      </c>
      <c r="F104" s="0" t="n">
        <v>0</v>
      </c>
      <c r="G104" s="0" t="n">
        <v>822225.290824509</v>
      </c>
      <c r="H104" s="0" t="n">
        <v>439572.710313662</v>
      </c>
      <c r="I104" s="0" t="n">
        <v>132890.112810831</v>
      </c>
    </row>
    <row r="105" customFormat="false" ht="12.8" hidden="false" customHeight="false" outlineLevel="0" collapsed="false">
      <c r="A105" s="0" t="n">
        <v>152</v>
      </c>
      <c r="B105" s="0" t="n">
        <v>46286525.4934267</v>
      </c>
      <c r="C105" s="0" t="n">
        <v>44947667.0996228</v>
      </c>
      <c r="D105" s="0" t="n">
        <v>153749774.509322</v>
      </c>
      <c r="E105" s="0" t="n">
        <v>139649327.510305</v>
      </c>
      <c r="F105" s="0" t="n">
        <v>23274887.9183841</v>
      </c>
      <c r="G105" s="0" t="n">
        <v>807834.625223728</v>
      </c>
      <c r="H105" s="0" t="n">
        <v>437782.46611549</v>
      </c>
      <c r="I105" s="0" t="n">
        <v>133201.860663707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E24" activeCellId="0" sqref="E24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85" zoomScaleNormal="85" zoomScalePageLayoutView="100" workbookViewId="0">
      <selection pane="topLeft" activeCell="BK9" activeCellId="0" sqref="BK9"/>
    </sheetView>
  </sheetViews>
  <sheetFormatPr defaultColWidth="9.26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-0.0471072258338914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0.0589970883973335</v>
      </c>
      <c r="BL9" s="51" t="n">
        <f aca="false">SUM(P34:P37)/AVERAGE(AG34:AG37)</f>
        <v>0.0181752616633442</v>
      </c>
      <c r="BM9" s="51" t="n">
        <f aca="false">SUM(D34:D37)/AVERAGE(AG34:AG37)</f>
        <v>0.0879290525678807</v>
      </c>
      <c r="BN9" s="51" t="n">
        <f aca="false">(SUM(H34:H37)+SUM(J34:J37))/AVERAGE(AG34:AG37)</f>
        <v>0.00135744681804489</v>
      </c>
      <c r="BO9" s="52" t="n">
        <f aca="false">AL9-BN9</f>
        <v>-0.0484646726519363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-0.0377925088097107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0.0571572487238252</v>
      </c>
      <c r="BL10" s="51" t="n">
        <f aca="false">SUM(P38:P41)/AVERAGE(AG38:AG41)</f>
        <v>0.0164588945260136</v>
      </c>
      <c r="BM10" s="51" t="n">
        <f aca="false">SUM(D38:D41)/AVERAGE(AG38:AG41)</f>
        <v>0.0784908630075224</v>
      </c>
      <c r="BN10" s="51" t="n">
        <f aca="false">(SUM(H38:H41)+SUM(J38:J41))/AVERAGE(AG38:AG41)</f>
        <v>0.00163359215137426</v>
      </c>
      <c r="BO10" s="52" t="n">
        <f aca="false">AL10-BN10</f>
        <v>-0.039426100961085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-0.0420924960332591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0.0580762249638603</v>
      </c>
      <c r="BL11" s="51" t="n">
        <f aca="false">SUM(P42:P45)/AVERAGE(AG42:AG45)</f>
        <v>0.0175359881039913</v>
      </c>
      <c r="BM11" s="51" t="n">
        <f aca="false">SUM(D42:D45)/AVERAGE(AG42:AG45)</f>
        <v>0.0826327328931281</v>
      </c>
      <c r="BN11" s="51" t="n">
        <f aca="false">(SUM(H42:H45)+SUM(J42:J45))/AVERAGE(AG42:AG45)</f>
        <v>0.00205243004391845</v>
      </c>
      <c r="BO11" s="52" t="n">
        <f aca="false">AL11-BN11</f>
        <v>-0.0441449260771776</v>
      </c>
      <c r="BP11" s="32" t="n">
        <f aca="false">BM11+BN11</f>
        <v>0.0846851629370466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-0.0450033730404472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0.0588048643163866</v>
      </c>
      <c r="BL12" s="51" t="n">
        <f aca="false">SUM(P46:P49)/AVERAGE(AG46:AG49)</f>
        <v>0.0182099610195295</v>
      </c>
      <c r="BM12" s="51" t="n">
        <f aca="false">SUM(D46:D49)/AVERAGE(AG46:AG49)</f>
        <v>0.0855982763373043</v>
      </c>
      <c r="BN12" s="51" t="n">
        <f aca="false">(SUM(H46:H49)+SUM(J46:J49))/AVERAGE(AG46:AG49)</f>
        <v>0.00243512007794154</v>
      </c>
      <c r="BO12" s="52" t="n">
        <f aca="false">AL12-BN12</f>
        <v>-0.0474384931183887</v>
      </c>
      <c r="BP12" s="32" t="n">
        <f aca="false">BM12+BN12</f>
        <v>0.0880333964152458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-0.047003659291796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0.0594146266771608</v>
      </c>
      <c r="BL13" s="32" t="n">
        <f aca="false">SUM(P50:P53)/AVERAGE(AG50:AG53)</f>
        <v>0.0186502429403195</v>
      </c>
      <c r="BM13" s="32" t="n">
        <f aca="false">SUM(D50:D53)/AVERAGE(AG50:AG53)</f>
        <v>0.0877680430286373</v>
      </c>
      <c r="BN13" s="32" t="n">
        <f aca="false">(SUM(H50:H53)+SUM(J50:J53))/AVERAGE(AG50:AG53)</f>
        <v>0.00286026364354225</v>
      </c>
      <c r="BO13" s="59" t="n">
        <f aca="false">AL13-BN13</f>
        <v>-0.0498639229353382</v>
      </c>
      <c r="BP13" s="32" t="n">
        <f aca="false">BM13+BN13</f>
        <v>0.0906283066721796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-0.0481772760138386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0.0596452583142465</v>
      </c>
      <c r="BL14" s="61" t="n">
        <f aca="false">SUM(P54:P57)/AVERAGE(AG54:AG57)</f>
        <v>0.0189304914407147</v>
      </c>
      <c r="BM14" s="61" t="n">
        <f aca="false">SUM(D54:D57)/AVERAGE(AG54:AG57)</f>
        <v>0.0888920428873704</v>
      </c>
      <c r="BN14" s="61" t="n">
        <f aca="false">(SUM(H54:H57)+SUM(J54:J57))/AVERAGE(AG54:AG57)</f>
        <v>0.00393278978712219</v>
      </c>
      <c r="BO14" s="63" t="n">
        <f aca="false">AL14-BN14</f>
        <v>-0.0521100658009608</v>
      </c>
      <c r="BP14" s="32" t="n">
        <f aca="false">BM14+BN14</f>
        <v>0.0928248326744926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-0.0485089700534842</v>
      </c>
      <c r="AM15" s="9" t="n">
        <v>13032040.9288315</v>
      </c>
      <c r="AN15" s="69" t="n">
        <f aca="false">AM15/AVERAGE(AG58:AG61)</f>
        <v>0.00221950750897602</v>
      </c>
      <c r="AO15" s="69" t="n">
        <f aca="false">'GDP evolution by scenario'!G57</f>
        <v>0.0285375003884611</v>
      </c>
      <c r="AP15" s="69"/>
      <c r="AQ15" s="9" t="n">
        <f aca="false">AQ14*(1+AO15)</f>
        <v>484510635.627724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369786360.68352</v>
      </c>
      <c r="AS15" s="70" t="n">
        <f aca="false">AQ15/AG61</f>
        <v>0.0815369006755038</v>
      </c>
      <c r="AT15" s="70" t="n">
        <f aca="false">AR15/AG61</f>
        <v>0.0622302825677804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0.0605036952160944</v>
      </c>
      <c r="BL15" s="40" t="n">
        <f aca="false">SUM(P58:P61)/AVERAGE(AG58:AG61)</f>
        <v>0.0189161037046134</v>
      </c>
      <c r="BM15" s="40" t="n">
        <f aca="false">SUM(D58:D61)/AVERAGE(AG58:AG61)</f>
        <v>0.0900965615649653</v>
      </c>
      <c r="BN15" s="40" t="n">
        <f aca="false">(SUM(H58:H61)+SUM(J58:J61))/AVERAGE(AG58:AG61)</f>
        <v>0.00542500073558986</v>
      </c>
      <c r="BO15" s="69" t="n">
        <f aca="false">AL15-BN15</f>
        <v>-0.0539339707890741</v>
      </c>
      <c r="BP15" s="32" t="n">
        <f aca="false">BM15+BN15</f>
        <v>0.0955215623005551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-0.0496968659720925</v>
      </c>
      <c r="AM16" s="9" t="n">
        <v>12139889.4651339</v>
      </c>
      <c r="AN16" s="69" t="n">
        <f aca="false">AM16/AVERAGE(AG62:AG65)</f>
        <v>0.00200461806512333</v>
      </c>
      <c r="AO16" s="69" t="n">
        <f aca="false">'GDP evolution by scenario'!G61</f>
        <v>0.0314003538457712</v>
      </c>
      <c r="AP16" s="69"/>
      <c r="AQ16" s="9" t="n">
        <f aca="false">AQ15*(1+AO16)</f>
        <v>499724441.028474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369084153.879773</v>
      </c>
      <c r="AS16" s="70" t="n">
        <f aca="false">AQ16/AG65</f>
        <v>0.0813336306430048</v>
      </c>
      <c r="AT16" s="70" t="n">
        <f aca="false">AR16/AG65</f>
        <v>0.0600710147097508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0.0608689553121221</v>
      </c>
      <c r="BL16" s="40" t="n">
        <f aca="false">SUM(P62:P65)/AVERAGE(AG62:AG65)</f>
        <v>0.0191704776840944</v>
      </c>
      <c r="BM16" s="40" t="n">
        <f aca="false">SUM(D62:D65)/AVERAGE(AG62:AG65)</f>
        <v>0.0913953436001202</v>
      </c>
      <c r="BN16" s="40" t="n">
        <f aca="false">(SUM(H62:H65)+SUM(J62:J65))/AVERAGE(AG62:AG65)</f>
        <v>0.00661680025258516</v>
      </c>
      <c r="BO16" s="69" t="n">
        <f aca="false">AL16-BN16</f>
        <v>-0.0563136662246777</v>
      </c>
      <c r="BP16" s="32" t="n">
        <f aca="false">BM16+BN16</f>
        <v>0.0980121438527053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-0.0488191724010282</v>
      </c>
      <c r="AM17" s="9" t="n">
        <v>11273018.6820578</v>
      </c>
      <c r="AN17" s="69" t="n">
        <f aca="false">AM17/AVERAGE(AG66:AG69)</f>
        <v>0.00179923283093844</v>
      </c>
      <c r="AO17" s="69" t="n">
        <f aca="false">'GDP evolution by scenario'!G65</f>
        <v>0.0345935508642603</v>
      </c>
      <c r="AP17" s="69"/>
      <c r="AQ17" s="9" t="n">
        <f aca="false">AQ16*(1+AO17)</f>
        <v>517011683.897306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370401426.191821</v>
      </c>
      <c r="AS17" s="70" t="n">
        <f aca="false">AQ17/AG69</f>
        <v>0.0819379487707643</v>
      </c>
      <c r="AT17" s="70" t="n">
        <f aca="false">AR17/AG69</f>
        <v>0.0587026058195463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0.0615034117717566</v>
      </c>
      <c r="BL17" s="40" t="n">
        <f aca="false">SUM(P66:P69)/AVERAGE(AG66:AG69)</f>
        <v>0.0190808620754053</v>
      </c>
      <c r="BM17" s="40" t="n">
        <f aca="false">SUM(D66:D69)/AVERAGE(AG66:AG69)</f>
        <v>0.0912417220973795</v>
      </c>
      <c r="BN17" s="40" t="n">
        <f aca="false">(SUM(H66:H69)+SUM(J66:J69))/AVERAGE(AG66:AG69)</f>
        <v>0.00785651992946854</v>
      </c>
      <c r="BO17" s="69" t="n">
        <f aca="false">AL17-BN17</f>
        <v>-0.0566756923304968</v>
      </c>
      <c r="BP17" s="32" t="n">
        <f aca="false">BM17+BN17</f>
        <v>0.099098242026848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-0.0475897226372546</v>
      </c>
      <c r="AM18" s="6" t="n">
        <v>10452476.7322336</v>
      </c>
      <c r="AN18" s="63" t="n">
        <f aca="false">AM18/AVERAGE(AG70:AG73)</f>
        <v>0.00162965679080138</v>
      </c>
      <c r="AO18" s="63" t="n">
        <f aca="false">'GDP evolution by scenario'!G69</f>
        <v>0.0236940974788389</v>
      </c>
      <c r="AP18" s="63"/>
      <c r="AQ18" s="6" t="n">
        <f aca="false">AQ17*(1+AO18)</f>
        <v>529261809.133268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368612245.153392</v>
      </c>
      <c r="AS18" s="64" t="n">
        <f aca="false">AQ18/AG73</f>
        <v>0.0815404141873183</v>
      </c>
      <c r="AT18" s="64" t="n">
        <f aca="false">AR18/AG73</f>
        <v>0.0567900321270992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0.0619518863270666</v>
      </c>
      <c r="BL18" s="61" t="n">
        <f aca="false">SUM(P70:P73)/AVERAGE(AG70:AG73)</f>
        <v>0.0187480043641737</v>
      </c>
      <c r="BM18" s="61" t="n">
        <f aca="false">SUM(D70:D73)/AVERAGE(AG70:AG73)</f>
        <v>0.0907936046001475</v>
      </c>
      <c r="BN18" s="61" t="n">
        <f aca="false">(SUM(H70:H73)+SUM(J70:J73))/AVERAGE(AG70:AG73)</f>
        <v>0.00898621201719007</v>
      </c>
      <c r="BO18" s="63" t="n">
        <f aca="false">AL18-BN18</f>
        <v>-0.0565759346544447</v>
      </c>
      <c r="BP18" s="32" t="n">
        <f aca="false">BM18+BN18</f>
        <v>0.0997798166173376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-0.0466802896325781</v>
      </c>
      <c r="AM19" s="9" t="n">
        <v>9649081.86791266</v>
      </c>
      <c r="AN19" s="69" t="n">
        <f aca="false">AM19/AVERAGE(AG74:AG77)</f>
        <v>0.00147245689535289</v>
      </c>
      <c r="AO19" s="69" t="n">
        <f aca="false">'GDP evolution by scenario'!G73</f>
        <v>0.0216928222120278</v>
      </c>
      <c r="AP19" s="69"/>
      <c r="AQ19" s="9" t="n">
        <f aca="false">AQ18*(1+AO19)</f>
        <v>540742991.462412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366863838.507784</v>
      </c>
      <c r="AS19" s="70" t="n">
        <f aca="false">AQ19/AG77</f>
        <v>0.0817332369528201</v>
      </c>
      <c r="AT19" s="70" t="n">
        <f aca="false">AR19/AG77</f>
        <v>0.0554514242728973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0.0619921000658069</v>
      </c>
      <c r="BL19" s="40" t="n">
        <f aca="false">SUM(P74:P77)/AVERAGE(AG74:AG77)</f>
        <v>0.0184024717893796</v>
      </c>
      <c r="BM19" s="40" t="n">
        <f aca="false">SUM(D74:D77)/AVERAGE(AG74:AG77)</f>
        <v>0.0902699179090054</v>
      </c>
      <c r="BN19" s="40" t="n">
        <f aca="false">(SUM(H74:H77)+SUM(J74:J77))/AVERAGE(AG74:AG77)</f>
        <v>0.00982717654675023</v>
      </c>
      <c r="BO19" s="69" t="n">
        <f aca="false">AL19-BN19</f>
        <v>-0.0565074661793283</v>
      </c>
      <c r="BP19" s="32" t="n">
        <f aca="false">BM19+BN19</f>
        <v>0.100097094455756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-0.045169306618874</v>
      </c>
      <c r="AM20" s="9" t="n">
        <v>8873587.4679367</v>
      </c>
      <c r="AN20" s="69" t="n">
        <f aca="false">AM20/AVERAGE(AG78:AG81)</f>
        <v>0.0013229091032749</v>
      </c>
      <c r="AO20" s="69" t="n">
        <f aca="false">'GDP evolution by scenario'!G77</f>
        <v>0.0235895147977128</v>
      </c>
      <c r="AP20" s="69"/>
      <c r="AQ20" s="9" t="n">
        <f aca="false">AQ19*(1+AO20)</f>
        <v>553498856.261274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366548854.873706</v>
      </c>
      <c r="AS20" s="70" t="n">
        <f aca="false">AQ20/AG81</f>
        <v>0.0816477029284682</v>
      </c>
      <c r="AT20" s="70" t="n">
        <f aca="false">AR20/AG81</f>
        <v>0.0540703411993527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0.0623171754111652</v>
      </c>
      <c r="BL20" s="40" t="n">
        <f aca="false">SUM(P78:P81)/AVERAGE(AG78:AG81)</f>
        <v>0.0181310570334603</v>
      </c>
      <c r="BM20" s="40" t="n">
        <f aca="false">SUM(D78:D81)/AVERAGE(AG78:AG81)</f>
        <v>0.089355424996579</v>
      </c>
      <c r="BN20" s="40" t="n">
        <f aca="false">(SUM(H78:H81)+SUM(J78:J81))/AVERAGE(AG78:AG81)</f>
        <v>0.0105413306087699</v>
      </c>
      <c r="BO20" s="69" t="n">
        <f aca="false">AL20-BN20</f>
        <v>-0.055710637227644</v>
      </c>
      <c r="BP20" s="32" t="n">
        <f aca="false">BM20+BN20</f>
        <v>0.0998967556053489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-0.0436563854319384</v>
      </c>
      <c r="AM21" s="9" t="n">
        <v>8126011.66426731</v>
      </c>
      <c r="AN21" s="69" t="n">
        <f aca="false">AM21/AVERAGE(AG82:AG85)</f>
        <v>0.0011914530567816</v>
      </c>
      <c r="AO21" s="69" t="n">
        <f aca="false">'GDP evolution by scenario'!G81</f>
        <v>0.0167900225463968</v>
      </c>
      <c r="AP21" s="69"/>
      <c r="AQ21" s="9" t="n">
        <f aca="false">AQ20*(1+AO21)</f>
        <v>562792114.537306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364514861.613996</v>
      </c>
      <c r="AS21" s="70" t="n">
        <f aca="false">AQ21/AG85</f>
        <v>0.0819817760501872</v>
      </c>
      <c r="AT21" s="70" t="n">
        <f aca="false">AR21/AG85</f>
        <v>0.0530987819123445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0.0625617795352545</v>
      </c>
      <c r="BL21" s="40" t="n">
        <f aca="false">SUM(P82:P85)/AVERAGE(AG82:AG85)</f>
        <v>0.0179439305384791</v>
      </c>
      <c r="BM21" s="40" t="n">
        <f aca="false">SUM(D82:D85)/AVERAGE(AG82:AG85)</f>
        <v>0.0882742344287138</v>
      </c>
      <c r="BN21" s="40" t="n">
        <f aca="false">(SUM(H82:H85)+SUM(J82:J85))/AVERAGE(AG82:AG85)</f>
        <v>0.0118247579383184</v>
      </c>
      <c r="BO21" s="69" t="n">
        <f aca="false">AL21-BN21</f>
        <v>-0.0554811433702568</v>
      </c>
      <c r="BP21" s="32" t="n">
        <f aca="false">BM21+BN21</f>
        <v>0.100098992367032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-0.0407551056489111</v>
      </c>
      <c r="AM22" s="6" t="n">
        <v>7406781.38079157</v>
      </c>
      <c r="AN22" s="63" t="n">
        <f aca="false">AM22/AVERAGE(AG86:AG89)</f>
        <v>0.00106383314519346</v>
      </c>
      <c r="AO22" s="63" t="n">
        <f aca="false">'GDP evolution by scenario'!G85</f>
        <v>0.0208348863804737</v>
      </c>
      <c r="AP22" s="63"/>
      <c r="AQ22" s="6" t="n">
        <f aca="false">AQ21*(1+AO22)</f>
        <v>574517824.299517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364632239.550916</v>
      </c>
      <c r="AS22" s="64" t="n">
        <f aca="false">AQ22/AG89</f>
        <v>0.0817991092525312</v>
      </c>
      <c r="AT22" s="64" t="n">
        <f aca="false">AR22/AG89</f>
        <v>0.0519158695143822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0.06308763569108</v>
      </c>
      <c r="BL22" s="61" t="n">
        <f aca="false">SUM(P86:P89)/AVERAGE(AG86:AG89)</f>
        <v>0.0172727946892607</v>
      </c>
      <c r="BM22" s="61" t="n">
        <f aca="false">SUM(D86:D89)/AVERAGE(AG86:AG89)</f>
        <v>0.0865699466507303</v>
      </c>
      <c r="BN22" s="61" t="n">
        <f aca="false">(SUM(H86:H89)+SUM(J86:J89))/AVERAGE(AG86:AG89)</f>
        <v>0.0129223697061515</v>
      </c>
      <c r="BO22" s="63" t="n">
        <f aca="false">AL22-BN22</f>
        <v>-0.0536774753550625</v>
      </c>
      <c r="BP22" s="32" t="n">
        <f aca="false">BM22+BN22</f>
        <v>0.0994923163568818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-0.0392095895911299</v>
      </c>
      <c r="AM23" s="9" t="n">
        <v>6738583.40306814</v>
      </c>
      <c r="AN23" s="69" t="n">
        <f aca="false">AM23/AVERAGE(AG90:AG93)</f>
        <v>0.000950712404978573</v>
      </c>
      <c r="AO23" s="69" t="n">
        <f aca="false">'GDP evolution by scenario'!G89</f>
        <v>0.0180367091103002</v>
      </c>
      <c r="AP23" s="69"/>
      <c r="AQ23" s="9" t="n">
        <f aca="false">AQ22*(1+AO23)</f>
        <v>584880235.17509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364414894.893404</v>
      </c>
      <c r="AS23" s="70" t="n">
        <f aca="false">AQ23/AG93</f>
        <v>0.0815395398676566</v>
      </c>
      <c r="AT23" s="70" t="n">
        <f aca="false">AR23/AG93</f>
        <v>0.0508039442325032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0.0633727730027708</v>
      </c>
      <c r="BL23" s="40" t="n">
        <f aca="false">SUM(P90:P93)/AVERAGE(AG90:AG93)</f>
        <v>0.016702229609725</v>
      </c>
      <c r="BM23" s="40" t="n">
        <f aca="false">SUM(D90:D93)/AVERAGE(AG90:AG93)</f>
        <v>0.0858801329841757</v>
      </c>
      <c r="BN23" s="40" t="n">
        <f aca="false">(SUM(H90:H93)+SUM(J90:J93))/AVERAGE(AG90:AG93)</f>
        <v>0.0137977933727222</v>
      </c>
      <c r="BO23" s="69" t="n">
        <f aca="false">AL23-BN23</f>
        <v>-0.0530073829638521</v>
      </c>
      <c r="BP23" s="32" t="n">
        <f aca="false">BM23+BN23</f>
        <v>0.0996779263568979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-0.0379752894075192</v>
      </c>
      <c r="AM24" s="9" t="n">
        <v>6098422.29766839</v>
      </c>
      <c r="AN24" s="69" t="n">
        <f aca="false">AM24/AVERAGE(AG94:AG97)</f>
        <v>0.000841893684357635</v>
      </c>
      <c r="AO24" s="69" t="n">
        <f aca="false">'GDP evolution by scenario'!G93</f>
        <v>0.0219762324876422</v>
      </c>
      <c r="AP24" s="69"/>
      <c r="AQ24" s="9" t="n">
        <f aca="false">AQ23*(1+AO24)</f>
        <v>597733699.200724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366263754.148456</v>
      </c>
      <c r="AS24" s="70" t="n">
        <f aca="false">AQ24/AG97</f>
        <v>0.0818944282029033</v>
      </c>
      <c r="AT24" s="70" t="n">
        <f aca="false">AR24/AG97</f>
        <v>0.0501811438062554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0.0634082389625618</v>
      </c>
      <c r="BL24" s="40" t="n">
        <f aca="false">SUM(P94:P97)/AVERAGE(AG94:AG97)</f>
        <v>0.016310663795123</v>
      </c>
      <c r="BM24" s="40" t="n">
        <f aca="false">SUM(D94:D97)/AVERAGE(AG94:AG97)</f>
        <v>0.0850728645749581</v>
      </c>
      <c r="BN24" s="40" t="n">
        <f aca="false">(SUM(H94:H97)+SUM(J94:J97))/AVERAGE(AG94:AG97)</f>
        <v>0.0143785039302831</v>
      </c>
      <c r="BO24" s="69" t="n">
        <f aca="false">AL24-BN24</f>
        <v>-0.0523537933378024</v>
      </c>
      <c r="BP24" s="32" t="n">
        <f aca="false">BM24+BN24</f>
        <v>0.0994513685052412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-0.0370123500463232</v>
      </c>
      <c r="AM25" s="9" t="n">
        <v>5493111.4769607</v>
      </c>
      <c r="AN25" s="69" t="n">
        <f aca="false">AM25/AVERAGE(AG98:AG101)</f>
        <v>0.000748797494496129</v>
      </c>
      <c r="AO25" s="69" t="n">
        <f aca="false">'GDP evolution by scenario'!G97</f>
        <v>0.0127302606324717</v>
      </c>
      <c r="AP25" s="69"/>
      <c r="AQ25" s="9" t="n">
        <f aca="false">AQ24*(1+AO25)</f>
        <v>605343004.980361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365401298.253095</v>
      </c>
      <c r="AS25" s="70" t="n">
        <f aca="false">AQ25/AG101</f>
        <v>0.0822253399541244</v>
      </c>
      <c r="AT25" s="70" t="n">
        <f aca="false">AR25/AG101</f>
        <v>0.049633423895786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0.0635397833217933</v>
      </c>
      <c r="BL25" s="40" t="n">
        <f aca="false">SUM(P98:P101)/AVERAGE(AG98:AG101)</f>
        <v>0.0161324082134339</v>
      </c>
      <c r="BM25" s="40" t="n">
        <f aca="false">SUM(D98:D101)/AVERAGE(AG98:AG101)</f>
        <v>0.0844197251546826</v>
      </c>
      <c r="BN25" s="40" t="n">
        <f aca="false">(SUM(H98:H101)+SUM(J98:J101))/AVERAGE(AG98:AG101)</f>
        <v>0.0151092748434928</v>
      </c>
      <c r="BO25" s="69" t="n">
        <f aca="false">AL25-BN25</f>
        <v>-0.0521216248898161</v>
      </c>
      <c r="BP25" s="32" t="n">
        <f aca="false">BM25+BN25</f>
        <v>0.0995289999981755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-0.0359735684055033</v>
      </c>
      <c r="AM26" s="6" t="n">
        <v>4920541.96276278</v>
      </c>
      <c r="AN26" s="63" t="n">
        <f aca="false">AM26/AVERAGE(AG102:AG105)</f>
        <v>0.000659226657685667</v>
      </c>
      <c r="AO26" s="63" t="n">
        <f aca="false">'GDP evolution by scenario'!G101</f>
        <v>0.0174759410068868</v>
      </c>
      <c r="AP26" s="63"/>
      <c r="AQ26" s="6" t="n">
        <f aca="false">AQ25*(1+AO26)</f>
        <v>615921943.62433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366827198.521286</v>
      </c>
      <c r="AS26" s="64" t="n">
        <f aca="false">AQ26/AG105</f>
        <v>0.0820511103971543</v>
      </c>
      <c r="AT26" s="64" t="n">
        <f aca="false">AR26/AG105</f>
        <v>0.0488675217275697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0.0638430222238933</v>
      </c>
      <c r="BL26" s="61" t="n">
        <f aca="false">SUM(P102:P105)/AVERAGE(AG102:AG105)</f>
        <v>0.0159151243220758</v>
      </c>
      <c r="BM26" s="61" t="n">
        <f aca="false">SUM(D102:D105)/AVERAGE(AG102:AG105)</f>
        <v>0.0839014663073208</v>
      </c>
      <c r="BN26" s="61" t="n">
        <f aca="false">(SUM(H102:H105)+SUM(J102:J105))/AVERAGE(AG102:AG105)</f>
        <v>0.0158607799414751</v>
      </c>
      <c r="BO26" s="63" t="n">
        <f aca="false">AL26-BN26</f>
        <v>-0.0518343483469784</v>
      </c>
      <c r="BP26" s="32" t="n">
        <f aca="false">BM26+BN26</f>
        <v>0.0997622462487959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-0.0341632366965665</v>
      </c>
      <c r="AM27" s="9" t="n">
        <v>4379286.21321994</v>
      </c>
      <c r="AN27" s="69" t="n">
        <f aca="false">AM27/AVERAGE(AG106:AG109)</f>
        <v>0.000576451929128297</v>
      </c>
      <c r="AO27" s="69" t="n">
        <f aca="false">'GDP evolution by scenario'!G105</f>
        <v>0.0177990803515347</v>
      </c>
      <c r="AP27" s="69"/>
      <c r="AQ27" s="9" t="n">
        <f aca="false">AQ26*(1+AO27)</f>
        <v>626884787.789172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368941487.061385</v>
      </c>
      <c r="AS27" s="70" t="n">
        <f aca="false">AQ27/AG109</f>
        <v>0.0819944873457152</v>
      </c>
      <c r="AT27" s="70" t="n">
        <f aca="false">AR27/AG109</f>
        <v>0.0482563441981908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0.064254364660006</v>
      </c>
      <c r="BL27" s="40" t="n">
        <f aca="false">SUM(P106:P109)/AVERAGE(AG106:AG109)</f>
        <v>0.0154358515442684</v>
      </c>
      <c r="BM27" s="40" t="n">
        <f aca="false">SUM(D106:D109)/AVERAGE(AG106:AG109)</f>
        <v>0.0829817498123041</v>
      </c>
      <c r="BN27" s="40" t="n">
        <f aca="false">(SUM(H106:H109)+SUM(J106:J109))/AVERAGE(AG106:AG109)</f>
        <v>0.0167973599126449</v>
      </c>
      <c r="BO27" s="69" t="n">
        <f aca="false">AL27-BN27</f>
        <v>-0.0509605966092113</v>
      </c>
      <c r="BP27" s="32" t="n">
        <f aca="false">BM27+BN27</f>
        <v>0.0997791097249489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-0.0323709674216493</v>
      </c>
      <c r="AM28" s="9" t="n">
        <v>3887732.69163583</v>
      </c>
      <c r="AN28" s="69" t="n">
        <f aca="false">AM28/AVERAGE(AG110:AG113)</f>
        <v>0.00050109941722804</v>
      </c>
      <c r="AO28" s="69" t="n">
        <f aca="false">'GDP evolution by scenario'!G109</f>
        <v>0.0212504616681608</v>
      </c>
      <c r="AP28" s="69"/>
      <c r="AQ28" s="9" t="n">
        <f aca="false">AQ27*(1+AO28)</f>
        <v>640206378.942439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372856209.342492</v>
      </c>
      <c r="AS28" s="70" t="n">
        <f aca="false">AQ28/AG113</f>
        <v>0.0819029628178837</v>
      </c>
      <c r="AT28" s="70" t="n">
        <f aca="false">AR28/AG113</f>
        <v>0.0477002873677097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0.0645504675019702</v>
      </c>
      <c r="BL28" s="40" t="n">
        <f aca="false">SUM(P110:P113)/AVERAGE(AG110:AG113)</f>
        <v>0.0149857910127029</v>
      </c>
      <c r="BM28" s="40" t="n">
        <f aca="false">SUM(D110:D113)/AVERAGE(AG110:AG113)</f>
        <v>0.0819356439109166</v>
      </c>
      <c r="BN28" s="40" t="n">
        <f aca="false">(SUM(H110:H113)+SUM(J110:J113))/AVERAGE(AG110:AG113)</f>
        <v>0.017541567245285</v>
      </c>
      <c r="BO28" s="69" t="n">
        <f aca="false">AL28-BN28</f>
        <v>-0.0499125346669343</v>
      </c>
      <c r="BP28" s="32" t="n">
        <f aca="false">BM28+BN28</f>
        <v>0.0994772111562016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-0.0317659224764343</v>
      </c>
      <c r="AM29" s="9" t="n">
        <v>3427469.19706586</v>
      </c>
      <c r="AN29" s="69" t="n">
        <f aca="false">AM29/AVERAGE(AG114:AG117)</f>
        <v>0.000435122578105855</v>
      </c>
      <c r="AO29" s="69" t="n">
        <f aca="false">'GDP evolution by scenario'!G113</f>
        <v>0.0152884427483422</v>
      </c>
      <c r="AP29" s="69"/>
      <c r="AQ29" s="9" t="n">
        <f aca="false">AQ28*(1+AO29)</f>
        <v>649994137.514024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375105179.777969</v>
      </c>
      <c r="AS29" s="70" t="n">
        <f aca="false">AQ29/AG117</f>
        <v>0.0819993914715682</v>
      </c>
      <c r="AT29" s="70" t="n">
        <f aca="false">AR29/AG117</f>
        <v>0.0473210367669861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0.0133577286480503</v>
      </c>
      <c r="BJ29" s="7" t="n">
        <f aca="false">BJ28+1</f>
        <v>2040</v>
      </c>
      <c r="BK29" s="40" t="n">
        <f aca="false">SUM(T114:T117)/AVERAGE(AG114:AG117)</f>
        <v>0.0648059229935075</v>
      </c>
      <c r="BL29" s="40" t="n">
        <f aca="false">SUM(P114:P117)/AVERAGE(AG114:AG117)</f>
        <v>0.01493969527359</v>
      </c>
      <c r="BM29" s="40" t="n">
        <f aca="false">SUM(D114:D117)/AVERAGE(AG114:AG117)</f>
        <v>0.0816321501963518</v>
      </c>
      <c r="BN29" s="40" t="n">
        <f aca="false">(SUM(H114:H117)+SUM(J114:J117))/AVERAGE(AG114:AG117)</f>
        <v>0.0181159752831169</v>
      </c>
      <c r="BO29" s="69" t="n">
        <f aca="false">AL29-BN29</f>
        <v>-0.0498818977595512</v>
      </c>
      <c r="BP29" s="32" t="n">
        <f aca="false">BM29+BN29</f>
        <v>0.0997481254794687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-0.354019298457823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0.0152071115500094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375105179.777969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0.0131178557061752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378556600.152388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0.0153348180470812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0.0131972568504181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0.0154856714360291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0.0135616230974491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97115774.2278999</v>
      </c>
      <c r="E36" s="9"/>
      <c r="F36" s="67" t="n">
        <f aca="false">'Central pensions'!I36</f>
        <v>17651941.5471926</v>
      </c>
      <c r="G36" s="9" t="n">
        <f aca="false">'Central pensions'!K36</f>
        <v>282222.249411501</v>
      </c>
      <c r="H36" s="9" t="n">
        <f aca="false">'Central pensions'!V36</f>
        <v>1552703.5472365</v>
      </c>
      <c r="I36" s="67" t="n">
        <f aca="false">'Central pensions'!M36</f>
        <v>8728.52317767526</v>
      </c>
      <c r="J36" s="9" t="n">
        <f aca="false">'Central pensions'!W36</f>
        <v>48021.7591928813</v>
      </c>
      <c r="K36" s="9"/>
      <c r="L36" s="67" t="n">
        <f aca="false">'Central pensions'!N36</f>
        <v>2970877.09799946</v>
      </c>
      <c r="M36" s="67"/>
      <c r="N36" s="67" t="n">
        <f aca="false">'Central pensions'!L36</f>
        <v>730602.209423594</v>
      </c>
      <c r="O36" s="9"/>
      <c r="P36" s="9" t="n">
        <f aca="false">'Central pensions'!X36</f>
        <v>19435453.1782219</v>
      </c>
      <c r="Q36" s="67"/>
      <c r="R36" s="67" t="n">
        <f aca="false">'Central SIPA income'!G31</f>
        <v>15763754.2009295</v>
      </c>
      <c r="S36" s="67"/>
      <c r="T36" s="9" t="n">
        <f aca="false">'Central SIPA income'!J31</f>
        <v>60274080.4586289</v>
      </c>
      <c r="U36" s="9"/>
      <c r="V36" s="67" t="n">
        <f aca="false">'Central SIPA income'!F31</f>
        <v>85566.862699083</v>
      </c>
      <c r="W36" s="67"/>
      <c r="X36" s="67" t="n">
        <f aca="false">'Central SIPA income'!M31</f>
        <v>214919.289489045</v>
      </c>
      <c r="Y36" s="9"/>
      <c r="Z36" s="9" t="n">
        <f aca="false">R36+V36-N36-L36-F36</f>
        <v>-5504099.79098714</v>
      </c>
      <c r="AA36" s="9"/>
      <c r="AB36" s="9" t="n">
        <f aca="false">T36-P36-D36</f>
        <v>-56277146.9474929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-0.0124719423720954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9854244</v>
      </c>
      <c r="AY36" s="40" t="n">
        <f aca="false">(AW36-AW35)/AW35</f>
        <v>0.054004803550199</v>
      </c>
      <c r="AZ36" s="39" t="n">
        <f aca="false">workers_and_wage_central!B24</f>
        <v>6112.81550787218</v>
      </c>
      <c r="BA36" s="40" t="n">
        <f aca="false">(AZ36-AZ35)/AZ35</f>
        <v>-0.0536155788855622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0.0155446875008719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95746917.0172696</v>
      </c>
      <c r="E37" s="9"/>
      <c r="F37" s="67" t="n">
        <f aca="false">'Central pensions'!I37</f>
        <v>17403135.5456898</v>
      </c>
      <c r="G37" s="9" t="n">
        <f aca="false">'Central pensions'!K37</f>
        <v>291636.596880883</v>
      </c>
      <c r="H37" s="9" t="n">
        <f aca="false">'Central pensions'!V37</f>
        <v>1604498.50933147</v>
      </c>
      <c r="I37" s="67" t="n">
        <f aca="false">'Central pensions'!M37</f>
        <v>9019.68856332626</v>
      </c>
      <c r="J37" s="9" t="n">
        <f aca="false">'Central pensions'!W37</f>
        <v>49623.6652370557</v>
      </c>
      <c r="K37" s="9"/>
      <c r="L37" s="67" t="n">
        <f aca="false">'Central pensions'!N37</f>
        <v>2972594.45918938</v>
      </c>
      <c r="M37" s="67"/>
      <c r="N37" s="67" t="n">
        <f aca="false">'Central pensions'!L37</f>
        <v>722697.554021433</v>
      </c>
      <c r="O37" s="9"/>
      <c r="P37" s="9" t="n">
        <f aca="false">'Central pensions'!X37</f>
        <v>19400875.491828</v>
      </c>
      <c r="Q37" s="67"/>
      <c r="R37" s="67" t="n">
        <f aca="false">'Central SIPA income'!G32</f>
        <v>18692052.8329561</v>
      </c>
      <c r="S37" s="67"/>
      <c r="T37" s="9" t="n">
        <f aca="false">'Central SIPA income'!J32</f>
        <v>71470684.0788031</v>
      </c>
      <c r="U37" s="9"/>
      <c r="V37" s="67" t="n">
        <f aca="false">'Central SIPA income'!F32</f>
        <v>91147.3335492762</v>
      </c>
      <c r="W37" s="67"/>
      <c r="X37" s="67" t="n">
        <f aca="false">'Central SIPA income'!M32</f>
        <v>228935.823370341</v>
      </c>
      <c r="Y37" s="9"/>
      <c r="Z37" s="9" t="n">
        <f aca="false">R37+V37-N37-L37-F37</f>
        <v>-2315227.39239524</v>
      </c>
      <c r="AA37" s="9"/>
      <c r="AB37" s="9" t="n">
        <f aca="false">T37-P37-D37</f>
        <v>-43677108.4302946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-0.00929335808999674</v>
      </c>
      <c r="AK37" s="73"/>
      <c r="AW37" s="71" t="n">
        <f aca="false">workers_and_wage_central!C25</f>
        <v>10376389</v>
      </c>
      <c r="AY37" s="40" t="n">
        <f aca="false">(AW37-AW36)/AW36</f>
        <v>0.0529868146151039</v>
      </c>
      <c r="AZ37" s="39" t="n">
        <f aca="false">workers_and_wage_central!B25</f>
        <v>6013.41693063475</v>
      </c>
      <c r="BA37" s="40" t="n">
        <f aca="false">(AZ37-AZ36)/AZ36</f>
        <v>-0.0162606866033199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0.0134474720057049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94313339.1927853</v>
      </c>
      <c r="E38" s="6"/>
      <c r="F38" s="8" t="n">
        <f aca="false">'Central pensions'!I38</f>
        <v>17142565.8065065</v>
      </c>
      <c r="G38" s="6" t="n">
        <f aca="false">'Central pensions'!K38</f>
        <v>312687.221002757</v>
      </c>
      <c r="H38" s="6" t="n">
        <f aca="false">'Central pensions'!V38</f>
        <v>1720312.83231179</v>
      </c>
      <c r="I38" s="8" t="n">
        <f aca="false">'Central pensions'!M38</f>
        <v>9670.73879389971</v>
      </c>
      <c r="J38" s="6" t="n">
        <f aca="false">'Central pensions'!W38</f>
        <v>53205.5515147978</v>
      </c>
      <c r="K38" s="6"/>
      <c r="L38" s="8" t="n">
        <f aca="false">'Central pensions'!N38</f>
        <v>3514023.70932668</v>
      </c>
      <c r="M38" s="8"/>
      <c r="N38" s="8" t="n">
        <f aca="false">'Central pensions'!L38</f>
        <v>714732.973073483</v>
      </c>
      <c r="O38" s="6"/>
      <c r="P38" s="6" t="n">
        <f aca="false">'Central pensions'!X38</f>
        <v>22166535.6701925</v>
      </c>
      <c r="Q38" s="8"/>
      <c r="R38" s="8" t="n">
        <f aca="false">'Central SIPA income'!G33</f>
        <v>16446061.4459879</v>
      </c>
      <c r="S38" s="8"/>
      <c r="T38" s="6" t="n">
        <f aca="false">'Central SIPA income'!J33</f>
        <v>62882941.3468386</v>
      </c>
      <c r="U38" s="6"/>
      <c r="V38" s="8" t="n">
        <f aca="false">'Central SIPA income'!F33</f>
        <v>95846.2588923402</v>
      </c>
      <c r="W38" s="8"/>
      <c r="X38" s="8" t="n">
        <f aca="false">'Central SIPA income'!M33</f>
        <v>240738.16909435</v>
      </c>
      <c r="Y38" s="6"/>
      <c r="Z38" s="6" t="n">
        <f aca="false">R38+V38-N38-L38-F38</f>
        <v>-4829414.78402638</v>
      </c>
      <c r="AA38" s="61" t="n">
        <f aca="false">-AA10</f>
        <v>-0</v>
      </c>
      <c r="AB38" s="6" t="n">
        <f aca="false">T38-P38-D38</f>
        <v>-53596933.5161392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-0.0111807244556242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10809708</v>
      </c>
      <c r="AX38" s="5"/>
      <c r="AY38" s="61" t="n">
        <f aca="false">(AW38-AW37)/AW37</f>
        <v>0.0417600959254708</v>
      </c>
      <c r="AZ38" s="66" t="n">
        <f aca="false">workers_and_wage_central!B26</f>
        <v>5947.13477642013</v>
      </c>
      <c r="BA38" s="61" t="n">
        <f aca="false">(AZ38-AZ37)/AZ37</f>
        <v>-0.0110223779556934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0.0154856945714536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95432410.7853919</v>
      </c>
      <c r="E39" s="9"/>
      <c r="F39" s="67" t="n">
        <f aca="false">'Central pensions'!I39</f>
        <v>17345970.315165</v>
      </c>
      <c r="G39" s="9" t="n">
        <f aca="false">'Central pensions'!K39</f>
        <v>337047.963225432</v>
      </c>
      <c r="H39" s="9" t="n">
        <f aca="false">'Central pensions'!V39</f>
        <v>1854338.44843999</v>
      </c>
      <c r="I39" s="67" t="n">
        <f aca="false">'Central pensions'!M39</f>
        <v>10424.1638110958</v>
      </c>
      <c r="J39" s="9" t="n">
        <f aca="false">'Central pensions'!W39</f>
        <v>57350.6736630923</v>
      </c>
      <c r="K39" s="9"/>
      <c r="L39" s="67" t="n">
        <f aca="false">'Central pensions'!N39</f>
        <v>2958704.36645451</v>
      </c>
      <c r="M39" s="67"/>
      <c r="N39" s="67" t="n">
        <f aca="false">'Central pensions'!L39</f>
        <v>724983.337642472</v>
      </c>
      <c r="O39" s="9"/>
      <c r="P39" s="9" t="n">
        <f aca="false">'Central pensions'!X39</f>
        <v>19341375.4416638</v>
      </c>
      <c r="Q39" s="67"/>
      <c r="R39" s="67" t="n">
        <f aca="false">'Central SIPA income'!G34</f>
        <v>19346817.3651245</v>
      </c>
      <c r="S39" s="67"/>
      <c r="T39" s="9" t="n">
        <f aca="false">'Central SIPA income'!J34</f>
        <v>73974233.0171041</v>
      </c>
      <c r="U39" s="9"/>
      <c r="V39" s="67" t="n">
        <f aca="false">'Central SIPA income'!F34</f>
        <v>96847.3572504178</v>
      </c>
      <c r="W39" s="67"/>
      <c r="X39" s="67" t="n">
        <f aca="false">'Central SIPA income'!M34</f>
        <v>243252.639545175</v>
      </c>
      <c r="Y39" s="9"/>
      <c r="Z39" s="9" t="n">
        <f aca="false">R39+V39-N39-L39-F39</f>
        <v>-1585993.29688704</v>
      </c>
      <c r="AA39" s="32" t="n">
        <f aca="false">-AA11</f>
        <v>-0</v>
      </c>
      <c r="AB39" s="9" t="n">
        <f aca="false">T39-P39-D39</f>
        <v>-40799553.2099516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-0.00845772506667497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11125604</v>
      </c>
      <c r="AX39" s="7"/>
      <c r="AY39" s="40" t="n">
        <f aca="false">(AW39-AW38)/AW38</f>
        <v>0.0292233610750633</v>
      </c>
      <c r="AZ39" s="39" t="n">
        <f aca="false">workers_and_wage_central!B27</f>
        <v>5916.65284171984</v>
      </c>
      <c r="BA39" s="40" t="n">
        <f aca="false">(AZ39-AZ38)/AZ38</f>
        <v>-0.00512548241232941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0.0135647096697292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89920760.0294261</v>
      </c>
      <c r="E40" s="9"/>
      <c r="F40" s="67" t="n">
        <f aca="false">'Central pensions'!I40</f>
        <v>16344162.547618</v>
      </c>
      <c r="G40" s="9" t="n">
        <f aca="false">'Central pensions'!K40</f>
        <v>344469.044175705</v>
      </c>
      <c r="H40" s="9" t="n">
        <f aca="false">'Central pensions'!V40</f>
        <v>1895167.04625553</v>
      </c>
      <c r="I40" s="67" t="n">
        <f aca="false">'Central pensions'!M40</f>
        <v>10653.6817786301</v>
      </c>
      <c r="J40" s="9" t="n">
        <f aca="false">'Central pensions'!W40</f>
        <v>58613.4138017176</v>
      </c>
      <c r="K40" s="9"/>
      <c r="L40" s="67" t="n">
        <f aca="false">'Central pensions'!N40</f>
        <v>2653247.04757501</v>
      </c>
      <c r="M40" s="67"/>
      <c r="N40" s="67" t="n">
        <f aca="false">'Central pensions'!L40</f>
        <v>685289.193471441</v>
      </c>
      <c r="O40" s="9"/>
      <c r="P40" s="9" t="n">
        <f aca="false">'Central pensions'!X40</f>
        <v>17537970.492352</v>
      </c>
      <c r="Q40" s="67"/>
      <c r="R40" s="67" t="n">
        <f aca="false">'Central SIPA income'!G35</f>
        <v>16976071.851116</v>
      </c>
      <c r="S40" s="67"/>
      <c r="T40" s="9" t="n">
        <f aca="false">'Central SIPA income'!J35</f>
        <v>64909482.0677487</v>
      </c>
      <c r="U40" s="9"/>
      <c r="V40" s="67" t="n">
        <f aca="false">'Central SIPA income'!F35</f>
        <v>103494.026830555</v>
      </c>
      <c r="W40" s="67"/>
      <c r="X40" s="67" t="n">
        <f aca="false">'Central SIPA income'!M35</f>
        <v>259947.157242468</v>
      </c>
      <c r="Y40" s="9"/>
      <c r="Z40" s="9" t="n">
        <f aca="false">R40+V40-N40-L40-F40</f>
        <v>-2603132.91071788</v>
      </c>
      <c r="AA40" s="61" t="n">
        <f aca="false">-AA12</f>
        <v>-0</v>
      </c>
      <c r="AB40" s="9" t="n">
        <f aca="false">T40-P40-D40</f>
        <v>-42549248.4540294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-0.00865102205027591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11560208</v>
      </c>
      <c r="AY40" s="40" t="n">
        <f aca="false">(AW40-AW39)/AW39</f>
        <v>0.039063407254114</v>
      </c>
      <c r="AZ40" s="39" t="n">
        <f aca="false">workers_and_wage_central!B28</f>
        <v>5864.57026308576</v>
      </c>
      <c r="BA40" s="40" t="n">
        <f aca="false">(AZ40-AZ39)/AZ39</f>
        <v>-0.00880270991511201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0.0157182462578322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103052432.639342</v>
      </c>
      <c r="E41" s="9"/>
      <c r="F41" s="67" t="n">
        <f aca="false">'Central pensions'!I41</f>
        <v>18730999.4870337</v>
      </c>
      <c r="G41" s="9" t="n">
        <f aca="false">'Central pensions'!K41</f>
        <v>410157.321020161</v>
      </c>
      <c r="H41" s="9" t="n">
        <f aca="false">'Central pensions'!V41</f>
        <v>2256564.56427872</v>
      </c>
      <c r="I41" s="67" t="n">
        <f aca="false">'Central pensions'!M41</f>
        <v>12685.2779696957</v>
      </c>
      <c r="J41" s="9" t="n">
        <f aca="false">'Central pensions'!W41</f>
        <v>69790.6566271772</v>
      </c>
      <c r="K41" s="9"/>
      <c r="L41" s="67" t="n">
        <f aca="false">'Central pensions'!N41</f>
        <v>3252983.89931828</v>
      </c>
      <c r="M41" s="67"/>
      <c r="N41" s="67" t="n">
        <f aca="false">'Central pensions'!L41</f>
        <v>786558.6881258</v>
      </c>
      <c r="O41" s="9"/>
      <c r="P41" s="9" t="n">
        <f aca="false">'Central pensions'!X41</f>
        <v>21207162.7473337</v>
      </c>
      <c r="Q41" s="67"/>
      <c r="R41" s="67" t="n">
        <f aca="false">'Central SIPA income'!G36</f>
        <v>20119921.5627964</v>
      </c>
      <c r="S41" s="67"/>
      <c r="T41" s="9" t="n">
        <f aca="false">'Central SIPA income'!J36</f>
        <v>76930263.9231578</v>
      </c>
      <c r="U41" s="9"/>
      <c r="V41" s="67" t="n">
        <f aca="false">'Central SIPA income'!F36</f>
        <v>100668.097553704</v>
      </c>
      <c r="W41" s="67"/>
      <c r="X41" s="67" t="n">
        <f aca="false">'Central SIPA income'!M36</f>
        <v>252849.237637036</v>
      </c>
      <c r="Y41" s="9"/>
      <c r="Z41" s="9" t="n">
        <f aca="false">R41+V41-N41-L41-F41</f>
        <v>-2549952.41412766</v>
      </c>
      <c r="AA41" s="32" t="n">
        <f aca="false">-AA13</f>
        <v>-0</v>
      </c>
      <c r="AB41" s="9" t="n">
        <f aca="false">T41-P41-D41</f>
        <v>-47329331.463518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-0.0095271540607613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11591766</v>
      </c>
      <c r="AY41" s="40" t="n">
        <f aca="false">(AW41-AW40)/AW40</f>
        <v>0.00272988167686948</v>
      </c>
      <c r="AZ41" s="39" t="n">
        <f aca="false">workers_and_wage_central!B29</f>
        <v>5941.48828449803</v>
      </c>
      <c r="BA41" s="40" t="n">
        <f aca="false">(AZ41-AZ40)/AZ40</f>
        <v>0.0131157131659644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0.0136553663131861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97527989.8311835</v>
      </c>
      <c r="E42" s="6"/>
      <c r="F42" s="8" t="n">
        <f aca="false">'Central pensions'!I42</f>
        <v>17726866.6125783</v>
      </c>
      <c r="G42" s="6" t="n">
        <f aca="false">'Central pensions'!K42</f>
        <v>393914.513755669</v>
      </c>
      <c r="H42" s="6" t="n">
        <f aca="false">'Central pensions'!V42</f>
        <v>2167201.43111241</v>
      </c>
      <c r="I42" s="8" t="n">
        <f aca="false">'Central pensions'!M42</f>
        <v>12182.9231058455</v>
      </c>
      <c r="J42" s="6" t="n">
        <f aca="false">'Central pensions'!W42</f>
        <v>67026.8483849201</v>
      </c>
      <c r="K42" s="6"/>
      <c r="L42" s="8" t="n">
        <f aca="false">'Central pensions'!N42</f>
        <v>3605954.26069636</v>
      </c>
      <c r="M42" s="8"/>
      <c r="N42" s="8" t="n">
        <f aca="false">'Central pensions'!L42</f>
        <v>746255.640528228</v>
      </c>
      <c r="O42" s="6"/>
      <c r="P42" s="6" t="n">
        <f aca="false">'Central pensions'!X42</f>
        <v>22816992.1539147</v>
      </c>
      <c r="Q42" s="8"/>
      <c r="R42" s="8" t="n">
        <f aca="false">'Central SIPA income'!G37</f>
        <v>17852540.5639377</v>
      </c>
      <c r="S42" s="8"/>
      <c r="T42" s="6" t="n">
        <f aca="false">'Central SIPA income'!J37</f>
        <v>68260736.156256</v>
      </c>
      <c r="U42" s="6"/>
      <c r="V42" s="8" t="n">
        <f aca="false">'Central SIPA income'!F37</f>
        <v>101110.46399145</v>
      </c>
      <c r="W42" s="8"/>
      <c r="X42" s="8" t="n">
        <f aca="false">'Central SIPA income'!M37</f>
        <v>253960.33459087</v>
      </c>
      <c r="Y42" s="6"/>
      <c r="Z42" s="6" t="n">
        <f aca="false">R42+V42-N42-L42-F42</f>
        <v>-4125425.48587368</v>
      </c>
      <c r="AA42" s="61" t="n">
        <f aca="false">-AA14</f>
        <v>-0</v>
      </c>
      <c r="AB42" s="6" t="n">
        <f aca="false">T42-P42-D42</f>
        <v>-52084245.8288422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-0.010347777522187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11646732</v>
      </c>
      <c r="AX42" s="5"/>
      <c r="AY42" s="61" t="n">
        <f aca="false">(AW42-AW41)/AW41</f>
        <v>0.00474181414635182</v>
      </c>
      <c r="AZ42" s="66" t="n">
        <f aca="false">workers_and_wage_central!B30</f>
        <v>6002.14861254772</v>
      </c>
      <c r="BA42" s="61" t="n">
        <f aca="false">(AZ42-AZ41)/AZ41</f>
        <v>0.010209618389379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0.0158424347944906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109928172.208324</v>
      </c>
      <c r="E43" s="9"/>
      <c r="F43" s="67" t="n">
        <f aca="false">'Central pensions'!I43</f>
        <v>19980746.5433726</v>
      </c>
      <c r="G43" s="9" t="n">
        <f aca="false">'Central pensions'!K43</f>
        <v>469707.698096012</v>
      </c>
      <c r="H43" s="9" t="n">
        <f aca="false">'Central pensions'!V43</f>
        <v>2584193.16874826</v>
      </c>
      <c r="I43" s="67" t="n">
        <f aca="false">'Central pensions'!M43</f>
        <v>14527.0422091551</v>
      </c>
      <c r="J43" s="9" t="n">
        <f aca="false">'Central pensions'!W43</f>
        <v>79923.5000643798</v>
      </c>
      <c r="K43" s="9"/>
      <c r="L43" s="67" t="n">
        <f aca="false">'Central pensions'!N43</f>
        <v>3507041.23731852</v>
      </c>
      <c r="M43" s="67"/>
      <c r="N43" s="67" t="n">
        <f aca="false">'Central pensions'!L43</f>
        <v>842368.904748518</v>
      </c>
      <c r="O43" s="9"/>
      <c r="P43" s="9" t="n">
        <f aca="false">'Central pensions'!X43</f>
        <v>22832518.8271369</v>
      </c>
      <c r="Q43" s="67"/>
      <c r="R43" s="67" t="n">
        <f aca="false">'Central SIPA income'!G38</f>
        <v>20788289.9492646</v>
      </c>
      <c r="S43" s="67"/>
      <c r="T43" s="9" t="n">
        <f aca="false">'Central SIPA income'!J38</f>
        <v>79485828.3774432</v>
      </c>
      <c r="U43" s="9"/>
      <c r="V43" s="67" t="n">
        <f aca="false">'Central SIPA income'!F38</f>
        <v>98993.9415045971</v>
      </c>
      <c r="W43" s="67"/>
      <c r="X43" s="67" t="n">
        <f aca="false">'Central SIPA income'!M38</f>
        <v>248644.240314261</v>
      </c>
      <c r="Y43" s="9"/>
      <c r="Z43" s="9" t="n">
        <f aca="false">R43+V43-N43-L43-F43</f>
        <v>-3442872.79467048</v>
      </c>
      <c r="AA43" s="32" t="n">
        <f aca="false">-AA15</f>
        <v>-0</v>
      </c>
      <c r="AB43" s="9" t="n">
        <f aca="false">T43-P43-D43</f>
        <v>-53274862.6580181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-0.0104187263135547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11708282</v>
      </c>
      <c r="AX43" s="7"/>
      <c r="AY43" s="40" t="n">
        <f aca="false">(AW43-AW42)/AW42</f>
        <v>0.00528474425272257</v>
      </c>
      <c r="AZ43" s="39" t="n">
        <f aca="false">workers_and_wage_central!B31</f>
        <v>5994.16229118192</v>
      </c>
      <c r="BA43" s="40" t="n">
        <f aca="false">(AZ43-AZ42)/AZ42</f>
        <v>-0.00133057707853359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0.013737712251404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104377742.227994</v>
      </c>
      <c r="E44" s="9"/>
      <c r="F44" s="67" t="n">
        <f aca="false">'Central pensions'!I44</f>
        <v>18971890.192759</v>
      </c>
      <c r="G44" s="9" t="n">
        <f aca="false">'Central pensions'!K44</f>
        <v>468189.646014636</v>
      </c>
      <c r="H44" s="9" t="n">
        <f aca="false">'Central pensions'!V44</f>
        <v>2575841.29409431</v>
      </c>
      <c r="I44" s="67" t="n">
        <f aca="false">'Central pensions'!M44</f>
        <v>14480.0921447826</v>
      </c>
      <c r="J44" s="9" t="n">
        <f aca="false">'Central pensions'!W44</f>
        <v>79665.1946627107</v>
      </c>
      <c r="K44" s="9"/>
      <c r="L44" s="67" t="n">
        <f aca="false">'Central pensions'!N44</f>
        <v>3217982.87903335</v>
      </c>
      <c r="M44" s="67"/>
      <c r="N44" s="67" t="n">
        <f aca="false">'Central pensions'!L44</f>
        <v>801149.898880422</v>
      </c>
      <c r="O44" s="9"/>
      <c r="P44" s="9" t="n">
        <f aca="false">'Central pensions'!X44</f>
        <v>21105818.8231561</v>
      </c>
      <c r="Q44" s="67"/>
      <c r="R44" s="67" t="n">
        <f aca="false">'Central SIPA income'!G39</f>
        <v>18162828.5522349</v>
      </c>
      <c r="S44" s="67"/>
      <c r="T44" s="9" t="n">
        <f aca="false">'Central SIPA income'!J39</f>
        <v>69447149.1726976</v>
      </c>
      <c r="U44" s="9"/>
      <c r="V44" s="67" t="n">
        <f aca="false">'Central SIPA income'!F39</f>
        <v>101000.389953114</v>
      </c>
      <c r="W44" s="67"/>
      <c r="X44" s="67" t="n">
        <f aca="false">'Central SIPA income'!M39</f>
        <v>253683.860341796</v>
      </c>
      <c r="Y44" s="9"/>
      <c r="Z44" s="9" t="n">
        <f aca="false">R44+V44-N44-L44-F44</f>
        <v>-4727194.02848472</v>
      </c>
      <c r="AA44" s="61" t="n">
        <f aca="false">-AA16</f>
        <v>-0</v>
      </c>
      <c r="AB44" s="9" t="n">
        <f aca="false">T44-P44-D44</f>
        <v>-56036411.8784523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-0.0108506697396858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11771225</v>
      </c>
      <c r="AY44" s="40" t="n">
        <f aca="false">(AW44-AW43)/AW43</f>
        <v>0.00537593816069685</v>
      </c>
      <c r="AZ44" s="39" t="n">
        <f aca="false">workers_and_wage_central!B32</f>
        <v>6012.93114446149</v>
      </c>
      <c r="BA44" s="40" t="n">
        <f aca="false">(AZ44-AZ43)/AZ43</f>
        <v>0.0031311887079178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0.0158686080677925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113643879.544027</v>
      </c>
      <c r="E45" s="9"/>
      <c r="F45" s="67" t="n">
        <f aca="false">'Central pensions'!I45</f>
        <v>20656120.3353005</v>
      </c>
      <c r="G45" s="9" t="n">
        <f aca="false">'Central pensions'!K45</f>
        <v>531422.884568438</v>
      </c>
      <c r="H45" s="9" t="n">
        <f aca="false">'Central pensions'!V45</f>
        <v>2923731.91579572</v>
      </c>
      <c r="I45" s="67" t="n">
        <f aca="false">'Central pensions'!M45</f>
        <v>16435.7593165496</v>
      </c>
      <c r="J45" s="9" t="n">
        <f aca="false">'Central pensions'!W45</f>
        <v>90424.698426672</v>
      </c>
      <c r="K45" s="9"/>
      <c r="L45" s="67" t="n">
        <f aca="false">'Central pensions'!N45</f>
        <v>3609672.21948124</v>
      </c>
      <c r="M45" s="67"/>
      <c r="N45" s="67" t="n">
        <f aca="false">'Central pensions'!L45</f>
        <v>873775.967809863</v>
      </c>
      <c r="O45" s="9"/>
      <c r="P45" s="9" t="n">
        <f aca="false">'Central pensions'!X45</f>
        <v>23537863.8758482</v>
      </c>
      <c r="Q45" s="67"/>
      <c r="R45" s="67" t="n">
        <f aca="false">'Central SIPA income'!G40</f>
        <v>21404526.7865633</v>
      </c>
      <c r="S45" s="73" t="n">
        <f aca="false">SUM(T42:T45)/AVERAGE(AG42:AG45)</f>
        <v>0.0580762249638603</v>
      </c>
      <c r="T45" s="9" t="n">
        <f aca="false">'Central SIPA income'!J40</f>
        <v>81842063.335149</v>
      </c>
      <c r="U45" s="9"/>
      <c r="V45" s="67" t="n">
        <f aca="false">'Central SIPA income'!F40</f>
        <v>98954.3993654934</v>
      </c>
      <c r="W45" s="67"/>
      <c r="X45" s="67" t="n">
        <f aca="false">'Central SIPA income'!M40</f>
        <v>248544.921861147</v>
      </c>
      <c r="Y45" s="9"/>
      <c r="Z45" s="9" t="n">
        <f aca="false">R45+V45-N45-L45-F45</f>
        <v>-3636087.33666279</v>
      </c>
      <c r="AA45" s="32" t="n">
        <f aca="false">-AA17</f>
        <v>-0</v>
      </c>
      <c r="AB45" s="9" t="n">
        <f aca="false">T45-P45-D45</f>
        <v>-55339680.0847265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-0.0104710627830173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11826769</v>
      </c>
      <c r="AY45" s="40" t="n">
        <f aca="false">(AW45-AW44)/AW44</f>
        <v>0.0047186252917602</v>
      </c>
      <c r="AZ45" s="39" t="n">
        <f aca="false">workers_and_wage_central!B33</f>
        <v>6050.68620754723</v>
      </c>
      <c r="BA45" s="40" t="n">
        <f aca="false">(AZ45-AZ44)/AZ44</f>
        <v>0.00627897811876874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0.013775091328265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108275770.147487</v>
      </c>
      <c r="E46" s="6"/>
      <c r="F46" s="8" t="n">
        <f aca="false">'Central pensions'!I46</f>
        <v>19680402.9089605</v>
      </c>
      <c r="G46" s="6" t="n">
        <f aca="false">'Central pensions'!K46</f>
        <v>518992.537254573</v>
      </c>
      <c r="H46" s="6" t="n">
        <f aca="false">'Central pensions'!V46</f>
        <v>2855343.81242023</v>
      </c>
      <c r="I46" s="8" t="n">
        <f aca="false">'Central pensions'!M46</f>
        <v>16051.315585193</v>
      </c>
      <c r="J46" s="6" t="n">
        <f aca="false">'Central pensions'!W46</f>
        <v>88309.6024459865</v>
      </c>
      <c r="K46" s="6"/>
      <c r="L46" s="8" t="n">
        <f aca="false">'Central pensions'!N46</f>
        <v>4007600.95260436</v>
      </c>
      <c r="M46" s="8"/>
      <c r="N46" s="8" t="n">
        <f aca="false">'Central pensions'!L46</f>
        <v>834371.309249826</v>
      </c>
      <c r="O46" s="6"/>
      <c r="P46" s="6" t="n">
        <f aca="false">'Central pensions'!X46</f>
        <v>25385925.1585542</v>
      </c>
      <c r="Q46" s="8"/>
      <c r="R46" s="8" t="n">
        <f aca="false">'Central SIPA income'!G41</f>
        <v>18749433.9188318</v>
      </c>
      <c r="S46" s="8"/>
      <c r="T46" s="6" t="n">
        <f aca="false">'Central SIPA income'!J41</f>
        <v>71690085.6339652</v>
      </c>
      <c r="U46" s="6"/>
      <c r="V46" s="8" t="n">
        <f aca="false">'Central SIPA income'!F41</f>
        <v>102728.75765108</v>
      </c>
      <c r="W46" s="8"/>
      <c r="X46" s="8" t="n">
        <f aca="false">'Central SIPA income'!M41</f>
        <v>258025.021696853</v>
      </c>
      <c r="Y46" s="6"/>
      <c r="Z46" s="6" t="n">
        <f aca="false">R46+V46-N46-L46-F46</f>
        <v>-5670212.49433184</v>
      </c>
      <c r="AA46" s="61" t="n">
        <f aca="false">-AA18</f>
        <v>-0</v>
      </c>
      <c r="AB46" s="6" t="n">
        <f aca="false">T46-P46-D46</f>
        <v>-61971609.6720765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-0.0117258458479122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11830571</v>
      </c>
      <c r="AX46" s="5"/>
      <c r="AY46" s="61" t="n">
        <f aca="false">(AW46-AW45)/AW45</f>
        <v>0.000321474106748851</v>
      </c>
      <c r="AZ46" s="66" t="n">
        <f aca="false">workers_and_wage_central!B34</f>
        <v>6111.19469942689</v>
      </c>
      <c r="BA46" s="61" t="n">
        <f aca="false">(AZ46-AZ45)/AZ45</f>
        <v>0.0100002693585712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0.0160206348724396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117206413.455003</v>
      </c>
      <c r="E47" s="9"/>
      <c r="F47" s="67" t="n">
        <f aca="false">'Central pensions'!I47</f>
        <v>21303653.0441359</v>
      </c>
      <c r="G47" s="9" t="n">
        <f aca="false">'Central pensions'!K47</f>
        <v>561463.430381263</v>
      </c>
      <c r="H47" s="9" t="n">
        <f aca="false">'Central pensions'!V47</f>
        <v>3089006.13546394</v>
      </c>
      <c r="I47" s="67" t="n">
        <f aca="false">'Central pensions'!M47</f>
        <v>17364.8483623072</v>
      </c>
      <c r="J47" s="9" t="n">
        <f aca="false">'Central pensions'!W47</f>
        <v>95536.272230844</v>
      </c>
      <c r="K47" s="9"/>
      <c r="L47" s="67" t="n">
        <f aca="false">'Central pensions'!N47</f>
        <v>3710844.34693445</v>
      </c>
      <c r="M47" s="67"/>
      <c r="N47" s="67" t="n">
        <f aca="false">'Central pensions'!L47</f>
        <v>904283.241971325</v>
      </c>
      <c r="O47" s="9"/>
      <c r="P47" s="9" t="n">
        <f aca="false">'Central pensions'!X47</f>
        <v>24230688.5474902</v>
      </c>
      <c r="Q47" s="67"/>
      <c r="R47" s="67" t="n">
        <f aca="false">'Central SIPA income'!G42</f>
        <v>21861210.0829155</v>
      </c>
      <c r="S47" s="67"/>
      <c r="T47" s="9" t="n">
        <f aca="false">'Central SIPA income'!J42</f>
        <v>83588231.5002692</v>
      </c>
      <c r="U47" s="9"/>
      <c r="V47" s="67" t="n">
        <f aca="false">'Central SIPA income'!F42</f>
        <v>100614.775808253</v>
      </c>
      <c r="W47" s="67"/>
      <c r="X47" s="67" t="n">
        <f aca="false">'Central SIPA income'!M42</f>
        <v>252715.308785547</v>
      </c>
      <c r="Y47" s="9"/>
      <c r="Z47" s="9" t="n">
        <f aca="false">R47+V47-N47-L47-F47</f>
        <v>-3956955.77431798</v>
      </c>
      <c r="AA47" s="32" t="n">
        <f aca="false">-AA19</f>
        <v>-0</v>
      </c>
      <c r="AB47" s="9" t="n">
        <f aca="false">T47-P47-D47</f>
        <v>-57848870.5022246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-0.0108781197540767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11896340</v>
      </c>
      <c r="AX47" s="7"/>
      <c r="AY47" s="40" t="n">
        <f aca="false">(AW47-AW46)/AW46</f>
        <v>0.00555924139249069</v>
      </c>
      <c r="AZ47" s="39" t="n">
        <f aca="false">workers_and_wage_central!B35</f>
        <v>6117.66925938631</v>
      </c>
      <c r="BA47" s="40" t="n">
        <f aca="false">(AZ47-AZ46)/AZ46</f>
        <v>0.00105945895653248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0.013760946486801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112225407.774302</v>
      </c>
      <c r="E48" s="9"/>
      <c r="F48" s="67" t="n">
        <f aca="false">'Central pensions'!I48</f>
        <v>20398296.3003833</v>
      </c>
      <c r="G48" s="9" t="n">
        <f aca="false">'Central pensions'!K48</f>
        <v>578057.320992774</v>
      </c>
      <c r="H48" s="9" t="n">
        <f aca="false">'Central pensions'!V48</f>
        <v>3180300.82561922</v>
      </c>
      <c r="I48" s="67" t="n">
        <f aca="false">'Central pensions'!M48</f>
        <v>17878.0614740035</v>
      </c>
      <c r="J48" s="9" t="n">
        <f aca="false">'Central pensions'!W48</f>
        <v>98359.8193490488</v>
      </c>
      <c r="K48" s="9"/>
      <c r="L48" s="67" t="n">
        <f aca="false">'Central pensions'!N48</f>
        <v>3506622.9365365</v>
      </c>
      <c r="M48" s="67"/>
      <c r="N48" s="67" t="n">
        <f aca="false">'Central pensions'!L48</f>
        <v>866978.7152461</v>
      </c>
      <c r="O48" s="9"/>
      <c r="P48" s="9" t="n">
        <f aca="false">'Central pensions'!X48</f>
        <v>22965744.1786802</v>
      </c>
      <c r="Q48" s="67"/>
      <c r="R48" s="67" t="n">
        <f aca="false">'Central SIPA income'!G43</f>
        <v>19181365.8464216</v>
      </c>
      <c r="S48" s="67"/>
      <c r="T48" s="9" t="n">
        <f aca="false">'Central SIPA income'!J43</f>
        <v>73341614.7953791</v>
      </c>
      <c r="U48" s="9"/>
      <c r="V48" s="67" t="n">
        <f aca="false">'Central SIPA income'!F43</f>
        <v>105563.068164888</v>
      </c>
      <c r="W48" s="67"/>
      <c r="X48" s="67" t="n">
        <f aca="false">'Central SIPA income'!M43</f>
        <v>265143.992553141</v>
      </c>
      <c r="Y48" s="9"/>
      <c r="Z48" s="9" t="n">
        <f aca="false">R48+V48-N48-L48-F48</f>
        <v>-5484969.03757947</v>
      </c>
      <c r="AA48" s="61" t="n">
        <f aca="false">-AA20</f>
        <v>-0</v>
      </c>
      <c r="AB48" s="9" t="n">
        <f aca="false">T48-P48-D48</f>
        <v>-61849537.1576028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-0.0115156734487566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11916735</v>
      </c>
      <c r="AY48" s="40" t="n">
        <f aca="false">(AW48-AW47)/AW47</f>
        <v>0.0017143928300637</v>
      </c>
      <c r="AZ48" s="39" t="n">
        <f aca="false">workers_and_wage_central!B36</f>
        <v>6160.37022011867</v>
      </c>
      <c r="BA48" s="40" t="n">
        <f aca="false">(AZ48-AZ47)/AZ47</f>
        <v>0.00697993940532905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0.0158713454580164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120669739.064815</v>
      </c>
      <c r="E49" s="9"/>
      <c r="F49" s="67" t="n">
        <f aca="false">'Central pensions'!I49</f>
        <v>21933153.4698837</v>
      </c>
      <c r="G49" s="9" t="n">
        <f aca="false">'Central pensions'!K49</f>
        <v>640560.610845758</v>
      </c>
      <c r="H49" s="9" t="n">
        <f aca="false">'Central pensions'!V49</f>
        <v>3524175.48493842</v>
      </c>
      <c r="I49" s="67" t="n">
        <f aca="false">'Central pensions'!M49</f>
        <v>19811.1529127554</v>
      </c>
      <c r="J49" s="9" t="n">
        <f aca="false">'Central pensions'!W49</f>
        <v>108995.118090879</v>
      </c>
      <c r="K49" s="9"/>
      <c r="L49" s="67" t="n">
        <f aca="false">'Central pensions'!N49</f>
        <v>3814989.04539132</v>
      </c>
      <c r="M49" s="67"/>
      <c r="N49" s="67" t="n">
        <f aca="false">'Central pensions'!L49</f>
        <v>933470.792164717</v>
      </c>
      <c r="O49" s="9"/>
      <c r="P49" s="9" t="n">
        <f aca="false">'Central pensions'!X49</f>
        <v>24931677.1723105</v>
      </c>
      <c r="Q49" s="67"/>
      <c r="R49" s="67" t="n">
        <f aca="false">'Central SIPA income'!G44</f>
        <v>22564972.3890946</v>
      </c>
      <c r="S49" s="67"/>
      <c r="T49" s="9" t="n">
        <f aca="false">'Central SIPA income'!J44</f>
        <v>86279127.6742206</v>
      </c>
      <c r="U49" s="9"/>
      <c r="V49" s="67" t="n">
        <f aca="false">'Central SIPA income'!F44</f>
        <v>101814.511160121</v>
      </c>
      <c r="W49" s="67"/>
      <c r="X49" s="67" t="n">
        <f aca="false">'Central SIPA income'!M44</f>
        <v>255728.698096139</v>
      </c>
      <c r="Y49" s="9"/>
      <c r="Z49" s="9" t="n">
        <f aca="false">R49+V49-N49-L49-F49</f>
        <v>-4014826.40718499</v>
      </c>
      <c r="AA49" s="32" t="n">
        <f aca="false">-AA21</f>
        <v>-0</v>
      </c>
      <c r="AB49" s="9" t="n">
        <f aca="false">T49-P49-D49</f>
        <v>-59322288.5629048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-0.0108926633097912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11931251</v>
      </c>
      <c r="AY49" s="40" t="n">
        <f aca="false">(AW49-AW48)/AW48</f>
        <v>0.00121811888910847</v>
      </c>
      <c r="AZ49" s="39" t="n">
        <f aca="false">workers_and_wage_central!B37</f>
        <v>6226.72661330681</v>
      </c>
      <c r="BA49" s="40" t="n">
        <f aca="false">(AZ49-AZ48)/AZ48</f>
        <v>0.0107714943773063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0.0139101118874984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116239034.898947</v>
      </c>
      <c r="E50" s="6"/>
      <c r="F50" s="8" t="n">
        <f aca="false">'Central pensions'!I50</f>
        <v>21127820.540495</v>
      </c>
      <c r="G50" s="6" t="n">
        <f aca="false">'Central pensions'!K50</f>
        <v>638205.380451046</v>
      </c>
      <c r="H50" s="6" t="n">
        <f aca="false">'Central pensions'!V50</f>
        <v>3511217.70221203</v>
      </c>
      <c r="I50" s="8" t="n">
        <f aca="false">'Central pensions'!M50</f>
        <v>19738.3107355994</v>
      </c>
      <c r="J50" s="6" t="n">
        <f aca="false">'Central pensions'!W50</f>
        <v>108594.361924083</v>
      </c>
      <c r="K50" s="6"/>
      <c r="L50" s="8" t="n">
        <f aca="false">'Central pensions'!N50</f>
        <v>4345004.6099877</v>
      </c>
      <c r="M50" s="8"/>
      <c r="N50" s="8" t="n">
        <f aca="false">'Central pensions'!L50</f>
        <v>901135.785002731</v>
      </c>
      <c r="O50" s="6"/>
      <c r="P50" s="6" t="n">
        <f aca="false">'Central pensions'!X50</f>
        <v>27504032.7875534</v>
      </c>
      <c r="Q50" s="8"/>
      <c r="R50" s="8" t="n">
        <f aca="false">'Central SIPA income'!G45</f>
        <v>19748104.2866373</v>
      </c>
      <c r="S50" s="8"/>
      <c r="T50" s="6" t="n">
        <f aca="false">'Central SIPA income'!J45</f>
        <v>75508588.3417278</v>
      </c>
      <c r="U50" s="6"/>
      <c r="V50" s="8" t="n">
        <f aca="false">'Central SIPA income'!F45</f>
        <v>101145.328369772</v>
      </c>
      <c r="W50" s="8"/>
      <c r="X50" s="8" t="n">
        <f aca="false">'Central SIPA income'!M45</f>
        <v>254047.903857536</v>
      </c>
      <c r="Y50" s="6"/>
      <c r="Z50" s="6" t="n">
        <f aca="false">R50+V50-N50-L50-F50</f>
        <v>-6524711.32047838</v>
      </c>
      <c r="AA50" s="61" t="n">
        <f aca="false">-AA22</f>
        <v>-0</v>
      </c>
      <c r="AB50" s="6" t="n">
        <f aca="false">T50-P50-D50</f>
        <v>-68234479.3447724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-0.0124142917176592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12002392</v>
      </c>
      <c r="AX50" s="5"/>
      <c r="AY50" s="61" t="n">
        <f aca="false">(AW50-AW49)/AW49</f>
        <v>0.00596257676583956</v>
      </c>
      <c r="AZ50" s="66" t="n">
        <f aca="false">workers_and_wage_central!B38</f>
        <v>6239.83610490774</v>
      </c>
      <c r="BA50" s="61" t="n">
        <f aca="false">(AZ50-AZ49)/AZ49</f>
        <v>0.00210535846762837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0.0160895582860463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123910278.54944</v>
      </c>
      <c r="E51" s="9"/>
      <c r="F51" s="67" t="n">
        <f aca="false">'Central pensions'!I51</f>
        <v>22522159.8802093</v>
      </c>
      <c r="G51" s="9" t="n">
        <f aca="false">'Central pensions'!K51</f>
        <v>696410.258403805</v>
      </c>
      <c r="H51" s="9" t="n">
        <f aca="false">'Central pensions'!V51</f>
        <v>3831443.76749274</v>
      </c>
      <c r="I51" s="67" t="n">
        <f aca="false">'Central pensions'!M51</f>
        <v>21538.4616001179</v>
      </c>
      <c r="J51" s="9" t="n">
        <f aca="false">'Central pensions'!W51</f>
        <v>118498.260850292</v>
      </c>
      <c r="K51" s="9"/>
      <c r="L51" s="67" t="n">
        <f aca="false">'Central pensions'!N51</f>
        <v>3909664.74583318</v>
      </c>
      <c r="M51" s="67"/>
      <c r="N51" s="67" t="n">
        <f aca="false">'Central pensions'!L51</f>
        <v>962462.521585736</v>
      </c>
      <c r="O51" s="9"/>
      <c r="P51" s="9" t="n">
        <f aca="false">'Central pensions'!X51</f>
        <v>25582453.7733041</v>
      </c>
      <c r="Q51" s="67"/>
      <c r="R51" s="67" t="n">
        <f aca="false">'Central SIPA income'!G46</f>
        <v>22953149.3376</v>
      </c>
      <c r="S51" s="67"/>
      <c r="T51" s="9" t="n">
        <f aca="false">'Central SIPA income'!J46</f>
        <v>87763355.8807871</v>
      </c>
      <c r="U51" s="9"/>
      <c r="V51" s="67" t="n">
        <f aca="false">'Central SIPA income'!F46</f>
        <v>100145.668900589</v>
      </c>
      <c r="W51" s="67"/>
      <c r="X51" s="67" t="n">
        <f aca="false">'Central SIPA income'!M46</f>
        <v>251537.04748077</v>
      </c>
      <c r="Y51" s="9"/>
      <c r="Z51" s="9" t="n">
        <f aca="false">R51+V51-N51-L51-F51</f>
        <v>-4340992.14112756</v>
      </c>
      <c r="AA51" s="32" t="n">
        <f aca="false">-AA23</f>
        <v>-0</v>
      </c>
      <c r="AB51" s="9" t="n">
        <f aca="false">T51-P51-D51</f>
        <v>-61729376.4419565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-0.0111613699270708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11998802</v>
      </c>
      <c r="AX51" s="7"/>
      <c r="AY51" s="40" t="n">
        <f aca="false">(AW51-AW50)/AW50</f>
        <v>-0.000299107044662431</v>
      </c>
      <c r="AZ51" s="39" t="n">
        <f aca="false">workers_and_wage_central!B39</f>
        <v>6273.74708589721</v>
      </c>
      <c r="BA51" s="40" t="n">
        <f aca="false">(AZ51-AZ50)/AZ50</f>
        <v>0.00543459482257906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0.0139981801434774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119497658.213774</v>
      </c>
      <c r="E52" s="9"/>
      <c r="F52" s="67" t="n">
        <f aca="false">'Central pensions'!I52</f>
        <v>21720113.9010222</v>
      </c>
      <c r="G52" s="9" t="n">
        <f aca="false">'Central pensions'!K52</f>
        <v>677505.354522699</v>
      </c>
      <c r="H52" s="9" t="n">
        <f aca="false">'Central pensions'!V52</f>
        <v>3727434.5641873</v>
      </c>
      <c r="I52" s="67" t="n">
        <f aca="false">'Central pensions'!M52</f>
        <v>20953.7738512175</v>
      </c>
      <c r="J52" s="9" t="n">
        <f aca="false">'Central pensions'!W52</f>
        <v>115281.481366617</v>
      </c>
      <c r="K52" s="9"/>
      <c r="L52" s="67" t="n">
        <f aca="false">'Central pensions'!N52</f>
        <v>3663240.67338907</v>
      </c>
      <c r="M52" s="67"/>
      <c r="N52" s="67" t="n">
        <f aca="false">'Central pensions'!L52</f>
        <v>929164.443437368</v>
      </c>
      <c r="O52" s="9"/>
      <c r="P52" s="9" t="n">
        <f aca="false">'Central pensions'!X52</f>
        <v>24120561.8884898</v>
      </c>
      <c r="Q52" s="67"/>
      <c r="R52" s="67" t="n">
        <f aca="false">'Central SIPA income'!G47</f>
        <v>20026774.6309363</v>
      </c>
      <c r="S52" s="67"/>
      <c r="T52" s="9" t="n">
        <f aca="false">'Central SIPA income'!J47</f>
        <v>76574108.5559876</v>
      </c>
      <c r="U52" s="9"/>
      <c r="V52" s="67" t="n">
        <f aca="false">'Central SIPA income'!F47</f>
        <v>104667.228013153</v>
      </c>
      <c r="W52" s="67"/>
      <c r="X52" s="67" t="n">
        <f aca="false">'Central SIPA income'!M47</f>
        <v>262893.900369865</v>
      </c>
      <c r="Y52" s="9"/>
      <c r="Z52" s="9" t="n">
        <f aca="false">R52+V52-N52-L52-F52</f>
        <v>-6181077.15889918</v>
      </c>
      <c r="AA52" s="61" t="n">
        <f aca="false">-AA24</f>
        <v>-0</v>
      </c>
      <c r="AB52" s="9" t="n">
        <f aca="false">T52-P52-D52</f>
        <v>-67044111.546276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-0.0120607183940912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12031358</v>
      </c>
      <c r="AY52" s="40" t="n">
        <f aca="false">(AW52-AW51)/AW51</f>
        <v>0.00271327087487567</v>
      </c>
      <c r="AZ52" s="39" t="n">
        <f aca="false">workers_and_wage_central!B40</f>
        <v>6293.19563277185</v>
      </c>
      <c r="BA52" s="40" t="n">
        <f aca="false">(AZ52-AZ51)/AZ51</f>
        <v>0.0030999889871802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0.0161938991970818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126799296.737273</v>
      </c>
      <c r="E53" s="9"/>
      <c r="F53" s="67" t="n">
        <f aca="false">'Central pensions'!I53</f>
        <v>23047273.1338064</v>
      </c>
      <c r="G53" s="9" t="n">
        <f aca="false">'Central pensions'!K53</f>
        <v>782860.684213374</v>
      </c>
      <c r="H53" s="9" t="n">
        <f aca="false">'Central pensions'!V53</f>
        <v>4307068.50329769</v>
      </c>
      <c r="I53" s="67" t="n">
        <f aca="false">'Central pensions'!M53</f>
        <v>24212.186109692</v>
      </c>
      <c r="J53" s="9" t="n">
        <f aca="false">'Central pensions'!W53</f>
        <v>133208.304225702</v>
      </c>
      <c r="K53" s="9"/>
      <c r="L53" s="67" t="n">
        <f aca="false">'Central pensions'!N53</f>
        <v>3994330.92498853</v>
      </c>
      <c r="M53" s="67"/>
      <c r="N53" s="67" t="n">
        <f aca="false">'Central pensions'!L53</f>
        <v>987620.671428878</v>
      </c>
      <c r="O53" s="9"/>
      <c r="P53" s="9" t="n">
        <f aca="false">'Central pensions'!X53</f>
        <v>26160199.6970099</v>
      </c>
      <c r="Q53" s="67"/>
      <c r="R53" s="67" t="n">
        <f aca="false">'Central SIPA income'!G48</f>
        <v>23395317.8343993</v>
      </c>
      <c r="S53" s="67"/>
      <c r="T53" s="9" t="n">
        <f aca="false">'Central SIPA income'!J48</f>
        <v>89454025.4517943</v>
      </c>
      <c r="U53" s="9"/>
      <c r="V53" s="67" t="n">
        <f aca="false">'Central SIPA income'!F48</f>
        <v>101308.120601296</v>
      </c>
      <c r="W53" s="67"/>
      <c r="X53" s="67" t="n">
        <f aca="false">'Central SIPA income'!M48</f>
        <v>254456.791008822</v>
      </c>
      <c r="Y53" s="9"/>
      <c r="Z53" s="9" t="n">
        <f aca="false">R53+V53-N53-L53-F53</f>
        <v>-4532598.77522325</v>
      </c>
      <c r="AA53" s="32" t="n">
        <f aca="false">-AA25</f>
        <v>-0</v>
      </c>
      <c r="AB53" s="9" t="n">
        <f aca="false">T53-P53-D53</f>
        <v>-63505470.982489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-0.0113734173266582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12110736</v>
      </c>
      <c r="AY53" s="40" t="n">
        <f aca="false">(AW53-AW52)/AW52</f>
        <v>0.00659759272394687</v>
      </c>
      <c r="AZ53" s="39" t="n">
        <f aca="false">workers_and_wage_central!B41</f>
        <v>6304.6602430018</v>
      </c>
      <c r="BA53" s="40" t="n">
        <f aca="false">(AZ53-AZ52)/AZ52</f>
        <v>0.00182174699452389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0.0140522782507047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122338925.901063</v>
      </c>
      <c r="E54" s="6"/>
      <c r="F54" s="8" t="n">
        <f aca="false">'Central pensions'!I54</f>
        <v>22236547.9359119</v>
      </c>
      <c r="G54" s="6" t="n">
        <f aca="false">'Central pensions'!K54</f>
        <v>835093.759466553</v>
      </c>
      <c r="H54" s="6" t="n">
        <f aca="false">'Central pensions'!V54</f>
        <v>4594439.47209196</v>
      </c>
      <c r="I54" s="8" t="n">
        <f aca="false">'Central pensions'!M54</f>
        <v>25827.6420453575</v>
      </c>
      <c r="J54" s="6" t="n">
        <f aca="false">'Central pensions'!W54</f>
        <v>142096.066147175</v>
      </c>
      <c r="K54" s="6"/>
      <c r="L54" s="8" t="n">
        <f aca="false">'Central pensions'!N54</f>
        <v>4600483.70262526</v>
      </c>
      <c r="M54" s="8"/>
      <c r="N54" s="8" t="n">
        <f aca="false">'Central pensions'!L54</f>
        <v>955478.785587181</v>
      </c>
      <c r="O54" s="6"/>
      <c r="P54" s="6" t="n">
        <f aca="false">'Central pensions'!X54</f>
        <v>29128694.1691845</v>
      </c>
      <c r="Q54" s="8"/>
      <c r="R54" s="8" t="n">
        <f aca="false">'Central SIPA income'!G49</f>
        <v>20374948.8539986</v>
      </c>
      <c r="S54" s="8"/>
      <c r="T54" s="6" t="n">
        <f aca="false">'Central SIPA income'!J49</f>
        <v>77905382.8747181</v>
      </c>
      <c r="U54" s="6"/>
      <c r="V54" s="8" t="n">
        <f aca="false">'Central SIPA income'!F49</f>
        <v>106258.372243758</v>
      </c>
      <c r="W54" s="8"/>
      <c r="X54" s="8" t="n">
        <f aca="false">'Central SIPA income'!M49</f>
        <v>266890.395937535</v>
      </c>
      <c r="Y54" s="6"/>
      <c r="Z54" s="6" t="n">
        <f aca="false">R54+V54-N54-L54-F54</f>
        <v>-7311303.19788208</v>
      </c>
      <c r="AA54" s="61" t="n">
        <f aca="false">-AA26</f>
        <v>-0</v>
      </c>
      <c r="AB54" s="6" t="n">
        <f aca="false">T54-P54-D54</f>
        <v>-73562237.1955295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-0.0129937877479523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12125178</v>
      </c>
      <c r="AX54" s="5"/>
      <c r="AY54" s="61" t="n">
        <f aca="false">(AW54-AW53)/AW53</f>
        <v>0.0011924956501405</v>
      </c>
      <c r="AZ54" s="66" t="n">
        <f aca="false">workers_and_wage_central!B42</f>
        <v>6325.40908147298</v>
      </c>
      <c r="BA54" s="61" t="n">
        <f aca="false">(AZ54-AZ53)/AZ53</f>
        <v>0.00329103197816366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0.016243383348743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129037306.682024</v>
      </c>
      <c r="E55" s="9"/>
      <c r="F55" s="67" t="n">
        <f aca="false">'Central pensions'!I55</f>
        <v>23454057.9330921</v>
      </c>
      <c r="G55" s="9" t="n">
        <f aca="false">'Central pensions'!K55</f>
        <v>963347.173368098</v>
      </c>
      <c r="H55" s="9" t="n">
        <f aca="false">'Central pensions'!V55</f>
        <v>5300051.91450347</v>
      </c>
      <c r="I55" s="67" t="n">
        <f aca="false">'Central pensions'!M55</f>
        <v>29794.242475302</v>
      </c>
      <c r="J55" s="9" t="n">
        <f aca="false">'Central pensions'!W55</f>
        <v>163919.131376396</v>
      </c>
      <c r="K55" s="9"/>
      <c r="L55" s="67" t="n">
        <f aca="false">'Central pensions'!N55</f>
        <v>4061022.50738508</v>
      </c>
      <c r="M55" s="67"/>
      <c r="N55" s="67" t="n">
        <f aca="false">'Central pensions'!L55</f>
        <v>1010123.96678768</v>
      </c>
      <c r="O55" s="9"/>
      <c r="P55" s="9" t="n">
        <f aca="false">'Central pensions'!X55</f>
        <v>26630069.1266227</v>
      </c>
      <c r="Q55" s="67"/>
      <c r="R55" s="67" t="n">
        <f aca="false">'Central SIPA income'!G50</f>
        <v>23645822.1009728</v>
      </c>
      <c r="S55" s="67"/>
      <c r="T55" s="9" t="n">
        <f aca="false">'Central SIPA income'!J50</f>
        <v>90411850.2266691</v>
      </c>
      <c r="U55" s="9"/>
      <c r="V55" s="67" t="n">
        <f aca="false">'Central SIPA income'!F50</f>
        <v>105129.220440084</v>
      </c>
      <c r="W55" s="67"/>
      <c r="X55" s="67" t="n">
        <f aca="false">'Central SIPA income'!M50</f>
        <v>264054.292150204</v>
      </c>
      <c r="Y55" s="9"/>
      <c r="Z55" s="9" t="n">
        <f aca="false">R55+V55-N55-L55-F55</f>
        <v>-4774253.08585196</v>
      </c>
      <c r="AA55" s="32" t="n">
        <f aca="false">-AA27</f>
        <v>-0</v>
      </c>
      <c r="AB55" s="9" t="n">
        <f aca="false">T55-P55-D55</f>
        <v>-65255525.5819777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-0.0114552792245644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12173295</v>
      </c>
      <c r="AX55" s="7"/>
      <c r="AY55" s="40" t="n">
        <f aca="false">(AW55-AW54)/AW54</f>
        <v>0.00396835411405919</v>
      </c>
      <c r="AZ55" s="39" t="n">
        <f aca="false">workers_and_wage_central!B43</f>
        <v>6337.8461886575</v>
      </c>
      <c r="BA55" s="40" t="n">
        <f aca="false">(AZ55-AZ54)/AZ54</f>
        <v>0.0019662138881969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0.0141245849176866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124700113.985361</v>
      </c>
      <c r="E56" s="9"/>
      <c r="F56" s="67" t="n">
        <f aca="false">'Central pensions'!I56</f>
        <v>22665721.8201478</v>
      </c>
      <c r="G56" s="9" t="n">
        <f aca="false">'Central pensions'!K56</f>
        <v>984219.676665667</v>
      </c>
      <c r="H56" s="9" t="n">
        <f aca="false">'Central pensions'!V56</f>
        <v>5414886.2692626</v>
      </c>
      <c r="I56" s="67" t="n">
        <f aca="false">'Central pensions'!M56</f>
        <v>30439.7838144019</v>
      </c>
      <c r="J56" s="9" t="n">
        <f aca="false">'Central pensions'!W56</f>
        <v>167470.709358637</v>
      </c>
      <c r="K56" s="9"/>
      <c r="L56" s="67" t="n">
        <f aca="false">'Central pensions'!N56</f>
        <v>3877724.1224544</v>
      </c>
      <c r="M56" s="67"/>
      <c r="N56" s="67" t="n">
        <f aca="false">'Central pensions'!L56</f>
        <v>977251.658806369</v>
      </c>
      <c r="O56" s="9"/>
      <c r="P56" s="9" t="n">
        <f aca="false">'Central pensions'!X56</f>
        <v>25498079.1962392</v>
      </c>
      <c r="Q56" s="67"/>
      <c r="R56" s="67" t="n">
        <f aca="false">'Central SIPA income'!G51</f>
        <v>20829765.0665404</v>
      </c>
      <c r="S56" s="67"/>
      <c r="T56" s="9" t="n">
        <f aca="false">'Central SIPA income'!J51</f>
        <v>79644412.0830662</v>
      </c>
      <c r="U56" s="9"/>
      <c r="V56" s="67" t="n">
        <f aca="false">'Central SIPA income'!F51</f>
        <v>109481.773796256</v>
      </c>
      <c r="W56" s="67"/>
      <c r="X56" s="67" t="n">
        <f aca="false">'Central SIPA income'!M51</f>
        <v>274986.651304956</v>
      </c>
      <c r="Y56" s="9"/>
      <c r="Z56" s="9" t="n">
        <f aca="false">R56+V56-N56-L56-F56</f>
        <v>-6581450.76107186</v>
      </c>
      <c r="AA56" s="61" t="n">
        <f aca="false">-AA28</f>
        <v>-0</v>
      </c>
      <c r="AB56" s="9" t="n">
        <f aca="false">T56-P56-D56</f>
        <v>-70553781.0985341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-0.0123224086096976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12236306</v>
      </c>
      <c r="AY56" s="40" t="n">
        <f aca="false">(AW56-AW55)/AW55</f>
        <v>0.00517616635430259</v>
      </c>
      <c r="AZ56" s="39" t="n">
        <f aca="false">workers_and_wage_central!B44</f>
        <v>6402.33859477007</v>
      </c>
      <c r="BA56" s="40" t="n">
        <f aca="false">(AZ56-AZ55)/AZ55</f>
        <v>0.0101757606910672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0.0162863532082686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131379865.198976</v>
      </c>
      <c r="E57" s="9"/>
      <c r="F57" s="67" t="n">
        <f aca="false">'Central pensions'!I57</f>
        <v>23879845.6729403</v>
      </c>
      <c r="G57" s="9" t="n">
        <f aca="false">'Central pensions'!K57</f>
        <v>1175658.99655758</v>
      </c>
      <c r="H57" s="9" t="n">
        <f aca="false">'Central pensions'!V57</f>
        <v>6468128.92357689</v>
      </c>
      <c r="I57" s="67" t="n">
        <f aca="false">'Central pensions'!M57</f>
        <v>36360.5875223991</v>
      </c>
      <c r="J57" s="9" t="n">
        <f aca="false">'Central pensions'!W57</f>
        <v>200045.224440521</v>
      </c>
      <c r="K57" s="9"/>
      <c r="L57" s="67" t="n">
        <f aca="false">'Central pensions'!N57</f>
        <v>4072571.47338369</v>
      </c>
      <c r="M57" s="67"/>
      <c r="N57" s="67" t="n">
        <f aca="false">'Central pensions'!L57</f>
        <v>1032167.18677929</v>
      </c>
      <c r="O57" s="9"/>
      <c r="P57" s="9" t="n">
        <f aca="false">'Central pensions'!X57</f>
        <v>26811272.0586834</v>
      </c>
      <c r="Q57" s="67"/>
      <c r="R57" s="67" t="n">
        <f aca="false">'Central SIPA income'!G52</f>
        <v>24200847.4009756</v>
      </c>
      <c r="S57" s="67"/>
      <c r="T57" s="9" t="n">
        <f aca="false">'Central SIPA income'!J52</f>
        <v>92534037.5662159</v>
      </c>
      <c r="U57" s="9"/>
      <c r="V57" s="67" t="n">
        <f aca="false">'Central SIPA income'!F52</f>
        <v>108862.321552206</v>
      </c>
      <c r="W57" s="67"/>
      <c r="X57" s="67" t="n">
        <f aca="false">'Central SIPA income'!M52</f>
        <v>273430.765860939</v>
      </c>
      <c r="Y57" s="9"/>
      <c r="Z57" s="9" t="n">
        <f aca="false">R57+V57-N57-L57-F57</f>
        <v>-4674874.6105755</v>
      </c>
      <c r="AA57" s="32" t="n">
        <f aca="false">-AA29</f>
        <v>-0</v>
      </c>
      <c r="AB57" s="9" t="n">
        <f aca="false">T57-P57-D57</f>
        <v>-65657099.6914431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-0.0114162718947856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12355314</v>
      </c>
      <c r="AY57" s="40" t="n">
        <f aca="false">(AW57-AW56)/AW56</f>
        <v>0.00972581104133878</v>
      </c>
      <c r="AZ57" s="39" t="n">
        <f aca="false">workers_and_wage_central!B45</f>
        <v>6395.83661973453</v>
      </c>
      <c r="BA57" s="40" t="n">
        <f aca="false">(AZ57-AZ56)/AZ56</f>
        <v>-0.00101556250724525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0.0141471927258186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127574971.988301</v>
      </c>
      <c r="E58" s="6"/>
      <c r="F58" s="8" t="n">
        <f aca="false">'Central pensions'!I58</f>
        <v>23188261.2925231</v>
      </c>
      <c r="G58" s="6" t="n">
        <f aca="false">'Central pensions'!K58</f>
        <v>1229476.86629324</v>
      </c>
      <c r="H58" s="6" t="n">
        <f aca="false">'Central pensions'!V58</f>
        <v>6764218.96402378</v>
      </c>
      <c r="I58" s="8" t="n">
        <f aca="false">'Central pensions'!M58</f>
        <v>38025.0577204095</v>
      </c>
      <c r="J58" s="6" t="n">
        <f aca="false">'Central pensions'!W58</f>
        <v>209202.64837187</v>
      </c>
      <c r="K58" s="6"/>
      <c r="L58" s="8" t="n">
        <f aca="false">'Central pensions'!N58</f>
        <v>4703654.80449735</v>
      </c>
      <c r="M58" s="8"/>
      <c r="N58" s="8" t="n">
        <f aca="false">'Central pensions'!L58</f>
        <v>1002973.19837426</v>
      </c>
      <c r="O58" s="6"/>
      <c r="P58" s="6" t="n">
        <f aca="false">'Central pensions'!X58</f>
        <v>29925349.7532908</v>
      </c>
      <c r="Q58" s="8"/>
      <c r="R58" s="8" t="n">
        <f aca="false">'Central SIPA income'!G53</f>
        <v>21214007.5468837</v>
      </c>
      <c r="S58" s="8"/>
      <c r="T58" s="6" t="n">
        <f aca="false">'Central SIPA income'!J53</f>
        <v>81113596.5096076</v>
      </c>
      <c r="U58" s="6"/>
      <c r="V58" s="8" t="n">
        <f aca="false">'Central SIPA income'!F53</f>
        <v>110849.126497412</v>
      </c>
      <c r="W58" s="8"/>
      <c r="X58" s="8" t="n">
        <f aca="false">'Central SIPA income'!M53</f>
        <v>278421.047071537</v>
      </c>
      <c r="Y58" s="6"/>
      <c r="Z58" s="6" t="n">
        <f aca="false">R58+V58-N58-L58-F58</f>
        <v>-7570032.62201366</v>
      </c>
      <c r="AA58" s="61" t="n">
        <f aca="false">-AA30</f>
        <v>-0</v>
      </c>
      <c r="AB58" s="6" t="n">
        <f aca="false">T58-P58-D58</f>
        <v>-76386725.2319841</v>
      </c>
      <c r="AC58" s="50"/>
      <c r="AD58" s="6"/>
      <c r="AE58" s="6"/>
      <c r="AF58" s="6"/>
      <c r="AG58" s="6" t="n">
        <f aca="false">BF58/100*$AG$57</f>
        <v>5794581558.33231</v>
      </c>
      <c r="AH58" s="61" t="n">
        <f aca="false">(AG58-AG57)/AG57</f>
        <v>0.0075455494884375</v>
      </c>
      <c r="AI58" s="61"/>
      <c r="AJ58" s="61" t="n">
        <f aca="false">AB58/AG58</f>
        <v>-0.0131824402613065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0.00820506268335876</v>
      </c>
      <c r="AV58" s="5"/>
      <c r="AW58" s="65" t="n">
        <f aca="false">workers_and_wage_central!C46</f>
        <v>12350044</v>
      </c>
      <c r="AX58" s="5"/>
      <c r="AY58" s="61" t="n">
        <f aca="false">(AW58-AW57)/AW57</f>
        <v>-0.000426537115932464</v>
      </c>
      <c r="AZ58" s="66" t="n">
        <f aca="false">workers_and_wage_central!B46</f>
        <v>6446.84654079907</v>
      </c>
      <c r="BA58" s="61" t="n">
        <f aca="false">(AZ58-AZ57)/AZ57</f>
        <v>0.00797548844620998</v>
      </c>
      <c r="BB58" s="5"/>
      <c r="BC58" s="5"/>
      <c r="BD58" s="5"/>
      <c r="BE58" s="5"/>
      <c r="BF58" s="5" t="n">
        <f aca="false">BF57*(1+AY58)*(1+BA58)*(1-BE58)</f>
        <v>100.754554948844</v>
      </c>
      <c r="BG58" s="5"/>
      <c r="BH58" s="5" t="n">
        <f aca="false">BH57+1</f>
        <v>27</v>
      </c>
      <c r="BI58" s="61" t="n">
        <f aca="false">T65/AG65</f>
        <v>0.0162898338888407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134245280.316242</v>
      </c>
      <c r="E59" s="9"/>
      <c r="F59" s="67" t="n">
        <f aca="false">'Central pensions'!I59</f>
        <v>24400668.7890669</v>
      </c>
      <c r="G59" s="9" t="n">
        <f aca="false">'Central pensions'!K59</f>
        <v>1408039.88089333</v>
      </c>
      <c r="H59" s="9" t="n">
        <f aca="false">'Central pensions'!V59</f>
        <v>7746619.98574673</v>
      </c>
      <c r="I59" s="67" t="n">
        <f aca="false">'Central pensions'!M59</f>
        <v>43547.6251822682</v>
      </c>
      <c r="J59" s="9" t="n">
        <f aca="false">'Central pensions'!W59</f>
        <v>239586.185126189</v>
      </c>
      <c r="K59" s="9"/>
      <c r="L59" s="67" t="n">
        <f aca="false">'Central pensions'!N59</f>
        <v>4186735.66085557</v>
      </c>
      <c r="M59" s="67"/>
      <c r="N59" s="67" t="n">
        <f aca="false">'Central pensions'!L59</f>
        <v>1057029.54826881</v>
      </c>
      <c r="O59" s="9"/>
      <c r="P59" s="9" t="n">
        <f aca="false">'Central pensions'!X59</f>
        <v>27540455.9475215</v>
      </c>
      <c r="Q59" s="67"/>
      <c r="R59" s="67" t="n">
        <f aca="false">'Central SIPA income'!G54</f>
        <v>24738689.9823888</v>
      </c>
      <c r="S59" s="67"/>
      <c r="T59" s="9" t="n">
        <f aca="false">'Central SIPA income'!J54</f>
        <v>94590525.2919803</v>
      </c>
      <c r="U59" s="9"/>
      <c r="V59" s="67" t="n">
        <f aca="false">'Central SIPA income'!F54</f>
        <v>111725.838746954</v>
      </c>
      <c r="W59" s="67"/>
      <c r="X59" s="67" t="n">
        <f aca="false">'Central SIPA income'!M54</f>
        <v>280623.095479232</v>
      </c>
      <c r="Y59" s="9"/>
      <c r="Z59" s="9" t="n">
        <f aca="false">R59+V59-N59-L59-F59</f>
        <v>-4794018.1770555</v>
      </c>
      <c r="AA59" s="32" t="n">
        <f aca="false">-AA31</f>
        <v>-0</v>
      </c>
      <c r="AB59" s="9" t="n">
        <f aca="false">T59-P59-D59</f>
        <v>-67195210.9717827</v>
      </c>
      <c r="AC59" s="50"/>
      <c r="AD59" s="9"/>
      <c r="AE59" s="9"/>
      <c r="AF59" s="9"/>
      <c r="AG59" s="9" t="n">
        <f aca="false">BF59/100*$AG$57</f>
        <v>5841121038.28744</v>
      </c>
      <c r="AH59" s="40" t="n">
        <f aca="false">(AG59-AG58)/AG58</f>
        <v>0.00803155145658491</v>
      </c>
      <c r="AI59" s="40"/>
      <c r="AJ59" s="40" t="n">
        <f aca="false">AB59/AG59</f>
        <v>-0.0115038210184879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12416124</v>
      </c>
      <c r="AX59" s="7"/>
      <c r="AY59" s="40" t="n">
        <f aca="false">(AW59-AW58)/AW58</f>
        <v>0.00535058822462495</v>
      </c>
      <c r="AZ59" s="39" t="n">
        <f aca="false">workers_and_wage_central!B47</f>
        <v>6464.03831324185</v>
      </c>
      <c r="BA59" s="40" t="n">
        <f aca="false">(AZ59-AZ58)/AZ58</f>
        <v>0.00266669484591855</v>
      </c>
      <c r="BB59" s="7"/>
      <c r="BC59" s="7"/>
      <c r="BD59" s="7"/>
      <c r="BE59" s="7"/>
      <c r="BF59" s="7" t="n">
        <f aca="false">BF58*(1+AY59)*(1+BA59)*(1-BE59)</f>
        <v>101.563770341401</v>
      </c>
      <c r="BG59" s="7"/>
      <c r="BH59" s="7" t="n">
        <f aca="false">BH58+1</f>
        <v>28</v>
      </c>
      <c r="BI59" s="40" t="n">
        <f aca="false">T66/AG66</f>
        <v>0.014208904787804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130786649.551445</v>
      </c>
      <c r="E60" s="9"/>
      <c r="F60" s="67" t="n">
        <f aca="false">'Central pensions'!I60</f>
        <v>23772021.7069746</v>
      </c>
      <c r="G60" s="9" t="n">
        <f aca="false">'Central pensions'!K60</f>
        <v>1441738.91470157</v>
      </c>
      <c r="H60" s="9" t="n">
        <f aca="false">'Central pensions'!V60</f>
        <v>7932022.12693727</v>
      </c>
      <c r="I60" s="67" t="n">
        <f aca="false">'Central pensions'!M60</f>
        <v>44589.8633412859</v>
      </c>
      <c r="J60" s="9" t="n">
        <f aca="false">'Central pensions'!W60</f>
        <v>245320.271967133</v>
      </c>
      <c r="K60" s="9"/>
      <c r="L60" s="67" t="n">
        <f aca="false">'Central pensions'!N60</f>
        <v>3956752.26478712</v>
      </c>
      <c r="M60" s="67"/>
      <c r="N60" s="67" t="n">
        <f aca="false">'Central pensions'!L60</f>
        <v>1032204.10285834</v>
      </c>
      <c r="O60" s="9"/>
      <c r="P60" s="9" t="n">
        <f aca="false">'Central pensions'!X60</f>
        <v>26210488.7360694</v>
      </c>
      <c r="Q60" s="67"/>
      <c r="R60" s="67" t="n">
        <f aca="false">'Central SIPA income'!G55</f>
        <v>21714429.5605367</v>
      </c>
      <c r="S60" s="67"/>
      <c r="T60" s="9" t="n">
        <f aca="false">'Central SIPA income'!J55</f>
        <v>83027003.4512367</v>
      </c>
      <c r="U60" s="9"/>
      <c r="V60" s="67" t="n">
        <f aca="false">'Central SIPA income'!F55</f>
        <v>108964.39720656</v>
      </c>
      <c r="W60" s="67"/>
      <c r="X60" s="67" t="n">
        <f aca="false">'Central SIPA income'!M55</f>
        <v>273687.150475448</v>
      </c>
      <c r="Y60" s="9"/>
      <c r="Z60" s="9" t="n">
        <f aca="false">R60+V60-N60-L60-F60</f>
        <v>-6937584.11687678</v>
      </c>
      <c r="AA60" s="61" t="n">
        <f aca="false">-AA32</f>
        <v>-0</v>
      </c>
      <c r="AB60" s="9" t="n">
        <f aca="false">T60-P60-D60</f>
        <v>-73970134.836278</v>
      </c>
      <c r="AC60" s="50"/>
      <c r="AD60" s="9"/>
      <c r="AE60" s="9"/>
      <c r="AF60" s="9"/>
      <c r="AG60" s="9" t="n">
        <f aca="false">BF60/100*$AG$57</f>
        <v>5908437192.17366</v>
      </c>
      <c r="AH60" s="40" t="n">
        <f aca="false">(AG60-AG59)/AG59</f>
        <v>0.0115245264470613</v>
      </c>
      <c r="AI60" s="40"/>
      <c r="AJ60" s="40" t="n">
        <f aca="false">AB60/AG60</f>
        <v>-0.0125194078282256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12502897</v>
      </c>
      <c r="AY60" s="40" t="n">
        <f aca="false">(AW60-AW59)/AW59</f>
        <v>0.00698873497075255</v>
      </c>
      <c r="AZ60" s="39" t="n">
        <f aca="false">workers_and_wage_central!B48</f>
        <v>6493.15435879978</v>
      </c>
      <c r="BA60" s="40" t="n">
        <f aca="false">(AZ60-AZ59)/AZ59</f>
        <v>0.00450431203328256</v>
      </c>
      <c r="BB60" s="7"/>
      <c r="BC60" s="7"/>
      <c r="BD60" s="7"/>
      <c r="BE60" s="7"/>
      <c r="BF60" s="7" t="n">
        <f aca="false">BF59*(1+AY60)*(1+BA60)*(1-BE60)</f>
        <v>102.734244698763</v>
      </c>
      <c r="BG60" s="7"/>
      <c r="BH60" s="0" t="n">
        <f aca="false">BH59+1</f>
        <v>29</v>
      </c>
      <c r="BI60" s="40" t="n">
        <f aca="false">T67/AG67</f>
        <v>0.016445154655841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136403283.112167</v>
      </c>
      <c r="E61" s="9"/>
      <c r="F61" s="67" t="n">
        <f aca="false">'Central pensions'!I61</f>
        <v>24792911.341991</v>
      </c>
      <c r="G61" s="9" t="n">
        <f aca="false">'Central pensions'!K61</f>
        <v>1536782.57617305</v>
      </c>
      <c r="H61" s="9" t="n">
        <f aca="false">'Central pensions'!V61</f>
        <v>8454924.30993962</v>
      </c>
      <c r="I61" s="67" t="n">
        <f aca="false">'Central pensions'!M61</f>
        <v>47529.3580259709</v>
      </c>
      <c r="J61" s="9" t="n">
        <f aca="false">'Central pensions'!W61</f>
        <v>261492.504431124</v>
      </c>
      <c r="K61" s="9"/>
      <c r="L61" s="67" t="n">
        <f aca="false">'Central pensions'!N61</f>
        <v>4136369.81203033</v>
      </c>
      <c r="M61" s="67"/>
      <c r="N61" s="67" t="n">
        <f aca="false">'Central pensions'!L61</f>
        <v>1077428.2703862</v>
      </c>
      <c r="O61" s="9"/>
      <c r="P61" s="9" t="n">
        <f aca="false">'Central pensions'!X61</f>
        <v>27391335.069032</v>
      </c>
      <c r="Q61" s="67"/>
      <c r="R61" s="67" t="n">
        <f aca="false">'Central SIPA income'!G56</f>
        <v>25243796.4897498</v>
      </c>
      <c r="S61" s="67"/>
      <c r="T61" s="9" t="n">
        <f aca="false">'Central SIPA income'!J56</f>
        <v>96521843.8013146</v>
      </c>
      <c r="U61" s="9"/>
      <c r="V61" s="67" t="n">
        <f aca="false">'Central SIPA income'!F56</f>
        <v>108447.32163353</v>
      </c>
      <c r="W61" s="67"/>
      <c r="X61" s="67" t="n">
        <f aca="false">'Central SIPA income'!M56</f>
        <v>272388.405713021</v>
      </c>
      <c r="Y61" s="9"/>
      <c r="Z61" s="9" t="n">
        <f aca="false">R61+V61-N61-L61-F61</f>
        <v>-4654465.61302424</v>
      </c>
      <c r="AA61" s="32" t="n">
        <f aca="false">-AA33</f>
        <v>-0</v>
      </c>
      <c r="AB61" s="9" t="n">
        <f aca="false">T61-P61-D61</f>
        <v>-67272774.3798843</v>
      </c>
      <c r="AC61" s="50"/>
      <c r="AD61" s="9"/>
      <c r="AE61" s="9"/>
      <c r="AF61" s="9"/>
      <c r="AG61" s="9" t="n">
        <f aca="false">BF61/100*$AG$57</f>
        <v>5942225319.01174</v>
      </c>
      <c r="AH61" s="40" t="n">
        <f aca="false">(AG61-AG60)/AG60</f>
        <v>0.00571862334135136</v>
      </c>
      <c r="AI61" s="40" t="n">
        <f aca="false">(AG61-AG57)/AG57</f>
        <v>0.0332174314845388</v>
      </c>
      <c r="AJ61" s="40" t="n">
        <f aca="false">AB61/AG61</f>
        <v>-0.0113211416209092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12550727</v>
      </c>
      <c r="AY61" s="40" t="n">
        <f aca="false">(AW61-AW60)/AW60</f>
        <v>0.00382551339901464</v>
      </c>
      <c r="AZ61" s="39" t="n">
        <f aca="false">workers_and_wage_central!B49</f>
        <v>6505.39976889316</v>
      </c>
      <c r="BA61" s="40" t="n">
        <f aca="false">(AZ61-AZ60)/AZ60</f>
        <v>0.00188589542412269</v>
      </c>
      <c r="BB61" s="7"/>
      <c r="BC61" s="7"/>
      <c r="BD61" s="7"/>
      <c r="BE61" s="7"/>
      <c r="BF61" s="7" t="n">
        <f aca="false">BF60*(1+AY61)*(1+BA61)*(1-BE61)</f>
        <v>103.321743148454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0.0143369105877927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133836210.368899</v>
      </c>
      <c r="E62" s="6"/>
      <c r="F62" s="8" t="n">
        <f aca="false">'Central pensions'!I62</f>
        <v>24326315.4838843</v>
      </c>
      <c r="G62" s="6" t="n">
        <f aca="false">'Central pensions'!K62</f>
        <v>1587787.37945794</v>
      </c>
      <c r="H62" s="6" t="n">
        <f aca="false">'Central pensions'!V62</f>
        <v>8735537.68876317</v>
      </c>
      <c r="I62" s="8" t="n">
        <f aca="false">'Central pensions'!M62</f>
        <v>49106.8261688021</v>
      </c>
      <c r="J62" s="6" t="n">
        <f aca="false">'Central pensions'!W62</f>
        <v>270171.268724634</v>
      </c>
      <c r="K62" s="6"/>
      <c r="L62" s="8" t="n">
        <f aca="false">'Central pensions'!N62</f>
        <v>4925902.49804659</v>
      </c>
      <c r="M62" s="8"/>
      <c r="N62" s="8" t="n">
        <f aca="false">'Central pensions'!L62</f>
        <v>1058620.46196369</v>
      </c>
      <c r="O62" s="6"/>
      <c r="P62" s="6" t="n">
        <f aca="false">'Central pensions'!X62</f>
        <v>31384748.9173108</v>
      </c>
      <c r="Q62" s="8"/>
      <c r="R62" s="8" t="n">
        <f aca="false">'Central SIPA income'!G57</f>
        <v>22115372.1246311</v>
      </c>
      <c r="S62" s="8"/>
      <c r="T62" s="6" t="n">
        <f aca="false">'Central SIPA income'!J57</f>
        <v>84560042.0954253</v>
      </c>
      <c r="U62" s="6"/>
      <c r="V62" s="8" t="n">
        <f aca="false">'Central SIPA income'!F57</f>
        <v>109742.177965396</v>
      </c>
      <c r="W62" s="8"/>
      <c r="X62" s="8" t="n">
        <f aca="false">'Central SIPA income'!M57</f>
        <v>275640.71150123</v>
      </c>
      <c r="Y62" s="6"/>
      <c r="Z62" s="6" t="n">
        <f aca="false">R62+V62-N62-L62-F62</f>
        <v>-8085724.14129812</v>
      </c>
      <c r="AA62" s="61" t="n">
        <f aca="false">-AA34</f>
        <v>-0</v>
      </c>
      <c r="AB62" s="6" t="n">
        <f aca="false">T62-P62-D62</f>
        <v>-80660917.1907842</v>
      </c>
      <c r="AC62" s="50"/>
      <c r="AD62" s="6"/>
      <c r="AE62" s="6"/>
      <c r="AF62" s="6"/>
      <c r="AG62" s="6" t="n">
        <f aca="false">BF62/100*$AG$57</f>
        <v>5986727580.89623</v>
      </c>
      <c r="AH62" s="61" t="n">
        <f aca="false">(AG62-AG61)/AG61</f>
        <v>0.00748915759591173</v>
      </c>
      <c r="AI62" s="61"/>
      <c r="AJ62" s="61" t="n">
        <f aca="false">AB62/AG62</f>
        <v>-0.0134732900571883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0.0083915959020465</v>
      </c>
      <c r="AV62" s="5"/>
      <c r="AW62" s="65" t="n">
        <f aca="false">workers_and_wage_central!C50</f>
        <v>12549150</v>
      </c>
      <c r="AX62" s="5"/>
      <c r="AY62" s="61" t="n">
        <f aca="false">(AW62-AW61)/AW61</f>
        <v>-0.000125650091823366</v>
      </c>
      <c r="AZ62" s="66" t="n">
        <f aca="false">workers_and_wage_central!B50</f>
        <v>6554.94336222217</v>
      </c>
      <c r="BA62" s="61" t="n">
        <f aca="false">(AZ62-AZ61)/AZ61</f>
        <v>0.0076157646092576</v>
      </c>
      <c r="BB62" s="5"/>
      <c r="BC62" s="5"/>
      <c r="BD62" s="5"/>
      <c r="BE62" s="5"/>
      <c r="BF62" s="5" t="n">
        <f aca="false">BF61*(1+AY62)*(1+BA62)*(1-BE62)</f>
        <v>104.095535965977</v>
      </c>
      <c r="BG62" s="5"/>
      <c r="BH62" s="5" t="n">
        <f aca="false">BH61+1</f>
        <v>31</v>
      </c>
      <c r="BI62" s="61" t="n">
        <f aca="false">T69/AG69</f>
        <v>0.0164995460164828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139999391.935246</v>
      </c>
      <c r="E63" s="9"/>
      <c r="F63" s="67" t="n">
        <f aca="false">'Central pensions'!I63</f>
        <v>25446546.6885349</v>
      </c>
      <c r="G63" s="9" t="n">
        <f aca="false">'Central pensions'!K63</f>
        <v>1727608.61541489</v>
      </c>
      <c r="H63" s="9" t="n">
        <f aca="false">'Central pensions'!V63</f>
        <v>9504792.87506422</v>
      </c>
      <c r="I63" s="67" t="n">
        <f aca="false">'Central pensions'!M63</f>
        <v>53431.1942911819</v>
      </c>
      <c r="J63" s="9" t="n">
        <f aca="false">'Central pensions'!W63</f>
        <v>293962.666239099</v>
      </c>
      <c r="K63" s="9"/>
      <c r="L63" s="67" t="n">
        <f aca="false">'Central pensions'!N63</f>
        <v>4301264.32746353</v>
      </c>
      <c r="M63" s="67"/>
      <c r="N63" s="67" t="n">
        <f aca="false">'Central pensions'!L63</f>
        <v>1108741.478756</v>
      </c>
      <c r="O63" s="9"/>
      <c r="P63" s="9" t="n">
        <f aca="false">'Central pensions'!X63</f>
        <v>28419249.5270509</v>
      </c>
      <c r="Q63" s="67"/>
      <c r="R63" s="67" t="n">
        <f aca="false">'Central SIPA income'!G58</f>
        <v>25668862.981851</v>
      </c>
      <c r="S63" s="67"/>
      <c r="T63" s="9" t="n">
        <f aca="false">'Central SIPA income'!J58</f>
        <v>98147122.3750988</v>
      </c>
      <c r="U63" s="9"/>
      <c r="V63" s="67" t="n">
        <f aca="false">'Central SIPA income'!F58</f>
        <v>110304.523190282</v>
      </c>
      <c r="W63" s="67"/>
      <c r="X63" s="67" t="n">
        <f aca="false">'Central SIPA income'!M58</f>
        <v>277053.160577517</v>
      </c>
      <c r="Y63" s="9"/>
      <c r="Z63" s="9" t="n">
        <f aca="false">R63+V63-N63-L63-F63</f>
        <v>-5077384.9897132</v>
      </c>
      <c r="AA63" s="32" t="n">
        <f aca="false">-AA35</f>
        <v>-0</v>
      </c>
      <c r="AB63" s="9" t="n">
        <f aca="false">T63-P63-D63</f>
        <v>-70271519.0871978</v>
      </c>
      <c r="AC63" s="50"/>
      <c r="AD63" s="9"/>
      <c r="AE63" s="9"/>
      <c r="AF63" s="9"/>
      <c r="AG63" s="9" t="n">
        <f aca="false">BF63/100*$AG$57</f>
        <v>6026341263.75631</v>
      </c>
      <c r="AH63" s="40" t="n">
        <f aca="false">(AG63-AG62)/AG62</f>
        <v>0.00661691756051936</v>
      </c>
      <c r="AI63" s="40"/>
      <c r="AJ63" s="40" t="n">
        <f aca="false">AB63/AG63</f>
        <v>-0.0116607268011564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12595335</v>
      </c>
      <c r="AX63" s="7"/>
      <c r="AY63" s="40" t="n">
        <f aca="false">(AW63-AW62)/AW62</f>
        <v>0.00368032894658204</v>
      </c>
      <c r="AZ63" s="39" t="n">
        <f aca="false">workers_and_wage_central!B51</f>
        <v>6574.12195075016</v>
      </c>
      <c r="BA63" s="40" t="n">
        <f aca="false">(AZ63-AZ62)/AZ62</f>
        <v>0.00292582063157428</v>
      </c>
      <c r="BB63" s="7"/>
      <c r="BC63" s="7"/>
      <c r="BD63" s="7"/>
      <c r="BE63" s="7"/>
      <c r="BF63" s="7" t="n">
        <f aca="false">BF62*(1+AY63)*(1+BA63)*(1-BE63)</f>
        <v>104.784327545882</v>
      </c>
      <c r="BG63" s="7"/>
      <c r="BH63" s="7" t="n">
        <f aca="false">BH62+1</f>
        <v>32</v>
      </c>
      <c r="BI63" s="40" t="n">
        <f aca="false">T70/AG70</f>
        <v>0.0143677752333276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137556417.806433</v>
      </c>
      <c r="E64" s="9"/>
      <c r="F64" s="67" t="n">
        <f aca="false">'Central pensions'!I64</f>
        <v>25002507.2225887</v>
      </c>
      <c r="G64" s="9" t="n">
        <f aca="false">'Central pensions'!K64</f>
        <v>1787950.68490818</v>
      </c>
      <c r="H64" s="9" t="n">
        <f aca="false">'Central pensions'!V64</f>
        <v>9836777.13762749</v>
      </c>
      <c r="I64" s="67" t="n">
        <f aca="false">'Central pensions'!M64</f>
        <v>55297.4438631397</v>
      </c>
      <c r="J64" s="9" t="n">
        <f aca="false">'Central pensions'!W64</f>
        <v>304230.220751367</v>
      </c>
      <c r="K64" s="9"/>
      <c r="L64" s="67" t="n">
        <f aca="false">'Central pensions'!N64</f>
        <v>4152472.44390823</v>
      </c>
      <c r="M64" s="67"/>
      <c r="N64" s="67" t="n">
        <f aca="false">'Central pensions'!L64</f>
        <v>1091604.59358931</v>
      </c>
      <c r="O64" s="9"/>
      <c r="P64" s="9" t="n">
        <f aca="false">'Central pensions'!X64</f>
        <v>27552885.649967</v>
      </c>
      <c r="Q64" s="67"/>
      <c r="R64" s="67" t="n">
        <f aca="false">'Central SIPA income'!G59</f>
        <v>22446466.2629942</v>
      </c>
      <c r="S64" s="67"/>
      <c r="T64" s="9" t="n">
        <f aca="false">'Central SIPA income'!J59</f>
        <v>85826009.2299484</v>
      </c>
      <c r="U64" s="9"/>
      <c r="V64" s="67" t="n">
        <f aca="false">'Central SIPA income'!F59</f>
        <v>112448.25623342</v>
      </c>
      <c r="W64" s="67"/>
      <c r="X64" s="67" t="n">
        <f aca="false">'Central SIPA income'!M59</f>
        <v>282437.599926493</v>
      </c>
      <c r="Y64" s="9"/>
      <c r="Z64" s="9" t="n">
        <f aca="false">R64+V64-N64-L64-F64</f>
        <v>-7687669.74085858</v>
      </c>
      <c r="AA64" s="61" t="n">
        <f aca="false">-AA36</f>
        <v>-0</v>
      </c>
      <c r="AB64" s="9" t="n">
        <f aca="false">T64-P64-D64</f>
        <v>-79283294.2264513</v>
      </c>
      <c r="AC64" s="50"/>
      <c r="AD64" s="9"/>
      <c r="AE64" s="9"/>
      <c r="AF64" s="9"/>
      <c r="AG64" s="9" t="n">
        <f aca="false">BF64/100*$AG$57</f>
        <v>6066645934.16589</v>
      </c>
      <c r="AH64" s="40" t="n">
        <f aca="false">(AG64-AG63)/AG63</f>
        <v>0.00668808297531627</v>
      </c>
      <c r="AI64" s="40"/>
      <c r="AJ64" s="40" t="n">
        <f aca="false">AB64/AG64</f>
        <v>-0.0130687195341246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12667792</v>
      </c>
      <c r="AY64" s="40" t="n">
        <f aca="false">(AW64-AW63)/AW63</f>
        <v>0.00575268541884753</v>
      </c>
      <c r="AZ64" s="39" t="n">
        <f aca="false">workers_and_wage_central!B52</f>
        <v>6580.23619503488</v>
      </c>
      <c r="BA64" s="40" t="n">
        <f aca="false">(AZ64-AZ63)/AZ63</f>
        <v>0.00093004728700219</v>
      </c>
      <c r="BB64" s="7"/>
      <c r="BC64" s="7"/>
      <c r="BD64" s="7"/>
      <c r="BE64" s="7"/>
      <c r="BF64" s="7" t="n">
        <f aca="false">BF63*(1+AY64)*(1+BA64)*(1-BE64)</f>
        <v>105.485133823022</v>
      </c>
      <c r="BG64" s="7"/>
      <c r="BH64" s="0" t="n">
        <f aca="false">BH63+1</f>
        <v>33</v>
      </c>
      <c r="BI64" s="40" t="n">
        <f aca="false">T71/AG71</f>
        <v>0.0165712939711807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142094645.622494</v>
      </c>
      <c r="E65" s="9"/>
      <c r="F65" s="67" t="n">
        <f aca="false">'Central pensions'!I65</f>
        <v>25827383.8481816</v>
      </c>
      <c r="G65" s="9" t="n">
        <f aca="false">'Central pensions'!K65</f>
        <v>1961545.77473285</v>
      </c>
      <c r="H65" s="9" t="n">
        <f aca="false">'Central pensions'!V65</f>
        <v>10791846.1030109</v>
      </c>
      <c r="I65" s="67" t="n">
        <f aca="false">'Central pensions'!M65</f>
        <v>60666.3641669957</v>
      </c>
      <c r="J65" s="9" t="n">
        <f aca="false">'Central pensions'!W65</f>
        <v>333768.436175596</v>
      </c>
      <c r="K65" s="9"/>
      <c r="L65" s="67" t="n">
        <f aca="false">'Central pensions'!N65</f>
        <v>4340743.90881045</v>
      </c>
      <c r="M65" s="67"/>
      <c r="N65" s="67" t="n">
        <f aca="false">'Central pensions'!L65</f>
        <v>1129585.562229</v>
      </c>
      <c r="O65" s="9"/>
      <c r="P65" s="9" t="n">
        <f aca="false">'Central pensions'!X65</f>
        <v>28738787.2596077</v>
      </c>
      <c r="Q65" s="67"/>
      <c r="R65" s="67" t="n">
        <f aca="false">'Central SIPA income'!G60</f>
        <v>26176172.7649713</v>
      </c>
      <c r="S65" s="67"/>
      <c r="T65" s="9" t="n">
        <f aca="false">'Central SIPA income'!J60</f>
        <v>100086865.300261</v>
      </c>
      <c r="U65" s="9"/>
      <c r="V65" s="67" t="n">
        <f aca="false">'Central SIPA income'!F60</f>
        <v>110789.002584929</v>
      </c>
      <c r="W65" s="67"/>
      <c r="X65" s="67" t="n">
        <f aca="false">'Central SIPA income'!M60</f>
        <v>278270.033137585</v>
      </c>
      <c r="Y65" s="9"/>
      <c r="Z65" s="9" t="n">
        <f aca="false">R65+V65-N65-L65-F65</f>
        <v>-5010751.55166477</v>
      </c>
      <c r="AA65" s="61" t="n">
        <f aca="false">-AA37</f>
        <v>-0</v>
      </c>
      <c r="AB65" s="9" t="n">
        <f aca="false">T65-P65-D65</f>
        <v>-70746567.5818404</v>
      </c>
      <c r="AC65" s="50"/>
      <c r="AD65" s="9"/>
      <c r="AE65" s="9"/>
      <c r="AF65" s="9"/>
      <c r="AG65" s="9" t="n">
        <f aca="false">BF65/100*$AG$57</f>
        <v>6144130503.92277</v>
      </c>
      <c r="AH65" s="40" t="n">
        <f aca="false">(AG65-AG64)/AG64</f>
        <v>0.0127722254764387</v>
      </c>
      <c r="AI65" s="40" t="n">
        <f aca="false">(AG65-AG61)/AG61</f>
        <v>0.033978042580286</v>
      </c>
      <c r="AJ65" s="40" t="n">
        <f aca="false">AB65/AG65</f>
        <v>-0.0115144962394063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12753719</v>
      </c>
      <c r="AY65" s="40" t="n">
        <f aca="false">(AW65-AW64)/AW64</f>
        <v>0.00678310790072966</v>
      </c>
      <c r="AZ65" s="39" t="n">
        <f aca="false">workers_and_wage_central!B53</f>
        <v>6619.38048335153</v>
      </c>
      <c r="BA65" s="40" t="n">
        <f aca="false">(AZ65-AZ64)/AZ64</f>
        <v>0.00594876645099555</v>
      </c>
      <c r="BB65" s="7"/>
      <c r="BC65" s="7"/>
      <c r="BD65" s="7"/>
      <c r="BE65" s="7"/>
      <c r="BF65" s="7" t="n">
        <f aca="false">BF64*(1+AY65)*(1+BA65)*(1-BE65)</f>
        <v>106.832413736621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0.0144192230223303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139947318.540503</v>
      </c>
      <c r="E66" s="6"/>
      <c r="F66" s="8" t="n">
        <f aca="false">'Central pensions'!I66</f>
        <v>25437081.7326359</v>
      </c>
      <c r="G66" s="6" t="n">
        <f aca="false">'Central pensions'!K66</f>
        <v>2018619.33620943</v>
      </c>
      <c r="H66" s="6" t="n">
        <f aca="false">'Central pensions'!V66</f>
        <v>11105847.998832</v>
      </c>
      <c r="I66" s="8" t="n">
        <f aca="false">'Central pensions'!M66</f>
        <v>62431.5258621476</v>
      </c>
      <c r="J66" s="6" t="n">
        <f aca="false">'Central pensions'!W66</f>
        <v>343479.835015423</v>
      </c>
      <c r="K66" s="6"/>
      <c r="L66" s="8" t="n">
        <f aca="false">'Central pensions'!N66</f>
        <v>5126158.54784607</v>
      </c>
      <c r="M66" s="8"/>
      <c r="N66" s="8" t="n">
        <f aca="false">'Central pensions'!L66</f>
        <v>1115218.87275649</v>
      </c>
      <c r="O66" s="6"/>
      <c r="P66" s="6" t="n">
        <f aca="false">'Central pensions'!X66</f>
        <v>32735266.2686485</v>
      </c>
      <c r="Q66" s="8"/>
      <c r="R66" s="8" t="n">
        <f aca="false">'Central SIPA income'!G61</f>
        <v>23079814.5855996</v>
      </c>
      <c r="S66" s="8"/>
      <c r="T66" s="6" t="n">
        <f aca="false">'Central SIPA income'!J61</f>
        <v>88247671.4348061</v>
      </c>
      <c r="U66" s="6"/>
      <c r="V66" s="8" t="n">
        <f aca="false">'Central SIPA income'!F61</f>
        <v>113923.882303381</v>
      </c>
      <c r="W66" s="8"/>
      <c r="X66" s="8" t="n">
        <f aca="false">'Central SIPA income'!M61</f>
        <v>286143.947179434</v>
      </c>
      <c r="Y66" s="6"/>
      <c r="Z66" s="6" t="n">
        <f aca="false">R66+V66-N66-L66-F66</f>
        <v>-8484720.68533542</v>
      </c>
      <c r="AA66" s="32" t="n">
        <f aca="false">-AA38</f>
        <v>0</v>
      </c>
      <c r="AB66" s="6" t="n">
        <f aca="false">T66-P66-D66</f>
        <v>-84434913.3743452</v>
      </c>
      <c r="AC66" s="50"/>
      <c r="AD66" s="6"/>
      <c r="AE66" s="6"/>
      <c r="AF66" s="6"/>
      <c r="AG66" s="6" t="n">
        <f aca="false">BF66/100*$AG$57</f>
        <v>6210730014.21984</v>
      </c>
      <c r="AH66" s="61" t="n">
        <f aca="false">(AG66-AG65)/AG65</f>
        <v>0.0108395338045876</v>
      </c>
      <c r="AI66" s="61"/>
      <c r="AJ66" s="61" t="n">
        <f aca="false">AB66/AG66</f>
        <v>-0.0135950062522484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0.00667726348530425</v>
      </c>
      <c r="AV66" s="5"/>
      <c r="AW66" s="65" t="n">
        <f aca="false">workers_and_wage_central!C54</f>
        <v>12777927</v>
      </c>
      <c r="AX66" s="5"/>
      <c r="AY66" s="61" t="n">
        <f aca="false">(AW66-AW65)/AW65</f>
        <v>0.00189811301315326</v>
      </c>
      <c r="AZ66" s="66" t="n">
        <f aca="false">workers_and_wage_central!B54</f>
        <v>6678.455019486</v>
      </c>
      <c r="BA66" s="61" t="n">
        <f aca="false">(AZ66-AZ65)/AZ65</f>
        <v>0.00892448111768927</v>
      </c>
      <c r="BB66" s="5"/>
      <c r="BC66" s="5"/>
      <c r="BD66" s="5"/>
      <c r="BE66" s="5"/>
      <c r="BF66" s="5" t="n">
        <f aca="false">BF65*(1+AY66)*(1+BA66)*(1-BE66)</f>
        <v>107.990427296745</v>
      </c>
      <c r="BG66" s="5"/>
      <c r="BH66" s="5" t="n">
        <f aca="false">BH65+1</f>
        <v>35</v>
      </c>
      <c r="BI66" s="61" t="n">
        <f aca="false">T73/AG73</f>
        <v>0.0165711685445143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144091328.964274</v>
      </c>
      <c r="E67" s="9"/>
      <c r="F67" s="67" t="n">
        <f aca="false">'Central pensions'!I67</f>
        <v>26190304.6807402</v>
      </c>
      <c r="G67" s="9" t="n">
        <f aca="false">'Central pensions'!K67</f>
        <v>2148781.82435822</v>
      </c>
      <c r="H67" s="9" t="n">
        <f aca="false">'Central pensions'!V67</f>
        <v>11821963.6044838</v>
      </c>
      <c r="I67" s="67" t="n">
        <f aca="false">'Central pensions'!M67</f>
        <v>66457.1698255129</v>
      </c>
      <c r="J67" s="9" t="n">
        <f aca="false">'Central pensions'!W67</f>
        <v>365627.740344867</v>
      </c>
      <c r="K67" s="9"/>
      <c r="L67" s="67" t="n">
        <f aca="false">'Central pensions'!N67</f>
        <v>4473727.38979859</v>
      </c>
      <c r="M67" s="67"/>
      <c r="N67" s="67" t="n">
        <f aca="false">'Central pensions'!L67</f>
        <v>1150125.04160561</v>
      </c>
      <c r="O67" s="9"/>
      <c r="P67" s="9" t="n">
        <f aca="false">'Central pensions'!X67</f>
        <v>29541841.330036</v>
      </c>
      <c r="Q67" s="67"/>
      <c r="R67" s="67" t="n">
        <f aca="false">'Central SIPA income'!G62</f>
        <v>26902517.213035</v>
      </c>
      <c r="S67" s="67"/>
      <c r="T67" s="9" t="n">
        <f aca="false">'Central SIPA income'!J62</f>
        <v>102864106.250941</v>
      </c>
      <c r="U67" s="9"/>
      <c r="V67" s="67" t="n">
        <f aca="false">'Central SIPA income'!F62</f>
        <v>109754.357760482</v>
      </c>
      <c r="W67" s="67"/>
      <c r="X67" s="67" t="n">
        <f aca="false">'Central SIPA income'!M62</f>
        <v>275671.303634953</v>
      </c>
      <c r="Y67" s="9"/>
      <c r="Z67" s="9" t="n">
        <f aca="false">R67+V67-N67-L67-F67</f>
        <v>-4801885.54134891</v>
      </c>
      <c r="AA67" s="61" t="n">
        <f aca="false">-AA39</f>
        <v>0</v>
      </c>
      <c r="AB67" s="9" t="n">
        <f aca="false">T67-P67-D67</f>
        <v>-70769064.0433697</v>
      </c>
      <c r="AC67" s="50"/>
      <c r="AD67" s="9"/>
      <c r="AE67" s="9"/>
      <c r="AF67" s="9"/>
      <c r="AG67" s="9" t="n">
        <f aca="false">BF67/100*$AG$57</f>
        <v>6254979561.07123</v>
      </c>
      <c r="AH67" s="40" t="n">
        <f aca="false">(AG67-AG66)/AG66</f>
        <v>0.0071246933532897</v>
      </c>
      <c r="AI67" s="40"/>
      <c r="AJ67" s="40" t="n">
        <f aca="false">AB67/AG67</f>
        <v>-0.0113140360176093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12811347</v>
      </c>
      <c r="AX67" s="7"/>
      <c r="AY67" s="40" t="n">
        <f aca="false">(AW67-AW66)/AW66</f>
        <v>0.00261544771698884</v>
      </c>
      <c r="AZ67" s="39" t="n">
        <f aca="false">workers_and_wage_central!B55</f>
        <v>6708.49125543511</v>
      </c>
      <c r="BA67" s="40" t="n">
        <f aca="false">(AZ67-AZ66)/AZ66</f>
        <v>0.00449748270542681</v>
      </c>
      <c r="BB67" s="7"/>
      <c r="BC67" s="7"/>
      <c r="BD67" s="7"/>
      <c r="BE67" s="7"/>
      <c r="BF67" s="7" t="n">
        <f aca="false">BF66*(1+AY67)*(1+BA67)*(1-BE67)</f>
        <v>108.759825976325</v>
      </c>
      <c r="BG67" s="7"/>
      <c r="BH67" s="7" t="n">
        <f aca="false">BH66+1</f>
        <v>36</v>
      </c>
      <c r="BI67" s="40" t="n">
        <f aca="false">T74/AG74</f>
        <v>0.0144301824603475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141999789.8557</v>
      </c>
      <c r="E68" s="9"/>
      <c r="F68" s="67" t="n">
        <f aca="false">'Central pensions'!I68</f>
        <v>25810142.6897377</v>
      </c>
      <c r="G68" s="9" t="n">
        <f aca="false">'Central pensions'!K68</f>
        <v>2167693.57583856</v>
      </c>
      <c r="H68" s="9" t="n">
        <f aca="false">'Central pensions'!V68</f>
        <v>11926010.4812599</v>
      </c>
      <c r="I68" s="67" t="n">
        <f aca="false">'Central pensions'!M68</f>
        <v>67042.069355832</v>
      </c>
      <c r="J68" s="9" t="n">
        <f aca="false">'Central pensions'!W68</f>
        <v>368845.684987421</v>
      </c>
      <c r="K68" s="9"/>
      <c r="L68" s="67" t="n">
        <f aca="false">'Central pensions'!N68</f>
        <v>4199008.0247973</v>
      </c>
      <c r="M68" s="67"/>
      <c r="N68" s="67" t="n">
        <f aca="false">'Central pensions'!L68</f>
        <v>1134391.46276423</v>
      </c>
      <c r="O68" s="9"/>
      <c r="P68" s="9" t="n">
        <f aca="false">'Central pensions'!X68</f>
        <v>28029759.7304544</v>
      </c>
      <c r="Q68" s="67"/>
      <c r="R68" s="67" t="n">
        <f aca="false">'Central SIPA income'!G63</f>
        <v>23571203.6576834</v>
      </c>
      <c r="S68" s="67"/>
      <c r="T68" s="9" t="n">
        <f aca="false">'Central SIPA income'!J63</f>
        <v>90126540.1414447</v>
      </c>
      <c r="U68" s="9"/>
      <c r="V68" s="67" t="n">
        <f aca="false">'Central SIPA income'!F63</f>
        <v>112381.700922155</v>
      </c>
      <c r="W68" s="67"/>
      <c r="X68" s="67" t="n">
        <f aca="false">'Central SIPA income'!M63</f>
        <v>282270.432173023</v>
      </c>
      <c r="Y68" s="9"/>
      <c r="Z68" s="9" t="n">
        <f aca="false">R68+V68-N68-L68-F68</f>
        <v>-7459956.81869363</v>
      </c>
      <c r="AA68" s="32" t="n">
        <f aca="false">-AA40</f>
        <v>0</v>
      </c>
      <c r="AB68" s="9" t="n">
        <f aca="false">T68-P68-D68</f>
        <v>-79903009.4447091</v>
      </c>
      <c r="AC68" s="50"/>
      <c r="AD68" s="9"/>
      <c r="AE68" s="9"/>
      <c r="AF68" s="9"/>
      <c r="AG68" s="9" t="n">
        <f aca="false">BF68/100*$AG$57</f>
        <v>6286329233.17411</v>
      </c>
      <c r="AH68" s="40" t="n">
        <f aca="false">(AG68-AG67)/AG67</f>
        <v>0.00501195436320637</v>
      </c>
      <c r="AI68" s="40"/>
      <c r="AJ68" s="40" t="n">
        <f aca="false">AB68/AG68</f>
        <v>-0.0127105989013503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12888233</v>
      </c>
      <c r="AY68" s="40" t="n">
        <f aca="false">(AW68-AW67)/AW67</f>
        <v>0.00600139860390949</v>
      </c>
      <c r="AZ68" s="39" t="n">
        <f aca="false">workers_and_wage_central!B56</f>
        <v>6701.89317510867</v>
      </c>
      <c r="BA68" s="40" t="n">
        <f aca="false">(AZ68-AZ67)/AZ67</f>
        <v>-0.000983541615425611</v>
      </c>
      <c r="BB68" s="7"/>
      <c r="BC68" s="7"/>
      <c r="BD68" s="7"/>
      <c r="BE68" s="7"/>
      <c r="BF68" s="7" t="n">
        <f aca="false">BF67*(1+AY68)*(1+BA68)*(1-BE68)</f>
        <v>109.304925260669</v>
      </c>
      <c r="BG68" s="7"/>
      <c r="BH68" s="0" t="n">
        <f aca="false">BH67+1</f>
        <v>37</v>
      </c>
      <c r="BI68" s="40" t="n">
        <f aca="false">T75/AG75</f>
        <v>0.0165579399859288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145632788.342095</v>
      </c>
      <c r="E69" s="9"/>
      <c r="F69" s="67" t="n">
        <f aca="false">'Central pensions'!I69</f>
        <v>26470483.1692607</v>
      </c>
      <c r="G69" s="9" t="n">
        <f aca="false">'Central pensions'!K69</f>
        <v>2343661.97674259</v>
      </c>
      <c r="H69" s="9" t="n">
        <f aca="false">'Central pensions'!V69</f>
        <v>12894136.7039619</v>
      </c>
      <c r="I69" s="67" t="n">
        <f aca="false">'Central pensions'!M69</f>
        <v>72484.3910332765</v>
      </c>
      <c r="J69" s="9" t="n">
        <f aca="false">'Central pensions'!W69</f>
        <v>398787.733112227</v>
      </c>
      <c r="K69" s="9"/>
      <c r="L69" s="67" t="n">
        <f aca="false">'Central pensions'!N69</f>
        <v>4399500.09987095</v>
      </c>
      <c r="M69" s="67"/>
      <c r="N69" s="67" t="n">
        <f aca="false">'Central pensions'!L69</f>
        <v>1165903.25732777</v>
      </c>
      <c r="O69" s="9"/>
      <c r="P69" s="9" t="n">
        <f aca="false">'Central pensions'!X69</f>
        <v>29243482.6573168</v>
      </c>
      <c r="Q69" s="67"/>
      <c r="R69" s="67" t="n">
        <f aca="false">'Central SIPA income'!G64</f>
        <v>27228036.6096229</v>
      </c>
      <c r="S69" s="67"/>
      <c r="T69" s="9" t="n">
        <f aca="false">'Central SIPA income'!J64</f>
        <v>104108757.877114</v>
      </c>
      <c r="U69" s="9"/>
      <c r="V69" s="67" t="n">
        <f aca="false">'Central SIPA income'!F64</f>
        <v>112289.360997794</v>
      </c>
      <c r="W69" s="67"/>
      <c r="X69" s="67" t="n">
        <f aca="false">'Central SIPA income'!M64</f>
        <v>282038.500905367</v>
      </c>
      <c r="Y69" s="9"/>
      <c r="Z69" s="9" t="n">
        <f aca="false">R69+V69-N69-L69-F69</f>
        <v>-4695560.55583872</v>
      </c>
      <c r="AA69" s="61" t="n">
        <f aca="false">-AA41</f>
        <v>0</v>
      </c>
      <c r="AB69" s="9" t="n">
        <f aca="false">T69-P69-D69</f>
        <v>-70767513.1222984</v>
      </c>
      <c r="AC69" s="50"/>
      <c r="AD69" s="9"/>
      <c r="AE69" s="9"/>
      <c r="AF69" s="9"/>
      <c r="AG69" s="9" t="n">
        <f aca="false">BF69/100*$AG$57</f>
        <v>6309795298.1925</v>
      </c>
      <c r="AH69" s="40" t="n">
        <f aca="false">(AG69-AG68)/AG68</f>
        <v>0.00373287242013333</v>
      </c>
      <c r="AI69" s="40" t="n">
        <f aca="false">(AG69-AG65)/AG65</f>
        <v>0.0269630982225977</v>
      </c>
      <c r="AJ69" s="40" t="n">
        <f aca="false">AB69/AG69</f>
        <v>-0.0112155006268698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12909069</v>
      </c>
      <c r="AY69" s="40" t="n">
        <f aca="false">(AW69-AW68)/AW68</f>
        <v>0.00161666847581045</v>
      </c>
      <c r="AZ69" s="39" t="n">
        <f aca="false">workers_and_wage_central!B57</f>
        <v>6716.05285636995</v>
      </c>
      <c r="BA69" s="40" t="n">
        <f aca="false">(AZ69-AZ68)/AZ68</f>
        <v>0.00211278826613702</v>
      </c>
      <c r="BB69" s="7"/>
      <c r="BC69" s="7"/>
      <c r="BD69" s="7"/>
      <c r="BE69" s="7"/>
      <c r="BF69" s="7" t="n">
        <f aca="false">BF68*(1+AY69)*(1+BA69)*(1-BE69)</f>
        <v>109.712946601559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0.0143982345270467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143274001.345935</v>
      </c>
      <c r="E70" s="6"/>
      <c r="F70" s="8" t="n">
        <f aca="false">'Central pensions'!I70</f>
        <v>26041745.7112161</v>
      </c>
      <c r="G70" s="6" t="n">
        <f aca="false">'Central pensions'!K70</f>
        <v>2405736.28816279</v>
      </c>
      <c r="H70" s="6" t="n">
        <f aca="false">'Central pensions'!V70</f>
        <v>13235651.2505131</v>
      </c>
      <c r="I70" s="8" t="n">
        <f aca="false">'Central pensions'!M70</f>
        <v>74404.215097819</v>
      </c>
      <c r="J70" s="6" t="n">
        <f aca="false">'Central pensions'!W70</f>
        <v>409350.038675665</v>
      </c>
      <c r="K70" s="6"/>
      <c r="L70" s="8" t="n">
        <f aca="false">'Central pensions'!N70</f>
        <v>5206702.13438547</v>
      </c>
      <c r="M70" s="8"/>
      <c r="N70" s="8" t="n">
        <f aca="false">'Central pensions'!L70</f>
        <v>1148283.99917376</v>
      </c>
      <c r="O70" s="6"/>
      <c r="P70" s="6" t="n">
        <f aca="false">'Central pensions'!X70</f>
        <v>33335121.8918479</v>
      </c>
      <c r="Q70" s="8"/>
      <c r="R70" s="8" t="n">
        <f aca="false">'Central SIPA income'!G65</f>
        <v>23861137.0710201</v>
      </c>
      <c r="S70" s="8"/>
      <c r="T70" s="6" t="n">
        <f aca="false">'Central SIPA income'!J65</f>
        <v>91235125.6763591</v>
      </c>
      <c r="U70" s="6"/>
      <c r="V70" s="8" t="n">
        <f aca="false">'Central SIPA income'!F65</f>
        <v>114610.864786339</v>
      </c>
      <c r="W70" s="8"/>
      <c r="X70" s="8" t="n">
        <f aca="false">'Central SIPA income'!M65</f>
        <v>287869.449114078</v>
      </c>
      <c r="Y70" s="6"/>
      <c r="Z70" s="6" t="n">
        <f aca="false">R70+V70-N70-L70-F70</f>
        <v>-8420983.90896893</v>
      </c>
      <c r="AA70" s="32" t="n">
        <f aca="false">-AA42</f>
        <v>0</v>
      </c>
      <c r="AB70" s="6" t="n">
        <f aca="false">T70-P70-D70</f>
        <v>-85373997.5614238</v>
      </c>
      <c r="AC70" s="50"/>
      <c r="AD70" s="6"/>
      <c r="AE70" s="6"/>
      <c r="AF70" s="6"/>
      <c r="AG70" s="6" t="n">
        <f aca="false">BF70/100*$AG$57</f>
        <v>6349982804.90425</v>
      </c>
      <c r="AH70" s="61" t="n">
        <f aca="false">(AG70-AG69)/AG69</f>
        <v>0.00636906663568916</v>
      </c>
      <c r="AI70" s="61"/>
      <c r="AJ70" s="61" t="n">
        <f aca="false">AB70/AG70</f>
        <v>-0.0134447604323412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0.0071025894700352</v>
      </c>
      <c r="AV70" s="5"/>
      <c r="AW70" s="65" t="n">
        <f aca="false">workers_and_wage_central!C58</f>
        <v>12910506</v>
      </c>
      <c r="AX70" s="5"/>
      <c r="AY70" s="61" t="n">
        <f aca="false">(AW70-AW69)/AW69</f>
        <v>0.000111317090333935</v>
      </c>
      <c r="AZ70" s="66" t="n">
        <f aca="false">workers_and_wage_central!B58</f>
        <v>6758.07555523391</v>
      </c>
      <c r="BA70" s="61" t="n">
        <f aca="false">(AZ70-AZ69)/AZ69</f>
        <v>0.00625705302841776</v>
      </c>
      <c r="BB70" s="5"/>
      <c r="BC70" s="5"/>
      <c r="BD70" s="5"/>
      <c r="BE70" s="5"/>
      <c r="BF70" s="5" t="n">
        <f aca="false">BF69*(1+AY70)*(1+BA70)*(1-BE70)</f>
        <v>110.411715669262</v>
      </c>
      <c r="BG70" s="5"/>
      <c r="BH70" s="5" t="n">
        <f aca="false">BH69+1</f>
        <v>39</v>
      </c>
      <c r="BI70" s="61" t="n">
        <f aca="false">T77/AG77</f>
        <v>0.0165948202660655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146890058.696079</v>
      </c>
      <c r="E71" s="9"/>
      <c r="F71" s="67" t="n">
        <f aca="false">'Central pensions'!I71</f>
        <v>26699006.9386893</v>
      </c>
      <c r="G71" s="9" t="n">
        <f aca="false">'Central pensions'!K71</f>
        <v>2534340.85395079</v>
      </c>
      <c r="H71" s="9" t="n">
        <f aca="false">'Central pensions'!V71</f>
        <v>13943195.6269973</v>
      </c>
      <c r="I71" s="67" t="n">
        <f aca="false">'Central pensions'!M71</f>
        <v>78381.675895385</v>
      </c>
      <c r="J71" s="9" t="n">
        <f aca="false">'Central pensions'!W71</f>
        <v>431232.854443213</v>
      </c>
      <c r="K71" s="9"/>
      <c r="L71" s="67" t="n">
        <f aca="false">'Central pensions'!N71</f>
        <v>4421623.66158426</v>
      </c>
      <c r="M71" s="67"/>
      <c r="N71" s="67" t="n">
        <f aca="false">'Central pensions'!L71</f>
        <v>1177470.30830461</v>
      </c>
      <c r="O71" s="9"/>
      <c r="P71" s="9" t="n">
        <f aca="false">'Central pensions'!X71</f>
        <v>29421920.425861</v>
      </c>
      <c r="Q71" s="67"/>
      <c r="R71" s="67" t="n">
        <f aca="false">'Central SIPA income'!G66</f>
        <v>27747551.3121459</v>
      </c>
      <c r="S71" s="67"/>
      <c r="T71" s="9" t="n">
        <f aca="false">'Central SIPA income'!J66</f>
        <v>106095167.369433</v>
      </c>
      <c r="U71" s="9"/>
      <c r="V71" s="67" t="n">
        <f aca="false">'Central SIPA income'!F66</f>
        <v>112497.095255529</v>
      </c>
      <c r="W71" s="67"/>
      <c r="X71" s="67" t="n">
        <f aca="false">'Central SIPA income'!M66</f>
        <v>282560.269469349</v>
      </c>
      <c r="Y71" s="9"/>
      <c r="Z71" s="9" t="n">
        <f aca="false">R71+V71-N71-L71-F71</f>
        <v>-4438052.50117678</v>
      </c>
      <c r="AA71" s="61" t="n">
        <f aca="false">-AA43</f>
        <v>0</v>
      </c>
      <c r="AB71" s="9" t="n">
        <f aca="false">T71-P71-D71</f>
        <v>-70216811.7525072</v>
      </c>
      <c r="AC71" s="50"/>
      <c r="AD71" s="9"/>
      <c r="AE71" s="9"/>
      <c r="AF71" s="9"/>
      <c r="AG71" s="9" t="n">
        <f aca="false">BF71/100*$AG$57</f>
        <v>6402346585.24216</v>
      </c>
      <c r="AH71" s="40" t="n">
        <f aca="false">(AG71-AG70)/AG70</f>
        <v>0.00824628695017497</v>
      </c>
      <c r="AI71" s="40"/>
      <c r="AJ71" s="40" t="n">
        <f aca="false">AB71/AG71</f>
        <v>-0.0109673556121378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12957792</v>
      </c>
      <c r="AX71" s="7"/>
      <c r="AY71" s="40" t="n">
        <f aca="false">(AW71-AW70)/AW70</f>
        <v>0.00366259850698338</v>
      </c>
      <c r="AZ71" s="39" t="n">
        <f aca="false">workers_and_wage_central!B59</f>
        <v>6788.93942608734</v>
      </c>
      <c r="BA71" s="40" t="n">
        <f aca="false">(AZ71-AZ70)/AZ70</f>
        <v>0.00456696149683182</v>
      </c>
      <c r="BB71" s="7"/>
      <c r="BC71" s="7"/>
      <c r="BD71" s="7"/>
      <c r="BE71" s="7"/>
      <c r="BF71" s="7" t="n">
        <f aca="false">BF70*(1+AY71)*(1+BA71)*(1-BE71)</f>
        <v>111.322202359332</v>
      </c>
      <c r="BG71" s="7"/>
      <c r="BH71" s="7" t="n">
        <f aca="false">BH70+1</f>
        <v>40</v>
      </c>
      <c r="BI71" s="40" t="n">
        <f aca="false">T78/AG78</f>
        <v>0.0145160612301162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144604325.692985</v>
      </c>
      <c r="E72" s="9"/>
      <c r="F72" s="67" t="n">
        <f aca="false">'Central pensions'!I72</f>
        <v>26283547.908641</v>
      </c>
      <c r="G72" s="9" t="n">
        <f aca="false">'Central pensions'!K72</f>
        <v>2531506.00446513</v>
      </c>
      <c r="H72" s="9" t="n">
        <f aca="false">'Central pensions'!V72</f>
        <v>13927599.121543</v>
      </c>
      <c r="I72" s="67" t="n">
        <f aca="false">'Central pensions'!M72</f>
        <v>78294.0001380974</v>
      </c>
      <c r="J72" s="9" t="n">
        <f aca="false">'Central pensions'!W72</f>
        <v>430750.488295148</v>
      </c>
      <c r="K72" s="9"/>
      <c r="L72" s="67" t="n">
        <f aca="false">'Central pensions'!N72</f>
        <v>4255212.95258371</v>
      </c>
      <c r="M72" s="67"/>
      <c r="N72" s="67" t="n">
        <f aca="false">'Central pensions'!L72</f>
        <v>1160511.90330223</v>
      </c>
      <c r="O72" s="9"/>
      <c r="P72" s="9" t="n">
        <f aca="false">'Central pensions'!X72</f>
        <v>28465114.3249892</v>
      </c>
      <c r="Q72" s="67"/>
      <c r="R72" s="67" t="n">
        <f aca="false">'Central SIPA income'!G67</f>
        <v>24182455.4467669</v>
      </c>
      <c r="S72" s="67"/>
      <c r="T72" s="9" t="n">
        <f aca="false">'Central SIPA income'!J67</f>
        <v>92463714.3352369</v>
      </c>
      <c r="U72" s="9"/>
      <c r="V72" s="67" t="n">
        <f aca="false">'Central SIPA income'!F67</f>
        <v>112221.166751866</v>
      </c>
      <c r="W72" s="67"/>
      <c r="X72" s="67" t="n">
        <f aca="false">'Central SIPA income'!M67</f>
        <v>281867.216620543</v>
      </c>
      <c r="Y72" s="9"/>
      <c r="Z72" s="9" t="n">
        <f aca="false">R72+V72-N72-L72-F72</f>
        <v>-7404596.15100823</v>
      </c>
      <c r="AA72" s="32" t="n">
        <f aca="false">-AA44</f>
        <v>0</v>
      </c>
      <c r="AB72" s="9" t="n">
        <f aca="false">T72-P72-D72</f>
        <v>-80605725.682737</v>
      </c>
      <c r="AC72" s="50"/>
      <c r="AD72" s="9"/>
      <c r="AE72" s="9"/>
      <c r="AF72" s="9"/>
      <c r="AG72" s="9" t="n">
        <f aca="false">BF72/100*$AG$57</f>
        <v>6412530979.79298</v>
      </c>
      <c r="AH72" s="40" t="n">
        <f aca="false">(AG72-AG71)/AG71</f>
        <v>0.00159072840172232</v>
      </c>
      <c r="AI72" s="40"/>
      <c r="AJ72" s="40" t="n">
        <f aca="false">AB72/AG72</f>
        <v>-0.012570032945921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12967724</v>
      </c>
      <c r="AY72" s="40" t="n">
        <f aca="false">(AW72-AW71)/AW71</f>
        <v>0.000766488611640008</v>
      </c>
      <c r="AZ72" s="39" t="n">
        <f aca="false">workers_and_wage_central!B60</f>
        <v>6794.53085432871</v>
      </c>
      <c r="BA72" s="40" t="n">
        <f aca="false">(AZ72-AZ71)/AZ71</f>
        <v>0.000823608503544114</v>
      </c>
      <c r="BB72" s="7"/>
      <c r="BC72" s="7"/>
      <c r="BD72" s="7"/>
      <c r="BE72" s="7"/>
      <c r="BF72" s="7" t="n">
        <f aca="false">BF71*(1+AY72)*(1+BA72)*(1-BE72)</f>
        <v>111.499285748367</v>
      </c>
      <c r="BG72" s="7"/>
      <c r="BH72" s="0" t="n">
        <f aca="false">BH71+1</f>
        <v>41</v>
      </c>
      <c r="BI72" s="40" t="n">
        <f aca="false">T79/AG79</f>
        <v>0.0166559893877198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147573887.113742</v>
      </c>
      <c r="E73" s="9"/>
      <c r="F73" s="67" t="n">
        <f aca="false">'Central pensions'!I73</f>
        <v>26823300.8482304</v>
      </c>
      <c r="G73" s="9" t="n">
        <f aca="false">'Central pensions'!K73</f>
        <v>2690299.09372893</v>
      </c>
      <c r="H73" s="9" t="n">
        <f aca="false">'Central pensions'!V73</f>
        <v>14801231.8471367</v>
      </c>
      <c r="I73" s="67" t="n">
        <f aca="false">'Central pensions'!M73</f>
        <v>83205.1266101725</v>
      </c>
      <c r="J73" s="9" t="n">
        <f aca="false">'Central pensions'!W73</f>
        <v>457770.057127934</v>
      </c>
      <c r="K73" s="9"/>
      <c r="L73" s="67" t="n">
        <f aca="false">'Central pensions'!N73</f>
        <v>4336776.3324483</v>
      </c>
      <c r="M73" s="67"/>
      <c r="N73" s="67" t="n">
        <f aca="false">'Central pensions'!L73</f>
        <v>1185515.70275604</v>
      </c>
      <c r="O73" s="9"/>
      <c r="P73" s="9" t="n">
        <f aca="false">'Central pensions'!X73</f>
        <v>29025910.6181239</v>
      </c>
      <c r="Q73" s="67"/>
      <c r="R73" s="67" t="n">
        <f aca="false">'Central SIPA income'!G68</f>
        <v>28130654.6639021</v>
      </c>
      <c r="S73" s="67"/>
      <c r="T73" s="9" t="n">
        <f aca="false">'Central SIPA income'!J68</f>
        <v>107559996.239092</v>
      </c>
      <c r="U73" s="9"/>
      <c r="V73" s="67" t="n">
        <f aca="false">'Central SIPA income'!F68</f>
        <v>113975.033642729</v>
      </c>
      <c r="W73" s="67"/>
      <c r="X73" s="67" t="n">
        <f aca="false">'Central SIPA income'!M68</f>
        <v>286272.424596536</v>
      </c>
      <c r="Y73" s="9"/>
      <c r="Z73" s="9" t="n">
        <f aca="false">R73+V73-N73-L73-F73</f>
        <v>-4100963.18588991</v>
      </c>
      <c r="AA73" s="61" t="n">
        <f aca="false">-AA45</f>
        <v>0</v>
      </c>
      <c r="AB73" s="9" t="n">
        <f aca="false">T73-P73-D73</f>
        <v>-69039801.4927744</v>
      </c>
      <c r="AC73" s="50"/>
      <c r="AD73" s="9"/>
      <c r="AE73" s="9"/>
      <c r="AF73" s="9"/>
      <c r="AG73" s="9" t="n">
        <f aca="false">BF73/100*$AG$57</f>
        <v>6490791277.03992</v>
      </c>
      <c r="AH73" s="40" t="n">
        <f aca="false">(AG73-AG72)/AG72</f>
        <v>0.0122042758925544</v>
      </c>
      <c r="AI73" s="40" t="n">
        <f aca="false">(AG73-AG69)/AG69</f>
        <v>0.0286849208720403</v>
      </c>
      <c r="AJ73" s="40" t="n">
        <f aca="false">AB73/AG73</f>
        <v>-0.0106365770436943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13052954</v>
      </c>
      <c r="AY73" s="40" t="n">
        <f aca="false">(AW73-AW72)/AW72</f>
        <v>0.00657247177685151</v>
      </c>
      <c r="AZ73" s="39" t="n">
        <f aca="false">workers_and_wage_central!B61</f>
        <v>6832.54646463259</v>
      </c>
      <c r="BA73" s="40" t="n">
        <f aca="false">(AZ73-AZ72)/AZ72</f>
        <v>0.0055950309328062</v>
      </c>
      <c r="BB73" s="7"/>
      <c r="BC73" s="7"/>
      <c r="BD73" s="7"/>
      <c r="BE73" s="7"/>
      <c r="BF73" s="7" t="n">
        <f aca="false">BF72*(1+AY73)*(1+BA73)*(1-BE73)</f>
        <v>112.860053793463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0.0144794591968245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145211104.132083</v>
      </c>
      <c r="E74" s="6"/>
      <c r="F74" s="8" t="n">
        <f aca="false">'Central pensions'!I74</f>
        <v>26393837.0725201</v>
      </c>
      <c r="G74" s="6" t="n">
        <f aca="false">'Central pensions'!K74</f>
        <v>2716015.64583424</v>
      </c>
      <c r="H74" s="6" t="n">
        <f aca="false">'Central pensions'!V74</f>
        <v>14942716.7292105</v>
      </c>
      <c r="I74" s="8" t="n">
        <f aca="false">'Central pensions'!M74</f>
        <v>84000.4838917805</v>
      </c>
      <c r="J74" s="6" t="n">
        <f aca="false">'Central pensions'!W74</f>
        <v>462145.878223005</v>
      </c>
      <c r="K74" s="6"/>
      <c r="L74" s="8" t="n">
        <f aca="false">'Central pensions'!N74</f>
        <v>5110758.44198552</v>
      </c>
      <c r="M74" s="8"/>
      <c r="N74" s="8" t="n">
        <f aca="false">'Central pensions'!L74</f>
        <v>1167353.60871163</v>
      </c>
      <c r="O74" s="6"/>
      <c r="P74" s="6" t="n">
        <f aca="false">'Central pensions'!X74</f>
        <v>32942184.9811204</v>
      </c>
      <c r="Q74" s="8"/>
      <c r="R74" s="8" t="n">
        <f aca="false">'Central SIPA income'!G69</f>
        <v>24589530.7975195</v>
      </c>
      <c r="S74" s="8"/>
      <c r="T74" s="6" t="n">
        <f aca="false">'Central SIPA income'!J69</f>
        <v>94020202.2207522</v>
      </c>
      <c r="U74" s="6"/>
      <c r="V74" s="8" t="n">
        <f aca="false">'Central SIPA income'!F69</f>
        <v>115227.904420164</v>
      </c>
      <c r="W74" s="8"/>
      <c r="X74" s="8" t="n">
        <f aca="false">'Central SIPA income'!M69</f>
        <v>289419.274776785</v>
      </c>
      <c r="Y74" s="6"/>
      <c r="Z74" s="6" t="n">
        <f aca="false">R74+V74-N74-L74-F74</f>
        <v>-7967190.42127762</v>
      </c>
      <c r="AA74" s="32" t="n">
        <f aca="false">-AA46</f>
        <v>0</v>
      </c>
      <c r="AB74" s="6" t="n">
        <f aca="false">T74-P74-D74</f>
        <v>-84133086.8924515</v>
      </c>
      <c r="AC74" s="50"/>
      <c r="AD74" s="6"/>
      <c r="AE74" s="6"/>
      <c r="AF74" s="6"/>
      <c r="AG74" s="6" t="n">
        <f aca="false">BF74/100*$AG$57</f>
        <v>6515524143.86366</v>
      </c>
      <c r="AH74" s="61" t="n">
        <f aca="false">(AG74-AG73)/AG73</f>
        <v>0.00381045480714013</v>
      </c>
      <c r="AI74" s="61"/>
      <c r="AJ74" s="61" t="n">
        <f aca="false">AB74/AG74</f>
        <v>-0.01291271201438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0.00479003842782921</v>
      </c>
      <c r="AV74" s="5"/>
      <c r="AW74" s="65" t="n">
        <f aca="false">workers_and_wage_central!C62</f>
        <v>13058274</v>
      </c>
      <c r="AX74" s="5"/>
      <c r="AY74" s="61" t="n">
        <f aca="false">(AW74-AW73)/AW73</f>
        <v>0.000407570577510654</v>
      </c>
      <c r="AZ74" s="66" t="n">
        <f aca="false">workers_and_wage_central!B62</f>
        <v>6855.7873569414</v>
      </c>
      <c r="BA74" s="61" t="n">
        <f aca="false">(AZ74-AZ73)/AZ73</f>
        <v>0.00340149787917446</v>
      </c>
      <c r="BB74" s="5"/>
      <c r="BC74" s="5"/>
      <c r="BD74" s="5"/>
      <c r="BE74" s="5"/>
      <c r="BF74" s="5" t="n">
        <f aca="false">BF73*(1+AY74)*(1+BA74)*(1-BE74)</f>
        <v>113.290101927975</v>
      </c>
      <c r="BG74" s="5"/>
      <c r="BH74" s="5" t="n">
        <f aca="false">BH73+1</f>
        <v>43</v>
      </c>
      <c r="BI74" s="61" t="n">
        <f aca="false">T81/AG81</f>
        <v>0.016651191950846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149047001.762872</v>
      </c>
      <c r="E75" s="9"/>
      <c r="F75" s="67" t="n">
        <f aca="false">'Central pensions'!I75</f>
        <v>27091056.8732994</v>
      </c>
      <c r="G75" s="9" t="n">
        <f aca="false">'Central pensions'!K75</f>
        <v>2865302.81263216</v>
      </c>
      <c r="H75" s="9" t="n">
        <f aca="false">'Central pensions'!V75</f>
        <v>15764050.6740975</v>
      </c>
      <c r="I75" s="67" t="n">
        <f aca="false">'Central pensions'!M75</f>
        <v>88617.6127618193</v>
      </c>
      <c r="J75" s="9" t="n">
        <f aca="false">'Central pensions'!W75</f>
        <v>487547.958992705</v>
      </c>
      <c r="K75" s="9"/>
      <c r="L75" s="67" t="n">
        <f aca="false">'Central pensions'!N75</f>
        <v>4389498.40150871</v>
      </c>
      <c r="M75" s="67"/>
      <c r="N75" s="67" t="n">
        <f aca="false">'Central pensions'!L75</f>
        <v>1200193.5083785</v>
      </c>
      <c r="O75" s="9"/>
      <c r="P75" s="9" t="n">
        <f aca="false">'Central pensions'!X75</f>
        <v>29380238.6409905</v>
      </c>
      <c r="Q75" s="67"/>
      <c r="R75" s="67" t="n">
        <f aca="false">'Central SIPA income'!G70</f>
        <v>28246686.2550982</v>
      </c>
      <c r="S75" s="67"/>
      <c r="T75" s="9" t="n">
        <f aca="false">'Central SIPA income'!J70</f>
        <v>108003653.084685</v>
      </c>
      <c r="U75" s="9"/>
      <c r="V75" s="67" t="n">
        <f aca="false">'Central SIPA income'!F70</f>
        <v>118391.660001108</v>
      </c>
      <c r="W75" s="67"/>
      <c r="X75" s="67" t="n">
        <f aca="false">'Central SIPA income'!M70</f>
        <v>297365.716660072</v>
      </c>
      <c r="Y75" s="9"/>
      <c r="Z75" s="9" t="n">
        <f aca="false">R75+V75-N75-L75-F75</f>
        <v>-4315670.86808728</v>
      </c>
      <c r="AA75" s="61" t="n">
        <f aca="false">-AA47</f>
        <v>0</v>
      </c>
      <c r="AB75" s="9" t="n">
        <f aca="false">T75-P75-D75</f>
        <v>-70423587.3191776</v>
      </c>
      <c r="AC75" s="50"/>
      <c r="AD75" s="9"/>
      <c r="AE75" s="9"/>
      <c r="AF75" s="9"/>
      <c r="AG75" s="9" t="n">
        <f aca="false">BF75/100*$AG$57</f>
        <v>6522771140.39962</v>
      </c>
      <c r="AH75" s="40" t="n">
        <f aca="false">(AG75-AG74)/AG74</f>
        <v>0.0011122660857275</v>
      </c>
      <c r="AI75" s="40"/>
      <c r="AJ75" s="40" t="n">
        <f aca="false">AB75/AG75</f>
        <v>-0.0107965749224283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13105845</v>
      </c>
      <c r="AX75" s="7"/>
      <c r="AY75" s="40" t="n">
        <f aca="false">(AW75-AW74)/AW74</f>
        <v>0.00364297762476113</v>
      </c>
      <c r="AZ75" s="39" t="n">
        <f aca="false">workers_and_wage_central!B63</f>
        <v>6838.500313082</v>
      </c>
      <c r="BA75" s="40" t="n">
        <f aca="false">(AZ75-AZ74)/AZ74</f>
        <v>-0.00252152567741045</v>
      </c>
      <c r="BB75" s="7"/>
      <c r="BC75" s="7"/>
      <c r="BD75" s="7"/>
      <c r="BE75" s="7"/>
      <c r="BF75" s="7" t="n">
        <f aca="false">BF74*(1+AY75)*(1+BA75)*(1-BE75)</f>
        <v>113.416110666198</v>
      </c>
      <c r="BG75" s="7"/>
      <c r="BH75" s="7" t="n">
        <f aca="false">BH74+1</f>
        <v>44</v>
      </c>
      <c r="BI75" s="40" t="n">
        <f aca="false">T82/AG82</f>
        <v>0.0144873749598195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146832620.129621</v>
      </c>
      <c r="E76" s="9"/>
      <c r="F76" s="67" t="n">
        <f aca="false">'Central pensions'!I76</f>
        <v>26688566.7993224</v>
      </c>
      <c r="G76" s="9" t="n">
        <f aca="false">'Central pensions'!K76</f>
        <v>2856606.80092969</v>
      </c>
      <c r="H76" s="9" t="n">
        <f aca="false">'Central pensions'!V76</f>
        <v>15716207.7834487</v>
      </c>
      <c r="I76" s="67" t="n">
        <f aca="false">'Central pensions'!M76</f>
        <v>88348.6639462789</v>
      </c>
      <c r="J76" s="9" t="n">
        <f aca="false">'Central pensions'!W76</f>
        <v>486068.281962331</v>
      </c>
      <c r="K76" s="9"/>
      <c r="L76" s="67" t="n">
        <f aca="false">'Central pensions'!N76</f>
        <v>4291694.20541146</v>
      </c>
      <c r="M76" s="67"/>
      <c r="N76" s="67" t="n">
        <f aca="false">'Central pensions'!L76</f>
        <v>1183259.8824528</v>
      </c>
      <c r="O76" s="9"/>
      <c r="P76" s="9" t="n">
        <f aca="false">'Central pensions'!X76</f>
        <v>28779568.3888845</v>
      </c>
      <c r="Q76" s="67"/>
      <c r="R76" s="67" t="n">
        <f aca="false">'Central SIPA income'!G71</f>
        <v>24694850.9853918</v>
      </c>
      <c r="S76" s="67"/>
      <c r="T76" s="9" t="n">
        <f aca="false">'Central SIPA income'!J71</f>
        <v>94422903.0873619</v>
      </c>
      <c r="U76" s="9"/>
      <c r="V76" s="67" t="n">
        <f aca="false">'Central SIPA income'!F71</f>
        <v>117623.33176038</v>
      </c>
      <c r="W76" s="67"/>
      <c r="X76" s="67" t="n">
        <f aca="false">'Central SIPA income'!M71</f>
        <v>295435.897634542</v>
      </c>
      <c r="Y76" s="9"/>
      <c r="Z76" s="9" t="n">
        <f aca="false">R76+V76-N76-L76-F76</f>
        <v>-7351046.5700344</v>
      </c>
      <c r="AA76" s="32" t="n">
        <f aca="false">-AA48</f>
        <v>0</v>
      </c>
      <c r="AB76" s="9" t="n">
        <f aca="false">T76-P76-D76</f>
        <v>-81189285.4311438</v>
      </c>
      <c r="AC76" s="50"/>
      <c r="AD76" s="9"/>
      <c r="AE76" s="9"/>
      <c r="AF76" s="9"/>
      <c r="AG76" s="9" t="n">
        <f aca="false">BF76/100*$AG$57</f>
        <v>6557950067.41909</v>
      </c>
      <c r="AH76" s="40" t="n">
        <f aca="false">(AG76-AG75)/AG75</f>
        <v>0.00539324870706872</v>
      </c>
      <c r="AI76" s="40"/>
      <c r="AJ76" s="40" t="n">
        <f aca="false">AB76/AG76</f>
        <v>-0.012380284173633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13170123</v>
      </c>
      <c r="AY76" s="40" t="n">
        <f aca="false">(AW76-AW75)/AW75</f>
        <v>0.00490452923867175</v>
      </c>
      <c r="AZ76" s="39" t="n">
        <f aca="false">workers_and_wage_central!B64</f>
        <v>6841.82610985214</v>
      </c>
      <c r="BA76" s="40" t="n">
        <f aca="false">(AZ76-AZ75)/AZ75</f>
        <v>0.000486334227956086</v>
      </c>
      <c r="BB76" s="7"/>
      <c r="BC76" s="7"/>
      <c r="BD76" s="7"/>
      <c r="BE76" s="7"/>
      <c r="BF76" s="7" t="n">
        <f aca="false">BF75*(1+AY76)*(1+BA76)*(1-BE76)</f>
        <v>114.027791958409</v>
      </c>
      <c r="BG76" s="7"/>
      <c r="BH76" s="0" t="n">
        <f aca="false">BH75+1</f>
        <v>45</v>
      </c>
      <c r="BI76" s="40" t="n">
        <f aca="false">T83/AG83</f>
        <v>0.0167102912546064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150452449.780917</v>
      </c>
      <c r="E77" s="9"/>
      <c r="F77" s="67" t="n">
        <f aca="false">'Central pensions'!I77</f>
        <v>27346513.6871835</v>
      </c>
      <c r="G77" s="9" t="n">
        <f aca="false">'Central pensions'!K77</f>
        <v>2916014.80899109</v>
      </c>
      <c r="H77" s="9" t="n">
        <f aca="false">'Central pensions'!V77</f>
        <v>16043053.1156064</v>
      </c>
      <c r="I77" s="67" t="n">
        <f aca="false">'Central pensions'!M77</f>
        <v>90186.0250203437</v>
      </c>
      <c r="J77" s="9" t="n">
        <f aca="false">'Central pensions'!W77</f>
        <v>496176.900482677</v>
      </c>
      <c r="K77" s="9"/>
      <c r="L77" s="67" t="n">
        <f aca="false">'Central pensions'!N77</f>
        <v>4397745.73353344</v>
      </c>
      <c r="M77" s="67"/>
      <c r="N77" s="67" t="n">
        <f aca="false">'Central pensions'!L77</f>
        <v>1212420.49793935</v>
      </c>
      <c r="O77" s="9"/>
      <c r="P77" s="9" t="n">
        <f aca="false">'Central pensions'!X77</f>
        <v>29490303.3750916</v>
      </c>
      <c r="Q77" s="67"/>
      <c r="R77" s="67" t="n">
        <f aca="false">'Central SIPA income'!G72</f>
        <v>28714007.8156087</v>
      </c>
      <c r="S77" s="67"/>
      <c r="T77" s="9" t="n">
        <f aca="false">'Central SIPA income'!J72</f>
        <v>109790497.574851</v>
      </c>
      <c r="U77" s="9"/>
      <c r="V77" s="67" t="n">
        <f aca="false">'Central SIPA income'!F72</f>
        <v>117916.357963066</v>
      </c>
      <c r="W77" s="67"/>
      <c r="X77" s="67" t="n">
        <f aca="false">'Central SIPA income'!M72</f>
        <v>296171.894973889</v>
      </c>
      <c r="Y77" s="9"/>
      <c r="Z77" s="9" t="n">
        <f aca="false">R77+V77-N77-L77-F77</f>
        <v>-4124755.74508455</v>
      </c>
      <c r="AA77" s="61" t="n">
        <f aca="false">-AA49</f>
        <v>0</v>
      </c>
      <c r="AB77" s="9" t="n">
        <f aca="false">T77-P77-D77</f>
        <v>-70152255.5811579</v>
      </c>
      <c r="AC77" s="50"/>
      <c r="AD77" s="9"/>
      <c r="AE77" s="9"/>
      <c r="AF77" s="9"/>
      <c r="AG77" s="9" t="n">
        <f aca="false">BF77/100*$AG$57</f>
        <v>6615949785.20858</v>
      </c>
      <c r="AH77" s="40" t="n">
        <f aca="false">(AG77-AG76)/AG76</f>
        <v>0.00884418411138049</v>
      </c>
      <c r="AI77" s="40" t="n">
        <f aca="false">(AG77-AG73)/AG73</f>
        <v>0.019282473095597</v>
      </c>
      <c r="AJ77" s="40" t="n">
        <f aca="false">AB77/AG77</f>
        <v>-0.0106035048418896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13205300</v>
      </c>
      <c r="AY77" s="40" t="n">
        <f aca="false">(AW77-AW76)/AW76</f>
        <v>0.00267096973961443</v>
      </c>
      <c r="AZ77" s="39" t="n">
        <f aca="false">workers_and_wage_central!B65</f>
        <v>6883.94965839912</v>
      </c>
      <c r="BA77" s="40" t="n">
        <f aca="false">(AZ77-AZ76)/AZ76</f>
        <v>0.00615676982586757</v>
      </c>
      <c r="BB77" s="7"/>
      <c r="BC77" s="7"/>
      <c r="BD77" s="7"/>
      <c r="BE77" s="7"/>
      <c r="BF77" s="7" t="n">
        <f aca="false">BF76*(1+AY77)*(1+BA77)*(1-BE77)</f>
        <v>115.036274744303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0.0145706174089135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147976744.953074</v>
      </c>
      <c r="E78" s="6"/>
      <c r="F78" s="8" t="n">
        <f aca="false">'Central pensions'!I78</f>
        <v>26896525.0292479</v>
      </c>
      <c r="G78" s="6" t="n">
        <f aca="false">'Central pensions'!K78</f>
        <v>2948083.7805152</v>
      </c>
      <c r="H78" s="6" t="n">
        <f aca="false">'Central pensions'!V78</f>
        <v>16219487.1350558</v>
      </c>
      <c r="I78" s="8" t="n">
        <f aca="false">'Central pensions'!M78</f>
        <v>91177.8488819138</v>
      </c>
      <c r="J78" s="6" t="n">
        <f aca="false">'Central pensions'!W78</f>
        <v>501633.622733686</v>
      </c>
      <c r="K78" s="6"/>
      <c r="L78" s="8" t="n">
        <f aca="false">'Central pensions'!N78</f>
        <v>5128002.13270629</v>
      </c>
      <c r="M78" s="8"/>
      <c r="N78" s="8" t="n">
        <f aca="false">'Central pensions'!L78</f>
        <v>1193097.16099091</v>
      </c>
      <c r="O78" s="6"/>
      <c r="P78" s="6" t="n">
        <f aca="false">'Central pensions'!X78</f>
        <v>33173296.0033082</v>
      </c>
      <c r="Q78" s="8"/>
      <c r="R78" s="8" t="n">
        <f aca="false">'Central SIPA income'!G73</f>
        <v>25288148.6009211</v>
      </c>
      <c r="S78" s="8"/>
      <c r="T78" s="6" t="n">
        <f aca="false">'Central SIPA income'!J73</f>
        <v>96691427.9424509</v>
      </c>
      <c r="U78" s="6"/>
      <c r="V78" s="8" t="n">
        <f aca="false">'Central SIPA income'!F73</f>
        <v>118210.553125109</v>
      </c>
      <c r="W78" s="8"/>
      <c r="X78" s="8" t="n">
        <f aca="false">'Central SIPA income'!M73</f>
        <v>296910.828402123</v>
      </c>
      <c r="Y78" s="6"/>
      <c r="Z78" s="6" t="n">
        <f aca="false">R78+V78-N78-L78-F78</f>
        <v>-7811265.16889886</v>
      </c>
      <c r="AA78" s="32" t="n">
        <f aca="false">-AA50</f>
        <v>0</v>
      </c>
      <c r="AB78" s="6" t="n">
        <f aca="false">T78-P78-D78</f>
        <v>-84458613.0139312</v>
      </c>
      <c r="AC78" s="50"/>
      <c r="AD78" s="6"/>
      <c r="AE78" s="6"/>
      <c r="AF78" s="6"/>
      <c r="AG78" s="6" t="n">
        <f aca="false">BF78/100*$AG$57</f>
        <v>6660996148.31102</v>
      </c>
      <c r="AH78" s="61" t="n">
        <f aca="false">(AG78-AG77)/AG77</f>
        <v>0.0068087522676102</v>
      </c>
      <c r="AI78" s="61"/>
      <c r="AJ78" s="61" t="n">
        <f aca="false">AB78/AG78</f>
        <v>-0.0126795769181381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0.00611333626906299</v>
      </c>
      <c r="AV78" s="5"/>
      <c r="AW78" s="65" t="n">
        <f aca="false">workers_and_wage_central!C66</f>
        <v>13270291</v>
      </c>
      <c r="AX78" s="5"/>
      <c r="AY78" s="61" t="n">
        <f aca="false">(AW78-AW77)/AW77</f>
        <v>0.00492158451530825</v>
      </c>
      <c r="AZ78" s="66" t="n">
        <f aca="false">workers_and_wage_central!B66</f>
        <v>6896.87720220351</v>
      </c>
      <c r="BA78" s="61" t="n">
        <f aca="false">(AZ78-AZ77)/AZ77</f>
        <v>0.00187792538381184</v>
      </c>
      <c r="BB78" s="5"/>
      <c r="BC78" s="5"/>
      <c r="BD78" s="5"/>
      <c r="BE78" s="5"/>
      <c r="BF78" s="5" t="n">
        <f aca="false">BF77*(1+AY78)*(1+BA78)*(1-BE78)</f>
        <v>115.819528240826</v>
      </c>
      <c r="BG78" s="5"/>
      <c r="BH78" s="5" t="n">
        <f aca="false">BH77+1</f>
        <v>47</v>
      </c>
      <c r="BI78" s="61" t="n">
        <f aca="false">T85/AG85</f>
        <v>0.016784621894214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151044931.641154</v>
      </c>
      <c r="E79" s="9"/>
      <c r="F79" s="67" t="n">
        <f aca="false">'Central pensions'!I79</f>
        <v>27454204.2786226</v>
      </c>
      <c r="G79" s="9" t="n">
        <f aca="false">'Central pensions'!K79</f>
        <v>3091319.05305454</v>
      </c>
      <c r="H79" s="9" t="n">
        <f aca="false">'Central pensions'!V79</f>
        <v>17007525.3433295</v>
      </c>
      <c r="I79" s="67" t="n">
        <f aca="false">'Central pensions'!M79</f>
        <v>95607.8057645727</v>
      </c>
      <c r="J79" s="9" t="n">
        <f aca="false">'Central pensions'!W79</f>
        <v>526005.938453486</v>
      </c>
      <c r="K79" s="9"/>
      <c r="L79" s="67" t="n">
        <f aca="false">'Central pensions'!N79</f>
        <v>4401203.46216705</v>
      </c>
      <c r="M79" s="67"/>
      <c r="N79" s="67" t="n">
        <f aca="false">'Central pensions'!L79</f>
        <v>1219330.17880512</v>
      </c>
      <c r="O79" s="9"/>
      <c r="P79" s="9" t="n">
        <f aca="false">'Central pensions'!X79</f>
        <v>29546260.5708468</v>
      </c>
      <c r="Q79" s="67"/>
      <c r="R79" s="67" t="n">
        <f aca="false">'Central SIPA income'!G74</f>
        <v>29106262.4293616</v>
      </c>
      <c r="S79" s="67"/>
      <c r="T79" s="9" t="n">
        <f aca="false">'Central SIPA income'!J74</f>
        <v>111290317.087909</v>
      </c>
      <c r="U79" s="9"/>
      <c r="V79" s="67" t="n">
        <f aca="false">'Central SIPA income'!F74</f>
        <v>121428.318583378</v>
      </c>
      <c r="W79" s="67"/>
      <c r="X79" s="67" t="n">
        <f aca="false">'Central SIPA income'!M74</f>
        <v>304992.927525771</v>
      </c>
      <c r="Y79" s="9"/>
      <c r="Z79" s="9" t="n">
        <f aca="false">R79+V79-N79-L79-F79</f>
        <v>-3847047.1716499</v>
      </c>
      <c r="AA79" s="61" t="n">
        <f aca="false">-AA51</f>
        <v>0</v>
      </c>
      <c r="AB79" s="9" t="n">
        <f aca="false">T79-P79-D79</f>
        <v>-69300875.1240916</v>
      </c>
      <c r="AC79" s="50"/>
      <c r="AD79" s="9"/>
      <c r="AE79" s="9"/>
      <c r="AF79" s="9"/>
      <c r="AG79" s="9" t="n">
        <f aca="false">BF79/100*$AG$57</f>
        <v>6681699567.48181</v>
      </c>
      <c r="AH79" s="40" t="n">
        <f aca="false">(AG79-AG78)/AG78</f>
        <v>0.00310815660448129</v>
      </c>
      <c r="AI79" s="40"/>
      <c r="AJ79" s="40" t="n">
        <f aca="false">AB79/AG79</f>
        <v>-0.0103717436595566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13265309</v>
      </c>
      <c r="AX79" s="7"/>
      <c r="AY79" s="40" t="n">
        <f aca="false">(AW79-AW78)/AW78</f>
        <v>-0.000375425075456145</v>
      </c>
      <c r="AZ79" s="39" t="n">
        <f aca="false">workers_and_wage_central!B67</f>
        <v>6920.91206056239</v>
      </c>
      <c r="BA79" s="40" t="n">
        <f aca="false">(AZ79-AZ78)/AZ78</f>
        <v>0.00348488999502681</v>
      </c>
      <c r="BB79" s="7"/>
      <c r="BC79" s="7"/>
      <c r="BD79" s="7"/>
      <c r="BE79" s="7"/>
      <c r="BF79" s="7" t="n">
        <f aca="false">BF78*(1+AY79)*(1+BA79)*(1-BE79)</f>
        <v>116.179513472456</v>
      </c>
      <c r="BG79" s="7"/>
      <c r="BH79" s="7" t="n">
        <f aca="false">BH78+1</f>
        <v>48</v>
      </c>
      <c r="BI79" s="40" t="n">
        <f aca="false">T86/AG86</f>
        <v>0.0146068828667263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148667513.12269</v>
      </c>
      <c r="E80" s="9"/>
      <c r="F80" s="67" t="n">
        <f aca="false">'Central pensions'!I80</f>
        <v>27022080.3208538</v>
      </c>
      <c r="G80" s="9" t="n">
        <f aca="false">'Central pensions'!K80</f>
        <v>3121717.05143985</v>
      </c>
      <c r="H80" s="9" t="n">
        <f aca="false">'Central pensions'!V80</f>
        <v>17174766.161586</v>
      </c>
      <c r="I80" s="67" t="n">
        <f aca="false">'Central pensions'!M80</f>
        <v>96547.9500445314</v>
      </c>
      <c r="J80" s="9" t="n">
        <f aca="false">'Central pensions'!W80</f>
        <v>531178.334894411</v>
      </c>
      <c r="K80" s="9"/>
      <c r="L80" s="67" t="n">
        <f aca="false">'Central pensions'!N80</f>
        <v>4298257.58487898</v>
      </c>
      <c r="M80" s="67"/>
      <c r="N80" s="67" t="n">
        <f aca="false">'Central pensions'!L80</f>
        <v>1202422.51128754</v>
      </c>
      <c r="O80" s="9"/>
      <c r="P80" s="9" t="n">
        <f aca="false">'Central pensions'!X80</f>
        <v>28919052.9261016</v>
      </c>
      <c r="Q80" s="67"/>
      <c r="R80" s="67" t="n">
        <f aca="false">'Central SIPA income'!G75</f>
        <v>25405113.8933629</v>
      </c>
      <c r="S80" s="67"/>
      <c r="T80" s="9" t="n">
        <f aca="false">'Central SIPA income'!J75</f>
        <v>97138654.8756828</v>
      </c>
      <c r="U80" s="9"/>
      <c r="V80" s="67" t="n">
        <f aca="false">'Central SIPA income'!F75</f>
        <v>118021.277979696</v>
      </c>
      <c r="W80" s="67"/>
      <c r="X80" s="67" t="n">
        <f aca="false">'Central SIPA income'!M75</f>
        <v>296435.423806384</v>
      </c>
      <c r="Y80" s="9"/>
      <c r="Z80" s="9" t="n">
        <f aca="false">R80+V80-N80-L80-F80</f>
        <v>-6999625.24567774</v>
      </c>
      <c r="AA80" s="32" t="n">
        <f aca="false">-AA52</f>
        <v>0</v>
      </c>
      <c r="AB80" s="9" t="n">
        <f aca="false">T80-P80-D80</f>
        <v>-80447911.1731085</v>
      </c>
      <c r="AC80" s="50"/>
      <c r="AD80" s="9"/>
      <c r="AE80" s="9"/>
      <c r="AF80" s="9"/>
      <c r="AG80" s="9" t="n">
        <f aca="false">BF80/100*$AG$57</f>
        <v>6708721199.8212</v>
      </c>
      <c r="AH80" s="40" t="n">
        <f aca="false">(AG80-AG79)/AG79</f>
        <v>0.00404412561003082</v>
      </c>
      <c r="AI80" s="40"/>
      <c r="AJ80" s="40" t="n">
        <f aca="false">AB80/AG80</f>
        <v>-0.0119915418716838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13281404</v>
      </c>
      <c r="AY80" s="40" t="n">
        <f aca="false">(AW80-AW79)/AW79</f>
        <v>0.00121331512141934</v>
      </c>
      <c r="AZ80" s="39" t="n">
        <f aca="false">workers_and_wage_central!B68</f>
        <v>6940.48010880536</v>
      </c>
      <c r="BA80" s="40" t="n">
        <f aca="false">(AZ80-AZ79)/AZ79</f>
        <v>0.00282737998572095</v>
      </c>
      <c r="BB80" s="7"/>
      <c r="BC80" s="7"/>
      <c r="BD80" s="7"/>
      <c r="BE80" s="7"/>
      <c r="BF80" s="7" t="n">
        <f aca="false">BF79*(1+AY80)*(1+BA80)*(1-BE80)</f>
        <v>116.649358018251</v>
      </c>
      <c r="BG80" s="7"/>
      <c r="BH80" s="0" t="n">
        <f aca="false">BH79+1</f>
        <v>49</v>
      </c>
      <c r="BI80" s="40" t="n">
        <f aca="false">T87/AG87</f>
        <v>0.0168701473084144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151674120.641253</v>
      </c>
      <c r="E81" s="9"/>
      <c r="F81" s="67" t="n">
        <f aca="false">'Central pensions'!I81</f>
        <v>27568566.8272423</v>
      </c>
      <c r="G81" s="9" t="n">
        <f aca="false">'Central pensions'!K81</f>
        <v>3305223.97999415</v>
      </c>
      <c r="H81" s="9" t="n">
        <f aca="false">'Central pensions'!V81</f>
        <v>18184367.1391945</v>
      </c>
      <c r="I81" s="67" t="n">
        <f aca="false">'Central pensions'!M81</f>
        <v>102223.422061675</v>
      </c>
      <c r="J81" s="9" t="n">
        <f aca="false">'Central pensions'!W81</f>
        <v>562403.107397769</v>
      </c>
      <c r="K81" s="9"/>
      <c r="L81" s="67" t="n">
        <f aca="false">'Central pensions'!N81</f>
        <v>4476649.72744057</v>
      </c>
      <c r="M81" s="67"/>
      <c r="N81" s="67" t="n">
        <f aca="false">'Central pensions'!L81</f>
        <v>1226618.41284825</v>
      </c>
      <c r="O81" s="9"/>
      <c r="P81" s="9" t="n">
        <f aca="false">'Central pensions'!X81</f>
        <v>29977849.3133361</v>
      </c>
      <c r="Q81" s="67"/>
      <c r="R81" s="67" t="n">
        <f aca="false">'Central SIPA income'!G76</f>
        <v>29522093.0796039</v>
      </c>
      <c r="S81" s="67"/>
      <c r="T81" s="9" t="n">
        <f aca="false">'Central SIPA income'!J76</f>
        <v>112880281.61986</v>
      </c>
      <c r="U81" s="9"/>
      <c r="V81" s="67" t="n">
        <f aca="false">'Central SIPA income'!F76</f>
        <v>121303.247193976</v>
      </c>
      <c r="W81" s="67"/>
      <c r="X81" s="67" t="n">
        <f aca="false">'Central SIPA income'!M76</f>
        <v>304678.784254675</v>
      </c>
      <c r="Y81" s="9"/>
      <c r="Z81" s="9" t="n">
        <f aca="false">R81+V81-N81-L81-F81</f>
        <v>-3628438.64073329</v>
      </c>
      <c r="AA81" s="61" t="n">
        <f aca="false">-AA53</f>
        <v>0</v>
      </c>
      <c r="AB81" s="9" t="n">
        <f aca="false">T81-P81-D81</f>
        <v>-68771688.3347286</v>
      </c>
      <c r="AC81" s="50"/>
      <c r="AD81" s="9"/>
      <c r="AE81" s="9"/>
      <c r="AF81" s="9"/>
      <c r="AG81" s="9" t="n">
        <f aca="false">BF81/100*$AG$57</f>
        <v>6779111186.33914</v>
      </c>
      <c r="AH81" s="40" t="n">
        <f aca="false">(AG81-AG80)/AG80</f>
        <v>0.0104923105941297</v>
      </c>
      <c r="AI81" s="40" t="n">
        <f aca="false">(AG81-AG77)/AG77</f>
        <v>0.0246618258039603</v>
      </c>
      <c r="AJ81" s="40" t="n">
        <f aca="false">AB81/AG81</f>
        <v>-0.0101446467603767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13377964</v>
      </c>
      <c r="AY81" s="40" t="n">
        <f aca="false">(AW81-AW80)/AW80</f>
        <v>0.00727031569855115</v>
      </c>
      <c r="AZ81" s="39" t="n">
        <f aca="false">workers_and_wage_central!B69</f>
        <v>6962.68089357477</v>
      </c>
      <c r="BA81" s="40" t="n">
        <f aca="false">(AZ81-AZ80)/AZ80</f>
        <v>0.00319873905282729</v>
      </c>
      <c r="BB81" s="7"/>
      <c r="BC81" s="7"/>
      <c r="BD81" s="7"/>
      <c r="BE81" s="7"/>
      <c r="BF81" s="7" t="n">
        <f aca="false">BF80*(1+AY81)*(1+BA81)*(1-BE81)</f>
        <v>117.873279313184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0.0147064629295538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149182049.149556</v>
      </c>
      <c r="E82" s="6"/>
      <c r="F82" s="8" t="n">
        <f aca="false">'Central pensions'!I82</f>
        <v>27115603.3344155</v>
      </c>
      <c r="G82" s="6" t="n">
        <f aca="false">'Central pensions'!K82</f>
        <v>3359202.8626645</v>
      </c>
      <c r="H82" s="6" t="n">
        <f aca="false">'Central pensions'!V82</f>
        <v>18481343.0253016</v>
      </c>
      <c r="I82" s="8" t="n">
        <f aca="false">'Central pensions'!M82</f>
        <v>103892.87204117</v>
      </c>
      <c r="J82" s="6" t="n">
        <f aca="false">'Central pensions'!W82</f>
        <v>571587.928617575</v>
      </c>
      <c r="K82" s="6"/>
      <c r="L82" s="8" t="n">
        <f aca="false">'Central pensions'!N82</f>
        <v>5183554.80815447</v>
      </c>
      <c r="M82" s="8"/>
      <c r="N82" s="8" t="n">
        <f aca="false">'Central pensions'!L82</f>
        <v>1208115.09520142</v>
      </c>
      <c r="O82" s="6"/>
      <c r="P82" s="6" t="n">
        <f aca="false">'Central pensions'!X82</f>
        <v>33544183.3433144</v>
      </c>
      <c r="Q82" s="8"/>
      <c r="R82" s="8" t="n">
        <f aca="false">'Central SIPA income'!G77</f>
        <v>25718634.8350633</v>
      </c>
      <c r="S82" s="8"/>
      <c r="T82" s="6" t="n">
        <f aca="false">'Central SIPA income'!J77</f>
        <v>98337429.3696674</v>
      </c>
      <c r="U82" s="6"/>
      <c r="V82" s="8" t="n">
        <f aca="false">'Central SIPA income'!F77</f>
        <v>125240.436642026</v>
      </c>
      <c r="W82" s="8"/>
      <c r="X82" s="8" t="n">
        <f aca="false">'Central SIPA income'!M77</f>
        <v>314567.869024963</v>
      </c>
      <c r="Y82" s="6"/>
      <c r="Z82" s="6" t="n">
        <f aca="false">R82+V82-N82-L82-F82</f>
        <v>-7663397.96606605</v>
      </c>
      <c r="AA82" s="32" t="n">
        <f aca="false">-AA54</f>
        <v>0</v>
      </c>
      <c r="AB82" s="6" t="n">
        <f aca="false">T82-P82-D82</f>
        <v>-84388803.1232031</v>
      </c>
      <c r="AC82" s="50"/>
      <c r="AD82" s="6"/>
      <c r="AE82" s="6"/>
      <c r="AF82" s="6"/>
      <c r="AG82" s="6" t="n">
        <f aca="false">BF82/100*$AG$57</f>
        <v>6787801768.25717</v>
      </c>
      <c r="AH82" s="61" t="n">
        <f aca="false">(AG82-AG81)/AG81</f>
        <v>0.00128196480027305</v>
      </c>
      <c r="AI82" s="61"/>
      <c r="AJ82" s="61" t="n">
        <f aca="false">AB82/AG82</f>
        <v>-0.012432420097747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0.00314813631826711</v>
      </c>
      <c r="AV82" s="5"/>
      <c r="AW82" s="65" t="n">
        <f aca="false">workers_and_wage_central!C70</f>
        <v>13350134</v>
      </c>
      <c r="AX82" s="5"/>
      <c r="AY82" s="61" t="n">
        <f aca="false">(AW82-AW81)/AW81</f>
        <v>-0.00208028665647478</v>
      </c>
      <c r="AZ82" s="66" t="n">
        <f aca="false">workers_and_wage_central!B70</f>
        <v>6986.13997917481</v>
      </c>
      <c r="BA82" s="61" t="n">
        <f aca="false">(AZ82-AZ81)/AZ81</f>
        <v>0.00336926048437562</v>
      </c>
      <c r="BB82" s="5"/>
      <c r="BC82" s="5"/>
      <c r="BD82" s="5"/>
      <c r="BE82" s="5"/>
      <c r="BF82" s="5" t="n">
        <f aca="false">BF81*(1+AY82)*(1+BA82)*(1-BE82)</f>
        <v>118.024388708156</v>
      </c>
      <c r="BG82" s="5"/>
      <c r="BH82" s="5" t="n">
        <f aca="false">BH81+1</f>
        <v>51</v>
      </c>
      <c r="BI82" s="61" t="n">
        <f aca="false">T89/AG89</f>
        <v>0.0168939918700819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151508511.705031</v>
      </c>
      <c r="E83" s="9"/>
      <c r="F83" s="67" t="n">
        <f aca="false">'Central pensions'!I83</f>
        <v>27538465.4427338</v>
      </c>
      <c r="G83" s="9" t="n">
        <f aca="false">'Central pensions'!K83</f>
        <v>3531775.62959246</v>
      </c>
      <c r="H83" s="9" t="n">
        <f aca="false">'Central pensions'!V83</f>
        <v>19430787.4717413</v>
      </c>
      <c r="I83" s="67" t="n">
        <f aca="false">'Central pensions'!M83</f>
        <v>109230.174111107</v>
      </c>
      <c r="J83" s="9" t="n">
        <f aca="false">'Central pensions'!W83</f>
        <v>600952.189847668</v>
      </c>
      <c r="K83" s="9"/>
      <c r="L83" s="67" t="n">
        <f aca="false">'Central pensions'!N83</f>
        <v>4436086.49574304</v>
      </c>
      <c r="M83" s="67"/>
      <c r="N83" s="67" t="n">
        <f aca="false">'Central pensions'!L83</f>
        <v>1229508.96175641</v>
      </c>
      <c r="O83" s="9"/>
      <c r="P83" s="9" t="n">
        <f aca="false">'Central pensions'!X83</f>
        <v>29783269.4584711</v>
      </c>
      <c r="Q83" s="67"/>
      <c r="R83" s="67" t="n">
        <f aca="false">'Central SIPA income'!G78</f>
        <v>29723134.5397356</v>
      </c>
      <c r="S83" s="67"/>
      <c r="T83" s="9" t="n">
        <f aca="false">'Central SIPA income'!J78</f>
        <v>113648981.067279</v>
      </c>
      <c r="U83" s="9"/>
      <c r="V83" s="67" t="n">
        <f aca="false">'Central SIPA income'!F78</f>
        <v>121087.668835485</v>
      </c>
      <c r="W83" s="67"/>
      <c r="X83" s="67" t="n">
        <f aca="false">'Central SIPA income'!M78</f>
        <v>304137.313571111</v>
      </c>
      <c r="Y83" s="9"/>
      <c r="Z83" s="9" t="n">
        <f aca="false">R83+V83-N83-L83-F83</f>
        <v>-3359838.69166218</v>
      </c>
      <c r="AA83" s="61" t="n">
        <f aca="false">-AA55</f>
        <v>0</v>
      </c>
      <c r="AB83" s="9" t="n">
        <f aca="false">T83-P83-D83</f>
        <v>-67642800.0962232</v>
      </c>
      <c r="AC83" s="50"/>
      <c r="AD83" s="9"/>
      <c r="AE83" s="9"/>
      <c r="AF83" s="9"/>
      <c r="AG83" s="9" t="n">
        <f aca="false">BF83/100*$AG$57</f>
        <v>6801137055.94152</v>
      </c>
      <c r="AH83" s="40" t="n">
        <f aca="false">(AG83-AG82)/AG82</f>
        <v>0.00196459592363304</v>
      </c>
      <c r="AI83" s="40"/>
      <c r="AJ83" s="40" t="n">
        <f aca="false">AB83/AG83</f>
        <v>-0.00994580752304204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13392513</v>
      </c>
      <c r="AX83" s="7"/>
      <c r="AY83" s="40" t="n">
        <f aca="false">(AW83-AW82)/AW82</f>
        <v>0.00317442506569597</v>
      </c>
      <c r="AZ83" s="39" t="n">
        <f aca="false">workers_and_wage_central!B71</f>
        <v>6977.71468889014</v>
      </c>
      <c r="BA83" s="40" t="n">
        <f aca="false">(AZ83-AZ82)/AZ82</f>
        <v>-0.00120600078294828</v>
      </c>
      <c r="BB83" s="7"/>
      <c r="BC83" s="7"/>
      <c r="BD83" s="7"/>
      <c r="BE83" s="7"/>
      <c r="BF83" s="7" t="n">
        <f aca="false">BF82*(1+AY83)*(1+BA83)*(1-BE83)</f>
        <v>118.256258941101</v>
      </c>
      <c r="BG83" s="7"/>
      <c r="BH83" s="7" t="n">
        <f aca="false">BH82+1</f>
        <v>52</v>
      </c>
      <c r="BI83" s="40" t="n">
        <f aca="false">T90/AG90</f>
        <v>0.0146942882776452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149407986.759776</v>
      </c>
      <c r="E84" s="9"/>
      <c r="F84" s="67" t="n">
        <f aca="false">'Central pensions'!I84</f>
        <v>27156670.1695473</v>
      </c>
      <c r="G84" s="9" t="n">
        <f aca="false">'Central pensions'!K84</f>
        <v>3586721.61223172</v>
      </c>
      <c r="H84" s="9" t="n">
        <f aca="false">'Central pensions'!V84</f>
        <v>19733084.0565367</v>
      </c>
      <c r="I84" s="67" t="n">
        <f aca="false">'Central pensions'!M84</f>
        <v>110929.534398919</v>
      </c>
      <c r="J84" s="9" t="n">
        <f aca="false">'Central pensions'!W84</f>
        <v>610301.568758868</v>
      </c>
      <c r="K84" s="9"/>
      <c r="L84" s="67" t="n">
        <f aca="false">'Central pensions'!N84</f>
        <v>4313308.17761701</v>
      </c>
      <c r="M84" s="67"/>
      <c r="N84" s="67" t="n">
        <f aca="false">'Central pensions'!L84</f>
        <v>1214586.10142701</v>
      </c>
      <c r="O84" s="9"/>
      <c r="P84" s="9" t="n">
        <f aca="false">'Central pensions'!X84</f>
        <v>29064071.0074748</v>
      </c>
      <c r="Q84" s="67"/>
      <c r="R84" s="67" t="n">
        <f aca="false">'Central SIPA income'!G79</f>
        <v>26016661.6868221</v>
      </c>
      <c r="S84" s="67"/>
      <c r="T84" s="9" t="n">
        <f aca="false">'Central SIPA income'!J79</f>
        <v>99476960.8678611</v>
      </c>
      <c r="U84" s="9"/>
      <c r="V84" s="67" t="n">
        <f aca="false">'Central SIPA income'!F79</f>
        <v>121292.510355232</v>
      </c>
      <c r="W84" s="67"/>
      <c r="X84" s="67" t="n">
        <f aca="false">'Central SIPA income'!M79</f>
        <v>304651.816411266</v>
      </c>
      <c r="Y84" s="9"/>
      <c r="Z84" s="9" t="n">
        <f aca="false">R84+V84-N84-L84-F84</f>
        <v>-6546610.25141394</v>
      </c>
      <c r="AA84" s="32" t="n">
        <f aca="false">-AA56</f>
        <v>0</v>
      </c>
      <c r="AB84" s="9" t="n">
        <f aca="false">T84-P84-D84</f>
        <v>-78995096.8993896</v>
      </c>
      <c r="AC84" s="50"/>
      <c r="AD84" s="9"/>
      <c r="AE84" s="9"/>
      <c r="AF84" s="9"/>
      <c r="AG84" s="9" t="n">
        <f aca="false">BF84/100*$AG$57</f>
        <v>6827230314.00211</v>
      </c>
      <c r="AH84" s="40" t="n">
        <f aca="false">(AG84-AG83)/AG83</f>
        <v>0.0038366022984057</v>
      </c>
      <c r="AI84" s="40"/>
      <c r="AJ84" s="40" t="n">
        <f aca="false">AB84/AG84</f>
        <v>-0.0115705920653324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13396379</v>
      </c>
      <c r="AY84" s="40" t="n">
        <f aca="false">(AW84-AW83)/AW83</f>
        <v>0.000288668750965558</v>
      </c>
      <c r="AZ84" s="39" t="n">
        <f aca="false">workers_and_wage_central!B72</f>
        <v>7002.46401256296</v>
      </c>
      <c r="BA84" s="40" t="n">
        <f aca="false">(AZ84-AZ83)/AZ83</f>
        <v>0.00354690966545691</v>
      </c>
      <c r="BB84" s="7"/>
      <c r="BC84" s="7"/>
      <c r="BD84" s="7"/>
      <c r="BE84" s="7"/>
      <c r="BF84" s="7" t="n">
        <f aca="false">BF83*(1+AY84)*(1+BA84)*(1-BE84)</f>
        <v>118.709961175956</v>
      </c>
      <c r="BG84" s="7"/>
      <c r="BH84" s="0" t="n">
        <f aca="false">BH83+1</f>
        <v>53</v>
      </c>
      <c r="BI84" s="40" t="n">
        <f aca="false">T91/AG91</f>
        <v>0.0169234831528675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151954092.679867</v>
      </c>
      <c r="E85" s="9"/>
      <c r="F85" s="67" t="n">
        <f aca="false">'Central pensions'!I85</f>
        <v>27619455.0593526</v>
      </c>
      <c r="G85" s="9" t="n">
        <f aca="false">'Central pensions'!K85</f>
        <v>3741239.28059792</v>
      </c>
      <c r="H85" s="9" t="n">
        <f aca="false">'Central pensions'!V85</f>
        <v>20583194.6778049</v>
      </c>
      <c r="I85" s="67" t="n">
        <f aca="false">'Central pensions'!M85</f>
        <v>115708.431358699</v>
      </c>
      <c r="J85" s="9" t="n">
        <f aca="false">'Central pensions'!W85</f>
        <v>636593.649829018</v>
      </c>
      <c r="K85" s="9"/>
      <c r="L85" s="67" t="n">
        <f aca="false">'Central pensions'!N85</f>
        <v>4469639.70181468</v>
      </c>
      <c r="M85" s="67"/>
      <c r="N85" s="67" t="n">
        <f aca="false">'Central pensions'!L85</f>
        <v>1235552.68592384</v>
      </c>
      <c r="O85" s="9"/>
      <c r="P85" s="9" t="n">
        <f aca="false">'Central pensions'!X85</f>
        <v>29990627.9914643</v>
      </c>
      <c r="Q85" s="67"/>
      <c r="R85" s="67" t="n">
        <f aca="false">'Central SIPA income'!G80</f>
        <v>30135007.5389078</v>
      </c>
      <c r="S85" s="67"/>
      <c r="T85" s="9" t="n">
        <f aca="false">'Central SIPA income'!J80</f>
        <v>115223813.177347</v>
      </c>
      <c r="U85" s="9"/>
      <c r="V85" s="67" t="n">
        <f aca="false">'Central SIPA income'!F80</f>
        <v>119115.426096194</v>
      </c>
      <c r="W85" s="67"/>
      <c r="X85" s="67" t="n">
        <f aca="false">'Central SIPA income'!M80</f>
        <v>299183.608423372</v>
      </c>
      <c r="Y85" s="9"/>
      <c r="Z85" s="9" t="n">
        <f aca="false">R85+V85-N85-L85-F85</f>
        <v>-3070524.48208715</v>
      </c>
      <c r="AA85" s="61" t="n">
        <f aca="false">-AA57</f>
        <v>0</v>
      </c>
      <c r="AB85" s="9" t="n">
        <f aca="false">T85-P85-D85</f>
        <v>-66720907.493985</v>
      </c>
      <c r="AC85" s="50"/>
      <c r="AD85" s="9"/>
      <c r="AE85" s="9"/>
      <c r="AF85" s="9"/>
      <c r="AG85" s="9" t="n">
        <f aca="false">BF85/100*$AG$57</f>
        <v>6864844135.5159</v>
      </c>
      <c r="AH85" s="40" t="n">
        <f aca="false">(AG85-AG84)/AG84</f>
        <v>0.00550938225075666</v>
      </c>
      <c r="AI85" s="40" t="n">
        <f aca="false">(AG85-AG81)/AG81</f>
        <v>0.0126466356459123</v>
      </c>
      <c r="AJ85" s="40" t="n">
        <f aca="false">AB85/AG85</f>
        <v>-0.00971921666054998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13425754</v>
      </c>
      <c r="AY85" s="40" t="n">
        <f aca="false">(AW85-AW84)/AW84</f>
        <v>0.00219275671433303</v>
      </c>
      <c r="AZ85" s="39" t="n">
        <f aca="false">workers_and_wage_central!B73</f>
        <v>7025.6377491584</v>
      </c>
      <c r="BA85" s="40" t="n">
        <f aca="false">(AZ85-AZ84)/AZ84</f>
        <v>0.00330936889555792</v>
      </c>
      <c r="BB85" s="7"/>
      <c r="BC85" s="7"/>
      <c r="BD85" s="7"/>
      <c r="BE85" s="7"/>
      <c r="BF85" s="7" t="n">
        <f aca="false">BF84*(1+AY85)*(1+BA85)*(1-BE85)</f>
        <v>119.363979729047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0.0147552384955641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149478680.85014</v>
      </c>
      <c r="E86" s="6"/>
      <c r="F86" s="8" t="n">
        <f aca="false">'Central pensions'!I86</f>
        <v>27169519.6572928</v>
      </c>
      <c r="G86" s="6" t="n">
        <f aca="false">'Central pensions'!K86</f>
        <v>3754135.27177445</v>
      </c>
      <c r="H86" s="6" t="n">
        <f aca="false">'Central pensions'!V86</f>
        <v>20654144.6163256</v>
      </c>
      <c r="I86" s="8" t="n">
        <f aca="false">'Central pensions'!M86</f>
        <v>116107.276446634</v>
      </c>
      <c r="J86" s="6" t="n">
        <f aca="false">'Central pensions'!W86</f>
        <v>638787.977824509</v>
      </c>
      <c r="K86" s="6"/>
      <c r="L86" s="8" t="n">
        <f aca="false">'Central pensions'!N86</f>
        <v>5167002.80489867</v>
      </c>
      <c r="M86" s="8"/>
      <c r="N86" s="8" t="n">
        <f aca="false">'Central pensions'!L86</f>
        <v>1215599.58511862</v>
      </c>
      <c r="O86" s="6"/>
      <c r="P86" s="6" t="n">
        <f aca="false">'Central pensions'!X86</f>
        <v>33499472.3749781</v>
      </c>
      <c r="Q86" s="8"/>
      <c r="R86" s="8" t="n">
        <f aca="false">'Central SIPA income'!G81</f>
        <v>26364444.084567</v>
      </c>
      <c r="S86" s="8"/>
      <c r="T86" s="6" t="n">
        <f aca="false">'Central SIPA income'!J81</f>
        <v>100806737.00853</v>
      </c>
      <c r="U86" s="6"/>
      <c r="V86" s="8" t="n">
        <f aca="false">'Central SIPA income'!F81</f>
        <v>122812.331491618</v>
      </c>
      <c r="W86" s="8"/>
      <c r="X86" s="8" t="n">
        <f aca="false">'Central SIPA income'!M81</f>
        <v>308469.168929276</v>
      </c>
      <c r="Y86" s="6"/>
      <c r="Z86" s="6" t="n">
        <f aca="false">R86+V86-N86-L86-F86</f>
        <v>-7064865.63125152</v>
      </c>
      <c r="AA86" s="32" t="n">
        <f aca="false">-AA58</f>
        <v>0</v>
      </c>
      <c r="AB86" s="6" t="n">
        <f aca="false">T86-P86-D86</f>
        <v>-82171416.216588</v>
      </c>
      <c r="AC86" s="50"/>
      <c r="AD86" s="6"/>
      <c r="AE86" s="6"/>
      <c r="AF86" s="6"/>
      <c r="AG86" s="6" t="n">
        <f aca="false">BF86/100*$AG$57</f>
        <v>6901317545.18018</v>
      </c>
      <c r="AH86" s="61" t="n">
        <f aca="false">(AG86-AG85)/AG85</f>
        <v>0.00531307178200559</v>
      </c>
      <c r="AI86" s="61"/>
      <c r="AJ86" s="61" t="n">
        <f aca="false">AB86/AG86</f>
        <v>-0.0119066273474079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0.00573131565841746</v>
      </c>
      <c r="AV86" s="5"/>
      <c r="AW86" s="65" t="n">
        <f aca="false">workers_and_wage_central!C74</f>
        <v>13468505</v>
      </c>
      <c r="AX86" s="5"/>
      <c r="AY86" s="61" t="n">
        <f aca="false">(AW86-AW85)/AW85</f>
        <v>0.00318425318980223</v>
      </c>
      <c r="AZ86" s="66" t="n">
        <f aca="false">workers_and_wage_central!B74</f>
        <v>7040.54658391626</v>
      </c>
      <c r="BA86" s="61" t="n">
        <f aca="false">(AZ86-AZ85)/AZ85</f>
        <v>0.00212206141138503</v>
      </c>
      <c r="BB86" s="5"/>
      <c r="BC86" s="5"/>
      <c r="BD86" s="5"/>
      <c r="BE86" s="5"/>
      <c r="BF86" s="5" t="n">
        <f aca="false">BF85*(1+AY86)*(1+BA86)*(1-BE86)</f>
        <v>119.998169121533</v>
      </c>
      <c r="BG86" s="5"/>
      <c r="BH86" s="5" t="n">
        <f aca="false">BH85+1</f>
        <v>55</v>
      </c>
      <c r="BI86" s="61" t="n">
        <f aca="false">T93/AG93</f>
        <v>0.0169838221959751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151733949.984826</v>
      </c>
      <c r="E87" s="9"/>
      <c r="F87" s="67" t="n">
        <f aca="false">'Central pensions'!I87</f>
        <v>27579441.5186501</v>
      </c>
      <c r="G87" s="9" t="n">
        <f aca="false">'Central pensions'!K87</f>
        <v>3957219.60401404</v>
      </c>
      <c r="H87" s="9" t="n">
        <f aca="false">'Central pensions'!V87</f>
        <v>21771454.6927427</v>
      </c>
      <c r="I87" s="67" t="n">
        <f aca="false">'Central pensions'!M87</f>
        <v>122388.235175692</v>
      </c>
      <c r="J87" s="9" t="n">
        <f aca="false">'Central pensions'!W87</f>
        <v>673343.959569362</v>
      </c>
      <c r="K87" s="9"/>
      <c r="L87" s="67" t="n">
        <f aca="false">'Central pensions'!N87</f>
        <v>4351208.93155497</v>
      </c>
      <c r="M87" s="67"/>
      <c r="N87" s="67" t="n">
        <f aca="false">'Central pensions'!L87</f>
        <v>1234803.86714412</v>
      </c>
      <c r="O87" s="9"/>
      <c r="P87" s="9" t="n">
        <f aca="false">'Central pensions'!X87</f>
        <v>29371970.3816017</v>
      </c>
      <c r="Q87" s="67"/>
      <c r="R87" s="67" t="n">
        <f aca="false">'Central SIPA income'!G82</f>
        <v>30577638.3439406</v>
      </c>
      <c r="S87" s="67"/>
      <c r="T87" s="9" t="n">
        <f aca="false">'Central SIPA income'!J82</f>
        <v>116916250.423954</v>
      </c>
      <c r="U87" s="9"/>
      <c r="V87" s="67" t="n">
        <f aca="false">'Central SIPA income'!F82</f>
        <v>119795.531531562</v>
      </c>
      <c r="W87" s="67"/>
      <c r="X87" s="67" t="n">
        <f aca="false">'Central SIPA income'!M82</f>
        <v>300891.83719718</v>
      </c>
      <c r="Y87" s="9"/>
      <c r="Z87" s="9" t="n">
        <f aca="false">R87+V87-N87-L87-F87</f>
        <v>-2468020.441877</v>
      </c>
      <c r="AA87" s="61" t="n">
        <f aca="false">-AA59</f>
        <v>0</v>
      </c>
      <c r="AB87" s="9" t="n">
        <f aca="false">T87-P87-D87</f>
        <v>-64189669.942473</v>
      </c>
      <c r="AC87" s="50"/>
      <c r="AD87" s="9"/>
      <c r="AE87" s="9"/>
      <c r="AF87" s="9"/>
      <c r="AG87" s="9" t="n">
        <f aca="false">BF87/100*$AG$57</f>
        <v>6930363338.65559</v>
      </c>
      <c r="AH87" s="40" t="n">
        <f aca="false">(AG87-AG86)/AG86</f>
        <v>0.00420873163497483</v>
      </c>
      <c r="AI87" s="40"/>
      <c r="AJ87" s="40" t="n">
        <f aca="false">AB87/AG87</f>
        <v>-0.00926209302540335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13431702</v>
      </c>
      <c r="AX87" s="7"/>
      <c r="AY87" s="40" t="n">
        <f aca="false">(AW87-AW86)/AW86</f>
        <v>-0.00273252302315662</v>
      </c>
      <c r="AZ87" s="39" t="n">
        <f aca="false">workers_and_wage_central!B75</f>
        <v>7089.55071560573</v>
      </c>
      <c r="BA87" s="40" t="n">
        <f aca="false">(AZ87-AZ86)/AZ86</f>
        <v>0.0069602737664457</v>
      </c>
      <c r="BB87" s="7"/>
      <c r="BC87" s="7"/>
      <c r="BD87" s="7"/>
      <c r="BE87" s="7"/>
      <c r="BF87" s="7" t="n">
        <f aca="false">BF86*(1+AY87)*(1+BA87)*(1-BE87)</f>
        <v>120.503209212054</v>
      </c>
      <c r="BG87" s="7"/>
      <c r="BH87" s="7" t="n">
        <f aca="false">BH86+1</f>
        <v>56</v>
      </c>
      <c r="BI87" s="40" t="n">
        <f aca="false">T94/AG94</f>
        <v>0.01475179201134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149308934.113035</v>
      </c>
      <c r="E88" s="9"/>
      <c r="F88" s="67" t="n">
        <f aca="false">'Central pensions'!I88</f>
        <v>27138666.1784937</v>
      </c>
      <c r="G88" s="9" t="n">
        <f aca="false">'Central pensions'!K88</f>
        <v>3987219.26056512</v>
      </c>
      <c r="H88" s="9" t="n">
        <f aca="false">'Central pensions'!V88</f>
        <v>21936503.9517571</v>
      </c>
      <c r="I88" s="67" t="n">
        <f aca="false">'Central pensions'!M88</f>
        <v>123316.059605106</v>
      </c>
      <c r="J88" s="9" t="n">
        <f aca="false">'Central pensions'!W88</f>
        <v>678448.575827535</v>
      </c>
      <c r="K88" s="9"/>
      <c r="L88" s="67" t="n">
        <f aca="false">'Central pensions'!N88</f>
        <v>4157790.63294718</v>
      </c>
      <c r="M88" s="67"/>
      <c r="N88" s="67" t="n">
        <f aca="false">'Central pensions'!L88</f>
        <v>1215512.71887171</v>
      </c>
      <c r="O88" s="9"/>
      <c r="P88" s="9" t="n">
        <f aca="false">'Central pensions'!X88</f>
        <v>28262187.7046682</v>
      </c>
      <c r="Q88" s="67"/>
      <c r="R88" s="67" t="n">
        <f aca="false">'Central SIPA income'!G83</f>
        <v>26901456.9835117</v>
      </c>
      <c r="S88" s="67"/>
      <c r="T88" s="9" t="n">
        <f aca="false">'Central SIPA income'!J83</f>
        <v>102860052.371466</v>
      </c>
      <c r="U88" s="9"/>
      <c r="V88" s="67" t="n">
        <f aca="false">'Central SIPA income'!F83</f>
        <v>119350.947497552</v>
      </c>
      <c r="W88" s="67"/>
      <c r="X88" s="67" t="n">
        <f aca="false">'Central SIPA income'!M83</f>
        <v>299775.170280878</v>
      </c>
      <c r="Y88" s="9"/>
      <c r="Z88" s="9" t="n">
        <f aca="false">R88+V88-N88-L88-F88</f>
        <v>-5491161.59930332</v>
      </c>
      <c r="AA88" s="32" t="n">
        <f aca="false">-AA60</f>
        <v>0</v>
      </c>
      <c r="AB88" s="9" t="n">
        <f aca="false">T88-P88-D88</f>
        <v>-74711069.4462372</v>
      </c>
      <c r="AC88" s="50"/>
      <c r="AD88" s="9"/>
      <c r="AE88" s="9"/>
      <c r="AF88" s="9"/>
      <c r="AG88" s="9" t="n">
        <f aca="false">BF88/100*$AG$57</f>
        <v>6994207435.47798</v>
      </c>
      <c r="AH88" s="40" t="n">
        <f aca="false">(AG88-AG87)/AG87</f>
        <v>0.00921222938865073</v>
      </c>
      <c r="AI88" s="40"/>
      <c r="AJ88" s="40" t="n">
        <f aca="false">AB88/AG88</f>
        <v>-0.0106818492496043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13521652</v>
      </c>
      <c r="AY88" s="40" t="n">
        <f aca="false">(AW88-AW87)/AW87</f>
        <v>0.00669684303597563</v>
      </c>
      <c r="AZ88" s="39" t="n">
        <f aca="false">workers_and_wage_central!B76</f>
        <v>7107.26504464132</v>
      </c>
      <c r="BA88" s="40" t="n">
        <f aca="false">(AZ88-AZ87)/AZ87</f>
        <v>0.00249865326396471</v>
      </c>
      <c r="BB88" s="7"/>
      <c r="BC88" s="7"/>
      <c r="BD88" s="7"/>
      <c r="BE88" s="7"/>
      <c r="BF88" s="7" t="n">
        <f aca="false">BF87*(1+AY88)*(1+BA88)*(1-BE88)</f>
        <v>121.613312417384</v>
      </c>
      <c r="BG88" s="7"/>
      <c r="BH88" s="0" t="n">
        <f aca="false">BH87+1</f>
        <v>57</v>
      </c>
      <c r="BI88" s="40" t="n">
        <f aca="false">T95/AG95</f>
        <v>0.0169406491774969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152208921.393581</v>
      </c>
      <c r="E89" s="9"/>
      <c r="F89" s="67" t="n">
        <f aca="false">'Central pensions'!I89</f>
        <v>27665773.1945348</v>
      </c>
      <c r="G89" s="9" t="n">
        <f aca="false">'Central pensions'!K89</f>
        <v>4163961.43463864</v>
      </c>
      <c r="H89" s="9" t="n">
        <f aca="false">'Central pensions'!V89</f>
        <v>22908887.2461376</v>
      </c>
      <c r="I89" s="67" t="n">
        <f aca="false">'Central pensions'!M89</f>
        <v>128782.312411505</v>
      </c>
      <c r="J89" s="9" t="n">
        <f aca="false">'Central pensions'!W89</f>
        <v>708522.285963022</v>
      </c>
      <c r="K89" s="9"/>
      <c r="L89" s="67" t="n">
        <f aca="false">'Central pensions'!N89</f>
        <v>4297391.26823078</v>
      </c>
      <c r="M89" s="67"/>
      <c r="N89" s="67" t="n">
        <f aca="false">'Central pensions'!L89</f>
        <v>1240791.99714087</v>
      </c>
      <c r="O89" s="9"/>
      <c r="P89" s="9" t="n">
        <f aca="false">'Central pensions'!X89</f>
        <v>29125655.1952322</v>
      </c>
      <c r="Q89" s="67"/>
      <c r="R89" s="67" t="n">
        <f aca="false">'Central SIPA income'!G84</f>
        <v>31032465.0144639</v>
      </c>
      <c r="S89" s="67"/>
      <c r="T89" s="9" t="n">
        <f aca="false">'Central SIPA income'!J84</f>
        <v>118655319.619301</v>
      </c>
      <c r="U89" s="9"/>
      <c r="V89" s="67" t="n">
        <f aca="false">'Central SIPA income'!F84</f>
        <v>116504.082557898</v>
      </c>
      <c r="W89" s="67"/>
      <c r="X89" s="67" t="n">
        <f aca="false">'Central SIPA income'!M84</f>
        <v>292624.666326405</v>
      </c>
      <c r="Y89" s="9"/>
      <c r="Z89" s="9" t="n">
        <f aca="false">R89+V89-N89-L89-F89</f>
        <v>-2054987.3628847</v>
      </c>
      <c r="AA89" s="61" t="n">
        <f aca="false">-AA61</f>
        <v>0</v>
      </c>
      <c r="AB89" s="9" t="n">
        <f aca="false">T89-P89-D89</f>
        <v>-62679256.9695124</v>
      </c>
      <c r="AC89" s="50"/>
      <c r="AD89" s="9"/>
      <c r="AE89" s="9"/>
      <c r="AF89" s="9"/>
      <c r="AG89" s="9" t="n">
        <f aca="false">BF89/100*$AG$57</f>
        <v>7023521766.30504</v>
      </c>
      <c r="AH89" s="40" t="n">
        <f aca="false">(AG89-AG88)/AG88</f>
        <v>0.00419122982803872</v>
      </c>
      <c r="AI89" s="40" t="n">
        <f aca="false">(AG89-AG85)/AG85</f>
        <v>0.0231145278256509</v>
      </c>
      <c r="AJ89" s="40" t="n">
        <f aca="false">AB89/AG89</f>
        <v>-0.00892419203001729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13542254</v>
      </c>
      <c r="AY89" s="40" t="n">
        <f aca="false">(AW89-AW88)/AW88</f>
        <v>0.00152363039664088</v>
      </c>
      <c r="AZ89" s="39" t="n">
        <f aca="false">workers_and_wage_central!B77</f>
        <v>7126.19553775847</v>
      </c>
      <c r="BA89" s="40" t="n">
        <f aca="false">(AZ89-AZ88)/AZ88</f>
        <v>0.00266354117909474</v>
      </c>
      <c r="BB89" s="7"/>
      <c r="BC89" s="7"/>
      <c r="BD89" s="7"/>
      <c r="BE89" s="7"/>
      <c r="BF89" s="7" t="n">
        <f aca="false">BF88*(1+AY89)*(1+BA89)*(1-BE89)</f>
        <v>122.123021759874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0.0147263798631789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149870932.671893</v>
      </c>
      <c r="E90" s="6"/>
      <c r="F90" s="8" t="n">
        <f aca="false">'Central pensions'!I90</f>
        <v>27240816.0690694</v>
      </c>
      <c r="G90" s="6" t="n">
        <f aca="false">'Central pensions'!K90</f>
        <v>4158512.50404413</v>
      </c>
      <c r="H90" s="6" t="n">
        <f aca="false">'Central pensions'!V90</f>
        <v>22878908.8377011</v>
      </c>
      <c r="I90" s="8" t="n">
        <f aca="false">'Central pensions'!M90</f>
        <v>128613.78878487</v>
      </c>
      <c r="J90" s="6" t="n">
        <f aca="false">'Central pensions'!W90</f>
        <v>707595.118691788</v>
      </c>
      <c r="K90" s="6"/>
      <c r="L90" s="8" t="n">
        <f aca="false">'Central pensions'!N90</f>
        <v>4954553.96736106</v>
      </c>
      <c r="M90" s="8"/>
      <c r="N90" s="8" t="n">
        <f aca="false">'Central pensions'!L90</f>
        <v>1222888.67817951</v>
      </c>
      <c r="O90" s="6"/>
      <c r="P90" s="6" t="n">
        <f aca="false">'Central pensions'!X90</f>
        <v>32437176.786447</v>
      </c>
      <c r="Q90" s="8"/>
      <c r="R90" s="8" t="n">
        <f aca="false">'Central SIPA income'!G85</f>
        <v>27023166.0643814</v>
      </c>
      <c r="S90" s="8"/>
      <c r="T90" s="6" t="n">
        <f aca="false">'Central SIPA income'!J85</f>
        <v>103325417.590905</v>
      </c>
      <c r="U90" s="6"/>
      <c r="V90" s="8" t="n">
        <f aca="false">'Central SIPA income'!F85</f>
        <v>120486.632789859</v>
      </c>
      <c r="W90" s="8"/>
      <c r="X90" s="8" t="n">
        <f aca="false">'Central SIPA income'!M85</f>
        <v>302627.684307999</v>
      </c>
      <c r="Y90" s="6"/>
      <c r="Z90" s="6" t="n">
        <f aca="false">R90+V90-N90-L90-F90</f>
        <v>-6274606.01743872</v>
      </c>
      <c r="AA90" s="32" t="n">
        <f aca="false">-AA62</f>
        <v>0</v>
      </c>
      <c r="AB90" s="6" t="n">
        <f aca="false">T90-P90-D90</f>
        <v>-78982691.8674352</v>
      </c>
      <c r="AC90" s="50"/>
      <c r="AD90" s="6"/>
      <c r="AE90" s="6"/>
      <c r="AF90" s="6"/>
      <c r="AG90" s="6" t="n">
        <f aca="false">BF90/100*$AG$57</f>
        <v>7031672146.25127</v>
      </c>
      <c r="AH90" s="61" t="n">
        <f aca="false">(AG90-AG89)/AG89</f>
        <v>0.00116044061902493</v>
      </c>
      <c r="AI90" s="61"/>
      <c r="AJ90" s="61" t="n">
        <f aca="false">AB90/AG90</f>
        <v>-0.0112324195759813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0.00528433786667772</v>
      </c>
      <c r="AV90" s="5"/>
      <c r="AW90" s="65" t="n">
        <f aca="false">workers_and_wage_central!C78</f>
        <v>13553606</v>
      </c>
      <c r="AX90" s="5"/>
      <c r="AY90" s="61" t="n">
        <f aca="false">(AW90-AW89)/AW89</f>
        <v>0.000838265180966182</v>
      </c>
      <c r="AZ90" s="66" t="n">
        <f aca="false">workers_and_wage_central!B78</f>
        <v>7128.48949997888</v>
      </c>
      <c r="BA90" s="61" t="n">
        <f aca="false">(AZ90-AZ89)/AZ89</f>
        <v>0.000321905595806247</v>
      </c>
      <c r="BB90" s="5"/>
      <c r="BC90" s="5"/>
      <c r="BD90" s="5"/>
      <c r="BE90" s="5"/>
      <c r="BF90" s="5" t="n">
        <f aca="false">BF89*(1+AY90)*(1+BA90)*(1-BE90)</f>
        <v>122.264738274842</v>
      </c>
      <c r="BG90" s="5"/>
      <c r="BH90" s="5" t="n">
        <f aca="false">BH89+1</f>
        <v>59</v>
      </c>
      <c r="BI90" s="61" t="n">
        <f aca="false">T97/AG97</f>
        <v>0.0169743918905466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152844872.225443</v>
      </c>
      <c r="E91" s="9"/>
      <c r="F91" s="67" t="n">
        <f aca="false">'Central pensions'!I91</f>
        <v>27781364.7861189</v>
      </c>
      <c r="G91" s="9" t="n">
        <f aca="false">'Central pensions'!K91</f>
        <v>4342799.06084585</v>
      </c>
      <c r="H91" s="9" t="n">
        <f aca="false">'Central pensions'!V91</f>
        <v>23892799.0998994</v>
      </c>
      <c r="I91" s="67" t="n">
        <f aca="false">'Central pensions'!M91</f>
        <v>134313.373015851</v>
      </c>
      <c r="J91" s="9" t="n">
        <f aca="false">'Central pensions'!W91</f>
        <v>738952.549481424</v>
      </c>
      <c r="K91" s="9"/>
      <c r="L91" s="67" t="n">
        <f aca="false">'Central pensions'!N91</f>
        <v>4205989.35468844</v>
      </c>
      <c r="M91" s="67"/>
      <c r="N91" s="67" t="n">
        <f aca="false">'Central pensions'!L91</f>
        <v>1247461.2959512</v>
      </c>
      <c r="O91" s="9"/>
      <c r="P91" s="9" t="n">
        <f aca="false">'Central pensions'!X91</f>
        <v>28688062.7456478</v>
      </c>
      <c r="Q91" s="67"/>
      <c r="R91" s="67" t="n">
        <f aca="false">'Central SIPA income'!G86</f>
        <v>31208518.0837243</v>
      </c>
      <c r="S91" s="67"/>
      <c r="T91" s="9" t="n">
        <f aca="false">'Central SIPA income'!J86</f>
        <v>119328473.788437</v>
      </c>
      <c r="U91" s="9"/>
      <c r="V91" s="67" t="n">
        <f aca="false">'Central SIPA income'!F86</f>
        <v>115031.360864897</v>
      </c>
      <c r="W91" s="67"/>
      <c r="X91" s="67" t="n">
        <f aca="false">'Central SIPA income'!M86</f>
        <v>288925.614031033</v>
      </c>
      <c r="Y91" s="9"/>
      <c r="Z91" s="9" t="n">
        <f aca="false">R91+V91-N91-L91-F91</f>
        <v>-1911265.99216931</v>
      </c>
      <c r="AA91" s="61" t="n">
        <f aca="false">-AA63</f>
        <v>0</v>
      </c>
      <c r="AB91" s="9" t="n">
        <f aca="false">T91-P91-D91</f>
        <v>-62204461.1826541</v>
      </c>
      <c r="AC91" s="50"/>
      <c r="AD91" s="9"/>
      <c r="AE91" s="9"/>
      <c r="AF91" s="9"/>
      <c r="AG91" s="9" t="n">
        <f aca="false">BF91/100*$AG$57</f>
        <v>7051058739.53717</v>
      </c>
      <c r="AH91" s="40" t="n">
        <f aca="false">(AG91-AG90)/AG90</f>
        <v>0.00275703884974748</v>
      </c>
      <c r="AI91" s="40"/>
      <c r="AJ91" s="40" t="n">
        <f aca="false">AB91/AG91</f>
        <v>-0.00882200297578817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13586614</v>
      </c>
      <c r="AX91" s="7"/>
      <c r="AY91" s="40" t="n">
        <f aca="false">(AW91-AW90)/AW90</f>
        <v>0.00243536664707532</v>
      </c>
      <c r="AZ91" s="39" t="n">
        <f aca="false">workers_and_wage_central!B79</f>
        <v>7130.77696607942</v>
      </c>
      <c r="BA91" s="40" t="n">
        <f aca="false">(AZ91-AZ90)/AZ90</f>
        <v>0.000320890716124656</v>
      </c>
      <c r="BB91" s="7"/>
      <c r="BC91" s="7"/>
      <c r="BD91" s="7"/>
      <c r="BE91" s="7"/>
      <c r="BF91" s="7" t="n">
        <f aca="false">BF90*(1+AY91)*(1+BA91)*(1-BE91)</f>
        <v>122.60182690822</v>
      </c>
      <c r="BG91" s="7"/>
      <c r="BH91" s="7" t="n">
        <f aca="false">BH90+1</f>
        <v>60</v>
      </c>
      <c r="BI91" s="40" t="n">
        <f aca="false">T98/AG98</f>
        <v>0.0147754892485266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151071391.474207</v>
      </c>
      <c r="E92" s="9"/>
      <c r="F92" s="67" t="n">
        <f aca="false">'Central pensions'!I92</f>
        <v>27459013.6664909</v>
      </c>
      <c r="G92" s="9" t="n">
        <f aca="false">'Central pensions'!K92</f>
        <v>4339315.2967203</v>
      </c>
      <c r="H92" s="9" t="n">
        <f aca="false">'Central pensions'!V92</f>
        <v>23873632.4575572</v>
      </c>
      <c r="I92" s="67" t="n">
        <f aca="false">'Central pensions'!M92</f>
        <v>134205.627733618</v>
      </c>
      <c r="J92" s="9" t="n">
        <f aca="false">'Central pensions'!W92</f>
        <v>738359.766728577</v>
      </c>
      <c r="K92" s="9"/>
      <c r="L92" s="67" t="n">
        <f aca="false">'Central pensions'!N92</f>
        <v>4131129.82746689</v>
      </c>
      <c r="M92" s="67"/>
      <c r="N92" s="67" t="n">
        <f aca="false">'Central pensions'!L92</f>
        <v>1234399.41972122</v>
      </c>
      <c r="O92" s="9"/>
      <c r="P92" s="9" t="n">
        <f aca="false">'Central pensions'!X92</f>
        <v>28227753.7138871</v>
      </c>
      <c r="Q92" s="67"/>
      <c r="R92" s="67" t="n">
        <f aca="false">'Central SIPA income'!G87</f>
        <v>27383597.9521289</v>
      </c>
      <c r="S92" s="67"/>
      <c r="T92" s="9" t="n">
        <f aca="false">'Central SIPA income'!J87</f>
        <v>104703560.152952</v>
      </c>
      <c r="U92" s="9"/>
      <c r="V92" s="67" t="n">
        <f aca="false">'Central SIPA income'!F87</f>
        <v>118984.634006706</v>
      </c>
      <c r="W92" s="67"/>
      <c r="X92" s="67" t="n">
        <f aca="false">'Central SIPA income'!M87</f>
        <v>298855.096402985</v>
      </c>
      <c r="Y92" s="9"/>
      <c r="Z92" s="9" t="n">
        <f aca="false">R92+V92-N92-L92-F92</f>
        <v>-5321960.32754342</v>
      </c>
      <c r="AA92" s="61" t="n">
        <f aca="false">-AA64</f>
        <v>0</v>
      </c>
      <c r="AB92" s="9" t="n">
        <f aca="false">T92-P92-D92</f>
        <v>-74595585.0351421</v>
      </c>
      <c r="AC92" s="50"/>
      <c r="AD92" s="9"/>
      <c r="AE92" s="9"/>
      <c r="AF92" s="9"/>
      <c r="AG92" s="9" t="n">
        <f aca="false">BF92/100*$AG$57</f>
        <v>7096026281.40705</v>
      </c>
      <c r="AH92" s="40" t="n">
        <f aca="false">(AG92-AG91)/AG91</f>
        <v>0.00637741699948277</v>
      </c>
      <c r="AI92" s="40"/>
      <c r="AJ92" s="40" t="n">
        <f aca="false">AB92/AG92</f>
        <v>-0.0105123039398257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13626873</v>
      </c>
      <c r="AY92" s="40" t="n">
        <f aca="false">(AW92-AW91)/AW91</f>
        <v>0.00296313709950102</v>
      </c>
      <c r="AZ92" s="39" t="n">
        <f aca="false">workers_and_wage_central!B80</f>
        <v>7155.05150575686</v>
      </c>
      <c r="BA92" s="40" t="n">
        <f aca="false">(AZ92-AZ91)/AZ91</f>
        <v>0.00340419280997254</v>
      </c>
      <c r="BB92" s="7"/>
      <c r="BC92" s="7"/>
      <c r="BD92" s="7"/>
      <c r="BE92" s="7"/>
      <c r="BF92" s="7" t="n">
        <f aca="false">BF91*(1+AY92)*(1+BA92)*(1-BE92)</f>
        <v>123.383709883312</v>
      </c>
      <c r="BG92" s="7"/>
      <c r="BH92" s="0" t="n">
        <f aca="false">BH91+1</f>
        <v>61</v>
      </c>
      <c r="BI92" s="40" t="n">
        <f aca="false">T99/AG99</f>
        <v>0.0169601607822211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154925213.13309</v>
      </c>
      <c r="E93" s="9"/>
      <c r="F93" s="67" t="n">
        <f aca="false">'Central pensions'!I93</f>
        <v>28159491.3715471</v>
      </c>
      <c r="G93" s="9" t="n">
        <f aca="false">'Central pensions'!K93</f>
        <v>4402003.66816217</v>
      </c>
      <c r="H93" s="9" t="n">
        <f aca="false">'Central pensions'!V93</f>
        <v>24218525.3811706</v>
      </c>
      <c r="I93" s="67" t="n">
        <f aca="false">'Central pensions'!M93</f>
        <v>136144.443345223</v>
      </c>
      <c r="J93" s="9" t="n">
        <f aca="false">'Central pensions'!W93</f>
        <v>749026.558180538</v>
      </c>
      <c r="K93" s="9"/>
      <c r="L93" s="67" t="n">
        <f aca="false">'Central pensions'!N93</f>
        <v>4254238.51955086</v>
      </c>
      <c r="M93" s="67"/>
      <c r="N93" s="67" t="n">
        <f aca="false">'Central pensions'!L93</f>
        <v>1264332.55184209</v>
      </c>
      <c r="O93" s="9"/>
      <c r="P93" s="9" t="n">
        <f aca="false">'Central pensions'!X93</f>
        <v>29031248.5635723</v>
      </c>
      <c r="Q93" s="67"/>
      <c r="R93" s="67" t="n">
        <f aca="false">'Central SIPA income'!G88</f>
        <v>31861277.4610782</v>
      </c>
      <c r="S93" s="67"/>
      <c r="T93" s="9" t="n">
        <f aca="false">'Central SIPA income'!J88</f>
        <v>121824355.843514</v>
      </c>
      <c r="U93" s="9"/>
      <c r="V93" s="67" t="n">
        <f aca="false">'Central SIPA income'!F88</f>
        <v>122804.833967881</v>
      </c>
      <c r="W93" s="67"/>
      <c r="X93" s="67" t="n">
        <f aca="false">'Central SIPA income'!M88</f>
        <v>308450.337311247</v>
      </c>
      <c r="Y93" s="9"/>
      <c r="Z93" s="9" t="n">
        <f aca="false">R93+V93-N93-L93-F93</f>
        <v>-1693980.14789399</v>
      </c>
      <c r="AA93" s="32" t="n">
        <f aca="false">-AA65</f>
        <v>0</v>
      </c>
      <c r="AB93" s="9" t="n">
        <f aca="false">T93-P93-D93</f>
        <v>-62132105.8531479</v>
      </c>
      <c r="AC93" s="50"/>
      <c r="AD93" s="9"/>
      <c r="AE93" s="9"/>
      <c r="AF93" s="9"/>
      <c r="AG93" s="9" t="n">
        <f aca="false">BF93/100*$AG$57</f>
        <v>7172964627.03106</v>
      </c>
      <c r="AH93" s="40" t="n">
        <f aca="false">(AG93-AG92)/AG92</f>
        <v>0.0108424549984557</v>
      </c>
      <c r="AI93" s="40" t="n">
        <f aca="false">(AG93-AG89)/AG89</f>
        <v>0.0212774823939413</v>
      </c>
      <c r="AJ93" s="40" t="n">
        <f aca="false">AB93/AG93</f>
        <v>-0.00866198414237334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13700295</v>
      </c>
      <c r="AY93" s="40" t="n">
        <f aca="false">(AW93-AW92)/AW92</f>
        <v>0.00538802996109232</v>
      </c>
      <c r="AZ93" s="39" t="n">
        <f aca="false">workers_and_wage_central!B81</f>
        <v>7193.86904775419</v>
      </c>
      <c r="BA93" s="40" t="n">
        <f aca="false">(AZ93-AZ92)/AZ92</f>
        <v>0.00542519392992428</v>
      </c>
      <c r="BB93" s="7"/>
      <c r="BC93" s="7"/>
      <c r="BD93" s="7"/>
      <c r="BE93" s="7"/>
      <c r="BF93" s="7" t="n">
        <f aca="false">BF92*(1+AY93)*(1+BA93)*(1-BE93)</f>
        <v>124.721492205265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0.014780262957856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152320830.316568</v>
      </c>
      <c r="E94" s="6"/>
      <c r="F94" s="8" t="n">
        <f aca="false">'Central pensions'!I94</f>
        <v>27686113.9659788</v>
      </c>
      <c r="G94" s="6" t="n">
        <f aca="false">'Central pensions'!K94</f>
        <v>4396321.64151625</v>
      </c>
      <c r="H94" s="6" t="n">
        <f aca="false">'Central pensions'!V94</f>
        <v>24187264.5470336</v>
      </c>
      <c r="I94" s="8" t="n">
        <f aca="false">'Central pensions'!M94</f>
        <v>135968.71056236</v>
      </c>
      <c r="J94" s="6" t="n">
        <f aca="false">'Central pensions'!W94</f>
        <v>748059.728258779</v>
      </c>
      <c r="K94" s="6"/>
      <c r="L94" s="8" t="n">
        <f aca="false">'Central pensions'!N94</f>
        <v>4921725.31119033</v>
      </c>
      <c r="M94" s="8"/>
      <c r="N94" s="8" t="n">
        <f aca="false">'Central pensions'!L94</f>
        <v>1243859.53221931</v>
      </c>
      <c r="O94" s="6"/>
      <c r="P94" s="6" t="n">
        <f aca="false">'Central pensions'!X94</f>
        <v>32382204.1850409</v>
      </c>
      <c r="Q94" s="8"/>
      <c r="R94" s="8" t="n">
        <f aca="false">'Central SIPA income'!G89</f>
        <v>27723013.2397535</v>
      </c>
      <c r="S94" s="8"/>
      <c r="T94" s="6" t="n">
        <f aca="false">'Central SIPA income'!J89</f>
        <v>106001343.922884</v>
      </c>
      <c r="U94" s="6"/>
      <c r="V94" s="8" t="n">
        <f aca="false">'Central SIPA income'!F89</f>
        <v>123738.819162036</v>
      </c>
      <c r="W94" s="8"/>
      <c r="X94" s="8" t="n">
        <f aca="false">'Central SIPA income'!M89</f>
        <v>310796.23884356</v>
      </c>
      <c r="Y94" s="6"/>
      <c r="Z94" s="6" t="n">
        <f aca="false">R94+V94-N94-L94-F94</f>
        <v>-6004946.75047288</v>
      </c>
      <c r="AA94" s="61" t="n">
        <f aca="false">-AA66</f>
        <v>-0</v>
      </c>
      <c r="AB94" s="6" t="n">
        <f aca="false">T94-P94-D94</f>
        <v>-78701690.5787245</v>
      </c>
      <c r="AC94" s="50"/>
      <c r="AD94" s="6"/>
      <c r="AE94" s="6"/>
      <c r="AF94" s="6"/>
      <c r="AG94" s="6" t="n">
        <f aca="false">BF94/100*$AG$57</f>
        <v>7185658789.21008</v>
      </c>
      <c r="AH94" s="61" t="n">
        <f aca="false">(AG94-AG93)/AG93</f>
        <v>0.00176972323705274</v>
      </c>
      <c r="AI94" s="61"/>
      <c r="AJ94" s="61" t="n">
        <f aca="false">AB94/AG94</f>
        <v>-0.0109526061405674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0.00436128567740477</v>
      </c>
      <c r="AV94" s="5"/>
      <c r="AW94" s="65" t="n">
        <f aca="false">workers_and_wage_central!C82</f>
        <v>13719271</v>
      </c>
      <c r="AX94" s="5"/>
      <c r="AY94" s="61" t="n">
        <f aca="false">(AW94-AW93)/AW93</f>
        <v>0.00138507966434299</v>
      </c>
      <c r="AZ94" s="66" t="n">
        <f aca="false">workers_and_wage_central!B82</f>
        <v>7196.63229592747</v>
      </c>
      <c r="BA94" s="61" t="n">
        <f aca="false">(AZ94-AZ93)/AZ93</f>
        <v>0.000384111547616275</v>
      </c>
      <c r="BB94" s="5"/>
      <c r="BC94" s="5"/>
      <c r="BD94" s="5"/>
      <c r="BE94" s="5"/>
      <c r="BF94" s="5" t="n">
        <f aca="false">BF93*(1+AY94)*(1+BA94)*(1-BE94)</f>
        <v>124.94221472818</v>
      </c>
      <c r="BG94" s="5"/>
      <c r="BH94" s="5" t="n">
        <f aca="false">BH93+1</f>
        <v>63</v>
      </c>
      <c r="BI94" s="61" t="n">
        <f aca="false">T101/AG101</f>
        <v>0.0170183421576902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155671131.015379</v>
      </c>
      <c r="E95" s="9"/>
      <c r="F95" s="67" t="n">
        <f aca="false">'Central pensions'!I95</f>
        <v>28295070.7762509</v>
      </c>
      <c r="G95" s="9" t="n">
        <f aca="false">'Central pensions'!K95</f>
        <v>4595787.08690482</v>
      </c>
      <c r="H95" s="9" t="n">
        <f aca="false">'Central pensions'!V95</f>
        <v>25284664.5757407</v>
      </c>
      <c r="I95" s="67" t="n">
        <f aca="false">'Central pensions'!M95</f>
        <v>142137.744955821</v>
      </c>
      <c r="J95" s="9" t="n">
        <f aca="false">'Central pensions'!W95</f>
        <v>781999.935332195</v>
      </c>
      <c r="K95" s="9"/>
      <c r="L95" s="67" t="n">
        <f aca="false">'Central pensions'!N95</f>
        <v>4187282.65342298</v>
      </c>
      <c r="M95" s="67"/>
      <c r="N95" s="67" t="n">
        <f aca="false">'Central pensions'!L95</f>
        <v>1271894.03538414</v>
      </c>
      <c r="O95" s="9"/>
      <c r="P95" s="9" t="n">
        <f aca="false">'Central pensions'!X95</f>
        <v>28725415.3073898</v>
      </c>
      <c r="Q95" s="67"/>
      <c r="R95" s="67" t="n">
        <f aca="false">'Central SIPA income'!G90</f>
        <v>32066400.7382903</v>
      </c>
      <c r="S95" s="67"/>
      <c r="T95" s="9" t="n">
        <f aca="false">'Central SIPA income'!J90</f>
        <v>122608662.472318</v>
      </c>
      <c r="U95" s="9"/>
      <c r="V95" s="67" t="n">
        <f aca="false">'Central SIPA income'!F90</f>
        <v>126099.685484213</v>
      </c>
      <c r="W95" s="67"/>
      <c r="X95" s="67" t="n">
        <f aca="false">'Central SIPA income'!M90</f>
        <v>316726.054388221</v>
      </c>
      <c r="Y95" s="9"/>
      <c r="Z95" s="9" t="n">
        <f aca="false">R95+V95-N95-L95-F95</f>
        <v>-1561747.04128351</v>
      </c>
      <c r="AA95" s="32" t="n">
        <f aca="false">-AA67</f>
        <v>-0</v>
      </c>
      <c r="AB95" s="9" t="n">
        <f aca="false">T95-P95-D95</f>
        <v>-61787883.8504506</v>
      </c>
      <c r="AC95" s="50"/>
      <c r="AD95" s="9"/>
      <c r="AE95" s="9"/>
      <c r="AF95" s="9"/>
      <c r="AG95" s="9" t="n">
        <f aca="false">BF95/100*$AG$57</f>
        <v>7237542150.1075</v>
      </c>
      <c r="AH95" s="40" t="n">
        <f aca="false">(AG95-AG94)/AG94</f>
        <v>0.00722040419944912</v>
      </c>
      <c r="AI95" s="40"/>
      <c r="AJ95" s="40" t="n">
        <f aca="false">AB95/AG95</f>
        <v>-0.00853713630524872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13821179</v>
      </c>
      <c r="AX95" s="7"/>
      <c r="AY95" s="40" t="n">
        <f aca="false">(AW95-AW94)/AW94</f>
        <v>0.00742809147803845</v>
      </c>
      <c r="AZ95" s="39" t="n">
        <f aca="false">workers_and_wage_central!B83</f>
        <v>7195.14866747876</v>
      </c>
      <c r="BA95" s="40" t="n">
        <f aca="false">(AZ95-AZ94)/AZ94</f>
        <v>-0.000206155933456873</v>
      </c>
      <c r="BB95" s="7"/>
      <c r="BC95" s="7"/>
      <c r="BD95" s="7"/>
      <c r="BE95" s="7"/>
      <c r="BF95" s="7" t="n">
        <f aca="false">BF94*(1+AY95)*(1+BA95)*(1-BE95)</f>
        <v>125.844348020092</v>
      </c>
      <c r="BG95" s="7"/>
      <c r="BH95" s="7" t="n">
        <f aca="false">BH94+1</f>
        <v>64</v>
      </c>
      <c r="BI95" s="40" t="n">
        <f aca="false">T102/AG102</f>
        <v>0.0148245860040512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152680225.965636</v>
      </c>
      <c r="E96" s="9"/>
      <c r="F96" s="67" t="n">
        <f aca="false">'Central pensions'!I96</f>
        <v>27751438.379444</v>
      </c>
      <c r="G96" s="9" t="n">
        <f aca="false">'Central pensions'!K96</f>
        <v>4594157.24878874</v>
      </c>
      <c r="H96" s="9" t="n">
        <f aca="false">'Central pensions'!V96</f>
        <v>25275697.687306</v>
      </c>
      <c r="I96" s="67" t="n">
        <f aca="false">'Central pensions'!M96</f>
        <v>142087.337591404</v>
      </c>
      <c r="J96" s="9" t="n">
        <f aca="false">'Central pensions'!W96</f>
        <v>781722.60888575</v>
      </c>
      <c r="K96" s="9"/>
      <c r="L96" s="67" t="n">
        <f aca="false">'Central pensions'!N96</f>
        <v>4103562.68228543</v>
      </c>
      <c r="M96" s="67"/>
      <c r="N96" s="67" t="n">
        <f aca="false">'Central pensions'!L96</f>
        <v>1248708.77072798</v>
      </c>
      <c r="O96" s="9"/>
      <c r="P96" s="9" t="n">
        <f aca="false">'Central pensions'!X96</f>
        <v>28163433.4937899</v>
      </c>
      <c r="Q96" s="67"/>
      <c r="R96" s="67" t="n">
        <f aca="false">'Central SIPA income'!G91</f>
        <v>27933665.043803</v>
      </c>
      <c r="S96" s="67"/>
      <c r="T96" s="9" t="n">
        <f aca="false">'Central SIPA income'!J91</f>
        <v>106806789.353217</v>
      </c>
      <c r="U96" s="9"/>
      <c r="V96" s="67" t="n">
        <f aca="false">'Central SIPA income'!F91</f>
        <v>124506.183843957</v>
      </c>
      <c r="W96" s="67"/>
      <c r="X96" s="67" t="n">
        <f aca="false">'Central SIPA income'!M91</f>
        <v>312723.637687167</v>
      </c>
      <c r="Y96" s="9"/>
      <c r="Z96" s="9" t="n">
        <f aca="false">R96+V96-N96-L96-F96</f>
        <v>-5045538.60481051</v>
      </c>
      <c r="AA96" s="61" t="n">
        <f aca="false">-AA68</f>
        <v>-0</v>
      </c>
      <c r="AB96" s="9" t="n">
        <f aca="false">T96-P96-D96</f>
        <v>-74036870.1062082</v>
      </c>
      <c r="AC96" s="50"/>
      <c r="AD96" s="9"/>
      <c r="AE96" s="9"/>
      <c r="AF96" s="9"/>
      <c r="AG96" s="9" t="n">
        <f aca="false">BF96/100*$AG$57</f>
        <v>7252752566.85942</v>
      </c>
      <c r="AH96" s="40" t="n">
        <f aca="false">(AG96-AG95)/AG95</f>
        <v>0.00210159974704863</v>
      </c>
      <c r="AI96" s="40"/>
      <c r="AJ96" s="40" t="n">
        <f aca="false">AB96/AG96</f>
        <v>-0.0102081064290695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13856917</v>
      </c>
      <c r="AY96" s="40" t="n">
        <f aca="false">(AW96-AW95)/AW95</f>
        <v>0.0025857417807844</v>
      </c>
      <c r="AZ96" s="39" t="n">
        <f aca="false">workers_and_wage_central!B84</f>
        <v>7191.67417770323</v>
      </c>
      <c r="BA96" s="40" t="n">
        <f aca="false">(AZ96-AZ95)/AZ95</f>
        <v>-0.000482893396105738</v>
      </c>
      <c r="BB96" s="7"/>
      <c r="BC96" s="7"/>
      <c r="BD96" s="7"/>
      <c r="BE96" s="7"/>
      <c r="BF96" s="7" t="n">
        <f aca="false">BF95*(1+AY96)*(1+BA96)*(1-BE96)</f>
        <v>126.108822470059</v>
      </c>
      <c r="BG96" s="7"/>
      <c r="BH96" s="0" t="n">
        <f aca="false">BH95+1</f>
        <v>65</v>
      </c>
      <c r="BI96" s="40" t="n">
        <f aca="false">T103/AG103</f>
        <v>0.0170891386285175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155569820.321587</v>
      </c>
      <c r="E97" s="9"/>
      <c r="F97" s="67" t="n">
        <f aca="false">'Central pensions'!I97</f>
        <v>28276656.3584168</v>
      </c>
      <c r="G97" s="9" t="n">
        <f aca="false">'Central pensions'!K97</f>
        <v>4776934.75760515</v>
      </c>
      <c r="H97" s="9" t="n">
        <f aca="false">'Central pensions'!V97</f>
        <v>26281285.6127302</v>
      </c>
      <c r="I97" s="67" t="n">
        <f aca="false">'Central pensions'!M97</f>
        <v>147740.250235211</v>
      </c>
      <c r="J97" s="9" t="n">
        <f aca="false">'Central pensions'!W97</f>
        <v>812823.266373102</v>
      </c>
      <c r="K97" s="9"/>
      <c r="L97" s="67" t="n">
        <f aca="false">'Central pensions'!N97</f>
        <v>4215051.98716884</v>
      </c>
      <c r="M97" s="67"/>
      <c r="N97" s="67" t="n">
        <f aca="false">'Central pensions'!L97</f>
        <v>1273517.90081858</v>
      </c>
      <c r="O97" s="9"/>
      <c r="P97" s="9" t="n">
        <f aca="false">'Central pensions'!X97</f>
        <v>28878444.5407095</v>
      </c>
      <c r="Q97" s="67"/>
      <c r="R97" s="67" t="n">
        <f aca="false">'Central SIPA income'!G92</f>
        <v>32402362.1642292</v>
      </c>
      <c r="S97" s="67"/>
      <c r="T97" s="9" t="n">
        <f aca="false">'Central SIPA income'!J92</f>
        <v>123893240.102743</v>
      </c>
      <c r="U97" s="9"/>
      <c r="V97" s="67" t="n">
        <f aca="false">'Central SIPA income'!F92</f>
        <v>124440.603163888</v>
      </c>
      <c r="W97" s="67"/>
      <c r="X97" s="67" t="n">
        <f aca="false">'Central SIPA income'!M92</f>
        <v>312558.91792627</v>
      </c>
      <c r="Y97" s="9"/>
      <c r="Z97" s="9" t="n">
        <f aca="false">R97+V97-N97-L97-F97</f>
        <v>-1238423.47901106</v>
      </c>
      <c r="AA97" s="32" t="n">
        <f aca="false">-AA69</f>
        <v>-0</v>
      </c>
      <c r="AB97" s="9" t="n">
        <f aca="false">T97-P97-D97</f>
        <v>-60555024.759553</v>
      </c>
      <c r="AC97" s="50"/>
      <c r="AD97" s="9"/>
      <c r="AE97" s="9"/>
      <c r="AF97" s="9"/>
      <c r="AG97" s="9" t="n">
        <f aca="false">BF97/100*$AG$57</f>
        <v>7298832317.62444</v>
      </c>
      <c r="AH97" s="40" t="n">
        <f aca="false">(AG97-AG96)/AG96</f>
        <v>0.00635341552606859</v>
      </c>
      <c r="AI97" s="40" t="n">
        <f aca="false">(AG97-AG93)/AG93</f>
        <v>0.0175475130769564</v>
      </c>
      <c r="AJ97" s="40" t="n">
        <f aca="false">AB97/AG97</f>
        <v>-0.00829653595594069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13875017</v>
      </c>
      <c r="AY97" s="40" t="n">
        <f aca="false">(AW97-AW96)/AW96</f>
        <v>0.00130620685683547</v>
      </c>
      <c r="AZ97" s="39" t="n">
        <f aca="false">workers_and_wage_central!B85</f>
        <v>7227.92470726895</v>
      </c>
      <c r="BA97" s="40" t="n">
        <f aca="false">(AZ97-AZ96)/AZ96</f>
        <v>0.00504062457085581</v>
      </c>
      <c r="BB97" s="7"/>
      <c r="BC97" s="7"/>
      <c r="BD97" s="7"/>
      <c r="BE97" s="7"/>
      <c r="BF97" s="7" t="n">
        <f aca="false">BF96*(1+AY97)*(1+BA97)*(1-BE97)</f>
        <v>126.910044220714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0.0148471190707466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153037855.79368</v>
      </c>
      <c r="E98" s="6"/>
      <c r="F98" s="8" t="n">
        <f aca="false">'Central pensions'!I98</f>
        <v>27816441.8340359</v>
      </c>
      <c r="G98" s="6" t="n">
        <f aca="false">'Central pensions'!K98</f>
        <v>4741464.17557302</v>
      </c>
      <c r="H98" s="6" t="n">
        <f aca="false">'Central pensions'!V98</f>
        <v>26086136.9359031</v>
      </c>
      <c r="I98" s="8" t="n">
        <f aca="false">'Central pensions'!M98</f>
        <v>146643.221924938</v>
      </c>
      <c r="J98" s="6" t="n">
        <f aca="false">'Central pensions'!W98</f>
        <v>806787.740285661</v>
      </c>
      <c r="K98" s="6"/>
      <c r="L98" s="8" t="n">
        <f aca="false">'Central pensions'!N98</f>
        <v>5022192.21458366</v>
      </c>
      <c r="M98" s="8"/>
      <c r="N98" s="8" t="n">
        <f aca="false">'Central pensions'!L98</f>
        <v>1252565.52410631</v>
      </c>
      <c r="O98" s="6"/>
      <c r="P98" s="6" t="n">
        <f aca="false">'Central pensions'!X98</f>
        <v>32951425.2230279</v>
      </c>
      <c r="Q98" s="8"/>
      <c r="R98" s="8" t="n">
        <f aca="false">'Central SIPA income'!G93</f>
        <v>28212739.8308727</v>
      </c>
      <c r="S98" s="8"/>
      <c r="T98" s="6" t="n">
        <f aca="false">'Central SIPA income'!J93</f>
        <v>107873855.989465</v>
      </c>
      <c r="U98" s="6"/>
      <c r="V98" s="8" t="n">
        <f aca="false">'Central SIPA income'!F93</f>
        <v>126488.028253173</v>
      </c>
      <c r="W98" s="8"/>
      <c r="X98" s="8" t="n">
        <f aca="false">'Central SIPA income'!M93</f>
        <v>317701.45946152</v>
      </c>
      <c r="Y98" s="6"/>
      <c r="Z98" s="6" t="n">
        <f aca="false">R98+V98-N98-L98-F98</f>
        <v>-5751971.71359997</v>
      </c>
      <c r="AA98" s="61" t="n">
        <f aca="false">-AA70</f>
        <v>-0</v>
      </c>
      <c r="AB98" s="6" t="n">
        <f aca="false">T98-P98-D98</f>
        <v>-78115425.0272433</v>
      </c>
      <c r="AC98" s="50"/>
      <c r="AD98" s="6"/>
      <c r="AE98" s="6"/>
      <c r="AF98" s="6"/>
      <c r="AG98" s="6" t="n">
        <f aca="false">BF98/100*$AG$57</f>
        <v>7300865248.85945</v>
      </c>
      <c r="AH98" s="61" t="n">
        <f aca="false">(AG98-AG97)/AG97</f>
        <v>0.000278528283230457</v>
      </c>
      <c r="AI98" s="61"/>
      <c r="AJ98" s="61" t="n">
        <f aca="false">AB98/AG98</f>
        <v>-0.0106994749751677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0.00215771293931908</v>
      </c>
      <c r="AV98" s="5"/>
      <c r="AW98" s="65" t="n">
        <f aca="false">workers_and_wage_central!C86</f>
        <v>13908332</v>
      </c>
      <c r="AX98" s="5"/>
      <c r="AY98" s="61" t="n">
        <f aca="false">(AW98-AW97)/AW97</f>
        <v>0.00240107813921958</v>
      </c>
      <c r="AZ98" s="66" t="n">
        <f aca="false">workers_and_wage_central!B86</f>
        <v>7212.61982494082</v>
      </c>
      <c r="BA98" s="61" t="n">
        <f aca="false">(AZ98-AZ97)/AZ97</f>
        <v>-0.00211746565549328</v>
      </c>
      <c r="BB98" s="5"/>
      <c r="BC98" s="5"/>
      <c r="BD98" s="5"/>
      <c r="BE98" s="5"/>
      <c r="BF98" s="5" t="n">
        <f aca="false">BF97*(1+AY98)*(1+BA98)*(1-BE98)</f>
        <v>126.945392257456</v>
      </c>
      <c r="BG98" s="5"/>
      <c r="BH98" s="5" t="n">
        <f aca="false">BH97+1</f>
        <v>67</v>
      </c>
      <c r="BI98" s="61" t="n">
        <f aca="false">T105/AG105</f>
        <v>0.0170707941628621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156100830.357679</v>
      </c>
      <c r="E99" s="9"/>
      <c r="F99" s="67" t="n">
        <f aca="false">'Central pensions'!I99</f>
        <v>28373173.7181618</v>
      </c>
      <c r="G99" s="9" t="n">
        <f aca="false">'Central pensions'!K99</f>
        <v>4902640.7124321</v>
      </c>
      <c r="H99" s="9" t="n">
        <f aca="false">'Central pensions'!V99</f>
        <v>26972882.6869353</v>
      </c>
      <c r="I99" s="67" t="n">
        <f aca="false">'Central pensions'!M99</f>
        <v>151628.063271096</v>
      </c>
      <c r="J99" s="9" t="n">
        <f aca="false">'Central pensions'!W99</f>
        <v>834212.866606246</v>
      </c>
      <c r="K99" s="9"/>
      <c r="L99" s="67" t="n">
        <f aca="false">'Central pensions'!N99</f>
        <v>4201943.11710247</v>
      </c>
      <c r="M99" s="67"/>
      <c r="N99" s="67" t="n">
        <f aca="false">'Central pensions'!L99</f>
        <v>1278466.25765725</v>
      </c>
      <c r="O99" s="9"/>
      <c r="P99" s="9" t="n">
        <f aca="false">'Central pensions'!X99</f>
        <v>28837646.9509432</v>
      </c>
      <c r="Q99" s="67"/>
      <c r="R99" s="67" t="n">
        <f aca="false">'Central SIPA income'!G94</f>
        <v>32503027.4125446</v>
      </c>
      <c r="S99" s="67"/>
      <c r="T99" s="9" t="n">
        <f aca="false">'Central SIPA income'!J94</f>
        <v>124278142.404505</v>
      </c>
      <c r="U99" s="9"/>
      <c r="V99" s="67" t="n">
        <f aca="false">'Central SIPA income'!F94</f>
        <v>124193.525298492</v>
      </c>
      <c r="W99" s="67"/>
      <c r="X99" s="67" t="n">
        <f aca="false">'Central SIPA income'!M94</f>
        <v>311938.32956292</v>
      </c>
      <c r="Y99" s="9"/>
      <c r="Z99" s="9" t="n">
        <f aca="false">R99+V99-N99-L99-F99</f>
        <v>-1226362.15507841</v>
      </c>
      <c r="AA99" s="32" t="n">
        <f aca="false">-AA71</f>
        <v>-0</v>
      </c>
      <c r="AB99" s="9" t="n">
        <f aca="false">T99-P99-D99</f>
        <v>-60660334.9041169</v>
      </c>
      <c r="AC99" s="50"/>
      <c r="AD99" s="9"/>
      <c r="AE99" s="9"/>
      <c r="AF99" s="9"/>
      <c r="AG99" s="9" t="n">
        <f aca="false">BF99/100*$AG$57</f>
        <v>7327651193.89568</v>
      </c>
      <c r="AH99" s="40" t="n">
        <f aca="false">(AG99-AG98)/AG98</f>
        <v>0.00366887267785292</v>
      </c>
      <c r="AI99" s="40"/>
      <c r="AJ99" s="40" t="n">
        <f aca="false">AB99/AG99</f>
        <v>-0.00827827816840547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13887312</v>
      </c>
      <c r="AX99" s="7"/>
      <c r="AY99" s="40" t="n">
        <f aca="false">(AW99-AW98)/AW98</f>
        <v>-0.00151132429107962</v>
      </c>
      <c r="AZ99" s="39" t="n">
        <f aca="false">workers_and_wage_central!B87</f>
        <v>7250.03916905976</v>
      </c>
      <c r="BA99" s="40" t="n">
        <f aca="false">(AZ99-AZ98)/AZ98</f>
        <v>0.00518803777644702</v>
      </c>
      <c r="BB99" s="7"/>
      <c r="BC99" s="7"/>
      <c r="BD99" s="7"/>
      <c r="BE99" s="7"/>
      <c r="BF99" s="7" t="n">
        <f aca="false">BF98*(1+AY99)*(1+BA99)*(1-BE99)</f>
        <v>127.411138738688</v>
      </c>
      <c r="BG99" s="7"/>
      <c r="BH99" s="7" t="n">
        <f aca="false">BH98+1</f>
        <v>68</v>
      </c>
      <c r="BI99" s="40" t="n">
        <f aca="false">T106/AG106</f>
        <v>0.014919790795658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153603241.094268</v>
      </c>
      <c r="E100" s="9"/>
      <c r="F100" s="67" t="n">
        <f aca="false">'Central pensions'!I100</f>
        <v>27919207.3050108</v>
      </c>
      <c r="G100" s="9" t="n">
        <f aca="false">'Central pensions'!K100</f>
        <v>4886981.8789225</v>
      </c>
      <c r="H100" s="9" t="n">
        <f aca="false">'Central pensions'!V100</f>
        <v>26886732.4050683</v>
      </c>
      <c r="I100" s="67" t="n">
        <f aca="false">'Central pensions'!M100</f>
        <v>151143.76945121</v>
      </c>
      <c r="J100" s="9" t="n">
        <f aca="false">'Central pensions'!W100</f>
        <v>831548.424899013</v>
      </c>
      <c r="K100" s="9"/>
      <c r="L100" s="67" t="n">
        <f aca="false">'Central pensions'!N100</f>
        <v>4055834.29243243</v>
      </c>
      <c r="M100" s="67"/>
      <c r="N100" s="67" t="n">
        <f aca="false">'Central pensions'!L100</f>
        <v>1258243.9871726</v>
      </c>
      <c r="O100" s="9"/>
      <c r="P100" s="9" t="n">
        <f aca="false">'Central pensions'!X100</f>
        <v>27968230.5994861</v>
      </c>
      <c r="Q100" s="67"/>
      <c r="R100" s="67" t="n">
        <f aca="false">'Central SIPA income'!G95</f>
        <v>28423868.775245</v>
      </c>
      <c r="S100" s="67"/>
      <c r="T100" s="9" t="n">
        <f aca="false">'Central SIPA income'!J95</f>
        <v>108681125.807176</v>
      </c>
      <c r="U100" s="9"/>
      <c r="V100" s="67" t="n">
        <f aca="false">'Central SIPA income'!F95</f>
        <v>122034.284377687</v>
      </c>
      <c r="W100" s="67"/>
      <c r="X100" s="67" t="n">
        <f aca="false">'Central SIPA income'!M95</f>
        <v>306514.93889629</v>
      </c>
      <c r="Y100" s="9"/>
      <c r="Z100" s="9" t="n">
        <f aca="false">R100+V100-N100-L100-F100</f>
        <v>-4687382.52499318</v>
      </c>
      <c r="AA100" s="61" t="n">
        <f aca="false">-AA72</f>
        <v>-0</v>
      </c>
      <c r="AB100" s="9" t="n">
        <f aca="false">T100-P100-D100</f>
        <v>-72890345.8865779</v>
      </c>
      <c r="AC100" s="50"/>
      <c r="AD100" s="9"/>
      <c r="AE100" s="9"/>
      <c r="AF100" s="9"/>
      <c r="AG100" s="9" t="n">
        <f aca="false">BF100/100*$AG$57</f>
        <v>7353125321.04921</v>
      </c>
      <c r="AH100" s="40" t="n">
        <f aca="false">(AG100-AG99)/AG99</f>
        <v>0.00347643828553931</v>
      </c>
      <c r="AI100" s="40"/>
      <c r="AJ100" s="40" t="n">
        <f aca="false">AB100/AG100</f>
        <v>-0.00991283878678369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13917867</v>
      </c>
      <c r="AY100" s="40" t="n">
        <f aca="false">(AW100-AW99)/AW99</f>
        <v>0.0022002098030202</v>
      </c>
      <c r="AZ100" s="39" t="n">
        <f aca="false">workers_and_wage_central!B88</f>
        <v>7259.27156234449</v>
      </c>
      <c r="BA100" s="40" t="n">
        <f aca="false">(AZ100-AZ99)/AZ99</f>
        <v>0.00127342667666171</v>
      </c>
      <c r="BB100" s="7"/>
      <c r="BC100" s="7"/>
      <c r="BD100" s="7"/>
      <c r="BE100" s="7"/>
      <c r="BF100" s="7" t="n">
        <f aca="false">BF99*(1+AY100)*(1+BA100)*(1-BE100)</f>
        <v>127.854075699404</v>
      </c>
      <c r="BG100" s="7"/>
      <c r="BH100" s="0" t="n">
        <f aca="false">BH99+1</f>
        <v>69</v>
      </c>
      <c r="BI100" s="40" t="n">
        <f aca="false">T107/AG107</f>
        <v>0.0172113636697659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156553629.34688</v>
      </c>
      <c r="E101" s="9"/>
      <c r="F101" s="67" t="n">
        <f aca="false">'Central pensions'!I101</f>
        <v>28455475.2943326</v>
      </c>
      <c r="G101" s="9" t="n">
        <f aca="false">'Central pensions'!K101</f>
        <v>5011051.84775729</v>
      </c>
      <c r="H101" s="9" t="n">
        <f aca="false">'Central pensions'!V101</f>
        <v>27569328.7670383</v>
      </c>
      <c r="I101" s="67" t="n">
        <f aca="false">'Central pensions'!M101</f>
        <v>154980.984982184</v>
      </c>
      <c r="J101" s="9" t="n">
        <f aca="false">'Central pensions'!W101</f>
        <v>852659.652588814</v>
      </c>
      <c r="K101" s="9"/>
      <c r="L101" s="67" t="n">
        <f aca="false">'Central pensions'!N101</f>
        <v>4150355.32854894</v>
      </c>
      <c r="M101" s="67"/>
      <c r="N101" s="67" t="n">
        <f aca="false">'Central pensions'!L101</f>
        <v>1281855.01962548</v>
      </c>
      <c r="O101" s="9"/>
      <c r="P101" s="9" t="n">
        <f aca="false">'Central pensions'!X101</f>
        <v>28588601.6394037</v>
      </c>
      <c r="Q101" s="67"/>
      <c r="R101" s="67" t="n">
        <f aca="false">'Central SIPA income'!G96</f>
        <v>32767413.5659212</v>
      </c>
      <c r="S101" s="67"/>
      <c r="T101" s="9" t="n">
        <f aca="false">'Central SIPA income'!J96</f>
        <v>125289045.776738</v>
      </c>
      <c r="U101" s="9"/>
      <c r="V101" s="67" t="n">
        <f aca="false">'Central SIPA income'!F96</f>
        <v>122432.873921674</v>
      </c>
      <c r="W101" s="67"/>
      <c r="X101" s="67" t="n">
        <f aca="false">'Central SIPA income'!M96</f>
        <v>307516.08091423</v>
      </c>
      <c r="Y101" s="9"/>
      <c r="Z101" s="9" t="n">
        <f aca="false">R101+V101-N101-L101-F101</f>
        <v>-997839.202664122</v>
      </c>
      <c r="AA101" s="32" t="n">
        <f aca="false">-AA73</f>
        <v>-0</v>
      </c>
      <c r="AB101" s="9" t="n">
        <f aca="false">T101-P101-D101</f>
        <v>-59853185.2095455</v>
      </c>
      <c r="AC101" s="50"/>
      <c r="AD101" s="9"/>
      <c r="AE101" s="9"/>
      <c r="AF101" s="9"/>
      <c r="AG101" s="9" t="n">
        <f aca="false">BF101/100*$AG$57</f>
        <v>7362000635.30412</v>
      </c>
      <c r="AH101" s="40" t="n">
        <f aca="false">(AG101-AG100)/AG100</f>
        <v>0.00120701251065364</v>
      </c>
      <c r="AI101" s="40" t="n">
        <f aca="false">(AG101-AG97)/AG97</f>
        <v>0.00865457855870403</v>
      </c>
      <c r="AJ101" s="40" t="n">
        <f aca="false">AB101/AG101</f>
        <v>-0.00813001630596477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13888415</v>
      </c>
      <c r="AY101" s="40" t="n">
        <f aca="false">(AW101-AW100)/AW100</f>
        <v>-0.00211612885796365</v>
      </c>
      <c r="AZ101" s="39" t="n">
        <f aca="false">workers_and_wage_central!B89</f>
        <v>7283.44630484959</v>
      </c>
      <c r="BA101" s="40" t="n">
        <f aca="false">(AZ101-AZ100)/AZ100</f>
        <v>0.00333018847655507</v>
      </c>
      <c r="BB101" s="7"/>
      <c r="BC101" s="7"/>
      <c r="BD101" s="7"/>
      <c r="BE101" s="7"/>
      <c r="BF101" s="7" t="n">
        <f aca="false">BF100*(1+AY101)*(1+BA101)*(1-BE101)</f>
        <v>128.008397168311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0.0149572349165922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154568681.314191</v>
      </c>
      <c r="E102" s="6"/>
      <c r="F102" s="8" t="n">
        <f aca="false">'Central pensions'!I102</f>
        <v>28094687.4931149</v>
      </c>
      <c r="G102" s="6" t="n">
        <f aca="false">'Central pensions'!K102</f>
        <v>4994877.94067017</v>
      </c>
      <c r="H102" s="6" t="n">
        <f aca="false">'Central pensions'!V102</f>
        <v>27480344.7023191</v>
      </c>
      <c r="I102" s="8" t="n">
        <f aca="false">'Central pensions'!M102</f>
        <v>154480.761051654</v>
      </c>
      <c r="J102" s="6" t="n">
        <f aca="false">'Central pensions'!W102</f>
        <v>849907.568112957</v>
      </c>
      <c r="K102" s="6"/>
      <c r="L102" s="8" t="n">
        <f aca="false">'Central pensions'!N102</f>
        <v>4912516.27552313</v>
      </c>
      <c r="M102" s="8"/>
      <c r="N102" s="8" t="n">
        <f aca="false">'Central pensions'!L102</f>
        <v>1265919.90338251</v>
      </c>
      <c r="O102" s="6"/>
      <c r="P102" s="6" t="n">
        <f aca="false">'Central pensions'!X102</f>
        <v>32455788.1084641</v>
      </c>
      <c r="Q102" s="8"/>
      <c r="R102" s="8" t="n">
        <f aca="false">'Central SIPA income'!G97</f>
        <v>28707566.7802535</v>
      </c>
      <c r="S102" s="8"/>
      <c r="T102" s="6" t="n">
        <f aca="false">'Central SIPA income'!J97</f>
        <v>109765869.717915</v>
      </c>
      <c r="U102" s="6"/>
      <c r="V102" s="8" t="n">
        <f aca="false">'Central SIPA income'!F97</f>
        <v>126521.746616525</v>
      </c>
      <c r="W102" s="8"/>
      <c r="X102" s="8" t="n">
        <f aca="false">'Central SIPA income'!M97</f>
        <v>317786.150268988</v>
      </c>
      <c r="Y102" s="6"/>
      <c r="Z102" s="6" t="n">
        <f aca="false">R102+V102-N102-L102-F102</f>
        <v>-5439035.14515049</v>
      </c>
      <c r="AA102" s="61" t="n">
        <f aca="false">-AA74</f>
        <v>-0</v>
      </c>
      <c r="AB102" s="6" t="n">
        <f aca="false">T102-P102-D102</f>
        <v>-77258599.70474</v>
      </c>
      <c r="AC102" s="50"/>
      <c r="AD102" s="6"/>
      <c r="AE102" s="6"/>
      <c r="AF102" s="6"/>
      <c r="AG102" s="6" t="n">
        <f aca="false">BF102/100*$AG$57</f>
        <v>7404312652.50297</v>
      </c>
      <c r="AH102" s="61" t="n">
        <f aca="false">(AG102-AG101)/AG101</f>
        <v>0.00574735310344086</v>
      </c>
      <c r="AI102" s="61"/>
      <c r="AJ102" s="61" t="n">
        <f aca="false">AB102/AG102</f>
        <v>-0.0104342703138857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0.00487506337739233</v>
      </c>
      <c r="AV102" s="5"/>
      <c r="AW102" s="65" t="n">
        <f aca="false">workers_and_wage_central!C90</f>
        <v>13924263</v>
      </c>
      <c r="AX102" s="5"/>
      <c r="AY102" s="61" t="n">
        <f aca="false">(AW102-AW101)/AW101</f>
        <v>0.00258114406863562</v>
      </c>
      <c r="AZ102" s="66" t="n">
        <f aca="false">workers_and_wage_central!B90</f>
        <v>7306.44784804773</v>
      </c>
      <c r="BA102" s="61" t="n">
        <f aca="false">(AZ102-AZ101)/AZ101</f>
        <v>0.00315805763307721</v>
      </c>
      <c r="BB102" s="5"/>
      <c r="BC102" s="5"/>
      <c r="BD102" s="5"/>
      <c r="BE102" s="5"/>
      <c r="BF102" s="5" t="n">
        <f aca="false">BF101*(1+AY102)*(1+BA102)*(1-BE102)</f>
        <v>128.744106627043</v>
      </c>
      <c r="BG102" s="5"/>
      <c r="BH102" s="5" t="n">
        <f aca="false">BH101+1</f>
        <v>71</v>
      </c>
      <c r="BI102" s="61" t="n">
        <f aca="false">T109/AG109</f>
        <v>0.017154633796216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157890253.060997</v>
      </c>
      <c r="E103" s="9"/>
      <c r="F103" s="67" t="n">
        <f aca="false">'Central pensions'!I103</f>
        <v>28698422.476289</v>
      </c>
      <c r="G103" s="9" t="n">
        <f aca="false">'Central pensions'!K103</f>
        <v>5200003.11522929</v>
      </c>
      <c r="H103" s="9" t="n">
        <f aca="false">'Central pensions'!V103</f>
        <v>28608882.8910324</v>
      </c>
      <c r="I103" s="67" t="n">
        <f aca="false">'Central pensions'!M103</f>
        <v>160824.838615339</v>
      </c>
      <c r="J103" s="9" t="n">
        <f aca="false">'Central pensions'!W103</f>
        <v>884810.81106286</v>
      </c>
      <c r="K103" s="9"/>
      <c r="L103" s="67" t="n">
        <f aca="false">'Central pensions'!N103</f>
        <v>4272559.91417148</v>
      </c>
      <c r="M103" s="67"/>
      <c r="N103" s="67" t="n">
        <f aca="false">'Central pensions'!L103</f>
        <v>1293621.18865329</v>
      </c>
      <c r="O103" s="9"/>
      <c r="P103" s="9" t="n">
        <f aca="false">'Central pensions'!X103</f>
        <v>29287455.8055451</v>
      </c>
      <c r="Q103" s="67"/>
      <c r="R103" s="67" t="n">
        <f aca="false">'Central SIPA income'!G98</f>
        <v>33338630.6818775</v>
      </c>
      <c r="S103" s="67"/>
      <c r="T103" s="9" t="n">
        <f aca="false">'Central SIPA income'!J98</f>
        <v>127473143.927956</v>
      </c>
      <c r="U103" s="9"/>
      <c r="V103" s="67" t="n">
        <f aca="false">'Central SIPA income'!F98</f>
        <v>125103.056972392</v>
      </c>
      <c r="W103" s="67"/>
      <c r="X103" s="67" t="n">
        <f aca="false">'Central SIPA income'!M98</f>
        <v>314222.810902498</v>
      </c>
      <c r="Y103" s="9"/>
      <c r="Z103" s="9" t="n">
        <f aca="false">R103+V103-N103-L103-F103</f>
        <v>-800869.84026384</v>
      </c>
      <c r="AA103" s="32" t="n">
        <f aca="false">-AA75</f>
        <v>-0</v>
      </c>
      <c r="AB103" s="9" t="n">
        <f aca="false">T103-P103-D103</f>
        <v>-59704564.9385862</v>
      </c>
      <c r="AC103" s="50"/>
      <c r="AD103" s="9"/>
      <c r="AE103" s="9"/>
      <c r="AF103" s="9"/>
      <c r="AG103" s="9" t="n">
        <f aca="false">BF103/100*$AG$57</f>
        <v>7459307733.34795</v>
      </c>
      <c r="AH103" s="40" t="n">
        <f aca="false">(AG103-AG102)/AG102</f>
        <v>0.00742743903802938</v>
      </c>
      <c r="AI103" s="40"/>
      <c r="AJ103" s="40" t="n">
        <f aca="false">AB103/AG103</f>
        <v>-0.00800403563881244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14001267</v>
      </c>
      <c r="AX103" s="7"/>
      <c r="AY103" s="40" t="n">
        <f aca="false">(AW103-AW102)/AW102</f>
        <v>0.00553020292707772</v>
      </c>
      <c r="AZ103" s="39" t="n">
        <f aca="false">workers_and_wage_central!B91</f>
        <v>7320.23366637497</v>
      </c>
      <c r="BA103" s="40" t="n">
        <f aca="false">(AZ103-AZ102)/AZ102</f>
        <v>0.00188680171458706</v>
      </c>
      <c r="BB103" s="7"/>
      <c r="BC103" s="7"/>
      <c r="BD103" s="7"/>
      <c r="BE103" s="7"/>
      <c r="BF103" s="7" t="n">
        <f aca="false">BF102*(1+AY103)*(1+BA103)*(1-BE103)</f>
        <v>129.700345630521</v>
      </c>
      <c r="BG103" s="7"/>
      <c r="BH103" s="7" t="n">
        <f aca="false">BH102+1</f>
        <v>72</v>
      </c>
      <c r="BI103" s="40" t="n">
        <f aca="false">T110/AG110</f>
        <v>0.0149782025206346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154965319.137893</v>
      </c>
      <c r="E104" s="9"/>
      <c r="F104" s="67" t="n">
        <f aca="false">'Central pensions'!I104</f>
        <v>28166781.1126639</v>
      </c>
      <c r="G104" s="9" t="n">
        <f aca="false">'Central pensions'!K104</f>
        <v>5218190.00379822</v>
      </c>
      <c r="H104" s="9" t="n">
        <f aca="false">'Central pensions'!V104</f>
        <v>28708941.785939</v>
      </c>
      <c r="I104" s="67" t="n">
        <f aca="false">'Central pensions'!M104</f>
        <v>161387.319705101</v>
      </c>
      <c r="J104" s="9" t="n">
        <f aca="false">'Central pensions'!W104</f>
        <v>887905.416059976</v>
      </c>
      <c r="K104" s="9"/>
      <c r="L104" s="67" t="n">
        <f aca="false">'Central pensions'!N104</f>
        <v>4046790.32496914</v>
      </c>
      <c r="M104" s="67"/>
      <c r="N104" s="67" t="n">
        <f aca="false">'Central pensions'!L104</f>
        <v>1270154.71882458</v>
      </c>
      <c r="O104" s="9"/>
      <c r="P104" s="9" t="n">
        <f aca="false">'Central pensions'!X104</f>
        <v>27986830.7406411</v>
      </c>
      <c r="Q104" s="67"/>
      <c r="R104" s="67" t="n">
        <f aca="false">'Central SIPA income'!G99</f>
        <v>29069426.9824059</v>
      </c>
      <c r="S104" s="67"/>
      <c r="T104" s="9" t="n">
        <f aca="false">'Central SIPA income'!J99</f>
        <v>111149473.563884</v>
      </c>
      <c r="U104" s="9"/>
      <c r="V104" s="67" t="n">
        <f aca="false">'Central SIPA income'!F99</f>
        <v>127969.58411758</v>
      </c>
      <c r="W104" s="67"/>
      <c r="X104" s="67" t="n">
        <f aca="false">'Central SIPA income'!M99</f>
        <v>321422.700648504</v>
      </c>
      <c r="Y104" s="9"/>
      <c r="Z104" s="9" t="n">
        <f aca="false">R104+V104-N104-L104-F104</f>
        <v>-4286329.58993413</v>
      </c>
      <c r="AA104" s="61" t="n">
        <f aca="false">-AA76</f>
        <v>-0</v>
      </c>
      <c r="AB104" s="9" t="n">
        <f aca="false">T104-P104-D104</f>
        <v>-71802676.3146506</v>
      </c>
      <c r="AC104" s="50"/>
      <c r="AD104" s="9"/>
      <c r="AE104" s="9"/>
      <c r="AF104" s="9"/>
      <c r="AG104" s="9" t="n">
        <f aca="false">BF104/100*$AG$57</f>
        <v>7486265384.83698</v>
      </c>
      <c r="AH104" s="40" t="n">
        <f aca="false">(AG104-AG103)/AG103</f>
        <v>0.00361396157025611</v>
      </c>
      <c r="AI104" s="40"/>
      <c r="AJ104" s="40" t="n">
        <f aca="false">AB104/AG104</f>
        <v>-0.00959125446715835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14030495</v>
      </c>
      <c r="AY104" s="40" t="n">
        <f aca="false">(AW104-AW103)/AW103</f>
        <v>0.00208752536466878</v>
      </c>
      <c r="AZ104" s="39" t="n">
        <f aca="false">workers_and_wage_central!B92</f>
        <v>7331.38425893188</v>
      </c>
      <c r="BA104" s="40" t="n">
        <f aca="false">(AZ104-AZ103)/AZ103</f>
        <v>0.00152325636927938</v>
      </c>
      <c r="BB104" s="7"/>
      <c r="BC104" s="7"/>
      <c r="BD104" s="7"/>
      <c r="BE104" s="7"/>
      <c r="BF104" s="7" t="n">
        <f aca="false">BF103*(1+AY104)*(1+BA104)*(1-BE104)</f>
        <v>130.169077695278</v>
      </c>
      <c r="BG104" s="7"/>
      <c r="BH104" s="0" t="n">
        <f aca="false">BH103+1</f>
        <v>73</v>
      </c>
      <c r="BI104" s="40" t="n">
        <f aca="false">T111/AG111</f>
        <v>0.0172776533541903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158825733.330368</v>
      </c>
      <c r="E105" s="9"/>
      <c r="F105" s="67" t="n">
        <f aca="false">'Central pensions'!I105</f>
        <v>28868457.0887377</v>
      </c>
      <c r="G105" s="9" t="n">
        <f aca="false">'Central pensions'!K105</f>
        <v>5459558.07387426</v>
      </c>
      <c r="H105" s="9" t="n">
        <f aca="false">'Central pensions'!V105</f>
        <v>30036877.6924035</v>
      </c>
      <c r="I105" s="67" t="n">
        <f aca="false">'Central pensions'!M105</f>
        <v>168852.31156312</v>
      </c>
      <c r="J105" s="9" t="n">
        <f aca="false">'Central pensions'!W105</f>
        <v>928975.598734121</v>
      </c>
      <c r="K105" s="9"/>
      <c r="L105" s="67" t="n">
        <f aca="false">'Central pensions'!N105</f>
        <v>4220522.12511073</v>
      </c>
      <c r="M105" s="67"/>
      <c r="N105" s="67" t="n">
        <f aca="false">'Central pensions'!L105</f>
        <v>1301759.19558492</v>
      </c>
      <c r="O105" s="9"/>
      <c r="P105" s="9" t="n">
        <f aca="false">'Central pensions'!X105</f>
        <v>29062204.3837693</v>
      </c>
      <c r="Q105" s="67"/>
      <c r="R105" s="67" t="n">
        <f aca="false">'Central SIPA income'!G100</f>
        <v>33513825.2659696</v>
      </c>
      <c r="S105" s="67"/>
      <c r="T105" s="9" t="n">
        <f aca="false">'Central SIPA income'!J100</f>
        <v>128143015.604644</v>
      </c>
      <c r="U105" s="9"/>
      <c r="V105" s="67" t="n">
        <f aca="false">'Central SIPA income'!F100</f>
        <v>128677.530520903</v>
      </c>
      <c r="W105" s="67"/>
      <c r="X105" s="67" t="n">
        <f aca="false">'Central SIPA income'!M100</f>
        <v>323200.85790704</v>
      </c>
      <c r="Y105" s="9"/>
      <c r="Z105" s="9" t="n">
        <f aca="false">R105+V105-N105-L105-F105</f>
        <v>-748235.612942845</v>
      </c>
      <c r="AA105" s="32" t="n">
        <f aca="false">-AA77</f>
        <v>-0</v>
      </c>
      <c r="AB105" s="9" t="n">
        <f aca="false">T105-P105-D105</f>
        <v>-59744922.1094934</v>
      </c>
      <c r="AC105" s="50"/>
      <c r="AD105" s="9"/>
      <c r="AE105" s="9"/>
      <c r="AF105" s="9"/>
      <c r="AG105" s="9" t="n">
        <f aca="false">BF105/100*$AG$57</f>
        <v>7506564391.91457</v>
      </c>
      <c r="AH105" s="40" t="n">
        <f aca="false">(AG105-AG104)/AG104</f>
        <v>0.00271149979784297</v>
      </c>
      <c r="AI105" s="40" t="n">
        <f aca="false">(AG105-AG101)/AG101</f>
        <v>0.0196364770626606</v>
      </c>
      <c r="AJ105" s="40" t="n">
        <f aca="false">AB105/AG105</f>
        <v>-0.00795902346136476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14057936</v>
      </c>
      <c r="AY105" s="40" t="n">
        <f aca="false">(AW105-AW104)/AW104</f>
        <v>0.00195581125256094</v>
      </c>
      <c r="AZ105" s="39" t="n">
        <f aca="false">workers_and_wage_central!B93</f>
        <v>7336.91368751877</v>
      </c>
      <c r="BA105" s="40" t="n">
        <f aca="false">(AZ105-AZ104)/AZ104</f>
        <v>0.000754213446137682</v>
      </c>
      <c r="BB105" s="7"/>
      <c r="BC105" s="7"/>
      <c r="BD105" s="7"/>
      <c r="BE105" s="7"/>
      <c r="BF105" s="7" t="n">
        <f aca="false">BF104*(1+AY105)*(1+BA105)*(1-BE105)</f>
        <v>130.522031123134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0.0150335778091575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155398115.709195</v>
      </c>
      <c r="E106" s="6"/>
      <c r="F106" s="8" t="n">
        <f aca="false">'Central pensions'!I106</f>
        <v>28245447.0126085</v>
      </c>
      <c r="G106" s="6" t="n">
        <f aca="false">'Central pensions'!K106</f>
        <v>5480232.93140043</v>
      </c>
      <c r="H106" s="6" t="n">
        <f aca="false">'Central pensions'!V106</f>
        <v>30150624.6584433</v>
      </c>
      <c r="I106" s="8" t="n">
        <f aca="false">'Central pensions'!M106</f>
        <v>169491.740146406</v>
      </c>
      <c r="J106" s="6" t="n">
        <f aca="false">'Central pensions'!W106</f>
        <v>932493.546137427</v>
      </c>
      <c r="K106" s="6"/>
      <c r="L106" s="8" t="n">
        <f aca="false">'Central pensions'!N106</f>
        <v>4831421.20795816</v>
      </c>
      <c r="M106" s="8"/>
      <c r="N106" s="8" t="n">
        <f aca="false">'Central pensions'!L106</f>
        <v>1275215.95698124</v>
      </c>
      <c r="O106" s="6"/>
      <c r="P106" s="6" t="n">
        <f aca="false">'Central pensions'!X106</f>
        <v>32086129.5614807</v>
      </c>
      <c r="Q106" s="8"/>
      <c r="R106" s="8" t="n">
        <f aca="false">'Central SIPA income'!G101</f>
        <v>29463803.6118861</v>
      </c>
      <c r="S106" s="8"/>
      <c r="T106" s="6" t="n">
        <f aca="false">'Central SIPA income'!J101</f>
        <v>112657406.787994</v>
      </c>
      <c r="U106" s="6"/>
      <c r="V106" s="8" t="n">
        <f aca="false">'Central SIPA income'!F101</f>
        <v>125583.456620022</v>
      </c>
      <c r="W106" s="8"/>
      <c r="X106" s="8" t="n">
        <f aca="false">'Central SIPA income'!M101</f>
        <v>315429.436314285</v>
      </c>
      <c r="Y106" s="6"/>
      <c r="Z106" s="6" t="n">
        <f aca="false">R106+V106-N106-L106-F106</f>
        <v>-4762697.10904177</v>
      </c>
      <c r="AA106" s="61" t="n">
        <f aca="false">-AA78</f>
        <v>-0</v>
      </c>
      <c r="AB106" s="6" t="n">
        <f aca="false">T106-P106-D106</f>
        <v>-74826838.482682</v>
      </c>
      <c r="AC106" s="50"/>
      <c r="AD106" s="6"/>
      <c r="AE106" s="6"/>
      <c r="AF106" s="6"/>
      <c r="AG106" s="6" t="n">
        <f aca="false">BF106/100*$AG$57</f>
        <v>7550870406.35851</v>
      </c>
      <c r="AH106" s="61" t="n">
        <f aca="false">(AG106-AG105)/AG105</f>
        <v>0.00590230258887313</v>
      </c>
      <c r="AI106" s="61"/>
      <c r="AJ106" s="61" t="n">
        <f aca="false">AB106/AG106</f>
        <v>-0.00990969708865234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0.00459470739227845</v>
      </c>
      <c r="AV106" s="5"/>
      <c r="AW106" s="65" t="n">
        <f aca="false">workers_and_wage_central!C94</f>
        <v>14101528</v>
      </c>
      <c r="AX106" s="5"/>
      <c r="AY106" s="61" t="n">
        <f aca="false">(AW106-AW105)/AW105</f>
        <v>0.00310088195023793</v>
      </c>
      <c r="AZ106" s="66" t="n">
        <f aca="false">workers_and_wage_central!B94</f>
        <v>7357.40393112033</v>
      </c>
      <c r="BA106" s="61" t="n">
        <f aca="false">(AZ106-AZ105)/AZ105</f>
        <v>0.00279276061764459</v>
      </c>
      <c r="BB106" s="5"/>
      <c r="BC106" s="5"/>
      <c r="BD106" s="5"/>
      <c r="BE106" s="5"/>
      <c r="BF106" s="5" t="n">
        <f aca="false">BF105*(1+AY106)*(1+BA106)*(1-BE106)</f>
        <v>131.292411645337</v>
      </c>
      <c r="BG106" s="5"/>
      <c r="BH106" s="5" t="n">
        <f aca="false">BH105+1</f>
        <v>75</v>
      </c>
      <c r="BI106" s="61" t="n">
        <f aca="false">T113/AG113</f>
        <v>0.0172502724109454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158612384.993098</v>
      </c>
      <c r="E107" s="9"/>
      <c r="F107" s="67" t="n">
        <f aca="false">'Central pensions'!I107</f>
        <v>28829678.5029865</v>
      </c>
      <c r="G107" s="9" t="n">
        <f aca="false">'Central pensions'!K107</f>
        <v>5671536.98399601</v>
      </c>
      <c r="H107" s="9" t="n">
        <f aca="false">'Central pensions'!V107</f>
        <v>31203123.1120035</v>
      </c>
      <c r="I107" s="67" t="n">
        <f aca="false">'Central pensions'!M107</f>
        <v>175408.360329773</v>
      </c>
      <c r="J107" s="9" t="n">
        <f aca="false">'Central pensions'!W107</f>
        <v>965045.044701137</v>
      </c>
      <c r="K107" s="9"/>
      <c r="L107" s="67" t="n">
        <f aca="false">'Central pensions'!N107</f>
        <v>4177622.74867694</v>
      </c>
      <c r="M107" s="67"/>
      <c r="N107" s="67" t="n">
        <f aca="false">'Central pensions'!L107</f>
        <v>1302423.78812235</v>
      </c>
      <c r="O107" s="9"/>
      <c r="P107" s="9" t="n">
        <f aca="false">'Central pensions'!X107</f>
        <v>28843255.7075737</v>
      </c>
      <c r="Q107" s="67"/>
      <c r="R107" s="67" t="n">
        <f aca="false">'Central SIPA income'!G102</f>
        <v>34152591.5147412</v>
      </c>
      <c r="S107" s="67"/>
      <c r="T107" s="9" t="n">
        <f aca="false">'Central SIPA income'!J102</f>
        <v>130585393.719779</v>
      </c>
      <c r="U107" s="9"/>
      <c r="V107" s="67" t="n">
        <f aca="false">'Central SIPA income'!F102</f>
        <v>118297.089975859</v>
      </c>
      <c r="W107" s="67"/>
      <c r="X107" s="67" t="n">
        <f aca="false">'Central SIPA income'!M102</f>
        <v>297128.184021941</v>
      </c>
      <c r="Y107" s="9"/>
      <c r="Z107" s="9" t="n">
        <f aca="false">R107+V107-N107-L107-F107</f>
        <v>-38836.4350686818</v>
      </c>
      <c r="AA107" s="32" t="n">
        <f aca="false">-AA79</f>
        <v>-0</v>
      </c>
      <c r="AB107" s="9" t="n">
        <f aca="false">T107-P107-D107</f>
        <v>-56870246.9808922</v>
      </c>
      <c r="AC107" s="50"/>
      <c r="AD107" s="9"/>
      <c r="AE107" s="9"/>
      <c r="AF107" s="9"/>
      <c r="AG107" s="9" t="n">
        <f aca="false">BF107/100*$AG$57</f>
        <v>7587161379.26771</v>
      </c>
      <c r="AH107" s="40" t="n">
        <f aca="false">(AG107-AG106)/AG106</f>
        <v>0.00480619729331418</v>
      </c>
      <c r="AI107" s="40"/>
      <c r="AJ107" s="40" t="n">
        <f aca="false">AB107/AG107</f>
        <v>-0.00749558947517485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14078139</v>
      </c>
      <c r="AX107" s="7"/>
      <c r="AY107" s="40" t="n">
        <f aca="false">(AW107-AW106)/AW106</f>
        <v>-0.0016586145841784</v>
      </c>
      <c r="AZ107" s="39" t="n">
        <f aca="false">workers_and_wage_central!B95</f>
        <v>7405.04718523787</v>
      </c>
      <c r="BA107" s="40" t="n">
        <f aca="false">(AZ107-AZ106)/AZ106</f>
        <v>0.00647555232301629</v>
      </c>
      <c r="BB107" s="7"/>
      <c r="BC107" s="7"/>
      <c r="BD107" s="7"/>
      <c r="BE107" s="7"/>
      <c r="BF107" s="7" t="n">
        <f aca="false">BF106*(1+AY107)*(1+BA107)*(1-BE107)</f>
        <v>131.92342887882</v>
      </c>
      <c r="BG107" s="7"/>
      <c r="BH107" s="7" t="n">
        <f aca="false">BH106+1</f>
        <v>76</v>
      </c>
      <c r="BI107" s="40" t="n">
        <f aca="false">T114/AG114</f>
        <v>0.0150352870261685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156487944.927407</v>
      </c>
      <c r="E108" s="9"/>
      <c r="F108" s="67" t="n">
        <f aca="false">'Central pensions'!I108</f>
        <v>28443536.3735721</v>
      </c>
      <c r="G108" s="9" t="n">
        <f aca="false">'Central pensions'!K108</f>
        <v>5577849.73918453</v>
      </c>
      <c r="H108" s="9" t="n">
        <f aca="false">'Central pensions'!V108</f>
        <v>30687683.5332568</v>
      </c>
      <c r="I108" s="67" t="n">
        <f aca="false">'Central pensions'!M108</f>
        <v>172510.816675811</v>
      </c>
      <c r="J108" s="9" t="n">
        <f aca="false">'Central pensions'!W108</f>
        <v>949103.614430627</v>
      </c>
      <c r="K108" s="9"/>
      <c r="L108" s="67" t="n">
        <f aca="false">'Central pensions'!N108</f>
        <v>3993659.47606284</v>
      </c>
      <c r="M108" s="67"/>
      <c r="N108" s="67" t="n">
        <f aca="false">'Central pensions'!L108</f>
        <v>1283536.05004947</v>
      </c>
      <c r="O108" s="9"/>
      <c r="P108" s="9" t="n">
        <f aca="false">'Central pensions'!X108</f>
        <v>27784754.6493612</v>
      </c>
      <c r="Q108" s="67"/>
      <c r="R108" s="67" t="n">
        <f aca="false">'Central SIPA income'!G103</f>
        <v>29747090.1712882</v>
      </c>
      <c r="S108" s="67"/>
      <c r="T108" s="9" t="n">
        <f aca="false">'Central SIPA income'!J103</f>
        <v>113740577.500796</v>
      </c>
      <c r="U108" s="9"/>
      <c r="V108" s="67" t="n">
        <f aca="false">'Central SIPA income'!F103</f>
        <v>119907.446467237</v>
      </c>
      <c r="W108" s="67"/>
      <c r="X108" s="67" t="n">
        <f aca="false">'Central SIPA income'!M103</f>
        <v>301172.935249624</v>
      </c>
      <c r="Y108" s="9"/>
      <c r="Z108" s="9" t="n">
        <f aca="false">R108+V108-N108-L108-F108</f>
        <v>-3853734.28192899</v>
      </c>
      <c r="AA108" s="61" t="n">
        <f aca="false">-AA80</f>
        <v>-0</v>
      </c>
      <c r="AB108" s="9" t="n">
        <f aca="false">T108-P108-D108</f>
        <v>-70532122.0759725</v>
      </c>
      <c r="AC108" s="50"/>
      <c r="AD108" s="9"/>
      <c r="AE108" s="9"/>
      <c r="AF108" s="9"/>
      <c r="AG108" s="9" t="n">
        <f aca="false">BF108/100*$AG$57</f>
        <v>7604385311.52719</v>
      </c>
      <c r="AH108" s="40" t="n">
        <f aca="false">(AG108-AG107)/AG107</f>
        <v>0.00227014180910199</v>
      </c>
      <c r="AI108" s="40"/>
      <c r="AJ108" s="40" t="n">
        <f aca="false">AB108/AG108</f>
        <v>-0.00927519045741351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14100176</v>
      </c>
      <c r="AY108" s="40" t="n">
        <f aca="false">(AW108-AW107)/AW107</f>
        <v>0.00156533473635969</v>
      </c>
      <c r="AZ108" s="39" t="n">
        <f aca="false">workers_and_wage_central!B96</f>
        <v>7410.25815795141</v>
      </c>
      <c r="BA108" s="40" t="n">
        <f aca="false">(AZ108-AZ107)/AZ107</f>
        <v>0.00070370553801925</v>
      </c>
      <c r="BB108" s="7"/>
      <c r="BC108" s="7"/>
      <c r="BD108" s="7"/>
      <c r="BE108" s="7"/>
      <c r="BF108" s="7" t="n">
        <f aca="false">BF107*(1+AY108)*(1+BA108)*(1-BE108)</f>
        <v>132.222913770318</v>
      </c>
      <c r="BG108" s="7"/>
      <c r="BH108" s="0" t="n">
        <f aca="false">BH107+1</f>
        <v>77</v>
      </c>
      <c r="BI108" s="40" t="n">
        <f aca="false">T115/AG115</f>
        <v>0.0173263714177777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159911159.298537</v>
      </c>
      <c r="E109" s="9"/>
      <c r="F109" s="67" t="n">
        <f aca="false">'Central pensions'!I109</f>
        <v>29065746.1068838</v>
      </c>
      <c r="G109" s="9" t="n">
        <f aca="false">'Central pensions'!K109</f>
        <v>5768990.93708883</v>
      </c>
      <c r="H109" s="9" t="n">
        <f aca="false">'Central pensions'!V109</f>
        <v>31739286.0083555</v>
      </c>
      <c r="I109" s="67" t="n">
        <f aca="false">'Central pensions'!M109</f>
        <v>178422.400116148</v>
      </c>
      <c r="J109" s="9" t="n">
        <f aca="false">'Central pensions'!W109</f>
        <v>981627.402320266</v>
      </c>
      <c r="K109" s="9"/>
      <c r="L109" s="67" t="n">
        <f aca="false">'Central pensions'!N109</f>
        <v>4112097.7661775</v>
      </c>
      <c r="M109" s="67"/>
      <c r="N109" s="67" t="n">
        <f aca="false">'Central pensions'!L109</f>
        <v>1311196.84284301</v>
      </c>
      <c r="O109" s="9"/>
      <c r="P109" s="9" t="n">
        <f aca="false">'Central pensions'!X109</f>
        <v>28551513.020495</v>
      </c>
      <c r="Q109" s="67"/>
      <c r="R109" s="67" t="n">
        <f aca="false">'Central SIPA income'!G104</f>
        <v>34301537.6501024</v>
      </c>
      <c r="S109" s="67"/>
      <c r="T109" s="9" t="n">
        <f aca="false">'Central SIPA income'!J104</f>
        <v>131154902.177747</v>
      </c>
      <c r="U109" s="9"/>
      <c r="V109" s="67" t="n">
        <f aca="false">'Central SIPA income'!F104</f>
        <v>126191.944354897</v>
      </c>
      <c r="W109" s="67"/>
      <c r="X109" s="67" t="n">
        <f aca="false">'Central SIPA income'!M104</f>
        <v>316957.782072409</v>
      </c>
      <c r="Y109" s="9"/>
      <c r="Z109" s="9" t="n">
        <f aca="false">R109+V109-N109-L109-F109</f>
        <v>-61311.1214470714</v>
      </c>
      <c r="AA109" s="32" t="n">
        <f aca="false">-AA81</f>
        <v>-0</v>
      </c>
      <c r="AB109" s="9" t="n">
        <f aca="false">T109-P109-D109</f>
        <v>-57307770.141285</v>
      </c>
      <c r="AC109" s="50"/>
      <c r="AD109" s="9"/>
      <c r="AE109" s="9"/>
      <c r="AF109" s="9"/>
      <c r="AG109" s="9" t="n">
        <f aca="false">BF109/100*$AG$57</f>
        <v>7645450420.90481</v>
      </c>
      <c r="AH109" s="40" t="n">
        <f aca="false">(AG109-AG108)/AG108</f>
        <v>0.00540018787782451</v>
      </c>
      <c r="AI109" s="40" t="n">
        <f aca="false">(AG109-AG105)/AG105</f>
        <v>0.0185019433310714</v>
      </c>
      <c r="AJ109" s="40" t="n">
        <f aca="false">AB109/AG109</f>
        <v>-0.00749566957946512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14178989</v>
      </c>
      <c r="AY109" s="40" t="n">
        <f aca="false">(AW109-AW108)/AW108</f>
        <v>0.00558950469838107</v>
      </c>
      <c r="AZ109" s="39" t="n">
        <f aca="false">workers_and_wage_central!B97</f>
        <v>7408.86306929206</v>
      </c>
      <c r="BA109" s="40" t="n">
        <f aca="false">(AZ109-AZ108)/AZ108</f>
        <v>-0.000188264515164339</v>
      </c>
      <c r="BB109" s="7"/>
      <c r="BC109" s="7"/>
      <c r="BD109" s="7"/>
      <c r="BE109" s="7"/>
      <c r="BF109" s="7" t="n">
        <f aca="false">BF108*(1+AY109)*(1+BA109)*(1-BE109)</f>
        <v>132.936942346431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0.0150832282432616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156958076.107815</v>
      </c>
      <c r="E110" s="6"/>
      <c r="F110" s="8" t="n">
        <f aca="false">'Central pensions'!I110</f>
        <v>28528988.2806598</v>
      </c>
      <c r="G110" s="6" t="n">
        <f aca="false">'Central pensions'!K110</f>
        <v>5763492.08869684</v>
      </c>
      <c r="H110" s="6" t="n">
        <f aca="false">'Central pensions'!V110</f>
        <v>31709032.9669253</v>
      </c>
      <c r="I110" s="8" t="n">
        <f aca="false">'Central pensions'!M110</f>
        <v>178252.332640108</v>
      </c>
      <c r="J110" s="6" t="n">
        <f aca="false">'Central pensions'!W110</f>
        <v>980691.741245108</v>
      </c>
      <c r="K110" s="6"/>
      <c r="L110" s="8" t="n">
        <f aca="false">'Central pensions'!N110</f>
        <v>4832579.03126083</v>
      </c>
      <c r="M110" s="8"/>
      <c r="N110" s="8" t="n">
        <f aca="false">'Central pensions'!L110</f>
        <v>1286610.64031882</v>
      </c>
      <c r="O110" s="6"/>
      <c r="P110" s="6" t="n">
        <f aca="false">'Central pensions'!X110</f>
        <v>32154827.6978506</v>
      </c>
      <c r="Q110" s="8"/>
      <c r="R110" s="8" t="n">
        <f aca="false">'Central SIPA income'!G105</f>
        <v>30156852.0552306</v>
      </c>
      <c r="S110" s="8"/>
      <c r="T110" s="6" t="n">
        <f aca="false">'Central SIPA income'!J105</f>
        <v>115307337.578809</v>
      </c>
      <c r="U110" s="6"/>
      <c r="V110" s="8" t="n">
        <f aca="false">'Central SIPA income'!F105</f>
        <v>127122.676103301</v>
      </c>
      <c r="W110" s="8"/>
      <c r="X110" s="8" t="n">
        <f aca="false">'Central SIPA income'!M105</f>
        <v>319295.51188699</v>
      </c>
      <c r="Y110" s="6"/>
      <c r="Z110" s="6" t="n">
        <f aca="false">R110+V110-N110-L110-F110</f>
        <v>-4364203.22090554</v>
      </c>
      <c r="AA110" s="61" t="n">
        <f aca="false">-AA82</f>
        <v>-0</v>
      </c>
      <c r="AB110" s="6" t="n">
        <f aca="false">T110-P110-D110</f>
        <v>-73805566.2268567</v>
      </c>
      <c r="AC110" s="50"/>
      <c r="AD110" s="6"/>
      <c r="AE110" s="6"/>
      <c r="AF110" s="6"/>
      <c r="AG110" s="6" t="n">
        <f aca="false">BF110/100*$AG$57</f>
        <v>7698342803.1472</v>
      </c>
      <c r="AH110" s="61" t="n">
        <f aca="false">(AG110-AG109)/AG109</f>
        <v>0.0069181512311909</v>
      </c>
      <c r="AI110" s="61"/>
      <c r="AJ110" s="61" t="n">
        <f aca="false">AB110/AG110</f>
        <v>-0.00958720183215067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0.00555195907863851</v>
      </c>
      <c r="AV110" s="5"/>
      <c r="AW110" s="65" t="n">
        <f aca="false">workers_and_wage_central!C98</f>
        <v>14215465</v>
      </c>
      <c r="AX110" s="5"/>
      <c r="AY110" s="61" t="n">
        <f aca="false">(AW110-AW109)/AW109</f>
        <v>0.00257253884603479</v>
      </c>
      <c r="AZ110" s="66" t="n">
        <f aca="false">workers_and_wage_central!B98</f>
        <v>7440.97650334932</v>
      </c>
      <c r="BA110" s="61" t="n">
        <f aca="false">(AZ110-AZ109)/AZ109</f>
        <v>0.00433446181376372</v>
      </c>
      <c r="BB110" s="5"/>
      <c r="BC110" s="5"/>
      <c r="BD110" s="5"/>
      <c r="BE110" s="5"/>
      <c r="BF110" s="5" t="n">
        <f aca="false">BF109*(1+AY110)*(1+BA110)*(1-BE110)</f>
        <v>133.856620217796</v>
      </c>
      <c r="BG110" s="5"/>
      <c r="BH110" s="5" t="n">
        <f aca="false">BH109+1</f>
        <v>79</v>
      </c>
      <c r="BI110" s="61" t="n">
        <f aca="false">T117/AG117</f>
        <v>0.0173488745932558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160401890.964194</v>
      </c>
      <c r="E111" s="9"/>
      <c r="F111" s="67" t="n">
        <f aca="false">'Central pensions'!I111</f>
        <v>29154942.3960181</v>
      </c>
      <c r="G111" s="9" t="n">
        <f aca="false">'Central pensions'!K111</f>
        <v>5998196.07579754</v>
      </c>
      <c r="H111" s="9" t="n">
        <f aca="false">'Central pensions'!V111</f>
        <v>33000305.0550818</v>
      </c>
      <c r="I111" s="67" t="n">
        <f aca="false">'Central pensions'!M111</f>
        <v>185511.218839099</v>
      </c>
      <c r="J111" s="9" t="n">
        <f aca="false">'Central pensions'!W111</f>
        <v>1020627.99139428</v>
      </c>
      <c r="K111" s="9"/>
      <c r="L111" s="67" t="n">
        <f aca="false">'Central pensions'!N111</f>
        <v>4025736.31943732</v>
      </c>
      <c r="M111" s="67"/>
      <c r="N111" s="67" t="n">
        <f aca="false">'Central pensions'!L111</f>
        <v>1315373.96927751</v>
      </c>
      <c r="O111" s="9"/>
      <c r="P111" s="9" t="n">
        <f aca="false">'Central pensions'!X111</f>
        <v>28126364.3800061</v>
      </c>
      <c r="Q111" s="67"/>
      <c r="R111" s="67" t="n">
        <f aca="false">'Central SIPA income'!G106</f>
        <v>34959402.1379603</v>
      </c>
      <c r="S111" s="67"/>
      <c r="T111" s="9" t="n">
        <f aca="false">'Central SIPA income'!J106</f>
        <v>133670304.065305</v>
      </c>
      <c r="U111" s="9"/>
      <c r="V111" s="67" t="n">
        <f aca="false">'Central SIPA income'!F106</f>
        <v>125643.869872596</v>
      </c>
      <c r="W111" s="67"/>
      <c r="X111" s="67" t="n">
        <f aca="false">'Central SIPA income'!M106</f>
        <v>315581.176987126</v>
      </c>
      <c r="Y111" s="9"/>
      <c r="Z111" s="9" t="n">
        <f aca="false">R111+V111-N111-L111-F111</f>
        <v>588993.32309996</v>
      </c>
      <c r="AA111" s="32" t="n">
        <f aca="false">-AA83</f>
        <v>-0</v>
      </c>
      <c r="AB111" s="9" t="n">
        <f aca="false">T111-P111-D111</f>
        <v>-54857951.2788946</v>
      </c>
      <c r="AC111" s="50"/>
      <c r="AD111" s="9"/>
      <c r="AE111" s="9"/>
      <c r="AF111" s="9"/>
      <c r="AG111" s="9" t="n">
        <f aca="false">BF111/100*$AG$57</f>
        <v>7736600643.91132</v>
      </c>
      <c r="AH111" s="40" t="n">
        <f aca="false">(AG111-AG110)/AG110</f>
        <v>0.00496962031211206</v>
      </c>
      <c r="AI111" s="40"/>
      <c r="AJ111" s="40" t="n">
        <f aca="false">AB111/AG111</f>
        <v>-0.00709070479449752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14220159</v>
      </c>
      <c r="AX111" s="7"/>
      <c r="AY111" s="40" t="n">
        <f aca="false">(AW111-AW110)/AW110</f>
        <v>0.000330203760481982</v>
      </c>
      <c r="AZ111" s="39" t="n">
        <f aca="false">workers_and_wage_central!B99</f>
        <v>7475.48689743734</v>
      </c>
      <c r="BA111" s="40" t="n">
        <f aca="false">(AZ111-AZ110)/AZ110</f>
        <v>0.00463788510452783</v>
      </c>
      <c r="BB111" s="7"/>
      <c r="BC111" s="7"/>
      <c r="BD111" s="7"/>
      <c r="BE111" s="7"/>
      <c r="BF111" s="7" t="n">
        <f aca="false">BF110*(1+AY111)*(1+BA111)*(1-BE111)</f>
        <v>134.521836796541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157556703.611037</v>
      </c>
      <c r="E112" s="9"/>
      <c r="F112" s="67" t="n">
        <f aca="false">'Central pensions'!I112</f>
        <v>28637795.9154589</v>
      </c>
      <c r="G112" s="9" t="n">
        <f aca="false">'Central pensions'!K112</f>
        <v>6011721.35109118</v>
      </c>
      <c r="H112" s="9" t="n">
        <f aca="false">'Central pensions'!V112</f>
        <v>33074717.129146</v>
      </c>
      <c r="I112" s="67" t="n">
        <f aca="false">'Central pensions'!M112</f>
        <v>185929.526322408</v>
      </c>
      <c r="J112" s="9" t="n">
        <f aca="false">'Central pensions'!W112</f>
        <v>1022929.39574678</v>
      </c>
      <c r="K112" s="9"/>
      <c r="L112" s="67" t="n">
        <f aca="false">'Central pensions'!N112</f>
        <v>3936412.87328459</v>
      </c>
      <c r="M112" s="67"/>
      <c r="N112" s="67" t="n">
        <f aca="false">'Central pensions'!L112</f>
        <v>1292987.68655837</v>
      </c>
      <c r="O112" s="9"/>
      <c r="P112" s="9" t="n">
        <f aca="false">'Central pensions'!X112</f>
        <v>27539701.8707943</v>
      </c>
      <c r="Q112" s="67"/>
      <c r="R112" s="67" t="n">
        <f aca="false">'Central SIPA income'!G107</f>
        <v>30597406.0713639</v>
      </c>
      <c r="S112" s="67"/>
      <c r="T112" s="9" t="n">
        <f aca="false">'Central SIPA income'!J107</f>
        <v>116991834.04306</v>
      </c>
      <c r="U112" s="9"/>
      <c r="V112" s="67" t="n">
        <f aca="false">'Central SIPA income'!F107</f>
        <v>121932.868946296</v>
      </c>
      <c r="W112" s="67"/>
      <c r="X112" s="67" t="n">
        <f aca="false">'Central SIPA income'!M107</f>
        <v>306260.212571516</v>
      </c>
      <c r="Y112" s="9"/>
      <c r="Z112" s="9" t="n">
        <f aca="false">R112+V112-N112-L112-F112</f>
        <v>-3147857.5349916</v>
      </c>
      <c r="AA112" s="61" t="n">
        <f aca="false">-AA84</f>
        <v>-0</v>
      </c>
      <c r="AB112" s="9" t="n">
        <f aca="false">T112-P112-D112</f>
        <v>-68104571.4387713</v>
      </c>
      <c r="AC112" s="50"/>
      <c r="AD112" s="9"/>
      <c r="AE112" s="9"/>
      <c r="AF112" s="9"/>
      <c r="AG112" s="9" t="n">
        <f aca="false">BF112/100*$AG$57</f>
        <v>7782035356.33388</v>
      </c>
      <c r="AH112" s="40" t="n">
        <f aca="false">(AG112-AG111)/AG111</f>
        <v>0.00587269713324479</v>
      </c>
      <c r="AI112" s="40"/>
      <c r="AJ112" s="40" t="n">
        <f aca="false">AB112/AG112</f>
        <v>-0.00875151143888601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14300711</v>
      </c>
      <c r="AY112" s="40" t="n">
        <f aca="false">(AW112-AW111)/AW111</f>
        <v>0.00566463427026379</v>
      </c>
      <c r="AZ112" s="39" t="n">
        <f aca="false">workers_and_wage_central!B100</f>
        <v>7477.03350766212</v>
      </c>
      <c r="BA112" s="40" t="n">
        <f aca="false">(AZ112-AZ111)/AZ111</f>
        <v>0.000206890901689305</v>
      </c>
      <c r="BB112" s="7"/>
      <c r="BC112" s="7"/>
      <c r="BD112" s="7"/>
      <c r="BE112" s="7"/>
      <c r="BF112" s="7" t="n">
        <f aca="false">BF111*(1+AY112)*(1+BA112)*(1-BE112)</f>
        <v>135.311842801855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160773315.158108</v>
      </c>
      <c r="E113" s="9"/>
      <c r="F113" s="67" t="n">
        <f aca="false">'Central pensions'!I113</f>
        <v>29222453.1398937</v>
      </c>
      <c r="G113" s="9" t="n">
        <f aca="false">'Central pensions'!K113</f>
        <v>6221290.77323035</v>
      </c>
      <c r="H113" s="9" t="n">
        <f aca="false">'Central pensions'!V113</f>
        <v>34227706.2567797</v>
      </c>
      <c r="I113" s="67" t="n">
        <f aca="false">'Central pensions'!M113</f>
        <v>192411.054842176</v>
      </c>
      <c r="J113" s="9" t="n">
        <f aca="false">'Central pensions'!W113</f>
        <v>1058588.85330247</v>
      </c>
      <c r="K113" s="9"/>
      <c r="L113" s="67" t="n">
        <f aca="false">'Central pensions'!N113</f>
        <v>4083319.61931322</v>
      </c>
      <c r="M113" s="67"/>
      <c r="N113" s="67" t="n">
        <f aca="false">'Central pensions'!L113</f>
        <v>1318971.31920831</v>
      </c>
      <c r="O113" s="9"/>
      <c r="P113" s="9" t="n">
        <f aca="false">'Central pensions'!X113</f>
        <v>28444955.9547311</v>
      </c>
      <c r="Q113" s="67"/>
      <c r="R113" s="67" t="n">
        <f aca="false">'Central SIPA income'!G108</f>
        <v>35265123.0204547</v>
      </c>
      <c r="S113" s="67"/>
      <c r="T113" s="9" t="n">
        <f aca="false">'Central SIPA income'!J108</f>
        <v>134839254.356872</v>
      </c>
      <c r="U113" s="9"/>
      <c r="V113" s="67" t="n">
        <f aca="false">'Central SIPA income'!F108</f>
        <v>129022.851135917</v>
      </c>
      <c r="W113" s="67"/>
      <c r="X113" s="67" t="n">
        <f aca="false">'Central SIPA income'!M108</f>
        <v>324068.203733259</v>
      </c>
      <c r="Y113" s="9"/>
      <c r="Z113" s="9" t="n">
        <f aca="false">R113+V113-N113-L113-F113</f>
        <v>769401.793175452</v>
      </c>
      <c r="AA113" s="32" t="n">
        <f aca="false">-AA85</f>
        <v>-0</v>
      </c>
      <c r="AB113" s="9" t="n">
        <f aca="false">T113-P113-D113</f>
        <v>-54379016.7559673</v>
      </c>
      <c r="AC113" s="50"/>
      <c r="AD113" s="9"/>
      <c r="AE113" s="9"/>
      <c r="AF113" s="9"/>
      <c r="AG113" s="9" t="n">
        <f aca="false">BF113/100*$AG$57</f>
        <v>7816644928.53546</v>
      </c>
      <c r="AH113" s="40" t="n">
        <f aca="false">(AG113-AG112)/AG112</f>
        <v>0.00444736763800629</v>
      </c>
      <c r="AI113" s="40" t="n">
        <f aca="false">(AG113-AG109)/AG109</f>
        <v>0.0223916837080727</v>
      </c>
      <c r="AJ113" s="40" t="n">
        <f aca="false">AB113/AG113</f>
        <v>-0.00695682319628606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14303974</v>
      </c>
      <c r="AY113" s="40" t="n">
        <f aca="false">(AW113-AW112)/AW112</f>
        <v>0.000228170473482053</v>
      </c>
      <c r="AZ113" s="39" t="n">
        <f aca="false">workers_and_wage_central!B101</f>
        <v>7508.57338976686</v>
      </c>
      <c r="BA113" s="40" t="n">
        <f aca="false">(AZ113-AZ112)/AZ112</f>
        <v>0.00421823468791813</v>
      </c>
      <c r="BB113" s="7"/>
      <c r="BC113" s="7"/>
      <c r="BD113" s="7"/>
      <c r="BE113" s="7"/>
      <c r="BF113" s="7" t="n">
        <f aca="false">BF112*(1+AY113)*(1+BA113)*(1-BE113)</f>
        <v>135.91362431257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158561939.252038</v>
      </c>
      <c r="E114" s="6"/>
      <c r="F114" s="8" t="n">
        <f aca="false">'Central pensions'!I114</f>
        <v>28820509.3924113</v>
      </c>
      <c r="G114" s="6" t="n">
        <f aca="false">'Central pensions'!K114</f>
        <v>6170979.5258042</v>
      </c>
      <c r="H114" s="6" t="n">
        <f aca="false">'Central pensions'!V114</f>
        <v>33950908.6176589</v>
      </c>
      <c r="I114" s="8" t="n">
        <f aca="false">'Central pensions'!M114</f>
        <v>190855.036880543</v>
      </c>
      <c r="J114" s="6" t="n">
        <f aca="false">'Central pensions'!W114</f>
        <v>1050028.10157708</v>
      </c>
      <c r="K114" s="6"/>
      <c r="L114" s="8" t="n">
        <f aca="false">'Central pensions'!N114</f>
        <v>4878157.57407853</v>
      </c>
      <c r="M114" s="8"/>
      <c r="N114" s="8" t="n">
        <f aca="false">'Central pensions'!L114</f>
        <v>1302150.92991528</v>
      </c>
      <c r="O114" s="6"/>
      <c r="P114" s="6" t="n">
        <f aca="false">'Central pensions'!X114</f>
        <v>32476833.0614359</v>
      </c>
      <c r="Q114" s="8"/>
      <c r="R114" s="8" t="n">
        <f aca="false">'Central SIPA income'!G109</f>
        <v>30756274.1583396</v>
      </c>
      <c r="S114" s="8"/>
      <c r="T114" s="6" t="n">
        <f aca="false">'Central SIPA income'!J109</f>
        <v>117599279.942979</v>
      </c>
      <c r="U114" s="6"/>
      <c r="V114" s="8" t="n">
        <f aca="false">'Central SIPA income'!F109</f>
        <v>126989.830097738</v>
      </c>
      <c r="W114" s="8"/>
      <c r="X114" s="8" t="n">
        <f aca="false">'Central SIPA income'!M109</f>
        <v>318961.841021583</v>
      </c>
      <c r="Y114" s="6"/>
      <c r="Z114" s="6" t="n">
        <f aca="false">R114+V114-N114-L114-F114</f>
        <v>-4117553.90796772</v>
      </c>
      <c r="AA114" s="61" t="n">
        <f aca="false">-AA86</f>
        <v>-0</v>
      </c>
      <c r="AB114" s="6" t="n">
        <f aca="false">T114-P114-D114</f>
        <v>-73439492.3704952</v>
      </c>
      <c r="AC114" s="50"/>
      <c r="AD114" s="6"/>
      <c r="AE114" s="6"/>
      <c r="AF114" s="6"/>
      <c r="AG114" s="6" t="n">
        <f aca="false">BF114/100*$AG$57</f>
        <v>7821552042.09274</v>
      </c>
      <c r="AH114" s="61" t="n">
        <f aca="false">(AG114-AG113)/AG113</f>
        <v>0.000627777467461465</v>
      </c>
      <c r="AI114" s="61"/>
      <c r="AJ114" s="61" t="n">
        <f aca="false">AB114/AG114</f>
        <v>-0.0093893759160932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0.00350709694284391</v>
      </c>
      <c r="AV114" s="5"/>
      <c r="AW114" s="65" t="n">
        <f aca="false">workers_and_wage_central!C102</f>
        <v>14310187</v>
      </c>
      <c r="AX114" s="5"/>
      <c r="AY114" s="61" t="n">
        <f aca="false">(AW114-AW113)/AW113</f>
        <v>0.000434354816360824</v>
      </c>
      <c r="AZ114" s="66" t="n">
        <f aca="false">workers_and_wage_central!B102</f>
        <v>7510.02508738604</v>
      </c>
      <c r="BA114" s="61" t="n">
        <f aca="false">(AZ114-AZ113)/AZ113</f>
        <v>0.00019333867351664</v>
      </c>
      <c r="BB114" s="5"/>
      <c r="BC114" s="5"/>
      <c r="BD114" s="5"/>
      <c r="BE114" s="5"/>
      <c r="BF114" s="5" t="n">
        <f aca="false">BF113*(1+AY114)*(1+BA114)*(1-BE114)</f>
        <v>135.998947823435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161683051.756136</v>
      </c>
      <c r="E115" s="9"/>
      <c r="F115" s="67" t="n">
        <f aca="false">'Central pensions'!I115</f>
        <v>29387808.535342</v>
      </c>
      <c r="G115" s="9" t="n">
        <f aca="false">'Central pensions'!K115</f>
        <v>6285692.24478835</v>
      </c>
      <c r="H115" s="9" t="n">
        <f aca="false">'Central pensions'!V115</f>
        <v>34582024.1517858</v>
      </c>
      <c r="I115" s="67" t="n">
        <f aca="false">'Central pensions'!M115</f>
        <v>194402.852931597</v>
      </c>
      <c r="J115" s="9" t="n">
        <f aca="false">'Central pensions'!W115</f>
        <v>1069547.13871502</v>
      </c>
      <c r="K115" s="9"/>
      <c r="L115" s="67" t="n">
        <f aca="false">'Central pensions'!N115</f>
        <v>4117141.89651441</v>
      </c>
      <c r="M115" s="67"/>
      <c r="N115" s="67" t="n">
        <f aca="false">'Central pensions'!L115</f>
        <v>1326328.50199293</v>
      </c>
      <c r="O115" s="9"/>
      <c r="P115" s="9" t="n">
        <f aca="false">'Central pensions'!X115</f>
        <v>28660936.9608736</v>
      </c>
      <c r="Q115" s="67"/>
      <c r="R115" s="67" t="n">
        <f aca="false">'Central SIPA income'!G110</f>
        <v>35654517.6331392</v>
      </c>
      <c r="S115" s="67"/>
      <c r="T115" s="9" t="n">
        <f aca="false">'Central SIPA income'!J110</f>
        <v>136328138.407964</v>
      </c>
      <c r="U115" s="9"/>
      <c r="V115" s="67" t="n">
        <f aca="false">'Central SIPA income'!F110</f>
        <v>124728.918305837</v>
      </c>
      <c r="W115" s="67"/>
      <c r="X115" s="67" t="n">
        <f aca="false">'Central SIPA income'!M110</f>
        <v>313283.082439283</v>
      </c>
      <c r="Y115" s="9"/>
      <c r="Z115" s="9" t="n">
        <f aca="false">R115+V115-N115-L115-F115</f>
        <v>947967.617595632</v>
      </c>
      <c r="AA115" s="32" t="n">
        <f aca="false">-AA87</f>
        <v>-0</v>
      </c>
      <c r="AB115" s="9" t="n">
        <f aca="false">T115-P115-D115</f>
        <v>-54015850.3090455</v>
      </c>
      <c r="AC115" s="50"/>
      <c r="AD115" s="9"/>
      <c r="AE115" s="9"/>
      <c r="AF115" s="9"/>
      <c r="AG115" s="9" t="n">
        <f aca="false">BF115/100*$AG$57</f>
        <v>7868245180.75863</v>
      </c>
      <c r="AH115" s="40" t="n">
        <f aca="false">(AG115-AG114)/AG114</f>
        <v>0.0059698047669568</v>
      </c>
      <c r="AI115" s="40"/>
      <c r="AJ115" s="40" t="n">
        <f aca="false">AB115/AG115</f>
        <v>-0.00686504411951198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14321321</v>
      </c>
      <c r="AX115" s="7"/>
      <c r="AY115" s="40" t="n">
        <f aca="false">(AW115-AW114)/AW114</f>
        <v>0.000778047135233104</v>
      </c>
      <c r="AZ115" s="39" t="n">
        <f aca="false">workers_and_wage_central!B103</f>
        <v>7548.98500479579</v>
      </c>
      <c r="BA115" s="40" t="n">
        <f aca="false">(AZ115-AZ114)/AZ114</f>
        <v>0.00518772133999679</v>
      </c>
      <c r="BB115" s="7"/>
      <c r="BC115" s="7"/>
      <c r="BD115" s="7"/>
      <c r="BE115" s="7"/>
      <c r="BF115" s="7" t="n">
        <f aca="false">BF114*(1+AY115)*(1+BA115)*(1-BE115)</f>
        <v>136.810834990452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159340274.731881</v>
      </c>
      <c r="E116" s="9"/>
      <c r="F116" s="67" t="n">
        <f aca="false">'Central pensions'!I116</f>
        <v>28961981.079205</v>
      </c>
      <c r="G116" s="9" t="n">
        <f aca="false">'Central pensions'!K116</f>
        <v>6257134.43903144</v>
      </c>
      <c r="H116" s="9" t="n">
        <f aca="false">'Central pensions'!V116</f>
        <v>34424907.5304262</v>
      </c>
      <c r="I116" s="67" t="n">
        <f aca="false">'Central pensions'!M116</f>
        <v>193519.621825715</v>
      </c>
      <c r="J116" s="9" t="n">
        <f aca="false">'Central pensions'!W116</f>
        <v>1064687.86176576</v>
      </c>
      <c r="K116" s="9"/>
      <c r="L116" s="67" t="n">
        <f aca="false">'Central pensions'!N116</f>
        <v>3986005.53162752</v>
      </c>
      <c r="M116" s="67"/>
      <c r="N116" s="67" t="n">
        <f aca="false">'Central pensions'!L116</f>
        <v>1307508.04256793</v>
      </c>
      <c r="O116" s="9"/>
      <c r="P116" s="9" t="n">
        <f aca="false">'Central pensions'!X116</f>
        <v>27876925.1252563</v>
      </c>
      <c r="Q116" s="67"/>
      <c r="R116" s="67" t="n">
        <f aca="false">'Central SIPA income'!G111</f>
        <v>31130137.3229777</v>
      </c>
      <c r="S116" s="67"/>
      <c r="T116" s="9" t="n">
        <f aca="false">'Central SIPA income'!J111</f>
        <v>119028778.156328</v>
      </c>
      <c r="U116" s="9"/>
      <c r="V116" s="67" t="n">
        <f aca="false">'Central SIPA income'!F111</f>
        <v>125566.560622517</v>
      </c>
      <c r="W116" s="67"/>
      <c r="X116" s="67" t="n">
        <f aca="false">'Central SIPA income'!M111</f>
        <v>315386.998439802</v>
      </c>
      <c r="Y116" s="9"/>
      <c r="Z116" s="9" t="n">
        <f aca="false">R116+V116-N116-L116-F116</f>
        <v>-2999790.76980022</v>
      </c>
      <c r="AA116" s="61" t="n">
        <f aca="false">-AA88</f>
        <v>-0</v>
      </c>
      <c r="AB116" s="9" t="n">
        <f aca="false">T116-P116-D116</f>
        <v>-68188421.700809</v>
      </c>
      <c r="AC116" s="50"/>
      <c r="AD116" s="9"/>
      <c r="AE116" s="9"/>
      <c r="AF116" s="9"/>
      <c r="AG116" s="9" t="n">
        <f aca="false">BF116/100*$AG$57</f>
        <v>7891465688.68665</v>
      </c>
      <c r="AH116" s="40" t="n">
        <f aca="false">(AG116-AG115)/AG115</f>
        <v>0.00295116730536142</v>
      </c>
      <c r="AI116" s="40"/>
      <c r="AJ116" s="40" t="n">
        <f aca="false">AB116/AG116</f>
        <v>-0.00864078035574117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14354476</v>
      </c>
      <c r="AY116" s="40" t="n">
        <f aca="false">(AW116-AW115)/AW115</f>
        <v>0.00231507973321735</v>
      </c>
      <c r="AZ116" s="39" t="n">
        <f aca="false">workers_and_wage_central!B104</f>
        <v>7553.77572943013</v>
      </c>
      <c r="BA116" s="40" t="n">
        <f aca="false">(AZ116-AZ115)/AZ115</f>
        <v>0.00063461837999406</v>
      </c>
      <c r="BB116" s="7"/>
      <c r="BC116" s="7"/>
      <c r="BD116" s="7"/>
      <c r="BE116" s="7"/>
      <c r="BF116" s="7" t="n">
        <f aca="false">BF115*(1+AY116)*(1+BA116)*(1-BE116)</f>
        <v>137.214586653695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163432804.032879</v>
      </c>
      <c r="E117" s="9"/>
      <c r="F117" s="67" t="n">
        <f aca="false">'Central pensions'!I117</f>
        <v>29705846.7238516</v>
      </c>
      <c r="G117" s="9" t="n">
        <f aca="false">'Central pensions'!K117</f>
        <v>6445467.45017665</v>
      </c>
      <c r="H117" s="9" t="n">
        <f aca="false">'Central pensions'!V117</f>
        <v>35461060.1905253</v>
      </c>
      <c r="I117" s="67" t="n">
        <f aca="false">'Central pensions'!M117</f>
        <v>199344.354129175</v>
      </c>
      <c r="J117" s="9" t="n">
        <f aca="false">'Central pensions'!W117</f>
        <v>1096733.82032553</v>
      </c>
      <c r="K117" s="9"/>
      <c r="L117" s="67" t="n">
        <f aca="false">'Central pensions'!N117</f>
        <v>4102262.29582414</v>
      </c>
      <c r="M117" s="67"/>
      <c r="N117" s="67" t="n">
        <f aca="false">'Central pensions'!L117</f>
        <v>1341206.58995379</v>
      </c>
      <c r="O117" s="9"/>
      <c r="P117" s="9" t="n">
        <f aca="false">'Central pensions'!X117</f>
        <v>28665581.4923721</v>
      </c>
      <c r="Q117" s="67"/>
      <c r="R117" s="67" t="n">
        <f aca="false">'Central SIPA income'!G112</f>
        <v>35966582.9302465</v>
      </c>
      <c r="S117" s="67"/>
      <c r="T117" s="9" t="n">
        <f aca="false">'Central SIPA income'!J112</f>
        <v>137521347.118683</v>
      </c>
      <c r="U117" s="9"/>
      <c r="V117" s="67" t="n">
        <f aca="false">'Central SIPA income'!F112</f>
        <v>125226.032444077</v>
      </c>
      <c r="W117" s="67"/>
      <c r="X117" s="67" t="n">
        <f aca="false">'Central SIPA income'!M112</f>
        <v>314531.68983256</v>
      </c>
      <c r="Y117" s="9"/>
      <c r="Z117" s="9" t="n">
        <f aca="false">R117+V117-N117-L117-F117</f>
        <v>942493.353060979</v>
      </c>
      <c r="AA117" s="32" t="n">
        <f aca="false">-AA89</f>
        <v>-0</v>
      </c>
      <c r="AB117" s="9" t="n">
        <f aca="false">T117-P117-D117</f>
        <v>-54577038.4065682</v>
      </c>
      <c r="AC117" s="50"/>
      <c r="AD117" s="9"/>
      <c r="AE117" s="9"/>
      <c r="AF117" s="9"/>
      <c r="AG117" s="9" t="n">
        <f aca="false">BF117/100*$AG$57</f>
        <v>7926816600.08902</v>
      </c>
      <c r="AH117" s="40" t="n">
        <f aca="false">(AG117-AG116)/AG116</f>
        <v>0.00447963823159597</v>
      </c>
      <c r="AI117" s="40" t="n">
        <f aca="false">(AG117-AG113)/AG113</f>
        <v>0.0140944961119272</v>
      </c>
      <c r="AJ117" s="40" t="n">
        <f aca="false">AB117/AG117</f>
        <v>-0.00688511431006936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14383479</v>
      </c>
      <c r="AY117" s="40" t="n">
        <f aca="false">(AW117-AW116)/AW116</f>
        <v>0.00202048476029358</v>
      </c>
      <c r="AZ117" s="39" t="n">
        <f aca="false">workers_and_wage_central!B105</f>
        <v>7572.3141666068</v>
      </c>
      <c r="BA117" s="40" t="n">
        <f aca="false">(AZ117-AZ116)/AZ116</f>
        <v>0.0024541948080939</v>
      </c>
      <c r="BB117" s="7"/>
      <c r="BC117" s="7"/>
      <c r="BD117" s="7"/>
      <c r="BE117" s="7"/>
      <c r="BF117" s="7" t="n">
        <f aca="false">BF116*(1+AY117)*(1+BA117)*(1-BE117)</f>
        <v>137.829258362002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0.0209479529640425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0.0184039092291381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5794581558.33231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5841121038.28744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5908437192.17366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5942225319.01174</v>
      </c>
      <c r="AJ174" s="32" t="n">
        <f aca="false">(AG174-AG170)/AG170</f>
        <v>0.0332174314845388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5986727580.89623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6026341263.75631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6066645934.16589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6144130503.92277</v>
      </c>
      <c r="AJ178" s="32" t="n">
        <f aca="false">(AG178-AG174)/AG174</f>
        <v>0.033978042580286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6210730014.21984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6254979561.07123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6286329233.17411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6309795298.1925</v>
      </c>
      <c r="AJ182" s="32" t="n">
        <f aca="false">(AG182-AG178)/AG178</f>
        <v>0.0269630982225977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6349982804.90425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6402346585.24216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6412530979.79298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6490791277.03992</v>
      </c>
      <c r="AJ186" s="32" t="n">
        <f aca="false">(AG186-AG182)/AG182</f>
        <v>0.0286849208720403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6515524143.86366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6522771140.39962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6557950067.41909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6615949785.20858</v>
      </c>
      <c r="AJ190" s="32" t="n">
        <f aca="false">(AG190-AG186)/AG186</f>
        <v>0.019282473095597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6660996148.31102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6681699567.48181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6708721199.8212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6779111186.33914</v>
      </c>
      <c r="AJ194" s="32" t="n">
        <f aca="false">(AG194-AG190)/AG190</f>
        <v>0.0246618258039603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6787801768.25717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6801137055.94152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6827230314.00211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6864844135.5159</v>
      </c>
      <c r="AJ198" s="32" t="n">
        <f aca="false">(AG198-AG194)/AG194</f>
        <v>0.0126466356459123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6901317545.18018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6930363338.65559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6994207435.47798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7023521766.30504</v>
      </c>
      <c r="AJ202" s="32" t="n">
        <f aca="false">(AG202-AG198)/AG198</f>
        <v>0.0231145278256509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7031672146.25127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7051058739.53717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7096026281.40705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7172964627.03106</v>
      </c>
      <c r="AJ206" s="32" t="n">
        <f aca="false">(AG206-AG202)/AG202</f>
        <v>0.0212774823939413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7185658789.21008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7237542150.1075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7252752566.85942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7298832317.62444</v>
      </c>
      <c r="AJ210" s="32" t="n">
        <f aca="false">(AG210-AG206)/AG206</f>
        <v>0.0175475130769564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7300865248.85945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7327651193.89568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7353125321.04921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7362000635.30412</v>
      </c>
      <c r="AJ214" s="32" t="n">
        <f aca="false">(AG214-AG210)/AG210</f>
        <v>0.00865457855870403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7404312652.50297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7459307733.34795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7486265384.83698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7506564391.91457</v>
      </c>
      <c r="AJ218" s="32" t="n">
        <f aca="false">(AG218-AG214)/AG214</f>
        <v>0.0196364770626606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7550870406.35851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7587161379.26771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7604385311.52719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7645450420.90481</v>
      </c>
      <c r="AJ222" s="32" t="n">
        <f aca="false">(AG222-AG218)/AG218</f>
        <v>0.0185019433310714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7698342803.1472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7736600643.91132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7782035356.33388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7816644928.53546</v>
      </c>
      <c r="AJ226" s="32" t="n">
        <f aca="false">(AG226-AG222)/AG222</f>
        <v>0.0223916837080727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7821552042.09274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7868245180.75863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7891465688.68665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7926816600.08902</v>
      </c>
      <c r="AJ230" s="32" t="n">
        <f aca="false">(AG230-AG226)/AG226</f>
        <v>0.0140944961119272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167" t="s">
        <v>235</v>
      </c>
      <c r="B1" s="167" t="s">
        <v>273</v>
      </c>
      <c r="C1" s="167" t="s">
        <v>274</v>
      </c>
      <c r="D1" s="167" t="s">
        <v>275</v>
      </c>
      <c r="E1" s="167" t="s">
        <v>276</v>
      </c>
      <c r="F1" s="167" t="s">
        <v>277</v>
      </c>
      <c r="G1" s="167" t="s">
        <v>278</v>
      </c>
      <c r="H1" s="167" t="s">
        <v>279</v>
      </c>
      <c r="I1" s="167" t="s">
        <v>280</v>
      </c>
    </row>
    <row r="2" customFormat="false" ht="12.8" hidden="false" customHeight="false" outlineLevel="0" collapsed="false">
      <c r="A2" s="167" t="n">
        <v>49</v>
      </c>
      <c r="B2" s="167" t="n">
        <v>0</v>
      </c>
      <c r="C2" s="167" t="n">
        <v>8799955.1755971</v>
      </c>
      <c r="D2" s="167" t="n">
        <v>26937179.4480455</v>
      </c>
      <c r="E2" s="167" t="n">
        <v>1427392.78129647</v>
      </c>
      <c r="F2" s="32" t="n">
        <v>0</v>
      </c>
      <c r="G2" s="32" t="n">
        <v>0.0984645986010405</v>
      </c>
      <c r="H2" s="167" t="n">
        <v>0</v>
      </c>
      <c r="I2" s="167" t="n">
        <v>7018471</v>
      </c>
    </row>
    <row r="3" customFormat="false" ht="12.8" hidden="false" customHeight="false" outlineLevel="0" collapsed="false">
      <c r="A3" s="167" t="n">
        <v>50</v>
      </c>
      <c r="B3" s="167" t="n">
        <v>0</v>
      </c>
      <c r="C3" s="167" t="n">
        <v>9131341.54555399</v>
      </c>
      <c r="D3" s="167" t="n">
        <v>25958909.7497401</v>
      </c>
      <c r="E3" s="167" t="n">
        <v>1022664.05401652</v>
      </c>
      <c r="F3" s="32" t="n">
        <v>0</v>
      </c>
      <c r="G3" s="32" t="n">
        <v>0.083431766748223</v>
      </c>
      <c r="H3" s="167" t="n">
        <v>0</v>
      </c>
      <c r="I3" s="167" t="n">
        <v>5916785</v>
      </c>
    </row>
    <row r="4" customFormat="false" ht="12.8" hidden="false" customHeight="false" outlineLevel="0" collapsed="false">
      <c r="A4" s="167" t="n">
        <v>51</v>
      </c>
      <c r="B4" s="167" t="n">
        <v>0</v>
      </c>
      <c r="C4" s="167" t="n">
        <v>8221468.44667294</v>
      </c>
      <c r="D4" s="167" t="n">
        <v>25059206.8322354</v>
      </c>
      <c r="E4" s="167" t="n">
        <v>1133454.00724599</v>
      </c>
      <c r="F4" s="32" t="n">
        <v>0</v>
      </c>
      <c r="G4" s="32" t="n">
        <v>0.086618894569665</v>
      </c>
      <c r="H4" s="167" t="n">
        <v>0</v>
      </c>
      <c r="I4" s="167" t="n">
        <v>5402601</v>
      </c>
    </row>
    <row r="5" customFormat="false" ht="12.8" hidden="false" customHeight="false" outlineLevel="0" collapsed="false">
      <c r="A5" s="167" t="n">
        <v>52</v>
      </c>
      <c r="B5" s="167" t="n">
        <v>0</v>
      </c>
      <c r="C5" s="167" t="n">
        <v>8461662.39853205</v>
      </c>
      <c r="D5" s="167" t="n">
        <v>24355963.4217623</v>
      </c>
      <c r="E5" s="167" t="n">
        <v>976870.292868545</v>
      </c>
      <c r="F5" s="32" t="n">
        <v>0</v>
      </c>
      <c r="G5" s="32" t="n">
        <v>0.0832172072867221</v>
      </c>
      <c r="H5" s="167" t="n">
        <v>0</v>
      </c>
      <c r="I5" s="167" t="n">
        <v>5188297</v>
      </c>
    </row>
    <row r="6" customFormat="false" ht="12.8" hidden="false" customHeight="false" outlineLevel="0" collapsed="false">
      <c r="A6" s="167" t="n">
        <v>53</v>
      </c>
      <c r="B6" s="167" t="n">
        <v>0</v>
      </c>
      <c r="C6" s="167" t="n">
        <v>7212292.78360799</v>
      </c>
      <c r="D6" s="167" t="n">
        <v>22200433.3069359</v>
      </c>
      <c r="E6" s="167" t="n">
        <v>990714.226815458</v>
      </c>
      <c r="F6" s="32" t="n">
        <v>0</v>
      </c>
      <c r="G6" s="32" t="n">
        <v>0.0900369108097079</v>
      </c>
      <c r="H6" s="167" t="n">
        <v>0</v>
      </c>
      <c r="I6" s="167" t="n">
        <v>5035275</v>
      </c>
    </row>
    <row r="7" customFormat="false" ht="12.8" hidden="false" customHeight="false" outlineLevel="0" collapsed="false">
      <c r="A7" s="167" t="n">
        <v>54</v>
      </c>
      <c r="B7" s="167" t="n">
        <v>0</v>
      </c>
      <c r="C7" s="167" t="n">
        <v>7227976.72152512</v>
      </c>
      <c r="D7" s="167" t="n">
        <v>20942335.8595084</v>
      </c>
      <c r="E7" s="167" t="n">
        <v>1032911.19492053</v>
      </c>
      <c r="F7" s="32" t="n">
        <v>0</v>
      </c>
      <c r="G7" s="32" t="n">
        <v>0.0886018293872209</v>
      </c>
      <c r="H7" s="167" t="n">
        <v>0</v>
      </c>
      <c r="I7" s="167" t="n">
        <v>4863529</v>
      </c>
    </row>
    <row r="8" customFormat="false" ht="12.8" hidden="false" customHeight="false" outlineLevel="0" collapsed="false">
      <c r="A8" s="167" t="n">
        <v>55</v>
      </c>
      <c r="B8" s="167" t="n">
        <v>0</v>
      </c>
      <c r="C8" s="167" t="n">
        <v>6665010.12273068</v>
      </c>
      <c r="D8" s="167" t="n">
        <v>20552877.8670443</v>
      </c>
      <c r="E8" s="167" t="n">
        <v>896746.482452639</v>
      </c>
      <c r="F8" s="32" t="n">
        <v>0</v>
      </c>
      <c r="G8" s="32" t="n">
        <v>0.0926166896013183</v>
      </c>
      <c r="H8" s="167" t="n">
        <v>0</v>
      </c>
      <c r="I8" s="167" t="n">
        <v>4683594</v>
      </c>
    </row>
    <row r="9" customFormat="false" ht="12.8" hidden="false" customHeight="false" outlineLevel="0" collapsed="false">
      <c r="A9" s="167" t="n">
        <v>56</v>
      </c>
      <c r="B9" s="167" t="n">
        <v>0</v>
      </c>
      <c r="C9" s="167" t="n">
        <v>7106184.63878283</v>
      </c>
      <c r="D9" s="167" t="n">
        <v>19638678.703782</v>
      </c>
      <c r="E9" s="167" t="n">
        <v>1269871.96693519</v>
      </c>
      <c r="F9" s="32" t="n">
        <v>0</v>
      </c>
      <c r="G9" s="32" t="n">
        <v>0.0994732760740015</v>
      </c>
      <c r="H9" s="167" t="n">
        <v>0</v>
      </c>
      <c r="I9" s="167" t="n">
        <v>4496188</v>
      </c>
    </row>
    <row r="10" customFormat="false" ht="12.8" hidden="false" customHeight="false" outlineLevel="0" collapsed="false">
      <c r="A10" s="167" t="n">
        <v>57</v>
      </c>
      <c r="B10" s="167" t="n">
        <v>0</v>
      </c>
      <c r="C10" s="167" t="n">
        <v>6565367.99184365</v>
      </c>
      <c r="D10" s="167" t="n">
        <v>18890885.7832725</v>
      </c>
      <c r="E10" s="167" t="n">
        <v>1412441.62351308</v>
      </c>
      <c r="F10" s="32" t="n">
        <v>0</v>
      </c>
      <c r="G10" s="32" t="n">
        <v>0.0989828727377348</v>
      </c>
      <c r="H10" s="167" t="n">
        <v>0</v>
      </c>
      <c r="I10" s="167" t="n">
        <v>4345348</v>
      </c>
    </row>
    <row r="11" customFormat="false" ht="12.8" hidden="false" customHeight="false" outlineLevel="0" collapsed="false">
      <c r="A11" s="167" t="n">
        <v>58</v>
      </c>
      <c r="B11" s="167" t="n">
        <v>0</v>
      </c>
      <c r="C11" s="167" t="n">
        <v>6880164.31429322</v>
      </c>
      <c r="D11" s="167" t="n">
        <v>18643670.0976252</v>
      </c>
      <c r="E11" s="167" t="n">
        <v>1215640.41452573</v>
      </c>
      <c r="F11" s="32" t="n">
        <v>0</v>
      </c>
      <c r="G11" s="32" t="n">
        <v>0.093526160170185</v>
      </c>
      <c r="H11" s="167" t="n">
        <v>0</v>
      </c>
      <c r="I11" s="167" t="n">
        <v>4196684</v>
      </c>
    </row>
    <row r="12" customFormat="false" ht="12.8" hidden="false" customHeight="false" outlineLevel="0" collapsed="false">
      <c r="A12" s="167" t="n">
        <v>59</v>
      </c>
      <c r="B12" s="167" t="n">
        <v>0</v>
      </c>
      <c r="C12" s="167" t="n">
        <v>6421587.20643426</v>
      </c>
      <c r="D12" s="167" t="n">
        <v>18594134.4801117</v>
      </c>
      <c r="E12" s="167" t="n">
        <v>1112273.30250419</v>
      </c>
      <c r="F12" s="32" t="n">
        <v>0</v>
      </c>
      <c r="G12" s="32" t="n">
        <v>0.0992277787922333</v>
      </c>
      <c r="H12" s="167" t="n">
        <v>0</v>
      </c>
      <c r="I12" s="167" t="n">
        <v>4084604</v>
      </c>
    </row>
    <row r="13" customFormat="false" ht="12.8" hidden="false" customHeight="false" outlineLevel="0" collapsed="false">
      <c r="A13" s="167" t="n">
        <v>60</v>
      </c>
      <c r="B13" s="167" t="n">
        <v>0</v>
      </c>
      <c r="C13" s="167" t="n">
        <v>6734925.6530037</v>
      </c>
      <c r="D13" s="167" t="n">
        <v>18539217.6167604</v>
      </c>
      <c r="E13" s="167" t="n">
        <v>1177343.17612904</v>
      </c>
      <c r="F13" s="32" t="n">
        <v>0</v>
      </c>
      <c r="G13" s="32" t="n">
        <v>0.101116730009928</v>
      </c>
      <c r="H13" s="167" t="n">
        <v>0</v>
      </c>
      <c r="I13" s="167" t="n">
        <v>3959963</v>
      </c>
    </row>
    <row r="14" customFormat="false" ht="12.8" hidden="false" customHeight="false" outlineLevel="0" collapsed="false">
      <c r="A14" s="167" t="n">
        <v>61</v>
      </c>
      <c r="B14" s="167" t="n">
        <v>0</v>
      </c>
      <c r="C14" s="167" t="n">
        <v>6020500.70474962</v>
      </c>
      <c r="D14" s="167" t="n">
        <v>17534340.973106</v>
      </c>
      <c r="E14" s="167" t="n">
        <v>1283860.42636656</v>
      </c>
      <c r="F14" s="32" t="n">
        <v>0</v>
      </c>
      <c r="G14" s="32" t="n">
        <v>0.102338755247298</v>
      </c>
      <c r="H14" s="167" t="n">
        <v>0</v>
      </c>
      <c r="I14" s="167" t="n">
        <v>3847365</v>
      </c>
    </row>
    <row r="15" customFormat="false" ht="12.8" hidden="false" customHeight="false" outlineLevel="0" collapsed="false">
      <c r="A15" s="167" t="n">
        <v>62</v>
      </c>
      <c r="B15" s="167" t="n">
        <v>0</v>
      </c>
      <c r="C15" s="167" t="n">
        <v>5929868.95767303</v>
      </c>
      <c r="D15" s="167" t="n">
        <v>16779219.6849919</v>
      </c>
      <c r="E15" s="167" t="n">
        <v>1065748.14916754</v>
      </c>
      <c r="F15" s="32" t="n">
        <v>0</v>
      </c>
      <c r="G15" s="32" t="n">
        <v>0.110844184821488</v>
      </c>
      <c r="H15" s="167" t="n">
        <v>0</v>
      </c>
      <c r="I15" s="167" t="n">
        <v>3773486</v>
      </c>
    </row>
    <row r="16" customFormat="false" ht="12.8" hidden="false" customHeight="false" outlineLevel="0" collapsed="false">
      <c r="A16" s="167" t="n">
        <v>63</v>
      </c>
      <c r="B16" s="167" t="n">
        <v>0</v>
      </c>
      <c r="C16" s="167" t="n">
        <v>5384798.73655936</v>
      </c>
      <c r="D16" s="167" t="n">
        <v>15349816.8754141</v>
      </c>
      <c r="E16" s="167" t="n">
        <v>938838.996562027</v>
      </c>
      <c r="F16" s="32" t="n">
        <v>0</v>
      </c>
      <c r="G16" s="32" t="n">
        <v>0.10819728262178</v>
      </c>
      <c r="H16" s="167" t="n">
        <v>0</v>
      </c>
      <c r="I16" s="167" t="n">
        <v>3642306</v>
      </c>
    </row>
    <row r="17" customFormat="false" ht="12.8" hidden="false" customHeight="false" outlineLevel="0" collapsed="false">
      <c r="A17" s="167" t="n">
        <v>64</v>
      </c>
      <c r="B17" s="167" t="n">
        <v>0</v>
      </c>
      <c r="C17" s="167" t="n">
        <v>4755668.92268459</v>
      </c>
      <c r="D17" s="167" t="n">
        <v>14297246.2873868</v>
      </c>
      <c r="E17" s="167" t="n">
        <v>826191.150458459</v>
      </c>
      <c r="F17" s="32" t="n">
        <v>0</v>
      </c>
      <c r="G17" s="32" t="n">
        <v>0.10980803959071</v>
      </c>
      <c r="H17" s="167" t="n">
        <v>0</v>
      </c>
      <c r="I17" s="167" t="n">
        <v>3574577</v>
      </c>
    </row>
    <row r="18" customFormat="false" ht="12.8" hidden="false" customHeight="false" outlineLevel="0" collapsed="false">
      <c r="A18" s="167" t="n">
        <v>65</v>
      </c>
      <c r="B18" s="167" t="n">
        <v>0</v>
      </c>
      <c r="C18" s="167" t="n">
        <v>4624999.31472401</v>
      </c>
      <c r="D18" s="167" t="n">
        <v>13710945.2053656</v>
      </c>
      <c r="E18" s="167" t="n">
        <v>1005951.19783518</v>
      </c>
      <c r="F18" s="32" t="n">
        <v>0</v>
      </c>
      <c r="G18" s="32" t="n">
        <v>0.120890129311099</v>
      </c>
      <c r="H18" s="167" t="n">
        <v>0</v>
      </c>
      <c r="I18" s="167" t="n">
        <v>3459800</v>
      </c>
    </row>
    <row r="19" customFormat="false" ht="12.8" hidden="false" customHeight="false" outlineLevel="0" collapsed="false">
      <c r="A19" s="167" t="n">
        <v>66</v>
      </c>
      <c r="B19" s="167" t="n">
        <v>0</v>
      </c>
      <c r="C19" s="167" t="n">
        <v>4574803.33292739</v>
      </c>
      <c r="D19" s="167" t="n">
        <v>13300994.9440181</v>
      </c>
      <c r="E19" s="167" t="n">
        <v>883449.09514829</v>
      </c>
      <c r="F19" s="32" t="n">
        <v>0</v>
      </c>
      <c r="G19" s="32" t="n">
        <v>0.120359333320167</v>
      </c>
      <c r="H19" s="167" t="n">
        <v>0</v>
      </c>
      <c r="I19" s="167" t="n">
        <v>3383496</v>
      </c>
    </row>
    <row r="20" customFormat="false" ht="12.8" hidden="false" customHeight="false" outlineLevel="0" collapsed="false">
      <c r="A20" s="167" t="n">
        <v>67</v>
      </c>
      <c r="B20" s="167" t="n">
        <v>0</v>
      </c>
      <c r="C20" s="167" t="n">
        <v>4582842.48874878</v>
      </c>
      <c r="D20" s="167" t="n">
        <v>12784465.2642195</v>
      </c>
      <c r="E20" s="167" t="n">
        <v>850567.625101255</v>
      </c>
      <c r="F20" s="32" t="n">
        <v>0</v>
      </c>
      <c r="G20" s="32" t="n">
        <v>0.120825679039397</v>
      </c>
      <c r="H20" s="167" t="n">
        <v>0</v>
      </c>
      <c r="I20" s="167" t="n">
        <v>3283254</v>
      </c>
    </row>
    <row r="21" customFormat="false" ht="12.8" hidden="false" customHeight="false" outlineLevel="0" collapsed="false">
      <c r="A21" s="167" t="n">
        <v>68</v>
      </c>
      <c r="B21" s="167" t="n">
        <v>0</v>
      </c>
      <c r="C21" s="167" t="n">
        <v>4384649.20044812</v>
      </c>
      <c r="D21" s="167" t="n">
        <v>11979925.6512927</v>
      </c>
      <c r="E21" s="167" t="n">
        <v>846513.708220384</v>
      </c>
      <c r="F21" s="32" t="n">
        <v>0</v>
      </c>
      <c r="G21" s="32" t="n">
        <v>0.120460559737796</v>
      </c>
      <c r="H21" s="167" t="n">
        <v>0</v>
      </c>
      <c r="I21" s="167" t="n">
        <v>3195919</v>
      </c>
    </row>
    <row r="22" customFormat="false" ht="12.8" hidden="false" customHeight="false" outlineLevel="0" collapsed="false">
      <c r="A22" s="167" t="n">
        <v>69</v>
      </c>
      <c r="B22" s="167" t="n">
        <v>0</v>
      </c>
      <c r="C22" s="167" t="n">
        <v>4939647.89291328</v>
      </c>
      <c r="D22" s="167" t="n">
        <v>12012200.336087</v>
      </c>
      <c r="E22" s="167" t="n">
        <v>1004604.98511811</v>
      </c>
      <c r="F22" s="32" t="n">
        <v>0</v>
      </c>
      <c r="G22" s="32" t="n">
        <v>0.125860263747404</v>
      </c>
      <c r="H22" s="167" t="n">
        <v>0</v>
      </c>
      <c r="I22" s="167" t="n">
        <v>3118048</v>
      </c>
    </row>
    <row r="23" customFormat="false" ht="12.8" hidden="false" customHeight="false" outlineLevel="0" collapsed="false">
      <c r="A23" s="167" t="n">
        <v>70</v>
      </c>
      <c r="B23" s="167" t="n">
        <v>662040.27492</v>
      </c>
      <c r="C23" s="167" t="n">
        <v>4526603.5567375</v>
      </c>
      <c r="D23" s="167" t="n">
        <v>9936482.66739991</v>
      </c>
      <c r="E23" s="167" t="n">
        <v>700011.888660765</v>
      </c>
      <c r="F23" s="32" t="n">
        <v>0.361656626002208</v>
      </c>
      <c r="G23" s="32" t="n">
        <v>0</v>
      </c>
      <c r="H23" s="167" t="n">
        <v>1093229</v>
      </c>
      <c r="I23" s="167" t="n">
        <v>3007780</v>
      </c>
    </row>
    <row r="24" customFormat="false" ht="12.8" hidden="false" customHeight="false" outlineLevel="0" collapsed="false">
      <c r="A24" s="167" t="n">
        <v>71</v>
      </c>
      <c r="B24" s="167" t="n">
        <v>891888.1713</v>
      </c>
      <c r="C24" s="167" t="n">
        <v>4455641.55216745</v>
      </c>
      <c r="D24" s="167" t="n">
        <v>9635956.47107034</v>
      </c>
      <c r="E24" s="167" t="n">
        <v>713729.520616978</v>
      </c>
      <c r="F24" s="32" t="n">
        <v>0.351472665243552</v>
      </c>
      <c r="G24" s="32" t="n">
        <v>0</v>
      </c>
      <c r="H24" s="167" t="n">
        <v>1030260</v>
      </c>
      <c r="I24" s="167" t="n">
        <v>2911484</v>
      </c>
    </row>
    <row r="25" customFormat="false" ht="12.8" hidden="false" customHeight="false" outlineLevel="0" collapsed="false">
      <c r="A25" s="167" t="n">
        <v>72</v>
      </c>
      <c r="B25" s="167" t="n">
        <v>788280.393706667</v>
      </c>
      <c r="C25" s="167" t="n">
        <v>4314336.99349003</v>
      </c>
      <c r="D25" s="167" t="n">
        <v>9691797.58114838</v>
      </c>
      <c r="E25" s="167" t="n">
        <v>678138.140819459</v>
      </c>
      <c r="F25" s="32" t="n">
        <v>0.344130001445934</v>
      </c>
      <c r="G25" s="32" t="n">
        <v>0</v>
      </c>
      <c r="H25" s="167" t="n">
        <v>975152</v>
      </c>
      <c r="I25" s="167" t="n">
        <v>2865847</v>
      </c>
    </row>
    <row r="26" customFormat="false" ht="12.8" hidden="false" customHeight="false" outlineLevel="0" collapsed="false">
      <c r="A26" s="167" t="n">
        <v>73</v>
      </c>
      <c r="B26" s="167" t="n">
        <v>733740.32626774</v>
      </c>
      <c r="C26" s="167" t="n">
        <v>4180977.89826294</v>
      </c>
      <c r="D26" s="167" t="n">
        <v>9584115.74703629</v>
      </c>
      <c r="E26" s="167" t="n">
        <v>828659.443235601</v>
      </c>
      <c r="F26" s="32" t="n">
        <v>0.333879068662831</v>
      </c>
      <c r="G26" s="32" t="n">
        <v>0</v>
      </c>
      <c r="H26" s="167" t="n">
        <v>0</v>
      </c>
      <c r="I26" s="167" t="n">
        <v>2807296</v>
      </c>
    </row>
    <row r="27" customFormat="false" ht="12.8" hidden="false" customHeight="false" outlineLevel="0" collapsed="false">
      <c r="A27" s="167" t="n">
        <v>74</v>
      </c>
      <c r="B27" s="167" t="n">
        <v>718989.228943758</v>
      </c>
      <c r="C27" s="167" t="n">
        <v>4162453.85971368</v>
      </c>
      <c r="D27" s="167" t="n">
        <v>9777312.10909995</v>
      </c>
      <c r="E27" s="167" t="n">
        <v>670827.320712889</v>
      </c>
      <c r="F27" s="32" t="n">
        <v>0.329684878212077</v>
      </c>
      <c r="G27" s="32" t="n">
        <v>0</v>
      </c>
      <c r="H27" s="167" t="n">
        <v>0</v>
      </c>
      <c r="I27" s="167" t="n">
        <v>2749541</v>
      </c>
    </row>
    <row r="28" customFormat="false" ht="12.8" hidden="false" customHeight="false" outlineLevel="0" collapsed="false">
      <c r="A28" s="167" t="n">
        <v>75</v>
      </c>
      <c r="B28" s="167" t="n">
        <v>676434.492471485</v>
      </c>
      <c r="C28" s="167" t="n">
        <v>3857938.7302095</v>
      </c>
      <c r="D28" s="167" t="n">
        <v>9740344.06485262</v>
      </c>
      <c r="E28" s="167" t="n">
        <v>565185.357791469</v>
      </c>
      <c r="F28" s="32" t="n">
        <v>0.335405659827734</v>
      </c>
      <c r="G28" s="32" t="n">
        <v>0</v>
      </c>
      <c r="H28" s="167" t="n">
        <v>0</v>
      </c>
      <c r="I28" s="167" t="n">
        <v>2708468</v>
      </c>
    </row>
    <row r="29" customFormat="false" ht="12.8" hidden="false" customHeight="false" outlineLevel="0" collapsed="false">
      <c r="A29" s="167" t="n">
        <v>76</v>
      </c>
      <c r="B29" s="167" t="n">
        <v>776866.437115878</v>
      </c>
      <c r="C29" s="167" t="n">
        <v>4333060.49901372</v>
      </c>
      <c r="D29" s="167" t="n">
        <v>9756962.13482055</v>
      </c>
      <c r="E29" s="167" t="n">
        <v>698133.638415649</v>
      </c>
      <c r="F29" s="32" t="n">
        <v>0.342584445464945</v>
      </c>
      <c r="G29" s="32" t="n">
        <v>0</v>
      </c>
      <c r="H29" s="167" t="n">
        <v>0</v>
      </c>
      <c r="I29" s="167" t="n">
        <v>2651164</v>
      </c>
    </row>
    <row r="30" customFormat="false" ht="12.8" hidden="false" customHeight="false" outlineLevel="0" collapsed="false">
      <c r="A30" s="167" t="n">
        <v>77</v>
      </c>
      <c r="B30" s="167" t="n">
        <v>697668.115206307</v>
      </c>
      <c r="C30" s="167" t="n">
        <v>4019984.57636637</v>
      </c>
      <c r="D30" s="167" t="n">
        <v>9545031.76566975</v>
      </c>
      <c r="E30" s="167" t="n">
        <v>763772.170232468</v>
      </c>
      <c r="F30" s="32" t="n">
        <v>0.332352976183391</v>
      </c>
      <c r="G30" s="32" t="n">
        <v>0</v>
      </c>
      <c r="H30" s="167" t="n">
        <v>0</v>
      </c>
      <c r="I30" s="167" t="n">
        <v>2580078</v>
      </c>
    </row>
    <row r="31" customFormat="false" ht="12.8" hidden="false" customHeight="false" outlineLevel="0" collapsed="false">
      <c r="A31" s="167" t="n">
        <v>78</v>
      </c>
      <c r="B31" s="167" t="n">
        <v>780447.977509434</v>
      </c>
      <c r="C31" s="167" t="n">
        <v>4472478.78927765</v>
      </c>
      <c r="D31" s="167" t="n">
        <v>9385211.31104541</v>
      </c>
      <c r="E31" s="167" t="n">
        <v>686188.677042832</v>
      </c>
      <c r="F31" s="32" t="n">
        <v>0.336507384068887</v>
      </c>
      <c r="G31" s="32" t="n">
        <v>0</v>
      </c>
      <c r="H31" s="167" t="n">
        <v>0</v>
      </c>
      <c r="I31" s="167" t="n">
        <v>2534510</v>
      </c>
    </row>
    <row r="32" customFormat="false" ht="12.8" hidden="false" customHeight="false" outlineLevel="0" collapsed="false">
      <c r="A32" s="167" t="n">
        <v>79</v>
      </c>
      <c r="B32" s="167" t="n">
        <v>710907.601462819</v>
      </c>
      <c r="C32" s="167" t="n">
        <v>4195339.27488952</v>
      </c>
      <c r="D32" s="167" t="n">
        <v>9362168.97293796</v>
      </c>
      <c r="E32" s="167" t="n">
        <v>621329.73220883</v>
      </c>
      <c r="F32" s="32" t="n">
        <v>0.328765289821484</v>
      </c>
      <c r="G32" s="32" t="n">
        <v>0</v>
      </c>
      <c r="H32" s="167" t="n">
        <v>0</v>
      </c>
      <c r="I32" s="167" t="n">
        <v>2509694</v>
      </c>
    </row>
    <row r="33" customFormat="false" ht="12.8" hidden="false" customHeight="false" outlineLevel="0" collapsed="false">
      <c r="A33" s="167" t="n">
        <v>80</v>
      </c>
      <c r="B33" s="167" t="n">
        <v>786650.58645603</v>
      </c>
      <c r="C33" s="167" t="n">
        <v>4484484.3022297</v>
      </c>
      <c r="D33" s="167" t="n">
        <v>8973536.66902332</v>
      </c>
      <c r="E33" s="167" t="n">
        <v>676676.913059161</v>
      </c>
      <c r="F33" s="32" t="n">
        <v>0.339421602607341</v>
      </c>
      <c r="G33" s="32" t="n">
        <v>0</v>
      </c>
      <c r="H33" s="167" t="n">
        <v>0</v>
      </c>
      <c r="I33" s="167" t="n">
        <v>2441619</v>
      </c>
    </row>
    <row r="34" customFormat="false" ht="12.8" hidden="false" customHeight="false" outlineLevel="0" collapsed="false">
      <c r="A34" s="167" t="n">
        <v>81</v>
      </c>
      <c r="B34" s="167" t="n">
        <v>736246.93780499</v>
      </c>
      <c r="C34" s="167" t="n">
        <v>4230531.85738316</v>
      </c>
      <c r="D34" s="167" t="n">
        <v>8730615.15293642</v>
      </c>
      <c r="E34" s="167" t="n">
        <v>789329.884388682</v>
      </c>
      <c r="F34" s="32" t="n">
        <v>0.339885267137679</v>
      </c>
      <c r="G34" s="32" t="n">
        <v>0</v>
      </c>
      <c r="H34" s="167" t="n">
        <v>0</v>
      </c>
      <c r="I34" s="167" t="n">
        <v>2389674</v>
      </c>
    </row>
    <row r="35" customFormat="false" ht="12.8" hidden="false" customHeight="false" outlineLevel="0" collapsed="false">
      <c r="A35" s="167" t="n">
        <v>82</v>
      </c>
      <c r="B35" s="167" t="n">
        <v>785555.074900249</v>
      </c>
      <c r="C35" s="167" t="n">
        <v>4496127.57643824</v>
      </c>
      <c r="D35" s="167" t="n">
        <v>8653967.84551868</v>
      </c>
      <c r="E35" s="167" t="n">
        <v>631399.520674398</v>
      </c>
      <c r="F35" s="32" t="n">
        <v>0.341334684147073</v>
      </c>
      <c r="G35" s="32" t="n">
        <v>0</v>
      </c>
      <c r="H35" s="167" t="n">
        <v>0</v>
      </c>
      <c r="I35" s="167" t="n">
        <v>2333949</v>
      </c>
    </row>
    <row r="36" customFormat="false" ht="12.8" hidden="false" customHeight="false" outlineLevel="0" collapsed="false">
      <c r="A36" s="167" t="n">
        <v>83</v>
      </c>
      <c r="B36" s="167" t="n">
        <v>735062.012390428</v>
      </c>
      <c r="C36" s="167" t="n">
        <v>4248611.38609654</v>
      </c>
      <c r="D36" s="167" t="n">
        <v>8407889.00340346</v>
      </c>
      <c r="E36" s="167" t="n">
        <v>584109.486927837</v>
      </c>
      <c r="F36" s="32" t="n">
        <v>0.339371154709699</v>
      </c>
      <c r="G36" s="32" t="n">
        <v>0</v>
      </c>
      <c r="H36" s="167" t="n">
        <v>0</v>
      </c>
      <c r="I36" s="167" t="n">
        <v>2277492</v>
      </c>
    </row>
    <row r="37" customFormat="false" ht="12.8" hidden="false" customHeight="false" outlineLevel="0" collapsed="false">
      <c r="A37" s="167" t="n">
        <v>84</v>
      </c>
      <c r="B37" s="167" t="n">
        <v>771247.659975628</v>
      </c>
      <c r="C37" s="167" t="n">
        <v>4497454.20611528</v>
      </c>
      <c r="D37" s="167" t="n">
        <v>8377423.52450908</v>
      </c>
      <c r="E37" s="167" t="n">
        <v>610553.506597304</v>
      </c>
      <c r="F37" s="32" t="n">
        <v>0.337371536614608</v>
      </c>
      <c r="G37" s="32" t="n">
        <v>0</v>
      </c>
      <c r="H37" s="167" t="n">
        <v>0</v>
      </c>
      <c r="I37" s="167" t="n">
        <v>2229387</v>
      </c>
    </row>
    <row r="38" customFormat="false" ht="12.8" hidden="false" customHeight="false" outlineLevel="0" collapsed="false">
      <c r="A38" s="167" t="n">
        <v>85</v>
      </c>
      <c r="B38" s="167" t="n">
        <v>699766.043740214</v>
      </c>
      <c r="C38" s="167" t="n">
        <v>4228397.24352053</v>
      </c>
      <c r="D38" s="167" t="n">
        <v>8268395.48607735</v>
      </c>
      <c r="E38" s="167" t="n">
        <v>691417.185149097</v>
      </c>
      <c r="F38" s="32" t="n">
        <v>0.325680069574295</v>
      </c>
      <c r="G38" s="32" t="n">
        <v>0</v>
      </c>
      <c r="H38" s="167" t="n">
        <v>0</v>
      </c>
      <c r="I38" s="167" t="n">
        <v>2162660</v>
      </c>
    </row>
    <row r="39" customFormat="false" ht="12.8" hidden="false" customHeight="false" outlineLevel="0" collapsed="false">
      <c r="A39" s="167" t="n">
        <v>86</v>
      </c>
      <c r="B39" s="167" t="n">
        <v>745449.959380243</v>
      </c>
      <c r="C39" s="167" t="n">
        <v>4406060.50062164</v>
      </c>
      <c r="D39" s="167" t="n">
        <v>8101991.65862409</v>
      </c>
      <c r="E39" s="167" t="n">
        <v>578247.328444315</v>
      </c>
      <c r="F39" s="32" t="n">
        <v>0.332946384882447</v>
      </c>
      <c r="G39" s="32" t="n">
        <v>0</v>
      </c>
      <c r="H39" s="167" t="n">
        <v>0</v>
      </c>
      <c r="I39" s="167" t="n">
        <v>2110132</v>
      </c>
    </row>
    <row r="40" customFormat="false" ht="12.8" hidden="false" customHeight="false" outlineLevel="0" collapsed="false">
      <c r="A40" s="167" t="n">
        <v>87</v>
      </c>
      <c r="B40" s="167" t="n">
        <v>723082.348611422</v>
      </c>
      <c r="C40" s="167" t="n">
        <v>4147285.20970771</v>
      </c>
      <c r="D40" s="167" t="n">
        <v>7856178.99047407</v>
      </c>
      <c r="E40" s="167" t="n">
        <v>528899.04725419</v>
      </c>
      <c r="F40" s="32" t="n">
        <v>0.341330281099373</v>
      </c>
      <c r="G40" s="32" t="n">
        <v>0</v>
      </c>
      <c r="H40" s="167" t="n">
        <v>0</v>
      </c>
      <c r="I40" s="167" t="n">
        <v>2080381</v>
      </c>
    </row>
    <row r="41" customFormat="false" ht="12.8" hidden="false" customHeight="false" outlineLevel="0" collapsed="false">
      <c r="A41" s="167" t="n">
        <v>88</v>
      </c>
      <c r="B41" s="167" t="n">
        <v>766556.149184949</v>
      </c>
      <c r="C41" s="167" t="n">
        <v>4353223.72036705</v>
      </c>
      <c r="D41" s="167" t="n">
        <v>7621763.39002402</v>
      </c>
      <c r="E41" s="167" t="n">
        <v>569559.085520025</v>
      </c>
      <c r="F41" s="32" t="n">
        <v>0.345998175669363</v>
      </c>
      <c r="G41" s="32" t="n">
        <v>0</v>
      </c>
      <c r="H41" s="167" t="n">
        <v>0</v>
      </c>
      <c r="I41" s="167" t="n">
        <v>2040025</v>
      </c>
    </row>
    <row r="42" customFormat="false" ht="12.8" hidden="false" customHeight="false" outlineLevel="0" collapsed="false">
      <c r="A42" s="167" t="n">
        <v>89</v>
      </c>
      <c r="B42" s="167" t="n">
        <v>730862.108953568</v>
      </c>
      <c r="C42" s="167" t="n">
        <v>4082059.09570683</v>
      </c>
      <c r="D42" s="167" t="n">
        <v>7307411.66780695</v>
      </c>
      <c r="E42" s="167" t="n">
        <v>674651.637452279</v>
      </c>
      <c r="F42" s="32" t="n">
        <v>0.350141737946117</v>
      </c>
      <c r="G42" s="32" t="n">
        <v>0</v>
      </c>
      <c r="H42" s="167" t="n">
        <v>0</v>
      </c>
      <c r="I42" s="167" t="n">
        <v>2001704</v>
      </c>
    </row>
    <row r="43" customFormat="false" ht="12.8" hidden="false" customHeight="false" outlineLevel="0" collapsed="false">
      <c r="A43" s="167" t="n">
        <v>90</v>
      </c>
      <c r="B43" s="167" t="n">
        <v>781467.728345649</v>
      </c>
      <c r="C43" s="167" t="n">
        <v>4213969.61854828</v>
      </c>
      <c r="D43" s="167" t="n">
        <v>7166951.53683366</v>
      </c>
      <c r="E43" s="167" t="n">
        <v>558340.02518437</v>
      </c>
      <c r="F43" s="32" t="n">
        <v>0.3617110243256</v>
      </c>
      <c r="G43" s="32" t="n">
        <v>0</v>
      </c>
      <c r="H43" s="167" t="n">
        <v>0</v>
      </c>
      <c r="I43" s="167" t="n">
        <v>1954895</v>
      </c>
    </row>
    <row r="44" customFormat="false" ht="12.8" hidden="false" customHeight="false" outlineLevel="0" collapsed="false">
      <c r="A44" s="167" t="n">
        <v>91</v>
      </c>
      <c r="B44" s="167" t="n">
        <v>705469.197796314</v>
      </c>
      <c r="C44" s="167" t="n">
        <v>3968939.47945071</v>
      </c>
      <c r="D44" s="167" t="n">
        <v>7176255.1639009</v>
      </c>
      <c r="E44" s="167" t="n">
        <v>534907.897763796</v>
      </c>
      <c r="F44" s="32" t="n">
        <v>0.346333252346021</v>
      </c>
      <c r="G44" s="32" t="n">
        <v>0</v>
      </c>
      <c r="H44" s="167" t="n">
        <v>0</v>
      </c>
      <c r="I44" s="167" t="n">
        <v>1893586</v>
      </c>
    </row>
    <row r="45" customFormat="false" ht="12.8" hidden="false" customHeight="false" outlineLevel="0" collapsed="false">
      <c r="A45" s="167" t="n">
        <v>92</v>
      </c>
      <c r="B45" s="167" t="n">
        <v>756557.200749379</v>
      </c>
      <c r="C45" s="167" t="n">
        <v>4102906.72276941</v>
      </c>
      <c r="D45" s="167" t="n">
        <v>7066925.90801475</v>
      </c>
      <c r="E45" s="167" t="n">
        <v>524066.429165847</v>
      </c>
      <c r="F45" s="32" t="n">
        <v>0.357844835028139</v>
      </c>
      <c r="G45" s="32" t="n">
        <v>0</v>
      </c>
      <c r="H45" s="167" t="n">
        <v>0</v>
      </c>
      <c r="I45" s="167" t="n">
        <v>1860893</v>
      </c>
    </row>
    <row r="46" customFormat="false" ht="12.8" hidden="false" customHeight="false" outlineLevel="0" collapsed="false">
      <c r="A46" s="167" t="n">
        <v>93</v>
      </c>
      <c r="B46" s="167" t="n">
        <v>705578.862495654</v>
      </c>
      <c r="C46" s="167" t="n">
        <v>3891143.07681344</v>
      </c>
      <c r="D46" s="167" t="n">
        <v>6967003.65490017</v>
      </c>
      <c r="E46" s="167" t="n">
        <v>615964.378799024</v>
      </c>
      <c r="F46" s="32" t="n">
        <v>0.35071516142215</v>
      </c>
      <c r="G46" s="32" t="n">
        <v>0</v>
      </c>
      <c r="H46" s="167" t="n">
        <v>0</v>
      </c>
      <c r="I46" s="167" t="n">
        <v>1828589</v>
      </c>
    </row>
    <row r="47" customFormat="false" ht="12.8" hidden="false" customHeight="false" outlineLevel="0" collapsed="false">
      <c r="A47" s="167" t="n">
        <v>94</v>
      </c>
      <c r="B47" s="167" t="n">
        <v>720621.053880479</v>
      </c>
      <c r="C47" s="167" t="n">
        <v>4045907.24367719</v>
      </c>
      <c r="D47" s="167" t="n">
        <v>7023171.93392728</v>
      </c>
      <c r="E47" s="167" t="n">
        <v>503399.710547677</v>
      </c>
      <c r="F47" s="32" t="n">
        <v>0.346091015546656</v>
      </c>
      <c r="G47" s="32" t="n">
        <v>0</v>
      </c>
      <c r="H47" s="167" t="n">
        <v>0</v>
      </c>
      <c r="I47" s="167" t="n">
        <v>1796081</v>
      </c>
    </row>
    <row r="48" customFormat="false" ht="12.8" hidden="false" customHeight="false" outlineLevel="0" collapsed="false">
      <c r="A48" s="167" t="n">
        <v>95</v>
      </c>
      <c r="B48" s="167" t="n">
        <v>693879.034423213</v>
      </c>
      <c r="C48" s="167" t="n">
        <v>3855657.83633036</v>
      </c>
      <c r="D48" s="167" t="n">
        <v>6774370.36343591</v>
      </c>
      <c r="E48" s="167" t="n">
        <v>488405.572911574</v>
      </c>
      <c r="F48" s="32" t="n">
        <v>0.350150353770329</v>
      </c>
      <c r="G48" s="32" t="n">
        <v>0</v>
      </c>
      <c r="H48" s="167" t="n">
        <v>0</v>
      </c>
      <c r="I48" s="167" t="n">
        <v>1750256</v>
      </c>
    </row>
    <row r="49" customFormat="false" ht="12.8" hidden="false" customHeight="false" outlineLevel="0" collapsed="false">
      <c r="A49" s="167" t="n">
        <v>96</v>
      </c>
      <c r="B49" s="167" t="n">
        <v>719308.341443495</v>
      </c>
      <c r="C49" s="167" t="n">
        <v>3936553.84701583</v>
      </c>
      <c r="D49" s="167" t="n">
        <v>6633075.35353693</v>
      </c>
      <c r="E49" s="167" t="n">
        <v>481413.928341879</v>
      </c>
      <c r="F49" s="32" t="n">
        <v>0.354884818705676</v>
      </c>
      <c r="G49" s="32" t="n">
        <v>0</v>
      </c>
      <c r="H49" s="167" t="n">
        <v>0</v>
      </c>
      <c r="I49" s="167" t="n">
        <v>1729543</v>
      </c>
    </row>
    <row r="50" customFormat="false" ht="12.8" hidden="false" customHeight="false" outlineLevel="0" collapsed="false">
      <c r="A50" s="167" t="n">
        <v>97</v>
      </c>
      <c r="B50" s="167" t="n">
        <v>702635.474585254</v>
      </c>
      <c r="C50" s="167" t="n">
        <v>3809837.2365029</v>
      </c>
      <c r="D50" s="167" t="n">
        <v>6631104.75581592</v>
      </c>
      <c r="E50" s="167" t="n">
        <v>568603.56308911</v>
      </c>
      <c r="F50" s="32" t="n">
        <v>0.360087989330608</v>
      </c>
      <c r="G50" s="32" t="n">
        <v>0</v>
      </c>
      <c r="H50" s="167" t="n">
        <v>0</v>
      </c>
      <c r="I50" s="167" t="n">
        <v>1706047</v>
      </c>
    </row>
    <row r="51" customFormat="false" ht="12.8" hidden="false" customHeight="false" outlineLevel="0" collapsed="false">
      <c r="A51" s="167" t="n">
        <v>98</v>
      </c>
      <c r="B51" s="167" t="n">
        <v>723509.058172385</v>
      </c>
      <c r="C51" s="167" t="n">
        <v>3920867.53651584</v>
      </c>
      <c r="D51" s="167" t="n">
        <v>6489008.40917856</v>
      </c>
      <c r="E51" s="167" t="n">
        <v>452317.473650291</v>
      </c>
      <c r="F51" s="32" t="n">
        <v>0.35985354464043</v>
      </c>
      <c r="G51" s="32" t="n">
        <v>0</v>
      </c>
      <c r="H51" s="167" t="n">
        <v>0</v>
      </c>
      <c r="I51" s="167" t="n">
        <v>1695004</v>
      </c>
    </row>
    <row r="52" customFormat="false" ht="12.8" hidden="false" customHeight="false" outlineLevel="0" collapsed="false">
      <c r="A52" s="167" t="n">
        <v>99</v>
      </c>
      <c r="B52" s="167" t="n">
        <v>707130.423532701</v>
      </c>
      <c r="C52" s="167" t="n">
        <v>3790936.19639957</v>
      </c>
      <c r="D52" s="167" t="n">
        <v>6393708.17239172</v>
      </c>
      <c r="E52" s="167" t="n">
        <v>418286.188451874</v>
      </c>
      <c r="F52" s="32" t="n">
        <v>0.363807488118096</v>
      </c>
      <c r="G52" s="32" t="n">
        <v>0</v>
      </c>
      <c r="H52" s="167" t="n">
        <v>0</v>
      </c>
      <c r="I52" s="167" t="n">
        <v>1664408</v>
      </c>
    </row>
    <row r="53" customFormat="false" ht="12.8" hidden="false" customHeight="false" outlineLevel="0" collapsed="false">
      <c r="A53" s="167" t="n">
        <v>100</v>
      </c>
      <c r="B53" s="167" t="n">
        <v>715474.449950335</v>
      </c>
      <c r="C53" s="167" t="n">
        <v>3854089.22029548</v>
      </c>
      <c r="D53" s="167" t="n">
        <v>6427256.45928252</v>
      </c>
      <c r="E53" s="167" t="n">
        <v>432292.381144898</v>
      </c>
      <c r="F53" s="32" t="n">
        <v>0.362218895951382</v>
      </c>
      <c r="G53" s="32" t="n">
        <v>0</v>
      </c>
      <c r="H53" s="167" t="n">
        <v>0</v>
      </c>
      <c r="I53" s="167" t="n">
        <v>1634514</v>
      </c>
    </row>
    <row r="54" customFormat="false" ht="12.8" hidden="false" customHeight="false" outlineLevel="0" collapsed="false">
      <c r="A54" s="167" t="n">
        <v>101</v>
      </c>
      <c r="B54" s="167" t="n">
        <v>695915.077019457</v>
      </c>
      <c r="C54" s="167" t="n">
        <v>3718645.83956435</v>
      </c>
      <c r="D54" s="167" t="n">
        <v>6142849.40978483</v>
      </c>
      <c r="E54" s="167" t="n">
        <v>523814.343174255</v>
      </c>
      <c r="F54" s="32" t="n">
        <v>0.364606371055764</v>
      </c>
      <c r="G54" s="32" t="n">
        <v>0</v>
      </c>
      <c r="H54" s="167" t="n">
        <v>0</v>
      </c>
      <c r="I54" s="167" t="n">
        <v>1593239</v>
      </c>
    </row>
    <row r="55" customFormat="false" ht="12.8" hidden="false" customHeight="false" outlineLevel="0" collapsed="false">
      <c r="A55" s="167" t="n">
        <v>102</v>
      </c>
      <c r="B55" s="167" t="n">
        <v>717626.0306357</v>
      </c>
      <c r="C55" s="167" t="n">
        <v>3727343.43074954</v>
      </c>
      <c r="D55" s="167" t="n">
        <v>6185337.67078424</v>
      </c>
      <c r="E55" s="167" t="n">
        <v>425064.258616035</v>
      </c>
      <c r="F55" s="32" t="n">
        <v>0.37144790131235</v>
      </c>
      <c r="G55" s="32" t="n">
        <v>0</v>
      </c>
      <c r="H55" s="167" t="n">
        <v>0</v>
      </c>
      <c r="I55" s="167" t="n">
        <v>1566329</v>
      </c>
    </row>
    <row r="56" customFormat="false" ht="12.8" hidden="false" customHeight="false" outlineLevel="0" collapsed="false">
      <c r="A56" s="167" t="n">
        <v>103</v>
      </c>
      <c r="B56" s="167" t="n">
        <v>662969.643203942</v>
      </c>
      <c r="C56" s="167" t="n">
        <v>3649830.13068793</v>
      </c>
      <c r="D56" s="167" t="n">
        <v>5991213.60744628</v>
      </c>
      <c r="E56" s="167" t="n">
        <v>371779.02530243</v>
      </c>
      <c r="F56" s="32" t="n">
        <v>0.355552470937111</v>
      </c>
      <c r="G56" s="32" t="n">
        <v>0</v>
      </c>
      <c r="H56" s="167" t="n">
        <v>0</v>
      </c>
      <c r="I56" s="167" t="n">
        <v>1532998</v>
      </c>
    </row>
    <row r="57" customFormat="false" ht="12.8" hidden="false" customHeight="false" outlineLevel="0" collapsed="false">
      <c r="A57" s="167" t="n">
        <v>104</v>
      </c>
      <c r="B57" s="167" t="n">
        <v>677217.721667766</v>
      </c>
      <c r="C57" s="167" t="n">
        <v>3669200.87849301</v>
      </c>
      <c r="D57" s="167" t="n">
        <v>5890209.06455981</v>
      </c>
      <c r="E57" s="167" t="n">
        <v>375948.469829972</v>
      </c>
      <c r="F57" s="32" t="n">
        <v>0.361500598437296</v>
      </c>
      <c r="G57" s="32" t="n">
        <v>0</v>
      </c>
      <c r="H57" s="167" t="n">
        <v>0</v>
      </c>
      <c r="I57" s="167" t="n">
        <v>1480370</v>
      </c>
    </row>
    <row r="58" customFormat="false" ht="12.8" hidden="false" customHeight="false" outlineLevel="0" collapsed="false">
      <c r="A58" s="167" t="n">
        <v>105</v>
      </c>
      <c r="B58" s="167" t="n">
        <v>633591.326209532</v>
      </c>
      <c r="C58" s="167" t="n">
        <v>3594551.57457684</v>
      </c>
      <c r="D58" s="167" t="n">
        <v>5803220.85070555</v>
      </c>
      <c r="E58" s="167" t="n">
        <v>475032.924817058</v>
      </c>
      <c r="F58" s="32" t="n">
        <v>0.350494018055063</v>
      </c>
      <c r="G58" s="32" t="n">
        <v>0</v>
      </c>
      <c r="H58" s="167" t="n">
        <v>0</v>
      </c>
      <c r="I58" s="167" t="n">
        <v>1458550</v>
      </c>
    </row>
    <row r="59" customFormat="false" ht="12.8" hidden="false" customHeight="false" outlineLevel="0" collapsed="false">
      <c r="A59" s="167" t="n">
        <v>106</v>
      </c>
      <c r="B59" s="167" t="n">
        <v>642419.700141956</v>
      </c>
      <c r="C59" s="167" t="n">
        <v>3653542.79198984</v>
      </c>
      <c r="D59" s="167" t="n">
        <v>5668105.67332184</v>
      </c>
      <c r="E59" s="167" t="n">
        <v>353698.572475836</v>
      </c>
      <c r="F59" s="32" t="n">
        <v>0.353379550667038</v>
      </c>
      <c r="G59" s="32" t="n">
        <v>0</v>
      </c>
      <c r="H59" s="167" t="n">
        <v>0</v>
      </c>
      <c r="I59" s="167" t="n">
        <v>1447415</v>
      </c>
    </row>
    <row r="60" customFormat="false" ht="12.8" hidden="false" customHeight="false" outlineLevel="0" collapsed="false">
      <c r="A60" s="167" t="n">
        <v>107</v>
      </c>
      <c r="B60" s="167" t="n">
        <v>626609.196829839</v>
      </c>
      <c r="C60" s="167" t="n">
        <v>3515918.64825903</v>
      </c>
      <c r="D60" s="167" t="n">
        <v>5508707.87294779</v>
      </c>
      <c r="E60" s="167" t="n">
        <v>326941.719177182</v>
      </c>
      <c r="F60" s="32" t="n">
        <v>0.3573981191436</v>
      </c>
      <c r="G60" s="32" t="n">
        <v>0</v>
      </c>
      <c r="H60" s="167" t="n">
        <v>0</v>
      </c>
      <c r="I60" s="167" t="n">
        <v>1431300</v>
      </c>
    </row>
    <row r="61" customFormat="false" ht="12.8" hidden="false" customHeight="false" outlineLevel="0" collapsed="false">
      <c r="A61" s="167" t="n">
        <v>108</v>
      </c>
      <c r="B61" s="167" t="n">
        <v>630713.508365672</v>
      </c>
      <c r="C61" s="167" t="n">
        <v>3554366.86827297</v>
      </c>
      <c r="D61" s="167" t="n">
        <v>5459798.47383664</v>
      </c>
      <c r="E61" s="167" t="n">
        <v>315909.637052279</v>
      </c>
      <c r="F61" s="32" t="n">
        <v>0.358324103399349</v>
      </c>
      <c r="G61" s="32" t="n">
        <v>0</v>
      </c>
      <c r="H61" s="167" t="n">
        <v>0</v>
      </c>
      <c r="I61" s="167" t="n">
        <v>1402713</v>
      </c>
    </row>
    <row r="62" customFormat="false" ht="12.8" hidden="false" customHeight="false" outlineLevel="0" collapsed="false">
      <c r="A62" s="167" t="n">
        <v>109</v>
      </c>
      <c r="B62" s="167" t="n">
        <v>624794.436539083</v>
      </c>
      <c r="C62" s="167" t="n">
        <v>3454417.8604821</v>
      </c>
      <c r="D62" s="167" t="n">
        <v>5287730.56823932</v>
      </c>
      <c r="E62" s="167" t="n">
        <v>375201.038370428</v>
      </c>
      <c r="F62" s="32" t="n">
        <v>0.367425166295158</v>
      </c>
      <c r="G62" s="32" t="n">
        <v>0</v>
      </c>
      <c r="H62" s="167" t="n">
        <v>0</v>
      </c>
      <c r="I62" s="167" t="n">
        <v>1375778</v>
      </c>
    </row>
    <row r="63" customFormat="false" ht="12.8" hidden="false" customHeight="false" outlineLevel="0" collapsed="false">
      <c r="A63" s="167" t="n">
        <v>110</v>
      </c>
      <c r="B63" s="167" t="n">
        <v>627728.337929341</v>
      </c>
      <c r="C63" s="167" t="n">
        <v>3458814.11056801</v>
      </c>
      <c r="D63" s="167" t="n">
        <v>5159464.21374004</v>
      </c>
      <c r="E63" s="167" t="n">
        <v>287955.728985473</v>
      </c>
      <c r="F63" s="32" t="n">
        <v>0.369510224260104</v>
      </c>
      <c r="G63" s="32" t="n">
        <v>0</v>
      </c>
      <c r="H63" s="167" t="n">
        <v>0</v>
      </c>
      <c r="I63" s="167" t="n">
        <v>1341470</v>
      </c>
    </row>
    <row r="64" customFormat="false" ht="12.8" hidden="false" customHeight="false" outlineLevel="0" collapsed="false">
      <c r="A64" s="167" t="n">
        <v>111</v>
      </c>
      <c r="B64" s="167" t="n">
        <v>604688.678558625</v>
      </c>
      <c r="C64" s="167" t="n">
        <v>3369854.60974103</v>
      </c>
      <c r="D64" s="167" t="n">
        <v>5113247.82329491</v>
      </c>
      <c r="E64" s="167" t="n">
        <v>253524.744838078</v>
      </c>
      <c r="F64" s="32" t="n">
        <v>0.368090377520494</v>
      </c>
      <c r="G64" s="32" t="n">
        <v>0</v>
      </c>
      <c r="H64" s="167" t="n">
        <v>0</v>
      </c>
      <c r="I64" s="167" t="n">
        <v>1320695</v>
      </c>
    </row>
    <row r="65" customFormat="false" ht="12.8" hidden="false" customHeight="false" outlineLevel="0" collapsed="false">
      <c r="A65" s="167" t="n">
        <v>112</v>
      </c>
      <c r="B65" s="167" t="n">
        <v>588768.700236917</v>
      </c>
      <c r="C65" s="167" t="n">
        <v>3381703.42487286</v>
      </c>
      <c r="D65" s="167" t="n">
        <v>4915768.9048397</v>
      </c>
      <c r="E65" s="167" t="n">
        <v>255847.059180116</v>
      </c>
      <c r="F65" s="32" t="n">
        <v>0.359787303450442</v>
      </c>
      <c r="G65" s="32" t="n">
        <v>0</v>
      </c>
      <c r="H65" s="167" t="n">
        <v>0</v>
      </c>
      <c r="I65" s="167" t="n">
        <v>1287051</v>
      </c>
    </row>
    <row r="66" customFormat="false" ht="12.8" hidden="false" customHeight="false" outlineLevel="0" collapsed="false">
      <c r="A66" s="167" t="n">
        <v>113</v>
      </c>
      <c r="B66" s="167" t="n">
        <v>566162.098734824</v>
      </c>
      <c r="C66" s="167" t="n">
        <v>3275477.21336453</v>
      </c>
      <c r="D66" s="167" t="n">
        <v>4846052.76026545</v>
      </c>
      <c r="E66" s="167" t="n">
        <v>293380.831146719</v>
      </c>
      <c r="F66" s="32" t="n">
        <v>0.360535445168237</v>
      </c>
      <c r="G66" s="32" t="n">
        <v>0</v>
      </c>
      <c r="H66" s="167" t="n">
        <v>0</v>
      </c>
      <c r="I66" s="167" t="n">
        <v>1270073</v>
      </c>
    </row>
    <row r="67" customFormat="false" ht="12.8" hidden="false" customHeight="false" outlineLevel="0" collapsed="false">
      <c r="A67" s="167" t="n">
        <v>114</v>
      </c>
      <c r="B67" s="167" t="n">
        <v>550060.813991336</v>
      </c>
      <c r="C67" s="167" t="n">
        <v>3274236.15163221</v>
      </c>
      <c r="D67" s="167" t="n">
        <v>4880207.79876935</v>
      </c>
      <c r="E67" s="167" t="n">
        <v>207311.339380322</v>
      </c>
      <c r="F67" s="32" t="n">
        <v>0.34996022212595</v>
      </c>
      <c r="G67" s="32" t="n">
        <v>0</v>
      </c>
      <c r="H67" s="167" t="n">
        <v>0</v>
      </c>
      <c r="I67" s="167" t="n">
        <v>1260589</v>
      </c>
    </row>
    <row r="68" customFormat="false" ht="12.8" hidden="false" customHeight="false" outlineLevel="0" collapsed="false">
      <c r="A68" s="167" t="n">
        <v>115</v>
      </c>
      <c r="B68" s="167" t="n">
        <v>530638.083220686</v>
      </c>
      <c r="C68" s="167" t="n">
        <v>3163803.02188119</v>
      </c>
      <c r="D68" s="167" t="n">
        <v>4825622.09328097</v>
      </c>
      <c r="E68" s="167" t="n">
        <v>198978.032279102</v>
      </c>
      <c r="F68" s="32" t="n">
        <v>0.349783922624332</v>
      </c>
      <c r="G68" s="32" t="n">
        <v>0</v>
      </c>
      <c r="H68" s="167" t="n">
        <v>0</v>
      </c>
      <c r="I68" s="167" t="n">
        <v>1245815</v>
      </c>
    </row>
    <row r="69" customFormat="false" ht="12.8" hidden="false" customHeight="false" outlineLevel="0" collapsed="false">
      <c r="A69" s="167" t="n">
        <v>116</v>
      </c>
      <c r="B69" s="167" t="n">
        <v>523544.600406769</v>
      </c>
      <c r="C69" s="167" t="n">
        <v>3195861.4312757</v>
      </c>
      <c r="D69" s="167" t="n">
        <v>4720766.60495688</v>
      </c>
      <c r="E69" s="167" t="n">
        <v>199745.004905287</v>
      </c>
      <c r="F69" s="32" t="n">
        <v>0.344324567006018</v>
      </c>
      <c r="G69" s="32" t="n">
        <v>0</v>
      </c>
      <c r="H69" s="167" t="n">
        <v>0</v>
      </c>
      <c r="I69" s="167" t="n">
        <v>1226187</v>
      </c>
    </row>
    <row r="70" customFormat="false" ht="12.8" hidden="false" customHeight="false" outlineLevel="0" collapsed="false">
      <c r="A70" s="167" t="n">
        <v>117</v>
      </c>
      <c r="B70" s="167" t="n">
        <v>509330.343672958</v>
      </c>
      <c r="C70" s="167" t="n">
        <v>3091833.01757311</v>
      </c>
      <c r="D70" s="167" t="n">
        <v>4595535.79482294</v>
      </c>
      <c r="E70" s="167" t="n">
        <v>213126.579974148</v>
      </c>
      <c r="F70" s="32" t="n">
        <v>0.349150129187064</v>
      </c>
      <c r="G70" s="32" t="n">
        <v>0</v>
      </c>
      <c r="H70" s="167" t="n">
        <v>0</v>
      </c>
      <c r="I70" s="167" t="n">
        <v>1197763</v>
      </c>
    </row>
    <row r="71" customFormat="false" ht="12.8" hidden="false" customHeight="false" outlineLevel="0" collapsed="false">
      <c r="A71" s="167" t="n">
        <v>118</v>
      </c>
      <c r="B71" s="167" t="n">
        <v>489614.215700825</v>
      </c>
      <c r="C71" s="167" t="n">
        <v>3072321.54867299</v>
      </c>
      <c r="D71" s="167" t="n">
        <v>4466741.9978929</v>
      </c>
      <c r="E71" s="167" t="n">
        <v>150627.203662944</v>
      </c>
      <c r="F71" s="32" t="n">
        <v>0.340114175236415</v>
      </c>
      <c r="G71" s="32" t="n">
        <v>0</v>
      </c>
      <c r="H71" s="167" t="n">
        <v>0</v>
      </c>
      <c r="I71" s="167" t="n">
        <v>1181276</v>
      </c>
    </row>
    <row r="72" customFormat="false" ht="12.8" hidden="false" customHeight="false" outlineLevel="0" collapsed="false">
      <c r="A72" s="167" t="n">
        <v>119</v>
      </c>
      <c r="B72" s="167" t="n">
        <v>449054.701178898</v>
      </c>
      <c r="C72" s="167" t="n">
        <v>2987461.18654809</v>
      </c>
      <c r="D72" s="167" t="n">
        <v>4431010.4029287</v>
      </c>
      <c r="E72" s="167" t="n">
        <v>130684.865755943</v>
      </c>
      <c r="F72" s="32" t="n">
        <v>0.323068327213272</v>
      </c>
      <c r="G72" s="32" t="n">
        <v>0</v>
      </c>
      <c r="H72" s="167" t="n">
        <v>0</v>
      </c>
      <c r="I72" s="167" t="n">
        <v>1177397</v>
      </c>
    </row>
    <row r="73" customFormat="false" ht="12.8" hidden="false" customHeight="false" outlineLevel="0" collapsed="false">
      <c r="A73" s="167" t="n">
        <v>120</v>
      </c>
      <c r="B73" s="167" t="n">
        <v>436350.182780086</v>
      </c>
      <c r="C73" s="167" t="n">
        <v>2970338.61125166</v>
      </c>
      <c r="D73" s="167" t="n">
        <v>4377508.62690515</v>
      </c>
      <c r="E73" s="167" t="n">
        <v>129600.742170335</v>
      </c>
      <c r="F73" s="32" t="n">
        <v>0.31519750151594</v>
      </c>
      <c r="G73" s="32" t="n">
        <v>0</v>
      </c>
      <c r="H73" s="167" t="n">
        <v>0</v>
      </c>
      <c r="I73" s="167" t="n">
        <v>1157341</v>
      </c>
    </row>
    <row r="74" customFormat="false" ht="12.8" hidden="false" customHeight="false" outlineLevel="0" collapsed="false">
      <c r="A74" s="167" t="n">
        <v>121</v>
      </c>
      <c r="B74" s="167" t="n">
        <v>418814.501655477</v>
      </c>
      <c r="C74" s="167" t="n">
        <v>2873941.64967742</v>
      </c>
      <c r="D74" s="167" t="n">
        <v>4422904.66781654</v>
      </c>
      <c r="E74" s="167" t="n">
        <v>155050.945183869</v>
      </c>
      <c r="F74" s="32" t="n">
        <v>0.312783368451646</v>
      </c>
      <c r="G74" s="32" t="n">
        <v>0</v>
      </c>
      <c r="H74" s="167" t="n">
        <v>0</v>
      </c>
      <c r="I74" s="167" t="n">
        <v>1127529</v>
      </c>
    </row>
    <row r="75" customFormat="false" ht="12.8" hidden="false" customHeight="false" outlineLevel="0" collapsed="false">
      <c r="A75" s="167" t="n">
        <v>122</v>
      </c>
      <c r="B75" s="167" t="n">
        <v>408055.629017798</v>
      </c>
      <c r="C75" s="167" t="n">
        <v>2863937.51507919</v>
      </c>
      <c r="D75" s="167" t="n">
        <v>4367728.07478861</v>
      </c>
      <c r="E75" s="167" t="n">
        <v>123831.418031511</v>
      </c>
      <c r="F75" s="32" t="n">
        <v>0.30428592400954</v>
      </c>
      <c r="G75" s="32" t="n">
        <v>0</v>
      </c>
      <c r="H75" s="167" t="n">
        <v>0</v>
      </c>
      <c r="I75" s="167" t="n">
        <v>1108192</v>
      </c>
    </row>
    <row r="76" customFormat="false" ht="12.8" hidden="false" customHeight="false" outlineLevel="0" collapsed="false">
      <c r="A76" s="167" t="n">
        <v>123</v>
      </c>
      <c r="B76" s="167" t="n">
        <v>394816.429571073</v>
      </c>
      <c r="C76" s="167" t="n">
        <v>2785954.37320315</v>
      </c>
      <c r="D76" s="167" t="n">
        <v>4177523.44501962</v>
      </c>
      <c r="E76" s="167" t="n">
        <v>104276.325667221</v>
      </c>
      <c r="F76" s="32" t="n">
        <v>0.304398628974403</v>
      </c>
      <c r="G76" s="32" t="n">
        <v>0</v>
      </c>
      <c r="H76" s="167" t="n">
        <v>0</v>
      </c>
      <c r="I76" s="167" t="n">
        <v>1079362</v>
      </c>
    </row>
    <row r="77" customFormat="false" ht="12.8" hidden="false" customHeight="false" outlineLevel="0" collapsed="false">
      <c r="A77" s="167" t="n">
        <v>124</v>
      </c>
      <c r="B77" s="167" t="n">
        <v>388821.541033392</v>
      </c>
      <c r="C77" s="167" t="n">
        <v>2758397.30262464</v>
      </c>
      <c r="D77" s="167" t="n">
        <v>4190468.47830156</v>
      </c>
      <c r="E77" s="167" t="n">
        <v>100861.44591867</v>
      </c>
      <c r="F77" s="32" t="n">
        <v>0.301174874648974</v>
      </c>
      <c r="G77" s="32" t="n">
        <v>0</v>
      </c>
      <c r="H77" s="167" t="n">
        <v>0</v>
      </c>
      <c r="I77" s="167" t="n">
        <v>1043673</v>
      </c>
    </row>
    <row r="78" customFormat="false" ht="12.8" hidden="false" customHeight="false" outlineLevel="0" collapsed="false">
      <c r="A78" s="167" t="n">
        <v>125</v>
      </c>
      <c r="B78" s="167" t="n">
        <v>358156.614018085</v>
      </c>
      <c r="C78" s="167" t="n">
        <v>2686864.55192049</v>
      </c>
      <c r="D78" s="167" t="n">
        <v>4142424.59196222</v>
      </c>
      <c r="E78" s="167" t="n">
        <v>119507.062998709</v>
      </c>
      <c r="F78" s="32" t="n">
        <v>0.288803268408103</v>
      </c>
      <c r="G78" s="32" t="n">
        <v>0</v>
      </c>
      <c r="H78" s="167" t="n">
        <v>0</v>
      </c>
      <c r="I78" s="167" t="n">
        <v>1016382</v>
      </c>
    </row>
    <row r="79" customFormat="false" ht="12.8" hidden="false" customHeight="false" outlineLevel="0" collapsed="false">
      <c r="A79" s="167" t="n">
        <v>126</v>
      </c>
      <c r="B79" s="167" t="n">
        <v>343055.928694258</v>
      </c>
      <c r="C79" s="167" t="n">
        <v>2677959.08812319</v>
      </c>
      <c r="D79" s="167" t="n">
        <v>4143504.02541152</v>
      </c>
      <c r="E79" s="167" t="n">
        <v>100093.493255985</v>
      </c>
      <c r="F79" s="32" t="n">
        <v>0.276630894295943</v>
      </c>
      <c r="G79" s="32" t="n">
        <v>0</v>
      </c>
      <c r="H79" s="167" t="n">
        <v>0</v>
      </c>
      <c r="I79" s="167" t="n">
        <v>993692</v>
      </c>
    </row>
    <row r="80" customFormat="false" ht="12.8" hidden="false" customHeight="false" outlineLevel="0" collapsed="false">
      <c r="A80" s="167" t="n">
        <v>127</v>
      </c>
      <c r="B80" s="167" t="n">
        <v>346646.60585772</v>
      </c>
      <c r="C80" s="167" t="n">
        <v>2609091.68200583</v>
      </c>
      <c r="D80" s="167" t="n">
        <v>4068967.74459195</v>
      </c>
      <c r="E80" s="167" t="n">
        <v>73897.4828854248</v>
      </c>
      <c r="F80" s="32" t="n">
        <v>0.289915786381385</v>
      </c>
      <c r="G80" s="32" t="n">
        <v>0</v>
      </c>
      <c r="H80" s="167" t="n">
        <v>0</v>
      </c>
      <c r="I80" s="167" t="n">
        <v>975109</v>
      </c>
    </row>
    <row r="81" customFormat="false" ht="12.8" hidden="false" customHeight="false" outlineLevel="0" collapsed="false">
      <c r="A81" s="167" t="n">
        <v>128</v>
      </c>
      <c r="B81" s="167" t="n">
        <v>359857.767281705</v>
      </c>
      <c r="C81" s="167" t="n">
        <v>2592923.35458284</v>
      </c>
      <c r="D81" s="167" t="n">
        <v>3894535.46018455</v>
      </c>
      <c r="E81" s="167" t="n">
        <v>67728.1317629545</v>
      </c>
      <c r="F81" s="32" t="n">
        <v>0.302861008801326</v>
      </c>
      <c r="G81" s="32" t="n">
        <v>0</v>
      </c>
      <c r="H81" s="167" t="n">
        <v>0</v>
      </c>
      <c r="I81" s="167" t="n">
        <v>936584</v>
      </c>
    </row>
    <row r="82" customFormat="false" ht="12.8" hidden="false" customHeight="false" outlineLevel="0" collapsed="false">
      <c r="A82" s="167" t="n">
        <v>129</v>
      </c>
      <c r="B82" s="167" t="n">
        <v>335303.594290257</v>
      </c>
      <c r="C82" s="167" t="n">
        <v>2507981.93047886</v>
      </c>
      <c r="D82" s="167" t="n">
        <v>3776273.20999194</v>
      </c>
      <c r="E82" s="167" t="n">
        <v>75398.1267152436</v>
      </c>
      <c r="F82" s="32" t="n">
        <v>0.297055925906637</v>
      </c>
      <c r="G82" s="32" t="n">
        <v>0</v>
      </c>
      <c r="H82" s="167" t="n">
        <v>0</v>
      </c>
      <c r="I82" s="167" t="n">
        <v>885637</v>
      </c>
    </row>
    <row r="83" customFormat="false" ht="12.8" hidden="false" customHeight="false" outlineLevel="0" collapsed="false">
      <c r="A83" s="167" t="n">
        <v>130</v>
      </c>
      <c r="B83" s="167" t="n">
        <v>330001.571291761</v>
      </c>
      <c r="C83" s="167" t="n">
        <v>2486509.35024979</v>
      </c>
      <c r="D83" s="167" t="n">
        <v>3654750.6597924</v>
      </c>
      <c r="E83" s="167" t="n">
        <v>63714.0797095824</v>
      </c>
      <c r="F83" s="32" t="n">
        <v>0.294597710256751</v>
      </c>
      <c r="G83" s="32" t="n">
        <v>0</v>
      </c>
      <c r="H83" s="167" t="n">
        <v>0</v>
      </c>
      <c r="I83" s="167" t="n">
        <v>847767</v>
      </c>
    </row>
    <row r="84" customFormat="false" ht="12.8" hidden="false" customHeight="false" outlineLevel="0" collapsed="false">
      <c r="A84" s="167" t="n">
        <v>131</v>
      </c>
      <c r="B84" s="167" t="n">
        <v>328500.342710169</v>
      </c>
      <c r="C84" s="167" t="n">
        <v>2385238.41127168</v>
      </c>
      <c r="D84" s="167" t="n">
        <v>3391910.54406679</v>
      </c>
      <c r="E84" s="167" t="n">
        <v>55286.8363515464</v>
      </c>
      <c r="F84" s="32" t="n">
        <v>0.308396655877313</v>
      </c>
      <c r="G84" s="32" t="n">
        <v>0</v>
      </c>
      <c r="H84" s="167" t="n">
        <v>0</v>
      </c>
      <c r="I84" s="167" t="n">
        <v>807516</v>
      </c>
    </row>
    <row r="85" customFormat="false" ht="12.8" hidden="false" customHeight="false" outlineLevel="0" collapsed="false">
      <c r="A85" s="167" t="n">
        <v>132</v>
      </c>
      <c r="B85" s="167" t="n">
        <v>296708.241867438</v>
      </c>
      <c r="C85" s="167" t="n">
        <v>2388083.1771211</v>
      </c>
      <c r="D85" s="167" t="n">
        <v>3436863.73046307</v>
      </c>
      <c r="E85" s="167" t="n">
        <v>51786.3050304228</v>
      </c>
      <c r="F85" s="32" t="n">
        <v>0.280669375729336</v>
      </c>
      <c r="G85" s="32" t="n">
        <v>0</v>
      </c>
      <c r="H85" s="167" t="n">
        <v>0</v>
      </c>
      <c r="I85" s="167" t="n">
        <v>786691</v>
      </c>
    </row>
    <row r="86" customFormat="false" ht="12.8" hidden="false" customHeight="false" outlineLevel="0" collapsed="false">
      <c r="A86" s="167" t="n">
        <v>133</v>
      </c>
      <c r="B86" s="167" t="n">
        <v>278401.65774347</v>
      </c>
      <c r="C86" s="167" t="n">
        <v>2289387.87980806</v>
      </c>
      <c r="D86" s="167" t="n">
        <v>3412868.45247807</v>
      </c>
      <c r="E86" s="167" t="n">
        <v>58584.5992757103</v>
      </c>
      <c r="F86" s="32" t="n">
        <v>0.275324495777886</v>
      </c>
      <c r="G86" s="32" t="n">
        <v>0</v>
      </c>
      <c r="H86" s="167" t="n">
        <v>0</v>
      </c>
      <c r="I86" s="167" t="n">
        <v>750196</v>
      </c>
    </row>
    <row r="87" customFormat="false" ht="12.8" hidden="false" customHeight="false" outlineLevel="0" collapsed="false">
      <c r="A87" s="167" t="n">
        <v>134</v>
      </c>
      <c r="B87" s="167" t="n">
        <v>275346.774058424</v>
      </c>
      <c r="C87" s="167" t="n">
        <v>2237767.21770486</v>
      </c>
      <c r="D87" s="167" t="n">
        <v>3334219.27588994</v>
      </c>
      <c r="E87" s="167" t="n">
        <v>51952.6462495512</v>
      </c>
      <c r="F87" s="32" t="n">
        <v>0.275748442736583</v>
      </c>
      <c r="G87" s="32" t="n">
        <v>0</v>
      </c>
      <c r="H87" s="167" t="n">
        <v>0</v>
      </c>
      <c r="I87" s="167" t="n">
        <v>728031</v>
      </c>
    </row>
    <row r="88" customFormat="false" ht="12.8" hidden="false" customHeight="false" outlineLevel="0" collapsed="false">
      <c r="A88" s="167" t="n">
        <v>135</v>
      </c>
      <c r="B88" s="167" t="n">
        <v>275685.341539006</v>
      </c>
      <c r="C88" s="167" t="n">
        <v>2175467.39734777</v>
      </c>
      <c r="D88" s="167" t="n">
        <v>3196256.21688007</v>
      </c>
      <c r="E88" s="167" t="n">
        <v>44503.0107506614</v>
      </c>
      <c r="F88" s="32" t="n">
        <v>0.285821949111222</v>
      </c>
      <c r="G88" s="32" t="n">
        <v>0</v>
      </c>
      <c r="H88" s="167" t="n">
        <v>0</v>
      </c>
      <c r="I88" s="167" t="n">
        <v>704399</v>
      </c>
    </row>
    <row r="89" customFormat="false" ht="12.8" hidden="false" customHeight="false" outlineLevel="0" collapsed="false">
      <c r="A89" s="167" t="n">
        <v>136</v>
      </c>
      <c r="B89" s="167" t="n">
        <v>259612.764551939</v>
      </c>
      <c r="C89" s="167" t="n">
        <v>2162686.50523582</v>
      </c>
      <c r="D89" s="167" t="n">
        <v>3113022.34180412</v>
      </c>
      <c r="E89" s="167" t="n">
        <v>47488.9720327322</v>
      </c>
      <c r="F89" s="32" t="n">
        <v>0.273729362338373</v>
      </c>
      <c r="G89" s="32" t="n">
        <v>0</v>
      </c>
      <c r="H89" s="167" t="n">
        <v>0</v>
      </c>
      <c r="I89" s="167" t="n">
        <v>678975</v>
      </c>
    </row>
    <row r="90" customFormat="false" ht="12.8" hidden="false" customHeight="false" outlineLevel="0" collapsed="false">
      <c r="A90" s="167" t="n">
        <v>137</v>
      </c>
      <c r="B90" s="167" t="n">
        <v>243273.141881326</v>
      </c>
      <c r="C90" s="167" t="n">
        <v>2085880.00236517</v>
      </c>
      <c r="D90" s="167" t="n">
        <v>3053732.37161493</v>
      </c>
      <c r="E90" s="167" t="n">
        <v>59497.0848272541</v>
      </c>
      <c r="F90" s="32" t="n">
        <v>0.267972727358594</v>
      </c>
      <c r="G90" s="32" t="n">
        <v>0</v>
      </c>
      <c r="H90" s="167" t="n">
        <v>0</v>
      </c>
      <c r="I90" s="167" t="n">
        <v>656478</v>
      </c>
    </row>
    <row r="91" customFormat="false" ht="12.8" hidden="false" customHeight="false" outlineLevel="0" collapsed="false">
      <c r="A91" s="167" t="n">
        <v>138</v>
      </c>
      <c r="B91" s="167" t="n">
        <v>238476.52499073</v>
      </c>
      <c r="C91" s="167" t="n">
        <v>2080568.21112839</v>
      </c>
      <c r="D91" s="167" t="n">
        <v>3019068.05499645</v>
      </c>
      <c r="E91" s="167" t="n">
        <v>41143.1675817791</v>
      </c>
      <c r="F91" s="32" t="n">
        <v>0.265751055538641</v>
      </c>
      <c r="G91" s="32" t="n">
        <v>0</v>
      </c>
      <c r="H91" s="167" t="n">
        <v>0</v>
      </c>
      <c r="I91" s="167" t="n">
        <v>634728</v>
      </c>
    </row>
    <row r="92" customFormat="false" ht="12.8" hidden="false" customHeight="false" outlineLevel="0" collapsed="false">
      <c r="A92" s="167" t="n">
        <v>139</v>
      </c>
      <c r="B92" s="167" t="n">
        <v>221780.682375934</v>
      </c>
      <c r="C92" s="167" t="n">
        <v>2002460.03781739</v>
      </c>
      <c r="D92" s="167" t="n">
        <v>2980866.93268996</v>
      </c>
      <c r="E92" s="167" t="n">
        <v>20563.7624207461</v>
      </c>
      <c r="F92" s="32" t="n">
        <v>0.259295750881598</v>
      </c>
      <c r="G92" s="32" t="n">
        <v>0</v>
      </c>
      <c r="H92" s="167" t="n">
        <v>0</v>
      </c>
      <c r="I92" s="167" t="n">
        <v>620527</v>
      </c>
    </row>
    <row r="93" customFormat="false" ht="12.8" hidden="false" customHeight="false" outlineLevel="0" collapsed="false">
      <c r="A93" s="167" t="n">
        <v>140</v>
      </c>
      <c r="B93" s="167" t="n">
        <v>228348.365575587</v>
      </c>
      <c r="C93" s="167" t="n">
        <v>2030443.3308738</v>
      </c>
      <c r="D93" s="167" t="n">
        <v>2859692.75453617</v>
      </c>
      <c r="E93" s="167" t="n">
        <v>21801.6842208906</v>
      </c>
      <c r="F93" s="32" t="n">
        <v>0.267860127556631</v>
      </c>
      <c r="G93" s="32" t="n">
        <v>0</v>
      </c>
      <c r="H93" s="167" t="n">
        <v>0</v>
      </c>
      <c r="I93" s="167" t="n">
        <v>598116</v>
      </c>
    </row>
    <row r="94" customFormat="false" ht="12.8" hidden="false" customHeight="false" outlineLevel="0" collapsed="false">
      <c r="A94" s="167" t="n">
        <v>141</v>
      </c>
      <c r="B94" s="167" t="n">
        <v>219281.745705555</v>
      </c>
      <c r="C94" s="167" t="n">
        <v>1962801.70428998</v>
      </c>
      <c r="D94" s="167" t="n">
        <v>2753866.43879753</v>
      </c>
      <c r="E94" s="167" t="n">
        <v>33172.4192802686</v>
      </c>
      <c r="F94" s="32" t="n">
        <v>0.268109341116972</v>
      </c>
      <c r="G94" s="32" t="n">
        <v>0</v>
      </c>
      <c r="H94" s="167" t="n">
        <v>0</v>
      </c>
      <c r="I94" s="167" t="n">
        <v>568699</v>
      </c>
    </row>
    <row r="95" customFormat="false" ht="12.8" hidden="false" customHeight="false" outlineLevel="0" collapsed="false">
      <c r="A95" s="167" t="n">
        <v>142</v>
      </c>
      <c r="B95" s="167" t="n">
        <v>210288.606324337</v>
      </c>
      <c r="C95" s="167" t="n">
        <v>1962635.45970153</v>
      </c>
      <c r="D95" s="167" t="n">
        <v>2747273.09555518</v>
      </c>
      <c r="E95" s="167" t="n">
        <v>22122.9068030628</v>
      </c>
      <c r="F95" s="32" t="n">
        <v>0.260013883532588</v>
      </c>
      <c r="G95" s="32" t="n">
        <v>0</v>
      </c>
      <c r="H95" s="167" t="n">
        <v>0</v>
      </c>
      <c r="I95" s="167" t="n">
        <v>549839</v>
      </c>
    </row>
    <row r="96" customFormat="false" ht="12.8" hidden="false" customHeight="false" outlineLevel="0" collapsed="false">
      <c r="A96" s="167" t="n">
        <v>143</v>
      </c>
      <c r="B96" s="167" t="n">
        <v>181727.302156491</v>
      </c>
      <c r="C96" s="167" t="n">
        <v>1867619.79469026</v>
      </c>
      <c r="D96" s="167" t="n">
        <v>2702795.23565689</v>
      </c>
      <c r="E96" s="167" t="n">
        <v>20691.9270775448</v>
      </c>
      <c r="F96" s="32" t="n">
        <v>0.239079495093321</v>
      </c>
      <c r="G96" s="32" t="n">
        <v>0</v>
      </c>
      <c r="H96" s="167" t="n">
        <v>0</v>
      </c>
      <c r="I96" s="167" t="n">
        <v>534854</v>
      </c>
    </row>
    <row r="97" customFormat="false" ht="12.8" hidden="false" customHeight="false" outlineLevel="0" collapsed="false">
      <c r="A97" s="167" t="n">
        <v>144</v>
      </c>
      <c r="B97" s="167" t="n">
        <v>188511.600399196</v>
      </c>
      <c r="C97" s="167" t="n">
        <v>1890215.189996</v>
      </c>
      <c r="D97" s="167" t="n">
        <v>2644153.74113947</v>
      </c>
      <c r="E97" s="167" t="n">
        <v>19693.7258608911</v>
      </c>
      <c r="F97" s="32" t="n">
        <v>0.246937940855861</v>
      </c>
      <c r="G97" s="32" t="n">
        <v>0</v>
      </c>
      <c r="H97" s="167" t="n">
        <v>0</v>
      </c>
      <c r="I97" s="167" t="n">
        <v>519351</v>
      </c>
    </row>
    <row r="98" customFormat="false" ht="12.8" hidden="false" customHeight="false" outlineLevel="0" collapsed="false">
      <c r="A98" s="167" t="n">
        <v>145</v>
      </c>
      <c r="B98" s="167" t="n">
        <v>176257.008968265</v>
      </c>
      <c r="C98" s="167" t="n">
        <v>1829046.83442278</v>
      </c>
      <c r="D98" s="167" t="n">
        <v>2520237.93835651</v>
      </c>
      <c r="E98" s="167" t="n">
        <v>26785.8877663653</v>
      </c>
      <c r="F98" s="32" t="n">
        <v>0.24246302592756</v>
      </c>
      <c r="G98" s="32" t="n">
        <v>0</v>
      </c>
      <c r="H98" s="167" t="n">
        <v>0</v>
      </c>
      <c r="I98" s="167" t="n">
        <v>492498</v>
      </c>
    </row>
    <row r="99" customFormat="false" ht="12.8" hidden="false" customHeight="false" outlineLevel="0" collapsed="false">
      <c r="A99" s="167" t="n">
        <v>146</v>
      </c>
      <c r="B99" s="167" t="n">
        <v>179452.138657529</v>
      </c>
      <c r="C99" s="167" t="n">
        <v>1842044.19830308</v>
      </c>
      <c r="D99" s="167" t="n">
        <v>2309732.17955859</v>
      </c>
      <c r="E99" s="167" t="n">
        <v>30407.6850426869</v>
      </c>
      <c r="F99" s="32" t="n">
        <v>0.249795580378488</v>
      </c>
      <c r="G99" s="32" t="n">
        <v>0</v>
      </c>
      <c r="H99" s="167" t="n">
        <v>0</v>
      </c>
      <c r="I99" s="167" t="n">
        <v>475003</v>
      </c>
    </row>
    <row r="100" customFormat="false" ht="12.8" hidden="false" customHeight="false" outlineLevel="0" collapsed="false">
      <c r="A100" s="167" t="n">
        <v>147</v>
      </c>
      <c r="B100" s="167" t="n">
        <v>167378.21373832</v>
      </c>
      <c r="C100" s="167" t="n">
        <v>1771566.44622713</v>
      </c>
      <c r="D100" s="167" t="n">
        <v>2325191.59925297</v>
      </c>
      <c r="E100" s="167" t="n">
        <v>31144.5379964917</v>
      </c>
      <c r="F100" s="32" t="n">
        <v>0.245312424599338</v>
      </c>
      <c r="G100" s="32" t="n">
        <v>0</v>
      </c>
      <c r="H100" s="167" t="n">
        <v>0</v>
      </c>
      <c r="I100" s="167" t="n">
        <v>461376</v>
      </c>
    </row>
    <row r="101" customFormat="false" ht="12.8" hidden="false" customHeight="false" outlineLevel="0" collapsed="false">
      <c r="A101" s="167" t="n">
        <v>148</v>
      </c>
      <c r="B101" s="167" t="n">
        <v>151842.9585926</v>
      </c>
      <c r="C101" s="167" t="n">
        <v>1787121.11819045</v>
      </c>
      <c r="D101" s="167" t="n">
        <v>2242229.59360244</v>
      </c>
      <c r="E101" s="167" t="n">
        <v>29868.3677217704</v>
      </c>
      <c r="F101" s="32" t="n">
        <v>0.224110640979638</v>
      </c>
      <c r="G101" s="32" t="n">
        <v>0</v>
      </c>
      <c r="H101" s="167" t="n">
        <v>0</v>
      </c>
      <c r="I101" s="167" t="n">
        <v>448396</v>
      </c>
    </row>
    <row r="102" customFormat="false" ht="12.8" hidden="false" customHeight="false" outlineLevel="0" collapsed="false">
      <c r="A102" s="167" t="n">
        <v>149</v>
      </c>
      <c r="B102" s="167" t="n">
        <v>149865.479517417</v>
      </c>
      <c r="C102" s="167" t="n">
        <v>1751891.21280539</v>
      </c>
      <c r="D102" s="167" t="n">
        <v>2148525.0321279</v>
      </c>
      <c r="E102" s="167" t="n">
        <v>24688.3818649066</v>
      </c>
      <c r="F102" s="32" t="n">
        <v>0.232643191551068</v>
      </c>
      <c r="G102" s="32" t="n">
        <v>0</v>
      </c>
      <c r="H102" s="167" t="n">
        <v>0</v>
      </c>
      <c r="I102" s="167" t="n">
        <v>431895</v>
      </c>
    </row>
    <row r="103" customFormat="false" ht="12.8" hidden="false" customHeight="false" outlineLevel="0" collapsed="false">
      <c r="A103" s="167" t="n">
        <v>150</v>
      </c>
      <c r="B103" s="167" t="n">
        <v>138600.347870002</v>
      </c>
      <c r="C103" s="167" t="n">
        <v>1741195.08410143</v>
      </c>
      <c r="D103" s="167" t="n">
        <v>2138906.22952605</v>
      </c>
      <c r="E103" s="167" t="n">
        <v>16284.7156153183</v>
      </c>
      <c r="F103" s="32" t="n">
        <v>0.219083506096319</v>
      </c>
      <c r="G103" s="32" t="n">
        <v>0</v>
      </c>
      <c r="H103" s="167" t="n">
        <v>0</v>
      </c>
      <c r="I103" s="167" t="n">
        <v>412199</v>
      </c>
    </row>
    <row r="104" customFormat="false" ht="12.8" hidden="false" customHeight="false" outlineLevel="0" collapsed="false">
      <c r="A104" s="167" t="n">
        <v>151</v>
      </c>
      <c r="B104" s="167" t="n">
        <v>128280.665847617</v>
      </c>
      <c r="C104" s="167" t="n">
        <v>1668810.38216631</v>
      </c>
      <c r="D104" s="167" t="n">
        <v>2071071.89093311</v>
      </c>
      <c r="E104" s="167" t="n">
        <v>12605.0023760257</v>
      </c>
      <c r="F104" s="32" t="n">
        <v>0.214350448326195</v>
      </c>
      <c r="G104" s="32" t="n">
        <v>0</v>
      </c>
      <c r="H104" s="167" t="n">
        <v>0</v>
      </c>
      <c r="I104" s="167" t="n">
        <v>403979</v>
      </c>
    </row>
    <row r="105" customFormat="false" ht="12.8" hidden="false" customHeight="false" outlineLevel="0" collapsed="false">
      <c r="A105" s="167" t="n">
        <v>152</v>
      </c>
      <c r="B105" s="167" t="n">
        <v>128729.478509015</v>
      </c>
      <c r="C105" s="167" t="n">
        <v>1683851.69112892</v>
      </c>
      <c r="D105" s="167" t="n">
        <v>1972150.31816793</v>
      </c>
      <c r="E105" s="167" t="n">
        <v>11616.4021150638</v>
      </c>
      <c r="F105" s="32" t="n">
        <v>0.216555700036212</v>
      </c>
      <c r="G105" s="32" t="n">
        <v>0</v>
      </c>
      <c r="H105" s="167" t="n">
        <v>0</v>
      </c>
      <c r="I105" s="167" t="n">
        <v>389379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true" showOutlineSymbols="true" defaultGridColor="true" view="normal" topLeftCell="A87" colorId="64" zoomScale="100" zoomScaleNormal="100" zoomScalePageLayoutView="100" workbookViewId="0">
      <selection pane="topLeft" activeCell="D97" activeCellId="0" sqref="D9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4584630.09317463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4390559.10702115</v>
      </c>
      <c r="D21" s="0" t="n">
        <v>11977919.0000239</v>
      </c>
      <c r="E21" s="0" t="n">
        <v>846476.506604643</v>
      </c>
      <c r="F21" s="0" t="n">
        <v>0</v>
      </c>
      <c r="G21" s="0" t="n">
        <v>0.120397767675381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4942051.83785452</v>
      </c>
      <c r="D22" s="0" t="n">
        <v>12035465.1604057</v>
      </c>
      <c r="E22" s="0" t="n">
        <v>1004138.78942637</v>
      </c>
      <c r="F22" s="0" t="n">
        <v>0</v>
      </c>
      <c r="G22" s="0" t="n">
        <v>0.125796438545944</v>
      </c>
      <c r="H22" s="0" t="n">
        <v>0</v>
      </c>
      <c r="I22" s="0" t="n">
        <v>3118050</v>
      </c>
    </row>
    <row r="23" customFormat="false" ht="12.8" hidden="false" customHeight="false" outlineLevel="0" collapsed="false">
      <c r="A23" s="0" t="n">
        <v>70</v>
      </c>
      <c r="B23" s="0" t="n">
        <v>662977.46274</v>
      </c>
      <c r="C23" s="0" t="n">
        <v>4530074.49284774</v>
      </c>
      <c r="D23" s="0" t="n">
        <v>9944088.77453191</v>
      </c>
      <c r="E23" s="0" t="n">
        <v>700012.483664673</v>
      </c>
      <c r="F23" s="0" t="n">
        <v>0.362162199834824</v>
      </c>
      <c r="G23" s="0" t="n">
        <v>0</v>
      </c>
      <c r="H23" s="0" t="n">
        <v>1094684</v>
      </c>
      <c r="I23" s="0" t="n">
        <v>3007776</v>
      </c>
    </row>
    <row r="24" customFormat="false" ht="12.8" hidden="false" customHeight="false" outlineLevel="0" collapsed="false">
      <c r="A24" s="0" t="n">
        <v>71</v>
      </c>
      <c r="B24" s="0" t="n">
        <v>891796.578633334</v>
      </c>
      <c r="C24" s="0" t="n">
        <v>4459142.90257379</v>
      </c>
      <c r="D24" s="0" t="n">
        <v>9648186.15126473</v>
      </c>
      <c r="E24" s="0" t="n">
        <v>713812.164128374</v>
      </c>
      <c r="F24" s="0" t="n">
        <v>0.351436730131205</v>
      </c>
      <c r="G24" s="0" t="n">
        <v>0</v>
      </c>
      <c r="H24" s="0" t="n">
        <v>1030160</v>
      </c>
      <c r="I24" s="0" t="n">
        <v>2911486</v>
      </c>
    </row>
    <row r="25" customFormat="false" ht="12.8" hidden="false" customHeight="false" outlineLevel="0" collapsed="false">
      <c r="A25" s="0" t="n">
        <v>72</v>
      </c>
      <c r="B25" s="0" t="n">
        <v>790572.02378</v>
      </c>
      <c r="C25" s="0" t="n">
        <v>4304578.95687249</v>
      </c>
      <c r="D25" s="0" t="n">
        <v>9495622.36088928</v>
      </c>
      <c r="E25" s="0" t="n">
        <v>681867.094867383</v>
      </c>
      <c r="F25" s="0" t="n">
        <v>0.345133288073566</v>
      </c>
      <c r="G25" s="0" t="n">
        <v>0</v>
      </c>
      <c r="H25" s="0" t="n">
        <v>982740</v>
      </c>
      <c r="I25" s="0" t="n">
        <v>2864772</v>
      </c>
    </row>
    <row r="26" customFormat="false" ht="12.8" hidden="false" customHeight="false" outlineLevel="0" collapsed="false">
      <c r="A26" s="0" t="n">
        <v>73</v>
      </c>
      <c r="B26" s="0" t="n">
        <v>733452.373313279</v>
      </c>
      <c r="C26" s="0" t="n">
        <v>4152833.75705995</v>
      </c>
      <c r="D26" s="0" t="n">
        <v>9350377.81596152</v>
      </c>
      <c r="E26" s="0" t="n">
        <v>827124.836736682</v>
      </c>
      <c r="F26" s="0" t="n">
        <v>0.33548331064339</v>
      </c>
      <c r="G26" s="0" t="n">
        <v>0</v>
      </c>
      <c r="H26" s="0" t="n">
        <v>896209</v>
      </c>
      <c r="I26" s="0" t="n">
        <v>2803997</v>
      </c>
    </row>
    <row r="27" customFormat="false" ht="12.8" hidden="false" customHeight="false" outlineLevel="0" collapsed="false">
      <c r="A27" s="0" t="n">
        <v>74</v>
      </c>
      <c r="B27" s="0" t="n">
        <v>706978.793031332</v>
      </c>
      <c r="C27" s="0" t="n">
        <v>4081286.14580275</v>
      </c>
      <c r="D27" s="0" t="n">
        <v>9506245.44631589</v>
      </c>
      <c r="E27" s="0" t="n">
        <v>660176.669771859</v>
      </c>
      <c r="F27" s="0" t="n">
        <v>0.33016318672287</v>
      </c>
      <c r="G27" s="0" t="n">
        <v>0</v>
      </c>
      <c r="H27" s="0" t="n">
        <v>855465</v>
      </c>
      <c r="I27" s="0" t="n">
        <v>2746314</v>
      </c>
    </row>
    <row r="28" customFormat="false" ht="12.8" hidden="false" customHeight="false" outlineLevel="0" collapsed="false">
      <c r="A28" s="0" t="n">
        <v>75</v>
      </c>
      <c r="B28" s="0" t="n">
        <v>663901.550015671</v>
      </c>
      <c r="C28" s="0" t="n">
        <v>3771651.33097162</v>
      </c>
      <c r="D28" s="0" t="n">
        <v>9487848.07502491</v>
      </c>
      <c r="E28" s="0" t="n">
        <v>555955.82017472</v>
      </c>
      <c r="F28" s="0" t="n">
        <v>0.336391722221455</v>
      </c>
      <c r="G28" s="0" t="n">
        <v>0</v>
      </c>
      <c r="H28" s="0" t="n">
        <v>858906</v>
      </c>
      <c r="I28" s="0" t="n">
        <v>2704371</v>
      </c>
    </row>
    <row r="29" customFormat="false" ht="12.8" hidden="false" customHeight="false" outlineLevel="0" collapsed="false">
      <c r="A29" s="0" t="n">
        <v>76</v>
      </c>
      <c r="B29" s="0" t="n">
        <v>753231.432158356</v>
      </c>
      <c r="C29" s="0" t="n">
        <v>4179513.23853299</v>
      </c>
      <c r="D29" s="0" t="n">
        <v>9476914.70045216</v>
      </c>
      <c r="E29" s="0" t="n">
        <v>672043.196283846</v>
      </c>
      <c r="F29" s="0" t="n">
        <v>0.343373202926593</v>
      </c>
      <c r="G29" s="0" t="n">
        <v>0</v>
      </c>
      <c r="H29" s="0" t="n">
        <v>909517</v>
      </c>
      <c r="I29" s="0" t="n">
        <v>2646823</v>
      </c>
    </row>
    <row r="30" customFormat="false" ht="12.8" hidden="false" customHeight="false" outlineLevel="0" collapsed="false">
      <c r="A30" s="0" t="n">
        <v>77</v>
      </c>
      <c r="B30" s="0" t="n">
        <v>677234.172555142</v>
      </c>
      <c r="C30" s="0" t="n">
        <v>3874221.73556006</v>
      </c>
      <c r="D30" s="0" t="n">
        <v>9237319.38123377</v>
      </c>
      <c r="E30" s="0" t="n">
        <v>735465.900173239</v>
      </c>
      <c r="F30" s="0" t="n">
        <v>0.334192209719067</v>
      </c>
      <c r="G30" s="0" t="n">
        <v>0</v>
      </c>
      <c r="H30" s="0" t="n">
        <v>835889</v>
      </c>
      <c r="I30" s="0" t="n">
        <v>2581326</v>
      </c>
    </row>
    <row r="31" customFormat="false" ht="12.8" hidden="false" customHeight="false" outlineLevel="0" collapsed="false">
      <c r="A31" s="0" t="n">
        <v>78</v>
      </c>
      <c r="B31" s="0" t="n">
        <v>764625.437643444</v>
      </c>
      <c r="C31" s="0" t="n">
        <v>4308844.94548291</v>
      </c>
      <c r="D31" s="0" t="n">
        <v>8902766.01561048</v>
      </c>
      <c r="E31" s="0" t="n">
        <v>672272.075364414</v>
      </c>
      <c r="F31" s="0" t="n">
        <v>0.342128025591588</v>
      </c>
      <c r="G31" s="0" t="n">
        <v>0</v>
      </c>
      <c r="H31" s="0" t="n">
        <v>858291</v>
      </c>
      <c r="I31" s="0" t="n">
        <v>2541724</v>
      </c>
    </row>
    <row r="32" customFormat="false" ht="12.8" hidden="false" customHeight="false" outlineLevel="0" collapsed="false">
      <c r="A32" s="0" t="n">
        <v>79</v>
      </c>
      <c r="B32" s="0" t="n">
        <v>690041.905331588</v>
      </c>
      <c r="C32" s="0" t="n">
        <v>4002729.10178016</v>
      </c>
      <c r="D32" s="0" t="n">
        <v>8917826.61981299</v>
      </c>
      <c r="E32" s="0" t="n">
        <v>610702.275388366</v>
      </c>
      <c r="F32" s="0" t="n">
        <v>0.334001790510295</v>
      </c>
      <c r="G32" s="0" t="n">
        <v>0</v>
      </c>
      <c r="H32" s="0" t="n">
        <v>786244</v>
      </c>
      <c r="I32" s="0" t="n">
        <v>2497578</v>
      </c>
    </row>
    <row r="33" customFormat="false" ht="12.8" hidden="false" customHeight="false" outlineLevel="0" collapsed="false">
      <c r="A33" s="0" t="n">
        <v>80</v>
      </c>
      <c r="B33" s="0" t="n">
        <v>754279.75081768</v>
      </c>
      <c r="C33" s="0" t="n">
        <v>4288120.13306111</v>
      </c>
      <c r="D33" s="0" t="n">
        <v>8612445.95583548</v>
      </c>
      <c r="E33" s="0" t="n">
        <v>657190.563410703</v>
      </c>
      <c r="F33" s="0" t="n">
        <v>0.342578204956312</v>
      </c>
      <c r="G33" s="0" t="n">
        <v>0</v>
      </c>
      <c r="H33" s="0" t="n">
        <v>820335</v>
      </c>
      <c r="I33" s="0" t="n">
        <v>2443900</v>
      </c>
    </row>
    <row r="34" customFormat="false" ht="12.8" hidden="false" customHeight="false" outlineLevel="0" collapsed="false">
      <c r="A34" s="0" t="n">
        <v>81</v>
      </c>
      <c r="B34" s="0" t="n">
        <v>701789.299382508</v>
      </c>
      <c r="C34" s="0" t="n">
        <v>4009272.88214984</v>
      </c>
      <c r="D34" s="0" t="n">
        <v>8211643.86506089</v>
      </c>
      <c r="E34" s="0" t="n">
        <v>753784.908905444</v>
      </c>
      <c r="F34" s="0" t="n">
        <v>0.343012574797327</v>
      </c>
      <c r="G34" s="0" t="n">
        <v>0</v>
      </c>
      <c r="H34" s="0" t="n">
        <v>769081</v>
      </c>
      <c r="I34" s="0" t="n">
        <v>2354220</v>
      </c>
    </row>
    <row r="35" customFormat="false" ht="12.8" hidden="false" customHeight="false" outlineLevel="0" collapsed="false">
      <c r="A35" s="0" t="n">
        <v>82</v>
      </c>
      <c r="B35" s="0" t="n">
        <v>748742.845465367</v>
      </c>
      <c r="C35" s="0" t="n">
        <v>4231478.78885349</v>
      </c>
      <c r="D35" s="0" t="n">
        <v>8162199.33941926</v>
      </c>
      <c r="E35" s="0" t="n">
        <v>639618.994358858</v>
      </c>
      <c r="F35" s="0" t="n">
        <v>0.344389173250955</v>
      </c>
      <c r="G35" s="0" t="n">
        <v>0</v>
      </c>
      <c r="H35" s="0" t="n">
        <v>755492</v>
      </c>
      <c r="I35" s="0" t="n">
        <v>2316811</v>
      </c>
    </row>
    <row r="36" customFormat="false" ht="12.8" hidden="false" customHeight="false" outlineLevel="0" collapsed="false">
      <c r="A36" s="0" t="n">
        <v>83</v>
      </c>
      <c r="B36" s="0" t="n">
        <v>702805.515231137</v>
      </c>
      <c r="C36" s="0" t="n">
        <v>3973808.27076429</v>
      </c>
      <c r="D36" s="0" t="n">
        <v>7910603.99327489</v>
      </c>
      <c r="E36" s="0" t="n">
        <v>570672.582872135</v>
      </c>
      <c r="F36" s="0" t="n">
        <v>0.347573742363374</v>
      </c>
      <c r="G36" s="0" t="n">
        <v>0</v>
      </c>
      <c r="H36" s="0" t="n">
        <v>742871</v>
      </c>
      <c r="I36" s="0" t="n">
        <v>2245586</v>
      </c>
    </row>
    <row r="37" customFormat="false" ht="12.8" hidden="false" customHeight="false" outlineLevel="0" collapsed="false">
      <c r="A37" s="0" t="n">
        <v>84</v>
      </c>
      <c r="B37" s="0" t="n">
        <v>769900.268219419</v>
      </c>
      <c r="C37" s="0" t="n">
        <v>4184979.05306743</v>
      </c>
      <c r="D37" s="0" t="n">
        <v>7792600.14873111</v>
      </c>
      <c r="E37" s="0" t="n">
        <v>634858.539418828</v>
      </c>
      <c r="F37" s="0" t="n">
        <v>0.359904510708409</v>
      </c>
      <c r="G37" s="0" t="n">
        <v>0</v>
      </c>
      <c r="H37" s="0" t="n">
        <v>794968</v>
      </c>
      <c r="I37" s="0" t="n">
        <v>2218068</v>
      </c>
    </row>
    <row r="38" customFormat="false" ht="12.8" hidden="false" customHeight="false" outlineLevel="0" collapsed="false">
      <c r="A38" s="0" t="n">
        <v>85</v>
      </c>
      <c r="B38" s="0" t="n">
        <v>710740.878642801</v>
      </c>
      <c r="C38" s="0" t="n">
        <v>3947845.52338813</v>
      </c>
      <c r="D38" s="0" t="n">
        <v>7616001.48308339</v>
      </c>
      <c r="E38" s="0" t="n">
        <v>740211.270625756</v>
      </c>
      <c r="F38" s="0" t="n">
        <v>0.352377799957746</v>
      </c>
      <c r="G38" s="0" t="n">
        <v>0</v>
      </c>
      <c r="H38" s="0" t="n">
        <v>734714</v>
      </c>
      <c r="I38" s="0" t="n">
        <v>2155541</v>
      </c>
    </row>
    <row r="39" customFormat="false" ht="12.8" hidden="false" customHeight="false" outlineLevel="0" collapsed="false">
      <c r="A39" s="0" t="n">
        <v>86</v>
      </c>
      <c r="B39" s="0" t="n">
        <v>735328.411633647</v>
      </c>
      <c r="C39" s="0" t="n">
        <v>4093437.29787762</v>
      </c>
      <c r="D39" s="0" t="n">
        <v>7459597.65840077</v>
      </c>
      <c r="E39" s="0" t="n">
        <v>603616.832167055</v>
      </c>
      <c r="F39" s="0" t="n">
        <v>0.348051374296898</v>
      </c>
      <c r="G39" s="0" t="n">
        <v>0</v>
      </c>
      <c r="H39" s="0" t="n">
        <v>700325</v>
      </c>
      <c r="I39" s="0" t="n">
        <v>2109144</v>
      </c>
    </row>
    <row r="40" customFormat="false" ht="12.8" hidden="false" customHeight="false" outlineLevel="0" collapsed="false">
      <c r="A40" s="0" t="n">
        <v>87</v>
      </c>
      <c r="B40" s="0" t="n">
        <v>697560.294974852</v>
      </c>
      <c r="C40" s="0" t="n">
        <v>3852017.8684778</v>
      </c>
      <c r="D40" s="0" t="n">
        <v>7361085.03367534</v>
      </c>
      <c r="E40" s="0" t="n">
        <v>542852.548735477</v>
      </c>
      <c r="F40" s="0" t="n">
        <v>0.348188757217753</v>
      </c>
      <c r="G40" s="0" t="n">
        <v>0</v>
      </c>
      <c r="H40" s="0" t="n">
        <v>695073</v>
      </c>
      <c r="I40" s="0" t="n">
        <v>2078404</v>
      </c>
    </row>
    <row r="41" customFormat="false" ht="12.8" hidden="false" customHeight="false" outlineLevel="0" collapsed="false">
      <c r="A41" s="0" t="n">
        <v>88</v>
      </c>
      <c r="B41" s="0" t="n">
        <v>734001.836487865</v>
      </c>
      <c r="C41" s="0" t="n">
        <v>3962807.96683222</v>
      </c>
      <c r="D41" s="0" t="n">
        <v>7155179.37638446</v>
      </c>
      <c r="E41" s="0" t="n">
        <v>575514.325468996</v>
      </c>
      <c r="F41" s="0" t="n">
        <v>0.354152505527419</v>
      </c>
      <c r="G41" s="0" t="n">
        <v>0</v>
      </c>
      <c r="H41" s="0" t="n">
        <v>678762</v>
      </c>
      <c r="I41" s="0" t="n">
        <v>2013902</v>
      </c>
    </row>
    <row r="42" customFormat="false" ht="12.8" hidden="false" customHeight="false" outlineLevel="0" collapsed="false">
      <c r="A42" s="0" t="n">
        <v>89</v>
      </c>
      <c r="B42" s="0" t="n">
        <v>693651.844767359</v>
      </c>
      <c r="C42" s="0" t="n">
        <v>3760172.51247704</v>
      </c>
      <c r="D42" s="0" t="n">
        <v>7159080.01200859</v>
      </c>
      <c r="E42" s="0" t="n">
        <v>697333.443549339</v>
      </c>
      <c r="F42" s="0" t="n">
        <v>0.353236420234695</v>
      </c>
      <c r="G42" s="0" t="n">
        <v>0</v>
      </c>
      <c r="H42" s="0" t="n">
        <v>667348</v>
      </c>
      <c r="I42" s="0" t="n">
        <v>1973480</v>
      </c>
    </row>
    <row r="43" customFormat="false" ht="12.8" hidden="false" customHeight="false" outlineLevel="0" collapsed="false">
      <c r="A43" s="0" t="n">
        <v>90</v>
      </c>
      <c r="B43" s="0" t="n">
        <v>729173.527865766</v>
      </c>
      <c r="C43" s="0" t="n">
        <v>3917113.62951554</v>
      </c>
      <c r="D43" s="0" t="n">
        <v>6851036.95387936</v>
      </c>
      <c r="E43" s="0" t="n">
        <v>577965.099948111</v>
      </c>
      <c r="F43" s="0" t="n">
        <v>0.358113197837133</v>
      </c>
      <c r="G43" s="0" t="n">
        <v>0</v>
      </c>
      <c r="H43" s="0" t="n">
        <v>684415</v>
      </c>
      <c r="I43" s="0" t="n">
        <v>1920551</v>
      </c>
    </row>
    <row r="44" customFormat="false" ht="12.8" hidden="false" customHeight="false" outlineLevel="0" collapsed="false">
      <c r="A44" s="0" t="n">
        <v>91</v>
      </c>
      <c r="B44" s="0" t="n">
        <v>682712.530192777</v>
      </c>
      <c r="C44" s="0" t="n">
        <v>3727664.93392032</v>
      </c>
      <c r="D44" s="0" t="n">
        <v>6747349.09382854</v>
      </c>
      <c r="E44" s="0" t="n">
        <v>546471.438300516</v>
      </c>
      <c r="F44" s="0" t="n">
        <v>0.354441993580114</v>
      </c>
      <c r="G44" s="0" t="n">
        <v>0</v>
      </c>
      <c r="H44" s="0" t="n">
        <v>655154</v>
      </c>
      <c r="I44" s="0" t="n">
        <v>1885249</v>
      </c>
    </row>
    <row r="45" customFormat="false" ht="12.8" hidden="false" customHeight="false" outlineLevel="0" collapsed="false">
      <c r="A45" s="0" t="n">
        <v>92</v>
      </c>
      <c r="B45" s="0" t="n">
        <v>711295.044309344</v>
      </c>
      <c r="C45" s="0" t="n">
        <v>3803579.32511363</v>
      </c>
      <c r="D45" s="0" t="n">
        <v>6776866.50728547</v>
      </c>
      <c r="E45" s="0" t="n">
        <v>561427.251873351</v>
      </c>
      <c r="F45" s="0" t="n">
        <v>0.356762458996515</v>
      </c>
      <c r="G45" s="0" t="n">
        <v>0</v>
      </c>
      <c r="H45" s="0" t="n">
        <v>640604</v>
      </c>
      <c r="I45" s="0" t="n">
        <v>1864818</v>
      </c>
    </row>
    <row r="46" customFormat="false" ht="12.8" hidden="false" customHeight="false" outlineLevel="0" collapsed="false">
      <c r="A46" s="0" t="n">
        <v>93</v>
      </c>
      <c r="B46" s="0" t="n">
        <v>689270.882371833</v>
      </c>
      <c r="C46" s="0" t="n">
        <v>3614786.44024009</v>
      </c>
      <c r="D46" s="0" t="n">
        <v>6558714.07570595</v>
      </c>
      <c r="E46" s="0" t="n">
        <v>638020.062212434</v>
      </c>
      <c r="F46" s="0" t="n">
        <v>0.365087229298923</v>
      </c>
      <c r="G46" s="0" t="n">
        <v>0</v>
      </c>
      <c r="H46" s="0" t="n">
        <v>668770</v>
      </c>
      <c r="I46" s="0" t="n">
        <v>1813077</v>
      </c>
    </row>
    <row r="47" customFormat="false" ht="12.8" hidden="false" customHeight="false" outlineLevel="0" collapsed="false">
      <c r="A47" s="0" t="n">
        <v>94</v>
      </c>
      <c r="B47" s="0" t="n">
        <v>707339.121201118</v>
      </c>
      <c r="C47" s="0" t="n">
        <v>3747702.41816455</v>
      </c>
      <c r="D47" s="0" t="n">
        <v>6536327.70658318</v>
      </c>
      <c r="E47" s="0" t="n">
        <v>524581.863394701</v>
      </c>
      <c r="F47" s="0" t="n">
        <v>0.36113205628476</v>
      </c>
      <c r="G47" s="0" t="n">
        <v>0</v>
      </c>
      <c r="H47" s="0" t="n">
        <v>654206</v>
      </c>
      <c r="I47" s="0" t="n">
        <v>1795195</v>
      </c>
    </row>
    <row r="48" customFormat="false" ht="12.8" hidden="false" customHeight="false" outlineLevel="0" collapsed="false">
      <c r="A48" s="0" t="n">
        <v>95</v>
      </c>
      <c r="B48" s="0" t="n">
        <v>682076.810195999</v>
      </c>
      <c r="C48" s="0" t="n">
        <v>3596639.3048351</v>
      </c>
      <c r="D48" s="0" t="n">
        <v>6329212.32951065</v>
      </c>
      <c r="E48" s="0" t="n">
        <v>487752.692729492</v>
      </c>
      <c r="F48" s="0" t="n">
        <v>0.362154075963282</v>
      </c>
      <c r="G48" s="0" t="n">
        <v>0</v>
      </c>
      <c r="H48" s="0" t="n">
        <v>658684</v>
      </c>
      <c r="I48" s="0" t="n">
        <v>1771840</v>
      </c>
    </row>
    <row r="49" customFormat="false" ht="12.8" hidden="false" customHeight="false" outlineLevel="0" collapsed="false">
      <c r="A49" s="0" t="n">
        <v>96</v>
      </c>
      <c r="B49" s="0" t="n">
        <v>712230.372931226</v>
      </c>
      <c r="C49" s="0" t="n">
        <v>3695629.09312429</v>
      </c>
      <c r="D49" s="0" t="n">
        <v>6159493.33942939</v>
      </c>
      <c r="E49" s="0" t="n">
        <v>505385.042408275</v>
      </c>
      <c r="F49" s="0" t="n">
        <v>0.368635838434496</v>
      </c>
      <c r="G49" s="0" t="n">
        <v>0</v>
      </c>
      <c r="H49" s="0" t="n">
        <v>673151</v>
      </c>
      <c r="I49" s="0" t="n">
        <v>1727204</v>
      </c>
    </row>
    <row r="50" customFormat="false" ht="12.8" hidden="false" customHeight="false" outlineLevel="0" collapsed="false">
      <c r="A50" s="0" t="n">
        <v>97</v>
      </c>
      <c r="B50" s="0" t="n">
        <v>682108.772247411</v>
      </c>
      <c r="C50" s="0" t="n">
        <v>3552637.30100692</v>
      </c>
      <c r="D50" s="0" t="n">
        <v>6033946.57351781</v>
      </c>
      <c r="E50" s="0" t="n">
        <v>593442.390506652</v>
      </c>
      <c r="F50" s="0" t="n">
        <v>0.368325178430043</v>
      </c>
      <c r="G50" s="0" t="n">
        <v>0</v>
      </c>
      <c r="H50" s="0" t="n">
        <v>655000</v>
      </c>
      <c r="I50" s="0" t="n">
        <v>1691743</v>
      </c>
    </row>
    <row r="51" customFormat="false" ht="12.8" hidden="false" customHeight="false" outlineLevel="0" collapsed="false">
      <c r="A51" s="0" t="n">
        <v>98</v>
      </c>
      <c r="B51" s="0" t="n">
        <v>677974.973138839</v>
      </c>
      <c r="C51" s="0" t="n">
        <v>3616946.33181941</v>
      </c>
      <c r="D51" s="0" t="n">
        <v>5860924.5154268</v>
      </c>
      <c r="E51" s="0" t="n">
        <v>461821.453056351</v>
      </c>
      <c r="F51" s="0" t="n">
        <v>0.361515890452664</v>
      </c>
      <c r="G51" s="0" t="n">
        <v>0</v>
      </c>
      <c r="H51" s="0" t="n">
        <v>623882</v>
      </c>
      <c r="I51" s="0" t="n">
        <v>1657826</v>
      </c>
    </row>
    <row r="52" customFormat="false" ht="12.8" hidden="false" customHeight="false" outlineLevel="0" collapsed="false">
      <c r="A52" s="0" t="n">
        <v>99</v>
      </c>
      <c r="B52" s="0" t="n">
        <v>665308.192150872</v>
      </c>
      <c r="C52" s="0" t="n">
        <v>3479898.99139044</v>
      </c>
      <c r="D52" s="0" t="n">
        <v>5855217.6015983</v>
      </c>
      <c r="E52" s="0" t="n">
        <v>427478.138137833</v>
      </c>
      <c r="F52" s="0" t="n">
        <v>0.367747959791666</v>
      </c>
      <c r="G52" s="0" t="n">
        <v>0</v>
      </c>
      <c r="H52" s="0" t="n">
        <v>653707</v>
      </c>
      <c r="I52" s="0" t="n">
        <v>1631722</v>
      </c>
    </row>
    <row r="53" customFormat="false" ht="12.8" hidden="false" customHeight="false" outlineLevel="0" collapsed="false">
      <c r="A53" s="0" t="n">
        <v>100</v>
      </c>
      <c r="B53" s="0" t="n">
        <v>679370.093316236</v>
      </c>
      <c r="C53" s="0" t="n">
        <v>3497906.95919345</v>
      </c>
      <c r="D53" s="0" t="n">
        <v>5734193.19238249</v>
      </c>
      <c r="E53" s="0" t="n">
        <v>437298.809348024</v>
      </c>
      <c r="F53" s="0" t="n">
        <v>0.371514112095728</v>
      </c>
      <c r="G53" s="0" t="n">
        <v>0</v>
      </c>
      <c r="H53" s="0" t="n">
        <v>660025</v>
      </c>
      <c r="I53" s="0" t="n">
        <v>1607539</v>
      </c>
    </row>
    <row r="54" customFormat="false" ht="12.8" hidden="false" customHeight="false" outlineLevel="0" collapsed="false">
      <c r="A54" s="0" t="n">
        <v>101</v>
      </c>
      <c r="B54" s="0" t="n">
        <v>669067.957950508</v>
      </c>
      <c r="C54" s="0" t="n">
        <v>3394330.62870027</v>
      </c>
      <c r="D54" s="0" t="n">
        <v>5414756.15456195</v>
      </c>
      <c r="E54" s="0" t="n">
        <v>512856.086464638</v>
      </c>
      <c r="F54" s="0" t="n">
        <v>0.377435772729171</v>
      </c>
      <c r="G54" s="0" t="n">
        <v>0</v>
      </c>
      <c r="H54" s="0" t="n">
        <v>655699</v>
      </c>
      <c r="I54" s="0" t="n">
        <v>1562867</v>
      </c>
    </row>
    <row r="55" customFormat="false" ht="12.8" hidden="false" customHeight="false" outlineLevel="0" collapsed="false">
      <c r="A55" s="0" t="n">
        <v>102</v>
      </c>
      <c r="B55" s="0" t="n">
        <v>687026.014415846</v>
      </c>
      <c r="C55" s="0" t="n">
        <v>3454277.00759209</v>
      </c>
      <c r="D55" s="0" t="n">
        <v>5313655.32392</v>
      </c>
      <c r="E55" s="0" t="n">
        <v>428948.481976806</v>
      </c>
      <c r="F55" s="0" t="n">
        <v>0.383107197513361</v>
      </c>
      <c r="G55" s="0" t="n">
        <v>0</v>
      </c>
      <c r="H55" s="0" t="n">
        <v>653727</v>
      </c>
      <c r="I55" s="0" t="n">
        <v>1539237</v>
      </c>
    </row>
    <row r="56" customFormat="false" ht="12.8" hidden="false" customHeight="false" outlineLevel="0" collapsed="false">
      <c r="A56" s="0" t="n">
        <v>103</v>
      </c>
      <c r="B56" s="0" t="n">
        <v>638561.320170614</v>
      </c>
      <c r="C56" s="0" t="n">
        <v>3365623.67246732</v>
      </c>
      <c r="D56" s="0" t="n">
        <v>5304407.83828076</v>
      </c>
      <c r="E56" s="0" t="n">
        <v>398005.209544401</v>
      </c>
      <c r="F56" s="0" t="n">
        <v>0.368160588395227</v>
      </c>
      <c r="G56" s="0" t="n">
        <v>0</v>
      </c>
      <c r="H56" s="0" t="n">
        <v>601764</v>
      </c>
      <c r="I56" s="0" t="n">
        <v>1511477</v>
      </c>
    </row>
    <row r="57" customFormat="false" ht="12.8" hidden="false" customHeight="false" outlineLevel="0" collapsed="false">
      <c r="A57" s="0" t="n">
        <v>104</v>
      </c>
      <c r="B57" s="0" t="n">
        <v>633313.317810487</v>
      </c>
      <c r="C57" s="0" t="n">
        <v>3392741.2915988</v>
      </c>
      <c r="D57" s="0" t="n">
        <v>5292491.81837466</v>
      </c>
      <c r="E57" s="0" t="n">
        <v>366684.759705418</v>
      </c>
      <c r="F57" s="0" t="n">
        <v>0.361258370761005</v>
      </c>
      <c r="G57" s="0" t="n">
        <v>0</v>
      </c>
      <c r="H57" s="0" t="n">
        <v>575959</v>
      </c>
      <c r="I57" s="0" t="n">
        <v>1498768</v>
      </c>
    </row>
    <row r="58" customFormat="false" ht="12.8" hidden="false" customHeight="false" outlineLevel="0" collapsed="false">
      <c r="A58" s="0" t="n">
        <v>105</v>
      </c>
      <c r="B58" s="0" t="n">
        <v>613002.718443722</v>
      </c>
      <c r="C58" s="0" t="n">
        <v>3309309.96610646</v>
      </c>
      <c r="D58" s="0" t="n">
        <v>5171041.18801697</v>
      </c>
      <c r="E58" s="0" t="n">
        <v>442159.701915114</v>
      </c>
      <c r="F58" s="0" t="n">
        <v>0.361401806699261</v>
      </c>
      <c r="G58" s="0" t="n">
        <v>0</v>
      </c>
      <c r="H58" s="0" t="n">
        <v>589133</v>
      </c>
      <c r="I58" s="0" t="n">
        <v>1469331</v>
      </c>
    </row>
    <row r="59" customFormat="false" ht="12.8" hidden="false" customHeight="false" outlineLevel="0" collapsed="false">
      <c r="A59" s="0" t="n">
        <v>106</v>
      </c>
      <c r="B59" s="0" t="n">
        <v>635716.003181001</v>
      </c>
      <c r="C59" s="0" t="n">
        <v>3342611.49149175</v>
      </c>
      <c r="D59" s="0" t="n">
        <v>5031363.89755739</v>
      </c>
      <c r="E59" s="0" t="n">
        <v>318254.688493648</v>
      </c>
      <c r="F59" s="0" t="n">
        <v>0.373386043424264</v>
      </c>
      <c r="G59" s="0" t="n">
        <v>0</v>
      </c>
      <c r="H59" s="0" t="n">
        <v>614457</v>
      </c>
      <c r="I59" s="0" t="n">
        <v>1448396</v>
      </c>
    </row>
    <row r="60" customFormat="false" ht="12.8" hidden="false" customHeight="false" outlineLevel="0" collapsed="false">
      <c r="A60" s="0" t="n">
        <v>107</v>
      </c>
      <c r="B60" s="0" t="n">
        <v>618515.034311217</v>
      </c>
      <c r="C60" s="0" t="n">
        <v>3285703.53952757</v>
      </c>
      <c r="D60" s="0" t="n">
        <v>4870084.65378835</v>
      </c>
      <c r="E60" s="0" t="n">
        <v>300461.41910223</v>
      </c>
      <c r="F60" s="0" t="n">
        <v>0.37415744713287</v>
      </c>
      <c r="G60" s="0" t="n">
        <v>0</v>
      </c>
      <c r="H60" s="0" t="n">
        <v>617389</v>
      </c>
      <c r="I60" s="0" t="n">
        <v>1417998</v>
      </c>
    </row>
    <row r="61" customFormat="false" ht="12.8" hidden="false" customHeight="false" outlineLevel="0" collapsed="false">
      <c r="A61" s="0" t="n">
        <v>108</v>
      </c>
      <c r="B61" s="0" t="n">
        <v>615269.238269477</v>
      </c>
      <c r="C61" s="0" t="n">
        <v>3266265.76044532</v>
      </c>
      <c r="D61" s="0" t="n">
        <v>4819003.09822193</v>
      </c>
      <c r="E61" s="0" t="n">
        <v>317421.675859247</v>
      </c>
      <c r="F61" s="0" t="n">
        <v>0.372949716177109</v>
      </c>
      <c r="G61" s="0" t="n">
        <v>0</v>
      </c>
      <c r="H61" s="0" t="n">
        <v>607844</v>
      </c>
      <c r="I61" s="0" t="n">
        <v>1393990</v>
      </c>
    </row>
    <row r="62" customFormat="false" ht="12.8" hidden="false" customHeight="false" outlineLevel="0" collapsed="false">
      <c r="A62" s="0" t="n">
        <v>109</v>
      </c>
      <c r="B62" s="0" t="n">
        <v>594196.216206054</v>
      </c>
      <c r="C62" s="0" t="n">
        <v>3189504.29814258</v>
      </c>
      <c r="D62" s="0" t="n">
        <v>4746676.10552555</v>
      </c>
      <c r="E62" s="0" t="n">
        <v>369173.245865432</v>
      </c>
      <c r="F62" s="0" t="n">
        <v>0.370747390232203</v>
      </c>
      <c r="G62" s="0" t="n">
        <v>0</v>
      </c>
      <c r="H62" s="0" t="n">
        <v>591141</v>
      </c>
      <c r="I62" s="0" t="n">
        <v>1383701</v>
      </c>
    </row>
    <row r="63" customFormat="false" ht="12.8" hidden="false" customHeight="false" outlineLevel="0" collapsed="false">
      <c r="A63" s="0" t="n">
        <v>110</v>
      </c>
      <c r="B63" s="0" t="n">
        <v>590221.254322493</v>
      </c>
      <c r="C63" s="0" t="n">
        <v>3181683.87395663</v>
      </c>
      <c r="D63" s="0" t="n">
        <v>4748030.42512739</v>
      </c>
      <c r="E63" s="0" t="n">
        <v>275922.323496093</v>
      </c>
      <c r="F63" s="0" t="n">
        <v>0.369283423439278</v>
      </c>
      <c r="G63" s="0" t="n">
        <v>0</v>
      </c>
      <c r="H63" s="0" t="n">
        <v>559083</v>
      </c>
      <c r="I63" s="0" t="n">
        <v>1362345</v>
      </c>
    </row>
    <row r="64" customFormat="false" ht="12.8" hidden="false" customHeight="false" outlineLevel="0" collapsed="false">
      <c r="A64" s="0" t="n">
        <v>111</v>
      </c>
      <c r="B64" s="0" t="n">
        <v>589730.857068439</v>
      </c>
      <c r="C64" s="0" t="n">
        <v>3100663.61521594</v>
      </c>
      <c r="D64" s="0" t="n">
        <v>4654668.96784222</v>
      </c>
      <c r="E64" s="0" t="n">
        <v>281026.604316743</v>
      </c>
      <c r="F64" s="0" t="n">
        <v>0.380314237278504</v>
      </c>
      <c r="G64" s="0" t="n">
        <v>0</v>
      </c>
      <c r="H64" s="0" t="n">
        <v>587252</v>
      </c>
      <c r="I64" s="0" t="n">
        <v>1351246</v>
      </c>
    </row>
    <row r="65" customFormat="false" ht="12.8" hidden="false" customHeight="false" outlineLevel="0" collapsed="false">
      <c r="A65" s="0" t="n">
        <v>112</v>
      </c>
      <c r="B65" s="0" t="n">
        <v>561742.053977067</v>
      </c>
      <c r="C65" s="0" t="n">
        <v>3118777.72316386</v>
      </c>
      <c r="D65" s="0" t="n">
        <v>4644754.98294517</v>
      </c>
      <c r="E65" s="0" t="n">
        <v>268380.423813643</v>
      </c>
      <c r="F65" s="0" t="n">
        <v>0.36379049776276</v>
      </c>
      <c r="G65" s="0" t="n">
        <v>0</v>
      </c>
      <c r="H65" s="0" t="n">
        <v>539491</v>
      </c>
      <c r="I65" s="0" t="n">
        <v>1321201</v>
      </c>
    </row>
    <row r="66" customFormat="false" ht="12.8" hidden="false" customHeight="false" outlineLevel="0" collapsed="false">
      <c r="A66" s="0" t="n">
        <v>113</v>
      </c>
      <c r="B66" s="0" t="n">
        <v>550628.868416623</v>
      </c>
      <c r="C66" s="0" t="n">
        <v>3035851.90248155</v>
      </c>
      <c r="D66" s="0" t="n">
        <v>4562434.94785374</v>
      </c>
      <c r="E66" s="0" t="n">
        <v>333587.825484446</v>
      </c>
      <c r="F66" s="0" t="n">
        <v>0.367502571345874</v>
      </c>
      <c r="G66" s="0" t="n">
        <v>0</v>
      </c>
      <c r="H66" s="0" t="n">
        <v>558213</v>
      </c>
      <c r="I66" s="0" t="n">
        <v>1318692</v>
      </c>
    </row>
    <row r="67" customFormat="false" ht="12.8" hidden="false" customHeight="false" outlineLevel="0" collapsed="false">
      <c r="A67" s="0" t="n">
        <v>114</v>
      </c>
      <c r="B67" s="0" t="n">
        <v>552640.478471722</v>
      </c>
      <c r="C67" s="0" t="n">
        <v>3053927.1512964</v>
      </c>
      <c r="D67" s="0" t="n">
        <v>4318427.51716553</v>
      </c>
      <c r="E67" s="0" t="n">
        <v>225917.827764116</v>
      </c>
      <c r="F67" s="0" t="n">
        <v>0.370847468611774</v>
      </c>
      <c r="G67" s="0" t="n">
        <v>0</v>
      </c>
      <c r="H67" s="0" t="n">
        <v>586525</v>
      </c>
      <c r="I67" s="0" t="n">
        <v>1301948</v>
      </c>
    </row>
    <row r="68" customFormat="false" ht="12.8" hidden="false" customHeight="false" outlineLevel="0" collapsed="false">
      <c r="A68" s="0" t="n">
        <v>115</v>
      </c>
      <c r="B68" s="0" t="n">
        <v>523545.326971565</v>
      </c>
      <c r="C68" s="0" t="n">
        <v>2922787.46145432</v>
      </c>
      <c r="D68" s="0" t="n">
        <v>4353452.71017306</v>
      </c>
      <c r="E68" s="0" t="n">
        <v>207863.157276031</v>
      </c>
      <c r="F68" s="0" t="n">
        <v>0.364880764121703</v>
      </c>
      <c r="G68" s="0" t="n">
        <v>0</v>
      </c>
      <c r="H68" s="0" t="n">
        <v>545000</v>
      </c>
      <c r="I68" s="0" t="n">
        <v>1268913</v>
      </c>
    </row>
    <row r="69" customFormat="false" ht="12.8" hidden="false" customHeight="false" outlineLevel="0" collapsed="false">
      <c r="A69" s="0" t="n">
        <v>116</v>
      </c>
      <c r="B69" s="0" t="n">
        <v>525709.499902154</v>
      </c>
      <c r="C69" s="0" t="n">
        <v>2910284.45189549</v>
      </c>
      <c r="D69" s="0" t="n">
        <v>4158001.70428158</v>
      </c>
      <c r="E69" s="0" t="n">
        <v>168262.414873767</v>
      </c>
      <c r="F69" s="0" t="n">
        <v>0.370317151190826</v>
      </c>
      <c r="G69" s="0" t="n">
        <v>0</v>
      </c>
      <c r="H69" s="0" t="n">
        <v>569778</v>
      </c>
      <c r="I69" s="0" t="n">
        <v>1259426</v>
      </c>
    </row>
    <row r="70" customFormat="false" ht="12.8" hidden="false" customHeight="false" outlineLevel="0" collapsed="false">
      <c r="A70" s="0" t="n">
        <v>117</v>
      </c>
      <c r="B70" s="0" t="n">
        <v>493806.994467004</v>
      </c>
      <c r="C70" s="0" t="n">
        <v>2792784.33617948</v>
      </c>
      <c r="D70" s="0" t="n">
        <v>4126158.76326319</v>
      </c>
      <c r="E70" s="0" t="n">
        <v>198346.593398739</v>
      </c>
      <c r="F70" s="0" t="n">
        <v>0.36012629157132</v>
      </c>
      <c r="G70" s="0" t="n">
        <v>0</v>
      </c>
      <c r="H70" s="0" t="n">
        <v>555162</v>
      </c>
      <c r="I70" s="0" t="n">
        <v>1241757</v>
      </c>
    </row>
    <row r="71" customFormat="false" ht="12.8" hidden="false" customHeight="false" outlineLevel="0" collapsed="false">
      <c r="A71" s="0" t="n">
        <v>118</v>
      </c>
      <c r="B71" s="0" t="n">
        <v>496243.678385496</v>
      </c>
      <c r="C71" s="0" t="n">
        <v>2806567.89424559</v>
      </c>
      <c r="D71" s="0" t="n">
        <v>4037192.96823407</v>
      </c>
      <c r="E71" s="0" t="n">
        <v>167641.601720461</v>
      </c>
      <c r="F71" s="0" t="n">
        <v>0.362720849540868</v>
      </c>
      <c r="G71" s="0" t="n">
        <v>0</v>
      </c>
      <c r="H71" s="0" t="n">
        <v>566782</v>
      </c>
      <c r="I71" s="0" t="n">
        <v>1229446</v>
      </c>
    </row>
    <row r="72" customFormat="false" ht="12.8" hidden="false" customHeight="false" outlineLevel="0" collapsed="false">
      <c r="A72" s="0" t="n">
        <v>119</v>
      </c>
      <c r="B72" s="0" t="n">
        <v>475239.094043817</v>
      </c>
      <c r="C72" s="0" t="n">
        <v>2721532.51156335</v>
      </c>
      <c r="D72" s="0" t="n">
        <v>4018667.77596707</v>
      </c>
      <c r="E72" s="0" t="n">
        <v>149176.567970532</v>
      </c>
      <c r="F72" s="0" t="n">
        <v>0.35859526053208</v>
      </c>
      <c r="G72" s="0" t="n">
        <v>0</v>
      </c>
      <c r="H72" s="0" t="n">
        <v>575468</v>
      </c>
      <c r="I72" s="0" t="n">
        <v>1215759</v>
      </c>
    </row>
    <row r="73" customFormat="false" ht="12.8" hidden="false" customHeight="false" outlineLevel="0" collapsed="false">
      <c r="A73" s="0" t="n">
        <v>120</v>
      </c>
      <c r="B73" s="0" t="n">
        <v>466636.920025639</v>
      </c>
      <c r="C73" s="0" t="n">
        <v>2694146.14188361</v>
      </c>
      <c r="D73" s="0" t="n">
        <v>3828237.80592917</v>
      </c>
      <c r="E73" s="0" t="n">
        <v>133072.617274299</v>
      </c>
      <c r="F73" s="0" t="n">
        <v>0.356871541508911</v>
      </c>
      <c r="G73" s="0" t="n">
        <v>0</v>
      </c>
      <c r="H73" s="0" t="n">
        <v>562154</v>
      </c>
      <c r="I73" s="0" t="n">
        <v>1179501</v>
      </c>
    </row>
    <row r="74" customFormat="false" ht="12.8" hidden="false" customHeight="false" outlineLevel="0" collapsed="false">
      <c r="A74" s="0" t="n">
        <v>121</v>
      </c>
      <c r="B74" s="0" t="n">
        <v>468915.147284265</v>
      </c>
      <c r="C74" s="0" t="n">
        <v>2627281.00399056</v>
      </c>
      <c r="D74" s="0" t="n">
        <v>3657455.25218054</v>
      </c>
      <c r="E74" s="0" t="n">
        <v>160018.945124582</v>
      </c>
      <c r="F74" s="0" t="n">
        <v>0.36957622916769</v>
      </c>
      <c r="G74" s="0" t="n">
        <v>0</v>
      </c>
      <c r="H74" s="0" t="n">
        <v>584496</v>
      </c>
      <c r="I74" s="0" t="n">
        <v>1150664</v>
      </c>
    </row>
    <row r="75" customFormat="false" ht="12.8" hidden="false" customHeight="false" outlineLevel="0" collapsed="false">
      <c r="A75" s="0" t="n">
        <v>122</v>
      </c>
      <c r="B75" s="0" t="n">
        <v>452646.023305518</v>
      </c>
      <c r="C75" s="0" t="n">
        <v>2586066.68075087</v>
      </c>
      <c r="D75" s="0" t="n">
        <v>3585013.26934037</v>
      </c>
      <c r="E75" s="0" t="n">
        <v>117520.525565625</v>
      </c>
      <c r="F75" s="0" t="n">
        <v>0.360172150174254</v>
      </c>
      <c r="G75" s="0" t="n">
        <v>0</v>
      </c>
      <c r="H75" s="0" t="n">
        <v>552102</v>
      </c>
      <c r="I75" s="0" t="n">
        <v>1127860</v>
      </c>
    </row>
    <row r="76" customFormat="false" ht="12.8" hidden="false" customHeight="false" outlineLevel="0" collapsed="false">
      <c r="A76" s="0" t="n">
        <v>123</v>
      </c>
      <c r="B76" s="0" t="n">
        <v>427445.105155562</v>
      </c>
      <c r="C76" s="0" t="n">
        <v>2533421.40032454</v>
      </c>
      <c r="D76" s="0" t="n">
        <v>3678497.28060103</v>
      </c>
      <c r="E76" s="0" t="n">
        <v>97710.3646361624</v>
      </c>
      <c r="F76" s="0" t="n">
        <v>0.350392738956299</v>
      </c>
      <c r="G76" s="0" t="n">
        <v>0</v>
      </c>
      <c r="H76" s="0" t="n">
        <v>520980</v>
      </c>
      <c r="I76" s="0" t="n">
        <v>1095921</v>
      </c>
    </row>
    <row r="77" customFormat="false" ht="12.8" hidden="false" customHeight="false" outlineLevel="0" collapsed="false">
      <c r="A77" s="0" t="n">
        <v>124</v>
      </c>
      <c r="B77" s="0" t="n">
        <v>421781.557823636</v>
      </c>
      <c r="C77" s="0" t="n">
        <v>2537538.11625391</v>
      </c>
      <c r="D77" s="0" t="n">
        <v>3673599.55913933</v>
      </c>
      <c r="E77" s="0" t="n">
        <v>98388.2563259132</v>
      </c>
      <c r="F77" s="0" t="n">
        <v>0.349474590918965</v>
      </c>
      <c r="G77" s="0" t="n">
        <v>0</v>
      </c>
      <c r="H77" s="0" t="n">
        <v>496000</v>
      </c>
      <c r="I77" s="0" t="n">
        <v>1066990</v>
      </c>
    </row>
    <row r="78" customFormat="false" ht="12.8" hidden="false" customHeight="false" outlineLevel="0" collapsed="false">
      <c r="A78" s="0" t="n">
        <v>125</v>
      </c>
      <c r="B78" s="0" t="n">
        <v>384575.950892717</v>
      </c>
      <c r="C78" s="0" t="n">
        <v>2457897.98573283</v>
      </c>
      <c r="D78" s="0" t="n">
        <v>3684178.78194244</v>
      </c>
      <c r="E78" s="0" t="n">
        <v>133785.30496889</v>
      </c>
      <c r="F78" s="0" t="n">
        <v>0.332199633772812</v>
      </c>
      <c r="G78" s="0" t="n">
        <v>0</v>
      </c>
      <c r="H78" s="0" t="n">
        <v>443110</v>
      </c>
      <c r="I78" s="0" t="n">
        <v>1038484</v>
      </c>
    </row>
    <row r="79" customFormat="false" ht="12.8" hidden="false" customHeight="false" outlineLevel="0" collapsed="false">
      <c r="A79" s="0" t="n">
        <v>126</v>
      </c>
      <c r="B79" s="0" t="n">
        <v>389307.239591171</v>
      </c>
      <c r="C79" s="0" t="n">
        <v>2452457.76523034</v>
      </c>
      <c r="D79" s="0" t="n">
        <v>3602201.37172383</v>
      </c>
      <c r="E79" s="0" t="n">
        <v>90403.9321461151</v>
      </c>
      <c r="F79" s="0" t="n">
        <v>0.335986109818013</v>
      </c>
      <c r="G79" s="0" t="n">
        <v>0</v>
      </c>
      <c r="H79" s="0" t="n">
        <v>436952</v>
      </c>
      <c r="I79" s="0" t="n">
        <v>1014775</v>
      </c>
    </row>
    <row r="80" customFormat="false" ht="12.8" hidden="false" customHeight="false" outlineLevel="0" collapsed="false">
      <c r="A80" s="0" t="n">
        <v>127</v>
      </c>
      <c r="B80" s="0" t="n">
        <v>381168.507658618</v>
      </c>
      <c r="C80" s="0" t="n">
        <v>2396676.15090391</v>
      </c>
      <c r="D80" s="0" t="n">
        <v>3492208.68722358</v>
      </c>
      <c r="E80" s="0" t="n">
        <v>80282.1630805089</v>
      </c>
      <c r="F80" s="0" t="n">
        <v>0.339265090222083</v>
      </c>
      <c r="G80" s="0" t="n">
        <v>0</v>
      </c>
      <c r="H80" s="0" t="n">
        <v>435921</v>
      </c>
      <c r="I80" s="0" t="n">
        <v>998596</v>
      </c>
    </row>
    <row r="81" customFormat="false" ht="12.8" hidden="false" customHeight="false" outlineLevel="0" collapsed="false">
      <c r="A81" s="0" t="n">
        <v>128</v>
      </c>
      <c r="B81" s="0" t="n">
        <v>367742.362675054</v>
      </c>
      <c r="C81" s="0" t="n">
        <v>2377143.26708264</v>
      </c>
      <c r="D81" s="0" t="n">
        <v>3411865.84888794</v>
      </c>
      <c r="E81" s="0" t="n">
        <v>70546.2818122905</v>
      </c>
      <c r="F81" s="0" t="n">
        <v>0.33282743131627</v>
      </c>
      <c r="G81" s="0" t="n">
        <v>0</v>
      </c>
      <c r="H81" s="0" t="n">
        <v>419639</v>
      </c>
      <c r="I81" s="0" t="n">
        <v>965245</v>
      </c>
    </row>
    <row r="82" customFormat="false" ht="12.8" hidden="false" customHeight="false" outlineLevel="0" collapsed="false">
      <c r="A82" s="0" t="n">
        <v>129</v>
      </c>
      <c r="B82" s="0" t="n">
        <v>337204.277883362</v>
      </c>
      <c r="C82" s="0" t="n">
        <v>2346000.83387084</v>
      </c>
      <c r="D82" s="0" t="n">
        <v>3318198.63815784</v>
      </c>
      <c r="E82" s="0" t="n">
        <v>90516.2946878273</v>
      </c>
      <c r="F82" s="0" t="n">
        <v>0.314915288965967</v>
      </c>
      <c r="G82" s="0" t="n">
        <v>0</v>
      </c>
      <c r="H82" s="0" t="n">
        <v>380415</v>
      </c>
      <c r="I82" s="0" t="n">
        <v>939507</v>
      </c>
    </row>
    <row r="83" customFormat="false" ht="12.8" hidden="false" customHeight="false" outlineLevel="0" collapsed="false">
      <c r="A83" s="0" t="n">
        <v>130</v>
      </c>
      <c r="B83" s="0" t="n">
        <v>324019.094122207</v>
      </c>
      <c r="C83" s="0" t="n">
        <v>2328235.32725689</v>
      </c>
      <c r="D83" s="0" t="n">
        <v>3252719.52322226</v>
      </c>
      <c r="E83" s="0" t="n">
        <v>76697.1142179371</v>
      </c>
      <c r="F83" s="0" t="n">
        <v>0.306682266305754</v>
      </c>
      <c r="G83" s="0" t="n">
        <v>0</v>
      </c>
      <c r="H83" s="0" t="n">
        <v>348030</v>
      </c>
      <c r="I83" s="0" t="n">
        <v>916183</v>
      </c>
    </row>
    <row r="84" customFormat="false" ht="12.8" hidden="false" customHeight="false" outlineLevel="0" collapsed="false">
      <c r="A84" s="0" t="n">
        <v>131</v>
      </c>
      <c r="B84" s="0" t="n">
        <v>321959.307609038</v>
      </c>
      <c r="C84" s="0" t="n">
        <v>2271602.46083827</v>
      </c>
      <c r="D84" s="0" t="n">
        <v>3103832.84707262</v>
      </c>
      <c r="E84" s="0" t="n">
        <v>64727.0422700105</v>
      </c>
      <c r="F84" s="0" t="n">
        <v>0.314471632977966</v>
      </c>
      <c r="G84" s="0" t="n">
        <v>0</v>
      </c>
      <c r="H84" s="0" t="n">
        <v>351951</v>
      </c>
      <c r="I84" s="0" t="n">
        <v>892220</v>
      </c>
    </row>
    <row r="85" customFormat="false" ht="12.8" hidden="false" customHeight="false" outlineLevel="0" collapsed="false">
      <c r="A85" s="0" t="n">
        <v>132</v>
      </c>
      <c r="B85" s="0" t="n">
        <v>305127.865231022</v>
      </c>
      <c r="C85" s="0" t="n">
        <v>2231512.42199176</v>
      </c>
      <c r="D85" s="0" t="n">
        <v>3117720.39319217</v>
      </c>
      <c r="E85" s="0" t="n">
        <v>53008.4571148999</v>
      </c>
      <c r="F85" s="0" t="n">
        <v>0.301549563313103</v>
      </c>
      <c r="G85" s="0" t="n">
        <v>0</v>
      </c>
      <c r="H85" s="0" t="n">
        <v>315777</v>
      </c>
      <c r="I85" s="0" t="n">
        <v>864184</v>
      </c>
    </row>
    <row r="86" customFormat="false" ht="12.8" hidden="false" customHeight="false" outlineLevel="0" collapsed="false">
      <c r="A86" s="0" t="n">
        <v>133</v>
      </c>
      <c r="B86" s="0" t="n">
        <v>295043.098189165</v>
      </c>
      <c r="C86" s="0" t="n">
        <v>2167875.74298908</v>
      </c>
      <c r="D86" s="0" t="n">
        <v>3086977.88321074</v>
      </c>
      <c r="E86" s="0" t="n">
        <v>67908.160884825</v>
      </c>
      <c r="F86" s="0" t="n">
        <v>0.302106231551404</v>
      </c>
      <c r="G86" s="0" t="n">
        <v>0</v>
      </c>
      <c r="H86" s="0" t="n">
        <v>316801</v>
      </c>
      <c r="I86" s="0" t="n">
        <v>838969</v>
      </c>
    </row>
    <row r="87" customFormat="false" ht="12.8" hidden="false" customHeight="false" outlineLevel="0" collapsed="false">
      <c r="A87" s="0" t="n">
        <v>134</v>
      </c>
      <c r="B87" s="0" t="n">
        <v>295574.877356276</v>
      </c>
      <c r="C87" s="0" t="n">
        <v>2162643.30353562</v>
      </c>
      <c r="D87" s="0" t="n">
        <v>2870986.67779868</v>
      </c>
      <c r="E87" s="0" t="n">
        <v>53861.1210934737</v>
      </c>
      <c r="F87" s="0" t="n">
        <v>0.305070048665389</v>
      </c>
      <c r="G87" s="0" t="n">
        <v>0</v>
      </c>
      <c r="H87" s="0" t="n">
        <v>316369</v>
      </c>
      <c r="I87" s="0" t="n">
        <v>805983</v>
      </c>
    </row>
    <row r="88" customFormat="false" ht="12.8" hidden="false" customHeight="false" outlineLevel="0" collapsed="false">
      <c r="A88" s="0" t="n">
        <v>135</v>
      </c>
      <c r="B88" s="0" t="n">
        <v>299519.806329506</v>
      </c>
      <c r="C88" s="0" t="n">
        <v>2086097.75914782</v>
      </c>
      <c r="D88" s="0" t="n">
        <v>2805680.33053545</v>
      </c>
      <c r="E88" s="0" t="n">
        <v>50597.9277667488</v>
      </c>
      <c r="F88" s="0" t="n">
        <v>0.321050386977024</v>
      </c>
      <c r="G88" s="0" t="n">
        <v>0</v>
      </c>
      <c r="H88" s="0" t="n">
        <v>331095</v>
      </c>
      <c r="I88" s="0" t="n">
        <v>780079</v>
      </c>
    </row>
    <row r="89" customFormat="false" ht="12.8" hidden="false" customHeight="false" outlineLevel="0" collapsed="false">
      <c r="A89" s="0" t="n">
        <v>136</v>
      </c>
      <c r="B89" s="0" t="n">
        <v>291565.660603058</v>
      </c>
      <c r="C89" s="0" t="n">
        <v>2026436.61811162</v>
      </c>
      <c r="D89" s="0" t="n">
        <v>2764330.16929292</v>
      </c>
      <c r="E89" s="0" t="n">
        <v>49976.5708192071</v>
      </c>
      <c r="F89" s="0" t="n">
        <v>0.318778285631461</v>
      </c>
      <c r="G89" s="0" t="n">
        <v>0</v>
      </c>
      <c r="H89" s="0" t="n">
        <v>336725</v>
      </c>
      <c r="I89" s="0" t="n">
        <v>752953</v>
      </c>
    </row>
    <row r="90" customFormat="false" ht="12.8" hidden="false" customHeight="false" outlineLevel="0" collapsed="false">
      <c r="A90" s="0" t="n">
        <v>137</v>
      </c>
      <c r="B90" s="0" t="n">
        <v>271583.463022611</v>
      </c>
      <c r="C90" s="0" t="n">
        <v>1939317.44845462</v>
      </c>
      <c r="D90" s="0" t="n">
        <v>2646220.3632628</v>
      </c>
      <c r="E90" s="0" t="n">
        <v>64092.5614909654</v>
      </c>
      <c r="F90" s="0" t="n">
        <v>0.30908529420433</v>
      </c>
      <c r="G90" s="0" t="n">
        <v>0</v>
      </c>
      <c r="H90" s="0" t="n">
        <v>299004</v>
      </c>
      <c r="I90" s="0" t="n">
        <v>728934</v>
      </c>
    </row>
    <row r="91" customFormat="false" ht="12.8" hidden="false" customHeight="false" outlineLevel="0" collapsed="false">
      <c r="A91" s="0" t="n">
        <v>138</v>
      </c>
      <c r="B91" s="0" t="n">
        <v>274342.647761988</v>
      </c>
      <c r="C91" s="0" t="n">
        <v>1924560.70487659</v>
      </c>
      <c r="D91" s="0" t="n">
        <v>2532458.26168824</v>
      </c>
      <c r="E91" s="0" t="n">
        <v>43252.904489</v>
      </c>
      <c r="F91" s="0" t="n">
        <v>0.316536547943475</v>
      </c>
      <c r="G91" s="0" t="n">
        <v>0</v>
      </c>
      <c r="H91" s="0" t="n">
        <v>299076</v>
      </c>
      <c r="I91" s="0" t="n">
        <v>707034</v>
      </c>
    </row>
    <row r="92" customFormat="false" ht="12.8" hidden="false" customHeight="false" outlineLevel="0" collapsed="false">
      <c r="A92" s="0" t="n">
        <v>139</v>
      </c>
      <c r="B92" s="0" t="n">
        <v>266137.68288669</v>
      </c>
      <c r="C92" s="0" t="n">
        <v>1899528.55060285</v>
      </c>
      <c r="D92" s="0" t="n">
        <v>2408821.45932253</v>
      </c>
      <c r="E92" s="0" t="n">
        <v>41112.1587274932</v>
      </c>
      <c r="F92" s="0" t="n">
        <v>0.316666331934151</v>
      </c>
      <c r="G92" s="0" t="n">
        <v>0</v>
      </c>
      <c r="H92" s="0" t="n">
        <v>278826</v>
      </c>
      <c r="I92" s="0" t="n">
        <v>693503</v>
      </c>
    </row>
    <row r="93" customFormat="false" ht="12.8" hidden="false" customHeight="false" outlineLevel="0" collapsed="false">
      <c r="A93" s="0" t="n">
        <v>140</v>
      </c>
      <c r="B93" s="0" t="n">
        <v>254335.052038038</v>
      </c>
      <c r="C93" s="0" t="n">
        <v>1904440.20400625</v>
      </c>
      <c r="D93" s="0" t="n">
        <v>2385493.5779384</v>
      </c>
      <c r="E93" s="0" t="n">
        <v>42376.5915678321</v>
      </c>
      <c r="F93" s="0" t="n">
        <v>0.305570784996001</v>
      </c>
      <c r="G93" s="0" t="n">
        <v>0</v>
      </c>
      <c r="H93" s="0" t="n">
        <v>273705</v>
      </c>
      <c r="I93" s="0" t="n">
        <v>668886</v>
      </c>
    </row>
    <row r="94" customFormat="false" ht="12.8" hidden="false" customHeight="false" outlineLevel="0" collapsed="false">
      <c r="A94" s="0" t="n">
        <v>141</v>
      </c>
      <c r="B94" s="0" t="n">
        <v>238252.090424768</v>
      </c>
      <c r="C94" s="0" t="n">
        <v>1863510.15307512</v>
      </c>
      <c r="D94" s="0" t="n">
        <v>2383487.20577995</v>
      </c>
      <c r="E94" s="0" t="n">
        <v>50124.2463025577</v>
      </c>
      <c r="F94" s="0" t="n">
        <v>0.297769553209684</v>
      </c>
      <c r="G94" s="0" t="n">
        <v>0</v>
      </c>
      <c r="H94" s="0" t="n">
        <v>246713</v>
      </c>
      <c r="I94" s="0" t="n">
        <v>648223</v>
      </c>
    </row>
    <row r="95" customFormat="false" ht="12.8" hidden="false" customHeight="false" outlineLevel="0" collapsed="false">
      <c r="A95" s="0" t="n">
        <v>142</v>
      </c>
      <c r="B95" s="0" t="n">
        <v>239082.018136588</v>
      </c>
      <c r="C95" s="0" t="n">
        <v>1835000.43952562</v>
      </c>
      <c r="D95" s="0" t="n">
        <v>2322600.8599784</v>
      </c>
      <c r="E95" s="0" t="n">
        <v>37559.5090839235</v>
      </c>
      <c r="F95" s="0" t="n">
        <v>0.304457056572336</v>
      </c>
      <c r="G95" s="0" t="n">
        <v>0</v>
      </c>
      <c r="H95" s="0" t="n">
        <v>240365</v>
      </c>
      <c r="I95" s="0" t="n">
        <v>623735</v>
      </c>
    </row>
    <row r="96" customFormat="false" ht="12.8" hidden="false" customHeight="false" outlineLevel="0" collapsed="false">
      <c r="A96" s="0" t="n">
        <v>143</v>
      </c>
      <c r="B96" s="0" t="n">
        <v>238589.369419205</v>
      </c>
      <c r="C96" s="0" t="n">
        <v>1764156.83905876</v>
      </c>
      <c r="D96" s="0" t="n">
        <v>2158511.38454116</v>
      </c>
      <c r="E96" s="0" t="n">
        <v>37692.217672463</v>
      </c>
      <c r="F96" s="0" t="n">
        <v>0.315770712594648</v>
      </c>
      <c r="G96" s="0" t="n">
        <v>0</v>
      </c>
      <c r="H96" s="0" t="n">
        <v>248161</v>
      </c>
      <c r="I96" s="0" t="n">
        <v>599927</v>
      </c>
    </row>
    <row r="97" customFormat="false" ht="12.8" hidden="false" customHeight="false" outlineLevel="0" collapsed="false">
      <c r="A97" s="0" t="n">
        <v>144</v>
      </c>
      <c r="B97" s="0" t="n">
        <v>221987.622326249</v>
      </c>
      <c r="C97" s="0" t="n">
        <v>1730650.32632223</v>
      </c>
      <c r="D97" s="0" t="n">
        <v>2129244.26411567</v>
      </c>
      <c r="E97" s="0" t="n">
        <v>36407.0018955269</v>
      </c>
      <c r="F97" s="0" t="n">
        <v>0.301711144741375</v>
      </c>
      <c r="G97" s="0" t="n">
        <v>0</v>
      </c>
      <c r="H97" s="0" t="n">
        <v>231625</v>
      </c>
      <c r="I97" s="0" t="n">
        <v>573497</v>
      </c>
    </row>
    <row r="98" customFormat="false" ht="12.8" hidden="false" customHeight="false" outlineLevel="0" collapsed="false">
      <c r="A98" s="0" t="n">
        <v>145</v>
      </c>
      <c r="B98" s="0" t="n">
        <v>199676.204675717</v>
      </c>
      <c r="C98" s="0" t="n">
        <v>1685321.41997497</v>
      </c>
      <c r="D98" s="0" t="n">
        <v>2046631.66799427</v>
      </c>
      <c r="E98" s="0" t="n">
        <v>37634.6509457467</v>
      </c>
      <c r="F98" s="0" t="n">
        <v>0.283637300230385</v>
      </c>
      <c r="G98" s="0" t="n">
        <v>0</v>
      </c>
      <c r="H98" s="0" t="n">
        <v>201550</v>
      </c>
      <c r="I98" s="0" t="n">
        <v>558501</v>
      </c>
    </row>
    <row r="99" customFormat="false" ht="12.8" hidden="false" customHeight="false" outlineLevel="0" collapsed="false">
      <c r="A99" s="0" t="n">
        <v>146</v>
      </c>
      <c r="B99" s="0" t="n">
        <v>187261.404146601</v>
      </c>
      <c r="C99" s="0" t="n">
        <v>1688098.1505403</v>
      </c>
      <c r="D99" s="0" t="n">
        <v>1958341.004084</v>
      </c>
      <c r="E99" s="0" t="n">
        <v>28514.30582506</v>
      </c>
      <c r="F99" s="0" t="n">
        <v>0.272133867482015</v>
      </c>
      <c r="G99" s="0" t="n">
        <v>0</v>
      </c>
      <c r="H99" s="0" t="n">
        <v>196565</v>
      </c>
      <c r="I99" s="0" t="n">
        <v>541798</v>
      </c>
    </row>
    <row r="100" customFormat="false" ht="12.8" hidden="false" customHeight="false" outlineLevel="0" collapsed="false">
      <c r="A100" s="0" t="n">
        <v>147</v>
      </c>
      <c r="B100" s="0" t="n">
        <v>169703.433890866</v>
      </c>
      <c r="C100" s="0" t="n">
        <v>1623985.74082559</v>
      </c>
      <c r="D100" s="0" t="n">
        <v>1923137.68498063</v>
      </c>
      <c r="E100" s="0" t="n">
        <v>22797.7279736513</v>
      </c>
      <c r="F100" s="0" t="n">
        <v>0.258968732396734</v>
      </c>
      <c r="G100" s="0" t="n">
        <v>0</v>
      </c>
      <c r="H100" s="0" t="n">
        <v>175015</v>
      </c>
      <c r="I100" s="0" t="n">
        <v>523083</v>
      </c>
    </row>
    <row r="101" customFormat="false" ht="12.8" hidden="false" customHeight="false" outlineLevel="0" collapsed="false">
      <c r="A101" s="0" t="n">
        <v>148</v>
      </c>
      <c r="B101" s="0" t="n">
        <v>171707.137933208</v>
      </c>
      <c r="C101" s="0" t="n">
        <v>1620367.8129065</v>
      </c>
      <c r="D101" s="0" t="n">
        <v>1925995.76643161</v>
      </c>
      <c r="E101" s="0" t="n">
        <v>25737.7871902145</v>
      </c>
      <c r="F101" s="0" t="n">
        <v>0.266792497223308</v>
      </c>
      <c r="G101" s="0" t="n">
        <v>0</v>
      </c>
      <c r="H101" s="0" t="n">
        <v>177767</v>
      </c>
      <c r="I101" s="0" t="n">
        <v>500581</v>
      </c>
    </row>
    <row r="102" customFormat="false" ht="12.8" hidden="false" customHeight="false" outlineLevel="0" collapsed="false">
      <c r="A102" s="0" t="n">
        <v>149</v>
      </c>
      <c r="B102" s="0" t="n">
        <v>171871.170809294</v>
      </c>
      <c r="C102" s="0" t="n">
        <v>1547545.94375296</v>
      </c>
      <c r="D102" s="0" t="n">
        <v>1909858.01072362</v>
      </c>
      <c r="E102" s="0" t="n">
        <v>28639.4561093763</v>
      </c>
      <c r="F102" s="0" t="n">
        <v>0.275961774681294</v>
      </c>
      <c r="G102" s="0" t="n">
        <v>0</v>
      </c>
      <c r="H102" s="0" t="n">
        <v>183829</v>
      </c>
      <c r="I102" s="0" t="n">
        <v>492168</v>
      </c>
    </row>
    <row r="103" customFormat="false" ht="12.8" hidden="false" customHeight="false" outlineLevel="0" collapsed="false">
      <c r="A103" s="0" t="n">
        <v>150</v>
      </c>
      <c r="B103" s="0" t="n">
        <v>179557.87794613</v>
      </c>
      <c r="C103" s="0" t="n">
        <v>1526395.80948711</v>
      </c>
      <c r="D103" s="0" t="n">
        <v>1700314.30103819</v>
      </c>
      <c r="E103" s="0" t="n">
        <v>21602.1243666454</v>
      </c>
      <c r="F103" s="0" t="n">
        <v>0.293046420698352</v>
      </c>
      <c r="G103" s="0" t="n">
        <v>0</v>
      </c>
      <c r="H103" s="0" t="n">
        <v>180753</v>
      </c>
      <c r="I103" s="0" t="n">
        <v>460323</v>
      </c>
    </row>
    <row r="104" customFormat="false" ht="12.8" hidden="false" customHeight="false" outlineLevel="0" collapsed="false">
      <c r="A104" s="0" t="n">
        <v>151</v>
      </c>
      <c r="B104" s="0" t="n">
        <v>173301.317832719</v>
      </c>
      <c r="C104" s="0" t="n">
        <v>1466585.04394603</v>
      </c>
      <c r="D104" s="0" t="n">
        <v>1692223.65988139</v>
      </c>
      <c r="E104" s="0" t="n">
        <v>20273.7977994888</v>
      </c>
      <c r="F104" s="0" t="n">
        <v>0.295062161788706</v>
      </c>
      <c r="G104" s="0" t="n">
        <v>0</v>
      </c>
      <c r="H104" s="0" t="n">
        <v>188074</v>
      </c>
      <c r="I104" s="0" t="n">
        <v>449011</v>
      </c>
    </row>
    <row r="105" customFormat="false" ht="12.8" hidden="false" customHeight="false" outlineLevel="0" collapsed="false">
      <c r="A105" s="0" t="n">
        <v>152</v>
      </c>
      <c r="B105" s="0" t="n">
        <v>163403.270885292</v>
      </c>
      <c r="C105" s="0" t="n">
        <v>1515403.4225364</v>
      </c>
      <c r="D105" s="0" t="n">
        <v>1574429.28547794</v>
      </c>
      <c r="E105" s="0" t="n">
        <v>18412.89901956</v>
      </c>
      <c r="F105" s="0" t="n">
        <v>0.283999716065512</v>
      </c>
      <c r="G105" s="0" t="n">
        <v>0</v>
      </c>
      <c r="H105" s="0" t="n">
        <v>186706</v>
      </c>
      <c r="I105" s="0" t="n">
        <v>436239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0.0984645986010405</v>
      </c>
      <c r="H2" s="0" t="n">
        <v>0</v>
      </c>
      <c r="I2" s="0" t="n">
        <v>7018471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0.083431766748223</v>
      </c>
      <c r="H3" s="0" t="n">
        <v>0</v>
      </c>
      <c r="I3" s="0" t="n">
        <v>5916785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0.086618894569665</v>
      </c>
      <c r="H4" s="0" t="n">
        <v>0</v>
      </c>
      <c r="I4" s="0" t="n">
        <v>5402601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0.0832172072867221</v>
      </c>
      <c r="H5" s="0" t="n">
        <v>0</v>
      </c>
      <c r="I5" s="0" t="n">
        <v>5188297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0.0900369108097079</v>
      </c>
      <c r="H6" s="0" t="n">
        <v>0</v>
      </c>
      <c r="I6" s="0" t="n">
        <v>5035275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0.0886018293872209</v>
      </c>
      <c r="H7" s="0" t="n">
        <v>0</v>
      </c>
      <c r="I7" s="0" t="n">
        <v>4863529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0.0926166896013183</v>
      </c>
      <c r="H8" s="0" t="n">
        <v>0</v>
      </c>
      <c r="I8" s="0" t="n">
        <v>4683594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0.0994732760740015</v>
      </c>
      <c r="H9" s="0" t="n">
        <v>0</v>
      </c>
      <c r="I9" s="0" t="n">
        <v>4496188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0.0989828727377348</v>
      </c>
      <c r="H10" s="0" t="n">
        <v>0</v>
      </c>
      <c r="I10" s="0" t="n">
        <v>4345348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0.093526160170185</v>
      </c>
      <c r="H11" s="0" t="n">
        <v>0</v>
      </c>
      <c r="I11" s="0" t="n">
        <v>4196684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0.0992277787922333</v>
      </c>
      <c r="H12" s="0" t="n">
        <v>0</v>
      </c>
      <c r="I12" s="0" t="n">
        <v>4084604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0.101116730009928</v>
      </c>
      <c r="H13" s="0" t="n">
        <v>0</v>
      </c>
      <c r="I13" s="0" t="n">
        <v>3959963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0.102338755247298</v>
      </c>
      <c r="H14" s="0" t="n">
        <v>0</v>
      </c>
      <c r="I14" s="0" t="n">
        <v>3847365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0.110844184821488</v>
      </c>
      <c r="H15" s="0" t="n">
        <v>0</v>
      </c>
      <c r="I15" s="0" t="n">
        <v>3773486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0.10819728262178</v>
      </c>
      <c r="H16" s="0" t="n">
        <v>0</v>
      </c>
      <c r="I16" s="0" t="n">
        <v>3642306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0.10980803959071</v>
      </c>
      <c r="H17" s="0" t="n">
        <v>0</v>
      </c>
      <c r="I17" s="0" t="n">
        <v>3574577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0.120890129311099</v>
      </c>
      <c r="H18" s="0" t="n">
        <v>0</v>
      </c>
      <c r="I18" s="0" t="n">
        <v>3459800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0.120359333320167</v>
      </c>
      <c r="H19" s="0" t="n">
        <v>0</v>
      </c>
      <c r="I19" s="0" t="n">
        <v>3383496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0.120825679039397</v>
      </c>
      <c r="H20" s="0" t="n">
        <v>0</v>
      </c>
      <c r="I20" s="0" t="n">
        <v>3283254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4384649.20480417</v>
      </c>
      <c r="D21" s="0" t="n">
        <v>11979925.6512927</v>
      </c>
      <c r="E21" s="0" t="n">
        <v>846513.708220384</v>
      </c>
      <c r="F21" s="0" t="n">
        <v>0</v>
      </c>
      <c r="G21" s="0" t="n">
        <v>0.120460559737796</v>
      </c>
      <c r="H21" s="0" t="n">
        <v>0</v>
      </c>
      <c r="I21" s="0" t="n">
        <v>3195919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4939647.89729201</v>
      </c>
      <c r="D22" s="0" t="n">
        <v>12012200.336087</v>
      </c>
      <c r="E22" s="0" t="n">
        <v>1004604.98511811</v>
      </c>
      <c r="F22" s="0" t="n">
        <v>0</v>
      </c>
      <c r="G22" s="0" t="n">
        <v>0.125860263747404</v>
      </c>
      <c r="H22" s="0" t="n">
        <v>0</v>
      </c>
      <c r="I22" s="0" t="n">
        <v>3118048</v>
      </c>
    </row>
    <row r="23" customFormat="false" ht="12.8" hidden="false" customHeight="false" outlineLevel="0" collapsed="false">
      <c r="A23" s="0" t="n">
        <v>70</v>
      </c>
      <c r="B23" s="0" t="n">
        <v>662040.27492</v>
      </c>
      <c r="C23" s="0" t="n">
        <v>4526603.56085937</v>
      </c>
      <c r="D23" s="0" t="n">
        <v>9936482.66739991</v>
      </c>
      <c r="E23" s="0" t="n">
        <v>700011.888660765</v>
      </c>
      <c r="F23" s="0" t="n">
        <v>0.361656626002208</v>
      </c>
      <c r="G23" s="0" t="n">
        <v>0</v>
      </c>
      <c r="H23" s="0" t="n">
        <v>1093229</v>
      </c>
      <c r="I23" s="0" t="n">
        <v>3007780</v>
      </c>
    </row>
    <row r="24" customFormat="false" ht="12.8" hidden="false" customHeight="false" outlineLevel="0" collapsed="false">
      <c r="A24" s="0" t="n">
        <v>71</v>
      </c>
      <c r="B24" s="0" t="n">
        <v>891888.1713</v>
      </c>
      <c r="C24" s="0" t="n">
        <v>4455641.55621093</v>
      </c>
      <c r="D24" s="0" t="n">
        <v>9635956.47107034</v>
      </c>
      <c r="E24" s="0" t="n">
        <v>713729.520616978</v>
      </c>
      <c r="F24" s="0" t="n">
        <v>0.351472665243552</v>
      </c>
      <c r="G24" s="0" t="n">
        <v>0</v>
      </c>
      <c r="H24" s="0" t="n">
        <v>1030260</v>
      </c>
      <c r="I24" s="0" t="n">
        <v>2911484</v>
      </c>
    </row>
    <row r="25" customFormat="false" ht="12.8" hidden="false" customHeight="false" outlineLevel="0" collapsed="false">
      <c r="A25" s="0" t="n">
        <v>72</v>
      </c>
      <c r="B25" s="0" t="n">
        <v>788636.832133334</v>
      </c>
      <c r="C25" s="0" t="n">
        <v>4373982.25275466</v>
      </c>
      <c r="D25" s="0" t="n">
        <v>9789201.86815607</v>
      </c>
      <c r="E25" s="0" t="n">
        <v>688609.338272714</v>
      </c>
      <c r="F25" s="0" t="n">
        <v>0.344286249681767</v>
      </c>
      <c r="G25" s="0" t="n">
        <v>0</v>
      </c>
      <c r="H25" s="0" t="n">
        <v>977290</v>
      </c>
      <c r="I25" s="0" t="n">
        <v>2865847</v>
      </c>
    </row>
    <row r="26" customFormat="false" ht="12.8" hidden="false" customHeight="false" outlineLevel="0" collapsed="false">
      <c r="A26" s="0" t="n">
        <v>73</v>
      </c>
      <c r="B26" s="0" t="n">
        <v>770436.553472403</v>
      </c>
      <c r="C26" s="0" t="n">
        <v>4415611.72083371</v>
      </c>
      <c r="D26" s="0" t="n">
        <v>9782410.14197628</v>
      </c>
      <c r="E26" s="0" t="n">
        <v>884096.173542083</v>
      </c>
      <c r="F26" s="0" t="n">
        <v>0.336470321930656</v>
      </c>
      <c r="G26" s="0" t="n">
        <v>0</v>
      </c>
      <c r="H26" s="0" t="n">
        <v>0</v>
      </c>
      <c r="I26" s="0" t="n">
        <v>2807296</v>
      </c>
    </row>
    <row r="27" customFormat="false" ht="12.8" hidden="false" customHeight="false" outlineLevel="0" collapsed="false">
      <c r="A27" s="0" t="n">
        <v>74</v>
      </c>
      <c r="B27" s="0" t="n">
        <v>749360.15077398</v>
      </c>
      <c r="C27" s="0" t="n">
        <v>4388293.71705952</v>
      </c>
      <c r="D27" s="0" t="n">
        <v>10086086.089221</v>
      </c>
      <c r="E27" s="0" t="n">
        <v>711346.412728716</v>
      </c>
      <c r="F27" s="0" t="n">
        <v>0.330428826032204</v>
      </c>
      <c r="G27" s="0" t="n">
        <v>0</v>
      </c>
      <c r="H27" s="0" t="n">
        <v>0</v>
      </c>
      <c r="I27" s="0" t="n">
        <v>2749540</v>
      </c>
    </row>
    <row r="28" customFormat="false" ht="12.8" hidden="false" customHeight="false" outlineLevel="0" collapsed="false">
      <c r="A28" s="0" t="n">
        <v>75</v>
      </c>
      <c r="B28" s="0" t="n">
        <v>706775.270897898</v>
      </c>
      <c r="C28" s="0" t="n">
        <v>4078537.54315081</v>
      </c>
      <c r="D28" s="0" t="n">
        <v>10238243.7062684</v>
      </c>
      <c r="E28" s="0" t="n">
        <v>600904.201409025</v>
      </c>
      <c r="F28" s="0" t="n">
        <v>0.335913134101473</v>
      </c>
      <c r="G28" s="0" t="n">
        <v>0</v>
      </c>
      <c r="H28" s="0" t="n">
        <v>0</v>
      </c>
      <c r="I28" s="0" t="n">
        <v>2708458</v>
      </c>
    </row>
    <row r="29" customFormat="false" ht="12.8" hidden="false" customHeight="false" outlineLevel="0" collapsed="false">
      <c r="A29" s="0" t="n">
        <v>76</v>
      </c>
      <c r="B29" s="0" t="n">
        <v>815305.816637623</v>
      </c>
      <c r="C29" s="0" t="n">
        <v>4604349.6117596</v>
      </c>
      <c r="D29" s="0" t="n">
        <v>10366743.6469625</v>
      </c>
      <c r="E29" s="0" t="n">
        <v>742401.55209693</v>
      </c>
      <c r="F29" s="0" t="n">
        <v>0.342425394411709</v>
      </c>
      <c r="G29" s="0" t="n">
        <v>0</v>
      </c>
      <c r="H29" s="0" t="n">
        <v>0</v>
      </c>
      <c r="I29" s="0" t="n">
        <v>2651161</v>
      </c>
    </row>
    <row r="30" customFormat="false" ht="12.8" hidden="false" customHeight="false" outlineLevel="0" collapsed="false">
      <c r="A30" s="0" t="n">
        <v>77</v>
      </c>
      <c r="B30" s="0" t="n">
        <v>734307.750683</v>
      </c>
      <c r="C30" s="0" t="n">
        <v>4288416.72515359</v>
      </c>
      <c r="D30" s="0" t="n">
        <v>10282748.4386747</v>
      </c>
      <c r="E30" s="0" t="n">
        <v>812772.687631015</v>
      </c>
      <c r="F30" s="0" t="n">
        <v>0.33195808310299</v>
      </c>
      <c r="G30" s="0" t="n">
        <v>0</v>
      </c>
      <c r="H30" s="0" t="n">
        <v>0</v>
      </c>
      <c r="I30" s="0" t="n">
        <v>2580073</v>
      </c>
    </row>
    <row r="31" customFormat="false" ht="12.8" hidden="false" customHeight="false" outlineLevel="0" collapsed="false">
      <c r="A31" s="0" t="n">
        <v>78</v>
      </c>
      <c r="B31" s="0" t="n">
        <v>832856.297483644</v>
      </c>
      <c r="C31" s="0" t="n">
        <v>4860900.01082083</v>
      </c>
      <c r="D31" s="0" t="n">
        <v>10272603.5605743</v>
      </c>
      <c r="E31" s="0" t="n">
        <v>739201.046228674</v>
      </c>
      <c r="F31" s="0" t="n">
        <v>0.335117662354022</v>
      </c>
      <c r="G31" s="0" t="n">
        <v>0</v>
      </c>
      <c r="H31" s="0" t="n">
        <v>0</v>
      </c>
      <c r="I31" s="0" t="n">
        <v>2534928</v>
      </c>
    </row>
    <row r="32" customFormat="false" ht="12.8" hidden="false" customHeight="false" outlineLevel="0" collapsed="false">
      <c r="A32" s="0" t="n">
        <v>79</v>
      </c>
      <c r="B32" s="0" t="n">
        <v>770045.467389569</v>
      </c>
      <c r="C32" s="0" t="n">
        <v>4573313.48726037</v>
      </c>
      <c r="D32" s="0" t="n">
        <v>10017559.3213813</v>
      </c>
      <c r="E32" s="0" t="n">
        <v>683418.639321761</v>
      </c>
      <c r="F32" s="0" t="n">
        <v>0.332029770627851</v>
      </c>
      <c r="G32" s="0" t="n">
        <v>0</v>
      </c>
      <c r="H32" s="0" t="n">
        <v>0</v>
      </c>
      <c r="I32" s="0" t="n">
        <v>2500136</v>
      </c>
    </row>
    <row r="33" customFormat="false" ht="12.8" hidden="false" customHeight="false" outlineLevel="0" collapsed="false">
      <c r="A33" s="0" t="n">
        <v>80</v>
      </c>
      <c r="B33" s="0" t="n">
        <v>843329.624598103</v>
      </c>
      <c r="C33" s="0" t="n">
        <v>4996409.20106363</v>
      </c>
      <c r="D33" s="0" t="n">
        <v>9984830.95348414</v>
      </c>
      <c r="E33" s="0" t="n">
        <v>793875.96725776</v>
      </c>
      <c r="F33" s="0" t="n">
        <v>0.333788913945359</v>
      </c>
      <c r="G33" s="0" t="n">
        <v>0</v>
      </c>
      <c r="H33" s="0" t="n">
        <v>0</v>
      </c>
      <c r="I33" s="0" t="n">
        <v>2445425</v>
      </c>
    </row>
    <row r="34" customFormat="false" ht="12.8" hidden="false" customHeight="false" outlineLevel="0" collapsed="false">
      <c r="A34" s="0" t="n">
        <v>81</v>
      </c>
      <c r="B34" s="0" t="n">
        <v>790111.851511156</v>
      </c>
      <c r="C34" s="0" t="n">
        <v>4712892.44630209</v>
      </c>
      <c r="D34" s="0" t="n">
        <v>9622757.09254236</v>
      </c>
      <c r="E34" s="0" t="n">
        <v>886591.80319638</v>
      </c>
      <c r="F34" s="0" t="n">
        <v>0.333335886571541</v>
      </c>
      <c r="G34" s="0" t="n">
        <v>0</v>
      </c>
      <c r="H34" s="0" t="n">
        <v>0</v>
      </c>
      <c r="I34" s="0" t="n">
        <v>2385156</v>
      </c>
    </row>
    <row r="35" customFormat="false" ht="12.8" hidden="false" customHeight="false" outlineLevel="0" collapsed="false">
      <c r="A35" s="0" t="n">
        <v>82</v>
      </c>
      <c r="B35" s="0" t="n">
        <v>864145.209657901</v>
      </c>
      <c r="C35" s="0" t="n">
        <v>4998194.94937679</v>
      </c>
      <c r="D35" s="0" t="n">
        <v>9556029.11252663</v>
      </c>
      <c r="E35" s="0" t="n">
        <v>735024.36320617</v>
      </c>
      <c r="F35" s="0" t="n">
        <v>0.343507164119521</v>
      </c>
      <c r="G35" s="0" t="n">
        <v>0</v>
      </c>
      <c r="H35" s="0" t="n">
        <v>0</v>
      </c>
      <c r="I35" s="0" t="n">
        <v>2330139</v>
      </c>
    </row>
    <row r="36" customFormat="false" ht="12.8" hidden="false" customHeight="false" outlineLevel="0" collapsed="false">
      <c r="A36" s="0" t="n">
        <v>83</v>
      </c>
      <c r="B36" s="0" t="n">
        <v>803481.98945737</v>
      </c>
      <c r="C36" s="0" t="n">
        <v>4723607.19819972</v>
      </c>
      <c r="D36" s="0" t="n">
        <v>9412636.82352666</v>
      </c>
      <c r="E36" s="0" t="n">
        <v>669907.774941663</v>
      </c>
      <c r="F36" s="0" t="n">
        <v>0.337227310904046</v>
      </c>
      <c r="G36" s="0" t="n">
        <v>0</v>
      </c>
      <c r="H36" s="0" t="n">
        <v>0</v>
      </c>
      <c r="I36" s="0" t="n">
        <v>2284912</v>
      </c>
    </row>
    <row r="37" customFormat="false" ht="12.8" hidden="false" customHeight="false" outlineLevel="0" collapsed="false">
      <c r="A37" s="0" t="n">
        <v>84</v>
      </c>
      <c r="B37" s="0" t="n">
        <v>855877.253381373</v>
      </c>
      <c r="C37" s="0" t="n">
        <v>4945051.02892809</v>
      </c>
      <c r="D37" s="0" t="n">
        <v>9201650.7590082</v>
      </c>
      <c r="E37" s="0" t="n">
        <v>675432.681375987</v>
      </c>
      <c r="F37" s="0" t="n">
        <v>0.342735463426946</v>
      </c>
      <c r="G37" s="0" t="n">
        <v>0</v>
      </c>
      <c r="H37" s="0" t="n">
        <v>0</v>
      </c>
      <c r="I37" s="0" t="n">
        <v>2226705</v>
      </c>
    </row>
    <row r="38" customFormat="false" ht="12.8" hidden="false" customHeight="false" outlineLevel="0" collapsed="false">
      <c r="A38" s="0" t="n">
        <v>85</v>
      </c>
      <c r="B38" s="0" t="n">
        <v>821459.892961325</v>
      </c>
      <c r="C38" s="0" t="n">
        <v>4689590.66077749</v>
      </c>
      <c r="D38" s="0" t="n">
        <v>8922400.17915056</v>
      </c>
      <c r="E38" s="0" t="n">
        <v>816882.859743372</v>
      </c>
      <c r="F38" s="0" t="n">
        <v>0.348820187179571</v>
      </c>
      <c r="G38" s="0" t="n">
        <v>0</v>
      </c>
      <c r="H38" s="0" t="n">
        <v>0</v>
      </c>
      <c r="I38" s="0" t="n">
        <v>2166883</v>
      </c>
    </row>
    <row r="39" customFormat="false" ht="12.8" hidden="false" customHeight="false" outlineLevel="0" collapsed="false">
      <c r="A39" s="0" t="n">
        <v>86</v>
      </c>
      <c r="B39" s="0" t="n">
        <v>863239.432707389</v>
      </c>
      <c r="C39" s="0" t="n">
        <v>4920410.28506413</v>
      </c>
      <c r="D39" s="0" t="n">
        <v>8672299.54818589</v>
      </c>
      <c r="E39" s="0" t="n">
        <v>675699.412798971</v>
      </c>
      <c r="F39" s="0" t="n">
        <v>0.349460587513763</v>
      </c>
      <c r="G39" s="0" t="n">
        <v>0</v>
      </c>
      <c r="H39" s="0" t="n">
        <v>0</v>
      </c>
      <c r="I39" s="0" t="n">
        <v>2137334</v>
      </c>
    </row>
    <row r="40" customFormat="false" ht="12.8" hidden="false" customHeight="false" outlineLevel="0" collapsed="false">
      <c r="A40" s="0" t="n">
        <v>87</v>
      </c>
      <c r="B40" s="0" t="n">
        <v>791416.833425621</v>
      </c>
      <c r="C40" s="0" t="n">
        <v>4659250.3135678</v>
      </c>
      <c r="D40" s="0" t="n">
        <v>8603600.34501016</v>
      </c>
      <c r="E40" s="0" t="n">
        <v>629881.605786629</v>
      </c>
      <c r="F40" s="0" t="n">
        <v>0.337838112858027</v>
      </c>
      <c r="G40" s="0" t="n">
        <v>0</v>
      </c>
      <c r="H40" s="0" t="n">
        <v>0</v>
      </c>
      <c r="I40" s="0" t="n">
        <v>2110194</v>
      </c>
    </row>
    <row r="41" customFormat="false" ht="12.8" hidden="false" customHeight="false" outlineLevel="0" collapsed="false">
      <c r="A41" s="0" t="n">
        <v>88</v>
      </c>
      <c r="B41" s="0" t="n">
        <v>834633.099523405</v>
      </c>
      <c r="C41" s="0" t="n">
        <v>4786595.10313735</v>
      </c>
      <c r="D41" s="0" t="n">
        <v>8416357.37779387</v>
      </c>
      <c r="E41" s="0" t="n">
        <v>663204.173145956</v>
      </c>
      <c r="F41" s="0" t="n">
        <v>0.345154400835079</v>
      </c>
      <c r="G41" s="0" t="n">
        <v>0</v>
      </c>
      <c r="H41" s="0" t="n">
        <v>0</v>
      </c>
      <c r="I41" s="0" t="n">
        <v>2063222</v>
      </c>
    </row>
    <row r="42" customFormat="false" ht="12.8" hidden="false" customHeight="false" outlineLevel="0" collapsed="false">
      <c r="A42" s="0" t="n">
        <v>89</v>
      </c>
      <c r="B42" s="0" t="n">
        <v>785529.574797867</v>
      </c>
      <c r="C42" s="0" t="n">
        <v>4522660.17171435</v>
      </c>
      <c r="D42" s="0" t="n">
        <v>8441663.24697858</v>
      </c>
      <c r="E42" s="0" t="n">
        <v>755580.907650893</v>
      </c>
      <c r="F42" s="0" t="n">
        <v>0.34326561622241</v>
      </c>
      <c r="G42" s="0" t="n">
        <v>0</v>
      </c>
      <c r="H42" s="0" t="n">
        <v>0</v>
      </c>
      <c r="I42" s="0" t="n">
        <v>2035415</v>
      </c>
    </row>
    <row r="43" customFormat="false" ht="12.8" hidden="false" customHeight="false" outlineLevel="0" collapsed="false">
      <c r="A43" s="0" t="n">
        <v>90</v>
      </c>
      <c r="B43" s="0" t="n">
        <v>835976.207046476</v>
      </c>
      <c r="C43" s="0" t="n">
        <v>4646011.09603918</v>
      </c>
      <c r="D43" s="0" t="n">
        <v>8243918.76360734</v>
      </c>
      <c r="E43" s="0" t="n">
        <v>657185.741043119</v>
      </c>
      <c r="F43" s="0" t="n">
        <v>0.355025244417027</v>
      </c>
      <c r="G43" s="0" t="n">
        <v>0</v>
      </c>
      <c r="H43" s="0" t="n">
        <v>0</v>
      </c>
      <c r="I43" s="0" t="n">
        <v>1980501</v>
      </c>
    </row>
    <row r="44" customFormat="false" ht="12.8" hidden="false" customHeight="false" outlineLevel="0" collapsed="false">
      <c r="A44" s="0" t="n">
        <v>91</v>
      </c>
      <c r="B44" s="0" t="n">
        <v>777674.572533307</v>
      </c>
      <c r="C44" s="0" t="n">
        <v>4381686.39835619</v>
      </c>
      <c r="D44" s="0" t="n">
        <v>8102329.6908784</v>
      </c>
      <c r="E44" s="0" t="n">
        <v>593912.712568739</v>
      </c>
      <c r="F44" s="0" t="n">
        <v>0.347515291168422</v>
      </c>
      <c r="G44" s="0" t="n">
        <v>0</v>
      </c>
      <c r="H44" s="0" t="n">
        <v>0</v>
      </c>
      <c r="I44" s="0" t="n">
        <v>1946276</v>
      </c>
    </row>
    <row r="45" customFormat="false" ht="12.8" hidden="false" customHeight="false" outlineLevel="0" collapsed="false">
      <c r="A45" s="0" t="n">
        <v>92</v>
      </c>
      <c r="B45" s="0" t="n">
        <v>806709.735179861</v>
      </c>
      <c r="C45" s="0" t="n">
        <v>4527624.88311653</v>
      </c>
      <c r="D45" s="0" t="n">
        <v>7964140.80576674</v>
      </c>
      <c r="E45" s="0" t="n">
        <v>605208.751877472</v>
      </c>
      <c r="F45" s="0" t="n">
        <v>0.350000628638244</v>
      </c>
      <c r="G45" s="0" t="n">
        <v>0</v>
      </c>
      <c r="H45" s="0" t="n">
        <v>0</v>
      </c>
      <c r="I45" s="0" t="n">
        <v>1895530</v>
      </c>
    </row>
    <row r="46" customFormat="false" ht="12.8" hidden="false" customHeight="false" outlineLevel="0" collapsed="false">
      <c r="A46" s="0" t="n">
        <v>93</v>
      </c>
      <c r="B46" s="0" t="n">
        <v>785007.618902401</v>
      </c>
      <c r="C46" s="0" t="n">
        <v>4417705.83030123</v>
      </c>
      <c r="D46" s="0" t="n">
        <v>7754092.46667563</v>
      </c>
      <c r="E46" s="0" t="n">
        <v>706136.873733349</v>
      </c>
      <c r="F46" s="0" t="n">
        <v>0.353265281272831</v>
      </c>
      <c r="G46" s="0" t="n">
        <v>0</v>
      </c>
      <c r="H46" s="0" t="n">
        <v>0</v>
      </c>
      <c r="I46" s="0" t="n">
        <v>1844658</v>
      </c>
    </row>
    <row r="47" customFormat="false" ht="12.8" hidden="false" customHeight="false" outlineLevel="0" collapsed="false">
      <c r="A47" s="0" t="n">
        <v>94</v>
      </c>
      <c r="B47" s="0" t="n">
        <v>838472.51072296</v>
      </c>
      <c r="C47" s="0" t="n">
        <v>4655664.2828081</v>
      </c>
      <c r="D47" s="0" t="n">
        <v>7805962.35740294</v>
      </c>
      <c r="E47" s="0" t="n">
        <v>586551.091748697</v>
      </c>
      <c r="F47" s="0" t="n">
        <v>0.358531184080982</v>
      </c>
      <c r="G47" s="0" t="n">
        <v>0</v>
      </c>
      <c r="H47" s="0" t="n">
        <v>0</v>
      </c>
      <c r="I47" s="0" t="n">
        <v>1835374</v>
      </c>
    </row>
    <row r="48" customFormat="false" ht="12.8" hidden="false" customHeight="false" outlineLevel="0" collapsed="false">
      <c r="A48" s="0" t="n">
        <v>95</v>
      </c>
      <c r="B48" s="0" t="n">
        <v>786419.356994567</v>
      </c>
      <c r="C48" s="0" t="n">
        <v>4558090.55950354</v>
      </c>
      <c r="D48" s="0" t="n">
        <v>7818974.0027867</v>
      </c>
      <c r="E48" s="0" t="n">
        <v>556089.025569987</v>
      </c>
      <c r="F48" s="0" t="n">
        <v>0.346110081010088</v>
      </c>
      <c r="G48" s="0" t="n">
        <v>0</v>
      </c>
      <c r="H48" s="0" t="n">
        <v>0</v>
      </c>
      <c r="I48" s="0" t="n">
        <v>1795962</v>
      </c>
    </row>
    <row r="49" customFormat="false" ht="12.8" hidden="false" customHeight="false" outlineLevel="0" collapsed="false">
      <c r="A49" s="0" t="n">
        <v>96</v>
      </c>
      <c r="B49" s="0" t="n">
        <v>780045.232412494</v>
      </c>
      <c r="C49" s="0" t="n">
        <v>4663217.7499288</v>
      </c>
      <c r="D49" s="0" t="n">
        <v>7812618.45591064</v>
      </c>
      <c r="E49" s="0" t="n">
        <v>547355.146665636</v>
      </c>
      <c r="F49" s="0" t="n">
        <v>0.336810908198078</v>
      </c>
      <c r="G49" s="0" t="n">
        <v>0</v>
      </c>
      <c r="H49" s="0" t="n">
        <v>0</v>
      </c>
      <c r="I49" s="0" t="n">
        <v>1761399</v>
      </c>
    </row>
    <row r="50" customFormat="false" ht="12.8" hidden="false" customHeight="false" outlineLevel="0" collapsed="false">
      <c r="A50" s="0" t="n">
        <v>97</v>
      </c>
      <c r="B50" s="0" t="n">
        <v>787589.25064497</v>
      </c>
      <c r="C50" s="0" t="n">
        <v>4558147.08858368</v>
      </c>
      <c r="D50" s="0" t="n">
        <v>7602124.76605909</v>
      </c>
      <c r="E50" s="0" t="n">
        <v>673653.914980891</v>
      </c>
      <c r="F50" s="0" t="n">
        <v>0.34779611034125</v>
      </c>
      <c r="G50" s="0" t="n">
        <v>0</v>
      </c>
      <c r="H50" s="0" t="n">
        <v>0</v>
      </c>
      <c r="I50" s="0" t="n">
        <v>1744314</v>
      </c>
    </row>
    <row r="51" customFormat="false" ht="12.8" hidden="false" customHeight="false" outlineLevel="0" collapsed="false">
      <c r="A51" s="0" t="n">
        <v>98</v>
      </c>
      <c r="B51" s="0" t="n">
        <v>794182.420928297</v>
      </c>
      <c r="C51" s="0" t="n">
        <v>4601306.41264418</v>
      </c>
      <c r="D51" s="0" t="n">
        <v>7444605.08226701</v>
      </c>
      <c r="E51" s="0" t="n">
        <v>549195.394235696</v>
      </c>
      <c r="F51" s="0" t="n">
        <v>0.346732270398961</v>
      </c>
      <c r="G51" s="0" t="n">
        <v>0</v>
      </c>
      <c r="H51" s="0" t="n">
        <v>0</v>
      </c>
      <c r="I51" s="0" t="n">
        <v>1718581</v>
      </c>
    </row>
    <row r="52" customFormat="false" ht="12.8" hidden="false" customHeight="false" outlineLevel="0" collapsed="false">
      <c r="A52" s="0" t="n">
        <v>99</v>
      </c>
      <c r="B52" s="0" t="n">
        <v>747013.898816803</v>
      </c>
      <c r="C52" s="0" t="n">
        <v>4434053.15324012</v>
      </c>
      <c r="D52" s="0" t="n">
        <v>7359492.27514546</v>
      </c>
      <c r="E52" s="0" t="n">
        <v>491950.979165648</v>
      </c>
      <c r="F52" s="0" t="n">
        <v>0.337626637765475</v>
      </c>
      <c r="G52" s="0" t="n">
        <v>0</v>
      </c>
      <c r="H52" s="0" t="n">
        <v>0</v>
      </c>
      <c r="I52" s="0" t="n">
        <v>1674721</v>
      </c>
    </row>
    <row r="53" customFormat="false" ht="12.8" hidden="false" customHeight="false" outlineLevel="0" collapsed="false">
      <c r="A53" s="0" t="n">
        <v>100</v>
      </c>
      <c r="B53" s="0" t="n">
        <v>743190.653264741</v>
      </c>
      <c r="C53" s="0" t="n">
        <v>4458608.98124866</v>
      </c>
      <c r="D53" s="0" t="n">
        <v>7167187.76812525</v>
      </c>
      <c r="E53" s="0" t="n">
        <v>499988.621575208</v>
      </c>
      <c r="F53" s="0" t="n">
        <v>0.335779573213914</v>
      </c>
      <c r="G53" s="0" t="n">
        <v>0</v>
      </c>
      <c r="H53" s="0" t="n">
        <v>0</v>
      </c>
      <c r="I53" s="0" t="n">
        <v>1645274</v>
      </c>
    </row>
    <row r="54" customFormat="false" ht="12.8" hidden="false" customHeight="false" outlineLevel="0" collapsed="false">
      <c r="A54" s="0" t="n">
        <v>101</v>
      </c>
      <c r="B54" s="0" t="n">
        <v>733035.414482516</v>
      </c>
      <c r="C54" s="0" t="n">
        <v>4398052.31194099</v>
      </c>
      <c r="D54" s="0" t="n">
        <v>6771212.67908924</v>
      </c>
      <c r="E54" s="0" t="n">
        <v>606297.157185237</v>
      </c>
      <c r="F54" s="0" t="n">
        <v>0.340493080776764</v>
      </c>
      <c r="G54" s="0" t="n">
        <v>0</v>
      </c>
      <c r="H54" s="0" t="n">
        <v>0</v>
      </c>
      <c r="I54" s="0" t="n">
        <v>1589738</v>
      </c>
    </row>
    <row r="55" customFormat="false" ht="12.8" hidden="false" customHeight="false" outlineLevel="0" collapsed="false">
      <c r="A55" s="0" t="n">
        <v>102</v>
      </c>
      <c r="B55" s="0" t="n">
        <v>742187.638723847</v>
      </c>
      <c r="C55" s="0" t="n">
        <v>4327703.89788664</v>
      </c>
      <c r="D55" s="0" t="n">
        <v>6702122.34736532</v>
      </c>
      <c r="E55" s="0" t="n">
        <v>471760.148622692</v>
      </c>
      <c r="F55" s="0" t="n">
        <v>0.345658602741274</v>
      </c>
      <c r="G55" s="0" t="n">
        <v>0</v>
      </c>
      <c r="H55" s="0" t="n">
        <v>0</v>
      </c>
      <c r="I55" s="0" t="n">
        <v>1561992</v>
      </c>
    </row>
    <row r="56" customFormat="false" ht="12.8" hidden="false" customHeight="false" outlineLevel="0" collapsed="false">
      <c r="A56" s="0" t="n">
        <v>103</v>
      </c>
      <c r="B56" s="0" t="n">
        <v>726386.425430651</v>
      </c>
      <c r="C56" s="0" t="n">
        <v>4203478.67691462</v>
      </c>
      <c r="D56" s="0" t="n">
        <v>6580191.17419119</v>
      </c>
      <c r="E56" s="0" t="n">
        <v>423849.654167799</v>
      </c>
      <c r="F56" s="0" t="n">
        <v>0.346766673139026</v>
      </c>
      <c r="G56" s="0" t="n">
        <v>0</v>
      </c>
      <c r="H56" s="0" t="n">
        <v>0</v>
      </c>
      <c r="I56" s="0" t="n">
        <v>1541211</v>
      </c>
    </row>
    <row r="57" customFormat="false" ht="12.8" hidden="false" customHeight="false" outlineLevel="0" collapsed="false">
      <c r="A57" s="0" t="n">
        <v>104</v>
      </c>
      <c r="B57" s="0" t="n">
        <v>729048.539994324</v>
      </c>
      <c r="C57" s="0" t="n">
        <v>4174484.05651963</v>
      </c>
      <c r="D57" s="0" t="n">
        <v>6471765.45338426</v>
      </c>
      <c r="E57" s="0" t="n">
        <v>407629.173812876</v>
      </c>
      <c r="F57" s="0" t="n">
        <v>0.350654441595832</v>
      </c>
      <c r="G57" s="0" t="n">
        <v>0</v>
      </c>
      <c r="H57" s="0" t="n">
        <v>0</v>
      </c>
      <c r="I57" s="0" t="n">
        <v>1500464</v>
      </c>
    </row>
    <row r="58" customFormat="false" ht="12.8" hidden="false" customHeight="false" outlineLevel="0" collapsed="false">
      <c r="A58" s="0" t="n">
        <v>105</v>
      </c>
      <c r="B58" s="0" t="n">
        <v>692136.465419674</v>
      </c>
      <c r="C58" s="0" t="n">
        <v>4070002.65657401</v>
      </c>
      <c r="D58" s="0" t="n">
        <v>6334456.00301635</v>
      </c>
      <c r="E58" s="0" t="n">
        <v>504981.161855533</v>
      </c>
      <c r="F58" s="0" t="n">
        <v>0.341434342935773</v>
      </c>
      <c r="G58" s="0" t="n">
        <v>0</v>
      </c>
      <c r="H58" s="0" t="n">
        <v>0</v>
      </c>
      <c r="I58" s="0" t="n">
        <v>1474772</v>
      </c>
    </row>
    <row r="59" customFormat="false" ht="12.8" hidden="false" customHeight="false" outlineLevel="0" collapsed="false">
      <c r="A59" s="0" t="n">
        <v>106</v>
      </c>
      <c r="B59" s="0" t="n">
        <v>709653.025297434</v>
      </c>
      <c r="C59" s="0" t="n">
        <v>4102052.87094205</v>
      </c>
      <c r="D59" s="0" t="n">
        <v>6003833.23759648</v>
      </c>
      <c r="E59" s="0" t="n">
        <v>388258.186572884</v>
      </c>
      <c r="F59" s="0" t="n">
        <v>0.350536732480696</v>
      </c>
      <c r="G59" s="0" t="n">
        <v>0</v>
      </c>
      <c r="H59" s="0" t="n">
        <v>0</v>
      </c>
      <c r="I59" s="0" t="n">
        <v>1461128</v>
      </c>
    </row>
    <row r="60" customFormat="false" ht="12.8" hidden="false" customHeight="false" outlineLevel="0" collapsed="false">
      <c r="A60" s="0" t="n">
        <v>107</v>
      </c>
      <c r="B60" s="0" t="n">
        <v>682438.194450622</v>
      </c>
      <c r="C60" s="0" t="n">
        <v>3995335.09912046</v>
      </c>
      <c r="D60" s="0" t="n">
        <v>5982890.69205904</v>
      </c>
      <c r="E60" s="0" t="n">
        <v>370763.837049691</v>
      </c>
      <c r="F60" s="0" t="n">
        <v>0.346032577594334</v>
      </c>
      <c r="G60" s="0" t="n">
        <v>0</v>
      </c>
      <c r="H60" s="0" t="n">
        <v>0</v>
      </c>
      <c r="I60" s="0" t="n">
        <v>1448689</v>
      </c>
    </row>
    <row r="61" customFormat="false" ht="12.8" hidden="false" customHeight="false" outlineLevel="0" collapsed="false">
      <c r="A61" s="0" t="n">
        <v>108</v>
      </c>
      <c r="B61" s="0" t="n">
        <v>671004.489294588</v>
      </c>
      <c r="C61" s="0" t="n">
        <v>3945411.48000521</v>
      </c>
      <c r="D61" s="0" t="n">
        <v>5855042.49658527</v>
      </c>
      <c r="E61" s="0" t="n">
        <v>372253.80982756</v>
      </c>
      <c r="F61" s="0" t="n">
        <v>0.343145247466877</v>
      </c>
      <c r="G61" s="0" t="n">
        <v>0</v>
      </c>
      <c r="H61" s="0" t="n">
        <v>0</v>
      </c>
      <c r="I61" s="0" t="n">
        <v>1412676</v>
      </c>
    </row>
    <row r="62" customFormat="false" ht="12.8" hidden="false" customHeight="false" outlineLevel="0" collapsed="false">
      <c r="A62" s="0" t="n">
        <v>109</v>
      </c>
      <c r="B62" s="0" t="n">
        <v>663366.563366707</v>
      </c>
      <c r="C62" s="0" t="n">
        <v>3851054.19733173</v>
      </c>
      <c r="D62" s="0" t="n">
        <v>5942665.04873027</v>
      </c>
      <c r="E62" s="0" t="n">
        <v>422828.46547724</v>
      </c>
      <c r="F62" s="0" t="n">
        <v>0.348112123610456</v>
      </c>
      <c r="G62" s="0" t="n">
        <v>0</v>
      </c>
      <c r="H62" s="0" t="n">
        <v>0</v>
      </c>
      <c r="I62" s="0" t="n">
        <v>1379517</v>
      </c>
    </row>
    <row r="63" customFormat="false" ht="12.8" hidden="false" customHeight="false" outlineLevel="0" collapsed="false">
      <c r="A63" s="0" t="n">
        <v>110</v>
      </c>
      <c r="B63" s="0" t="n">
        <v>665199.106014315</v>
      </c>
      <c r="C63" s="0" t="n">
        <v>3849454.41689752</v>
      </c>
      <c r="D63" s="0" t="n">
        <v>5910525.02741996</v>
      </c>
      <c r="E63" s="0" t="n">
        <v>333428.01672867</v>
      </c>
      <c r="F63" s="0" t="n">
        <v>0.348902751573823</v>
      </c>
      <c r="G63" s="0" t="n">
        <v>0</v>
      </c>
      <c r="H63" s="0" t="n">
        <v>0</v>
      </c>
      <c r="I63" s="0" t="n">
        <v>1356668</v>
      </c>
    </row>
    <row r="64" customFormat="false" ht="12.8" hidden="false" customHeight="false" outlineLevel="0" collapsed="false">
      <c r="A64" s="0" t="n">
        <v>111</v>
      </c>
      <c r="B64" s="0" t="n">
        <v>637236.840349884</v>
      </c>
      <c r="C64" s="0" t="n">
        <v>3755216.2165756</v>
      </c>
      <c r="D64" s="0" t="n">
        <v>5780318.58758717</v>
      </c>
      <c r="E64" s="0" t="n">
        <v>302494.516193859</v>
      </c>
      <c r="F64" s="0" t="n">
        <v>0.344501287574198</v>
      </c>
      <c r="G64" s="0" t="n">
        <v>0</v>
      </c>
      <c r="H64" s="0" t="n">
        <v>0</v>
      </c>
      <c r="I64" s="0" t="n">
        <v>1346554</v>
      </c>
    </row>
    <row r="65" customFormat="false" ht="12.8" hidden="false" customHeight="false" outlineLevel="0" collapsed="false">
      <c r="A65" s="0" t="n">
        <v>112</v>
      </c>
      <c r="B65" s="0" t="n">
        <v>617387.358476175</v>
      </c>
      <c r="C65" s="0" t="n">
        <v>3676721.44700446</v>
      </c>
      <c r="D65" s="0" t="n">
        <v>5618730.72305802</v>
      </c>
      <c r="E65" s="0" t="n">
        <v>296563.176556746</v>
      </c>
      <c r="F65" s="0" t="n">
        <v>0.340476030125196</v>
      </c>
      <c r="G65" s="0" t="n">
        <v>0</v>
      </c>
      <c r="H65" s="0" t="n">
        <v>0</v>
      </c>
      <c r="I65" s="0" t="n">
        <v>1313832</v>
      </c>
    </row>
    <row r="66" customFormat="false" ht="12.8" hidden="false" customHeight="false" outlineLevel="0" collapsed="false">
      <c r="A66" s="0" t="n">
        <v>113</v>
      </c>
      <c r="B66" s="0" t="n">
        <v>605049.944068354</v>
      </c>
      <c r="C66" s="0" t="n">
        <v>3584031.47264956</v>
      </c>
      <c r="D66" s="0" t="n">
        <v>5481929.8742462</v>
      </c>
      <c r="E66" s="0" t="n">
        <v>350845.187541388</v>
      </c>
      <c r="F66" s="0" t="n">
        <v>0.342494974674251</v>
      </c>
      <c r="G66" s="0" t="n">
        <v>0</v>
      </c>
      <c r="H66" s="0" t="n">
        <v>0</v>
      </c>
      <c r="I66" s="0" t="n">
        <v>1310874</v>
      </c>
    </row>
    <row r="67" customFormat="false" ht="12.8" hidden="false" customHeight="false" outlineLevel="0" collapsed="false">
      <c r="A67" s="0" t="n">
        <v>114</v>
      </c>
      <c r="B67" s="0" t="n">
        <v>581378.575978879</v>
      </c>
      <c r="C67" s="0" t="n">
        <v>3556237.66690586</v>
      </c>
      <c r="D67" s="0" t="n">
        <v>5512124.0636011</v>
      </c>
      <c r="E67" s="0" t="n">
        <v>245899.390244406</v>
      </c>
      <c r="F67" s="0" t="n">
        <v>0.331194784440548</v>
      </c>
      <c r="G67" s="0" t="n">
        <v>0</v>
      </c>
      <c r="H67" s="0" t="n">
        <v>0</v>
      </c>
      <c r="I67" s="0" t="n">
        <v>1287111</v>
      </c>
    </row>
    <row r="68" customFormat="false" ht="12.8" hidden="false" customHeight="false" outlineLevel="0" collapsed="false">
      <c r="A68" s="0" t="n">
        <v>115</v>
      </c>
      <c r="B68" s="0" t="n">
        <v>568806.265661678</v>
      </c>
      <c r="C68" s="0" t="n">
        <v>3461403.98643489</v>
      </c>
      <c r="D68" s="0" t="n">
        <v>5286317.60449978</v>
      </c>
      <c r="E68" s="0" t="n">
        <v>227559.039659123</v>
      </c>
      <c r="F68" s="0" t="n">
        <v>0.333524860752168</v>
      </c>
      <c r="G68" s="0" t="n">
        <v>0</v>
      </c>
      <c r="H68" s="0" t="n">
        <v>0</v>
      </c>
      <c r="I68" s="0" t="n">
        <v>1258774</v>
      </c>
    </row>
    <row r="69" customFormat="false" ht="12.8" hidden="false" customHeight="false" outlineLevel="0" collapsed="false">
      <c r="A69" s="0" t="n">
        <v>116</v>
      </c>
      <c r="B69" s="0" t="n">
        <v>540154.181625578</v>
      </c>
      <c r="C69" s="0" t="n">
        <v>3457705.39191004</v>
      </c>
      <c r="D69" s="0" t="n">
        <v>5174614.94735616</v>
      </c>
      <c r="E69" s="0" t="n">
        <v>207294.566518097</v>
      </c>
      <c r="F69" s="0" t="n">
        <v>0.318745270365042</v>
      </c>
      <c r="G69" s="0" t="n">
        <v>0</v>
      </c>
      <c r="H69" s="0" t="n">
        <v>0</v>
      </c>
      <c r="I69" s="0" t="n">
        <v>1245136</v>
      </c>
    </row>
    <row r="70" customFormat="false" ht="12.8" hidden="false" customHeight="false" outlineLevel="0" collapsed="false">
      <c r="A70" s="0" t="n">
        <v>117</v>
      </c>
      <c r="B70" s="0" t="n">
        <v>532756.023913603</v>
      </c>
      <c r="C70" s="0" t="n">
        <v>3357775.69146888</v>
      </c>
      <c r="D70" s="0" t="n">
        <v>5089069.34262755</v>
      </c>
      <c r="E70" s="0" t="n">
        <v>223767.579820029</v>
      </c>
      <c r="F70" s="0" t="n">
        <v>0.322525471764269</v>
      </c>
      <c r="G70" s="0" t="n">
        <v>0</v>
      </c>
      <c r="H70" s="0" t="n">
        <v>0</v>
      </c>
      <c r="I70" s="0" t="n">
        <v>1228446</v>
      </c>
    </row>
    <row r="71" customFormat="false" ht="12.8" hidden="false" customHeight="false" outlineLevel="0" collapsed="false">
      <c r="A71" s="0" t="n">
        <v>118</v>
      </c>
      <c r="B71" s="0" t="n">
        <v>540307.588389537</v>
      </c>
      <c r="C71" s="0" t="n">
        <v>3329039.13739399</v>
      </c>
      <c r="D71" s="0" t="n">
        <v>5107706.93236294</v>
      </c>
      <c r="E71" s="0" t="n">
        <v>172767.515765356</v>
      </c>
      <c r="F71" s="0" t="n">
        <v>0.329146750293619</v>
      </c>
      <c r="G71" s="0" t="n">
        <v>0</v>
      </c>
      <c r="H71" s="0" t="n">
        <v>0</v>
      </c>
      <c r="I71" s="0" t="n">
        <v>1212401</v>
      </c>
    </row>
    <row r="72" customFormat="false" ht="12.8" hidden="false" customHeight="false" outlineLevel="0" collapsed="false">
      <c r="A72" s="0" t="n">
        <v>119</v>
      </c>
      <c r="B72" s="0" t="n">
        <v>501290.675123781</v>
      </c>
      <c r="C72" s="0" t="n">
        <v>3259780.01053371</v>
      </c>
      <c r="D72" s="0" t="n">
        <v>5063038.12839644</v>
      </c>
      <c r="E72" s="0" t="n">
        <v>153067.299127907</v>
      </c>
      <c r="F72" s="0" t="n">
        <v>0.313657955451002</v>
      </c>
      <c r="G72" s="0" t="n">
        <v>0</v>
      </c>
      <c r="H72" s="0" t="n">
        <v>0</v>
      </c>
      <c r="I72" s="0" t="n">
        <v>1203501</v>
      </c>
    </row>
    <row r="73" customFormat="false" ht="12.8" hidden="false" customHeight="false" outlineLevel="0" collapsed="false">
      <c r="A73" s="0" t="n">
        <v>120</v>
      </c>
      <c r="B73" s="0" t="n">
        <v>507517.205769511</v>
      </c>
      <c r="C73" s="0" t="n">
        <v>3238039.84013902</v>
      </c>
      <c r="D73" s="0" t="n">
        <v>4952244.81128282</v>
      </c>
      <c r="E73" s="0" t="n">
        <v>139230.24648248</v>
      </c>
      <c r="F73" s="0" t="n">
        <v>0.321228005174343</v>
      </c>
      <c r="G73" s="0" t="n">
        <v>0</v>
      </c>
      <c r="H73" s="0" t="n">
        <v>0</v>
      </c>
      <c r="I73" s="0" t="n">
        <v>1175557</v>
      </c>
    </row>
    <row r="74" customFormat="false" ht="12.8" hidden="false" customHeight="false" outlineLevel="0" collapsed="false">
      <c r="A74" s="0" t="n">
        <v>121</v>
      </c>
      <c r="B74" s="0" t="n">
        <v>484466.190665784</v>
      </c>
      <c r="C74" s="0" t="n">
        <v>3153142.75298659</v>
      </c>
      <c r="D74" s="0" t="n">
        <v>4902527.82498952</v>
      </c>
      <c r="E74" s="0" t="n">
        <v>170158.780623788</v>
      </c>
      <c r="F74" s="0" t="n">
        <v>0.314477520324338</v>
      </c>
      <c r="G74" s="0" t="n">
        <v>0</v>
      </c>
      <c r="H74" s="0" t="n">
        <v>0</v>
      </c>
      <c r="I74" s="0" t="n">
        <v>1152545</v>
      </c>
    </row>
    <row r="75" customFormat="false" ht="12.8" hidden="false" customHeight="false" outlineLevel="0" collapsed="false">
      <c r="A75" s="0" t="n">
        <v>122</v>
      </c>
      <c r="B75" s="0" t="n">
        <v>464550.117358444</v>
      </c>
      <c r="C75" s="0" t="n">
        <v>3177171.13456137</v>
      </c>
      <c r="D75" s="0" t="n">
        <v>4831895.92049593</v>
      </c>
      <c r="E75" s="0" t="n">
        <v>128572.802439367</v>
      </c>
      <c r="F75" s="0" t="n">
        <v>0.3037453947356</v>
      </c>
      <c r="G75" s="0" t="n">
        <v>0</v>
      </c>
      <c r="H75" s="0" t="n">
        <v>0</v>
      </c>
      <c r="I75" s="0" t="n">
        <v>1119951</v>
      </c>
    </row>
    <row r="76" customFormat="false" ht="12.8" hidden="false" customHeight="false" outlineLevel="0" collapsed="false">
      <c r="A76" s="0" t="n">
        <v>123</v>
      </c>
      <c r="B76" s="0" t="n">
        <v>465084.869185443</v>
      </c>
      <c r="C76" s="0" t="n">
        <v>3078385.92365095</v>
      </c>
      <c r="D76" s="0" t="n">
        <v>4661797.89683249</v>
      </c>
      <c r="E76" s="0" t="n">
        <v>121287.187741955</v>
      </c>
      <c r="F76" s="0" t="n">
        <v>0.314293189404987</v>
      </c>
      <c r="G76" s="0" t="n">
        <v>0</v>
      </c>
      <c r="H76" s="0" t="n">
        <v>0</v>
      </c>
      <c r="I76" s="0" t="n">
        <v>1085290</v>
      </c>
    </row>
    <row r="77" customFormat="false" ht="12.8" hidden="false" customHeight="false" outlineLevel="0" collapsed="false">
      <c r="A77" s="0" t="n">
        <v>124</v>
      </c>
      <c r="B77" s="0" t="n">
        <v>465704.391473283</v>
      </c>
      <c r="C77" s="0" t="n">
        <v>3065359.72292332</v>
      </c>
      <c r="D77" s="0" t="n">
        <v>4555933.73182944</v>
      </c>
      <c r="E77" s="0" t="n">
        <v>122266.934987237</v>
      </c>
      <c r="F77" s="0" t="n">
        <v>0.315549667830532</v>
      </c>
      <c r="G77" s="0" t="n">
        <v>0</v>
      </c>
      <c r="H77" s="0" t="n">
        <v>0</v>
      </c>
      <c r="I77" s="0" t="n">
        <v>1059273</v>
      </c>
    </row>
    <row r="78" customFormat="false" ht="12.8" hidden="false" customHeight="false" outlineLevel="0" collapsed="false">
      <c r="A78" s="0" t="n">
        <v>125</v>
      </c>
      <c r="B78" s="0" t="n">
        <v>450189.237229396</v>
      </c>
      <c r="C78" s="0" t="n">
        <v>2950927.09607683</v>
      </c>
      <c r="D78" s="0" t="n">
        <v>4453538.83897256</v>
      </c>
      <c r="E78" s="0" t="n">
        <v>136163.262479306</v>
      </c>
      <c r="F78" s="0" t="n">
        <v>0.316097674583445</v>
      </c>
      <c r="G78" s="0" t="n">
        <v>0</v>
      </c>
      <c r="H78" s="0" t="n">
        <v>0</v>
      </c>
      <c r="I78" s="0" t="n">
        <v>1030772</v>
      </c>
    </row>
    <row r="79" customFormat="false" ht="12.8" hidden="false" customHeight="false" outlineLevel="0" collapsed="false">
      <c r="A79" s="0" t="n">
        <v>126</v>
      </c>
      <c r="B79" s="0" t="n">
        <v>438258.204332789</v>
      </c>
      <c r="C79" s="0" t="n">
        <v>2918810.43280289</v>
      </c>
      <c r="D79" s="0" t="n">
        <v>4382850.21339306</v>
      </c>
      <c r="E79" s="0" t="n">
        <v>103501.584698309</v>
      </c>
      <c r="F79" s="0" t="n">
        <v>0.310772814327864</v>
      </c>
      <c r="G79" s="0" t="n">
        <v>0</v>
      </c>
      <c r="H79" s="0" t="n">
        <v>0</v>
      </c>
      <c r="I79" s="0" t="n">
        <v>984218</v>
      </c>
    </row>
    <row r="80" customFormat="false" ht="12.8" hidden="false" customHeight="false" outlineLevel="0" collapsed="false">
      <c r="A80" s="0" t="n">
        <v>127</v>
      </c>
      <c r="B80" s="0" t="n">
        <v>368413.602805489</v>
      </c>
      <c r="C80" s="0" t="n">
        <v>2830644.9337897</v>
      </c>
      <c r="D80" s="0" t="n">
        <v>4490214.98075243</v>
      </c>
      <c r="E80" s="0" t="n">
        <v>94620.651001158</v>
      </c>
      <c r="F80" s="0" t="n">
        <v>0.27167774528051</v>
      </c>
      <c r="G80" s="0" t="n">
        <v>0</v>
      </c>
      <c r="H80" s="0" t="n">
        <v>0</v>
      </c>
      <c r="I80" s="0" t="n">
        <v>959004</v>
      </c>
    </row>
    <row r="81" customFormat="false" ht="12.8" hidden="false" customHeight="false" outlineLevel="0" collapsed="false">
      <c r="A81" s="0" t="n">
        <v>128</v>
      </c>
      <c r="B81" s="0" t="n">
        <v>382501.761501027</v>
      </c>
      <c r="C81" s="0" t="n">
        <v>2798156.1965029</v>
      </c>
      <c r="D81" s="0" t="n">
        <v>4382161.47500231</v>
      </c>
      <c r="E81" s="0" t="n">
        <v>94921.3873822138</v>
      </c>
      <c r="F81" s="0" t="n">
        <v>0.287145443308188</v>
      </c>
      <c r="G81" s="0" t="n">
        <v>0</v>
      </c>
      <c r="H81" s="0" t="n">
        <v>0</v>
      </c>
      <c r="I81" s="0" t="n">
        <v>924363</v>
      </c>
    </row>
    <row r="82" customFormat="false" ht="12.8" hidden="false" customHeight="false" outlineLevel="0" collapsed="false">
      <c r="A82" s="0" t="n">
        <v>129</v>
      </c>
      <c r="B82" s="0" t="n">
        <v>360262.850482148</v>
      </c>
      <c r="C82" s="0" t="n">
        <v>2643979.99551012</v>
      </c>
      <c r="D82" s="0" t="n">
        <v>4370237.50292384</v>
      </c>
      <c r="E82" s="0" t="n">
        <v>103710.066868764</v>
      </c>
      <c r="F82" s="0" t="n">
        <v>0.282867154319683</v>
      </c>
      <c r="G82" s="0" t="n">
        <v>0</v>
      </c>
      <c r="H82" s="0" t="n">
        <v>0</v>
      </c>
      <c r="I82" s="0" t="n">
        <v>880963</v>
      </c>
    </row>
    <row r="83" customFormat="false" ht="12.8" hidden="false" customHeight="false" outlineLevel="0" collapsed="false">
      <c r="A83" s="0" t="n">
        <v>130</v>
      </c>
      <c r="B83" s="0" t="n">
        <v>347190.63306867</v>
      </c>
      <c r="C83" s="0" t="n">
        <v>2631384.01499689</v>
      </c>
      <c r="D83" s="0" t="n">
        <v>4391661.25637362</v>
      </c>
      <c r="E83" s="0" t="n">
        <v>87398.6944156168</v>
      </c>
      <c r="F83" s="0" t="n">
        <v>0.275714678857536</v>
      </c>
      <c r="G83" s="0" t="n">
        <v>0</v>
      </c>
      <c r="H83" s="0" t="n">
        <v>0</v>
      </c>
      <c r="I83" s="0" t="n">
        <v>857076</v>
      </c>
    </row>
    <row r="84" customFormat="false" ht="12.8" hidden="false" customHeight="false" outlineLevel="0" collapsed="false">
      <c r="A84" s="0" t="n">
        <v>131</v>
      </c>
      <c r="B84" s="0" t="n">
        <v>329842.456364167</v>
      </c>
      <c r="C84" s="0" t="n">
        <v>2560528.26368417</v>
      </c>
      <c r="D84" s="0" t="n">
        <v>4229757.00530024</v>
      </c>
      <c r="E84" s="0" t="n">
        <v>84288.4709478939</v>
      </c>
      <c r="F84" s="0" t="n">
        <v>0.271793811920517</v>
      </c>
      <c r="G84" s="0" t="n">
        <v>0</v>
      </c>
      <c r="H84" s="0" t="n">
        <v>0</v>
      </c>
      <c r="I84" s="0" t="n">
        <v>817281</v>
      </c>
    </row>
    <row r="85" customFormat="false" ht="12.8" hidden="false" customHeight="false" outlineLevel="0" collapsed="false">
      <c r="A85" s="0" t="n">
        <v>132</v>
      </c>
      <c r="B85" s="0" t="n">
        <v>309587.142615735</v>
      </c>
      <c r="C85" s="0" t="n">
        <v>2558320.4720959</v>
      </c>
      <c r="D85" s="0" t="n">
        <v>4184685.92650337</v>
      </c>
      <c r="E85" s="0" t="n">
        <v>77087.3512409077</v>
      </c>
      <c r="F85" s="0" t="n">
        <v>0.256955308790548</v>
      </c>
      <c r="G85" s="0" t="n">
        <v>0</v>
      </c>
      <c r="H85" s="0" t="n">
        <v>0</v>
      </c>
      <c r="I85" s="0" t="n">
        <v>786267</v>
      </c>
    </row>
    <row r="86" customFormat="false" ht="12.8" hidden="false" customHeight="false" outlineLevel="0" collapsed="false">
      <c r="A86" s="0" t="n">
        <v>133</v>
      </c>
      <c r="B86" s="0" t="n">
        <v>286326.873359404</v>
      </c>
      <c r="C86" s="0" t="n">
        <v>2498903.82359126</v>
      </c>
      <c r="D86" s="0" t="n">
        <v>4049636.42289452</v>
      </c>
      <c r="E86" s="0" t="n">
        <v>99205.665654922</v>
      </c>
      <c r="F86" s="0" t="n">
        <v>0.246546118575456</v>
      </c>
      <c r="G86" s="0" t="n">
        <v>0</v>
      </c>
      <c r="H86" s="0" t="n">
        <v>0</v>
      </c>
      <c r="I86" s="0" t="n">
        <v>750652</v>
      </c>
    </row>
    <row r="87" customFormat="false" ht="12.8" hidden="false" customHeight="false" outlineLevel="0" collapsed="false">
      <c r="A87" s="0" t="n">
        <v>134</v>
      </c>
      <c r="B87" s="0" t="n">
        <v>282747.444914442</v>
      </c>
      <c r="C87" s="0" t="n">
        <v>2423966.01188734</v>
      </c>
      <c r="D87" s="0" t="n">
        <v>3857316.71640863</v>
      </c>
      <c r="E87" s="0" t="n">
        <v>84004.4757622266</v>
      </c>
      <c r="F87" s="0" t="n">
        <v>0.246595547891318</v>
      </c>
      <c r="G87" s="0" t="n">
        <v>0</v>
      </c>
      <c r="H87" s="0" t="n">
        <v>0</v>
      </c>
      <c r="I87" s="0" t="n">
        <v>722507</v>
      </c>
    </row>
    <row r="88" customFormat="false" ht="12.8" hidden="false" customHeight="false" outlineLevel="0" collapsed="false">
      <c r="A88" s="0" t="n">
        <v>135</v>
      </c>
      <c r="B88" s="0" t="n">
        <v>285900.019207566</v>
      </c>
      <c r="C88" s="0" t="n">
        <v>2357179.52598233</v>
      </c>
      <c r="D88" s="0" t="n">
        <v>3736588.19569719</v>
      </c>
      <c r="E88" s="0" t="n">
        <v>68096.5154295282</v>
      </c>
      <c r="F88" s="0" t="n">
        <v>0.257998408407816</v>
      </c>
      <c r="G88" s="0" t="n">
        <v>0</v>
      </c>
      <c r="H88" s="0" t="n">
        <v>0</v>
      </c>
      <c r="I88" s="0" t="n">
        <v>696557</v>
      </c>
    </row>
    <row r="89" customFormat="false" ht="12.8" hidden="false" customHeight="false" outlineLevel="0" collapsed="false">
      <c r="A89" s="0" t="n">
        <v>136</v>
      </c>
      <c r="B89" s="0" t="n">
        <v>280175.224644382</v>
      </c>
      <c r="C89" s="0" t="n">
        <v>2382841.89690415</v>
      </c>
      <c r="D89" s="0" t="n">
        <v>3545366.72284472</v>
      </c>
      <c r="E89" s="0" t="n">
        <v>76622.2719640188</v>
      </c>
      <c r="F89" s="0" t="n">
        <v>0.254664882552516</v>
      </c>
      <c r="G89" s="0" t="n">
        <v>0</v>
      </c>
      <c r="H89" s="0" t="n">
        <v>0</v>
      </c>
      <c r="I89" s="0" t="n">
        <v>673271</v>
      </c>
    </row>
    <row r="90" customFormat="false" ht="12.8" hidden="false" customHeight="false" outlineLevel="0" collapsed="false">
      <c r="A90" s="0" t="n">
        <v>137</v>
      </c>
      <c r="B90" s="0" t="n">
        <v>260071.653014129</v>
      </c>
      <c r="C90" s="0" t="n">
        <v>2292203.68674334</v>
      </c>
      <c r="D90" s="0" t="n">
        <v>3450384.61368873</v>
      </c>
      <c r="E90" s="0" t="n">
        <v>90799.3144082754</v>
      </c>
      <c r="F90" s="0" t="n">
        <v>0.245145013364368</v>
      </c>
      <c r="G90" s="0" t="n">
        <v>0</v>
      </c>
      <c r="H90" s="0" t="n">
        <v>0</v>
      </c>
      <c r="I90" s="0" t="n">
        <v>653374</v>
      </c>
    </row>
    <row r="91" customFormat="false" ht="12.8" hidden="false" customHeight="false" outlineLevel="0" collapsed="false">
      <c r="A91" s="0" t="n">
        <v>138</v>
      </c>
      <c r="B91" s="0" t="n">
        <v>233313.398433315</v>
      </c>
      <c r="C91" s="0" t="n">
        <v>2253035.63744782</v>
      </c>
      <c r="D91" s="0" t="n">
        <v>3443049.19509976</v>
      </c>
      <c r="E91" s="0" t="n">
        <v>62083.3391978425</v>
      </c>
      <c r="F91" s="0" t="n">
        <v>0.225316778637639</v>
      </c>
      <c r="G91" s="0" t="n">
        <v>0</v>
      </c>
      <c r="H91" s="0" t="n">
        <v>0</v>
      </c>
      <c r="I91" s="0" t="n">
        <v>630703</v>
      </c>
    </row>
    <row r="92" customFormat="false" ht="12.8" hidden="false" customHeight="false" outlineLevel="0" collapsed="false">
      <c r="A92" s="0" t="n">
        <v>139</v>
      </c>
      <c r="B92" s="0" t="n">
        <v>228385.255721078</v>
      </c>
      <c r="C92" s="0" t="n">
        <v>2152376.60960146</v>
      </c>
      <c r="D92" s="0" t="n">
        <v>3299046.72594155</v>
      </c>
      <c r="E92" s="0" t="n">
        <v>60451.5233475327</v>
      </c>
      <c r="F92" s="0" t="n">
        <v>0.230674760001824</v>
      </c>
      <c r="G92" s="0" t="n">
        <v>0</v>
      </c>
      <c r="H92" s="0" t="n">
        <v>0</v>
      </c>
      <c r="I92" s="0" t="n">
        <v>601188</v>
      </c>
    </row>
    <row r="93" customFormat="false" ht="12.8" hidden="false" customHeight="false" outlineLevel="0" collapsed="false">
      <c r="A93" s="0" t="n">
        <v>140</v>
      </c>
      <c r="B93" s="0" t="n">
        <v>245153.889180927</v>
      </c>
      <c r="C93" s="0" t="n">
        <v>2158529.16120293</v>
      </c>
      <c r="D93" s="0" t="n">
        <v>3121774.59550216</v>
      </c>
      <c r="E93" s="0" t="n">
        <v>48278.9750239422</v>
      </c>
      <c r="F93" s="0" t="n">
        <v>0.248900967868215</v>
      </c>
      <c r="G93" s="0" t="n">
        <v>0</v>
      </c>
      <c r="H93" s="0" t="n">
        <v>0</v>
      </c>
      <c r="I93" s="0" t="n">
        <v>584241</v>
      </c>
    </row>
    <row r="94" customFormat="false" ht="12.8" hidden="false" customHeight="false" outlineLevel="0" collapsed="false">
      <c r="A94" s="0" t="n">
        <v>141</v>
      </c>
      <c r="B94" s="0" t="n">
        <v>231215.403933261</v>
      </c>
      <c r="C94" s="0" t="n">
        <v>2132449.45296953</v>
      </c>
      <c r="D94" s="0" t="n">
        <v>3092835.29610419</v>
      </c>
      <c r="E94" s="0" t="n">
        <v>53834.4377791992</v>
      </c>
      <c r="F94" s="0" t="n">
        <v>0.242982114756595</v>
      </c>
      <c r="G94" s="0" t="n">
        <v>0</v>
      </c>
      <c r="H94" s="0" t="n">
        <v>0</v>
      </c>
      <c r="I94" s="0" t="n">
        <v>561175</v>
      </c>
    </row>
    <row r="95" customFormat="false" ht="12.8" hidden="false" customHeight="false" outlineLevel="0" collapsed="false">
      <c r="A95" s="0" t="n">
        <v>142</v>
      </c>
      <c r="B95" s="0" t="n">
        <v>208895.390958662</v>
      </c>
      <c r="C95" s="0" t="n">
        <v>2088730.46869124</v>
      </c>
      <c r="D95" s="0" t="n">
        <v>3000422.26557527</v>
      </c>
      <c r="E95" s="0" t="n">
        <v>40689.9983974895</v>
      </c>
      <c r="F95" s="0" t="n">
        <v>0.225120615061454</v>
      </c>
      <c r="G95" s="0" t="n">
        <v>0</v>
      </c>
      <c r="H95" s="0" t="n">
        <v>0</v>
      </c>
      <c r="I95" s="0" t="n">
        <v>533683</v>
      </c>
    </row>
    <row r="96" customFormat="false" ht="12.8" hidden="false" customHeight="false" outlineLevel="0" collapsed="false">
      <c r="A96" s="0" t="n">
        <v>143</v>
      </c>
      <c r="B96" s="0" t="n">
        <v>188202.551854282</v>
      </c>
      <c r="C96" s="0" t="n">
        <v>2029245.88519038</v>
      </c>
      <c r="D96" s="0" t="n">
        <v>3009020.85185453</v>
      </c>
      <c r="E96" s="0" t="n">
        <v>30290.509796583</v>
      </c>
      <c r="F96" s="0" t="n">
        <v>0.211156730234387</v>
      </c>
      <c r="G96" s="0" t="n">
        <v>0</v>
      </c>
      <c r="H96" s="0" t="n">
        <v>0</v>
      </c>
      <c r="I96" s="0" t="n">
        <v>516647</v>
      </c>
    </row>
    <row r="97" customFormat="false" ht="12.8" hidden="false" customHeight="false" outlineLevel="0" collapsed="false">
      <c r="A97" s="0" t="n">
        <v>144</v>
      </c>
      <c r="B97" s="0" t="n">
        <v>174371.782735494</v>
      </c>
      <c r="C97" s="0" t="n">
        <v>1989725.01424719</v>
      </c>
      <c r="D97" s="0" t="n">
        <v>3064505.26331806</v>
      </c>
      <c r="E97" s="0" t="n">
        <v>39727.4526978894</v>
      </c>
      <c r="F97" s="0" t="n">
        <v>0.198412777672362</v>
      </c>
      <c r="G97" s="0" t="n">
        <v>0</v>
      </c>
      <c r="H97" s="0" t="n">
        <v>0</v>
      </c>
      <c r="I97" s="0" t="n">
        <v>507342</v>
      </c>
    </row>
    <row r="98" customFormat="false" ht="12.8" hidden="false" customHeight="false" outlineLevel="0" collapsed="false">
      <c r="A98" s="0" t="n">
        <v>145</v>
      </c>
      <c r="B98" s="0" t="n">
        <v>170002.420826961</v>
      </c>
      <c r="C98" s="0" t="n">
        <v>1946012.57708039</v>
      </c>
      <c r="D98" s="0" t="n">
        <v>2917776.84772113</v>
      </c>
      <c r="E98" s="0" t="n">
        <v>47799.8360400823</v>
      </c>
      <c r="F98" s="0" t="n">
        <v>0.199393605104476</v>
      </c>
      <c r="G98" s="0" t="n">
        <v>0</v>
      </c>
      <c r="H98" s="0" t="n">
        <v>0</v>
      </c>
      <c r="I98" s="0" t="n">
        <v>490202</v>
      </c>
    </row>
    <row r="99" customFormat="false" ht="12.8" hidden="false" customHeight="false" outlineLevel="0" collapsed="false">
      <c r="A99" s="0" t="n">
        <v>146</v>
      </c>
      <c r="B99" s="0" t="n">
        <v>173035.449274024</v>
      </c>
      <c r="C99" s="0" t="n">
        <v>1931127.51425194</v>
      </c>
      <c r="D99" s="0" t="n">
        <v>2823343.60934757</v>
      </c>
      <c r="E99" s="0" t="n">
        <v>37673.2812184977</v>
      </c>
      <c r="F99" s="0" t="n">
        <v>0.20577688685516</v>
      </c>
      <c r="G99" s="0" t="n">
        <v>0</v>
      </c>
      <c r="H99" s="0" t="n">
        <v>0</v>
      </c>
      <c r="I99" s="0" t="n">
        <v>475224</v>
      </c>
    </row>
    <row r="100" customFormat="false" ht="12.8" hidden="false" customHeight="false" outlineLevel="0" collapsed="false">
      <c r="A100" s="0" t="n">
        <v>147</v>
      </c>
      <c r="B100" s="0" t="n">
        <v>159341.661129002</v>
      </c>
      <c r="C100" s="0" t="n">
        <v>1881409.30805719</v>
      </c>
      <c r="D100" s="0" t="n">
        <v>2737056.66448349</v>
      </c>
      <c r="E100" s="0" t="n">
        <v>32340.3226143384</v>
      </c>
      <c r="F100" s="0" t="n">
        <v>0.198463350771129</v>
      </c>
      <c r="G100" s="0" t="n">
        <v>0</v>
      </c>
      <c r="H100" s="0" t="n">
        <v>0</v>
      </c>
      <c r="I100" s="0" t="n">
        <v>455107</v>
      </c>
    </row>
    <row r="101" customFormat="false" ht="12.8" hidden="false" customHeight="false" outlineLevel="0" collapsed="false">
      <c r="A101" s="0" t="n">
        <v>148</v>
      </c>
      <c r="B101" s="0" t="n">
        <v>142853.582828558</v>
      </c>
      <c r="C101" s="0" t="n">
        <v>1835971.96099763</v>
      </c>
      <c r="D101" s="0" t="n">
        <v>2679064.08557204</v>
      </c>
      <c r="E101" s="0" t="n">
        <v>46003.8110793818</v>
      </c>
      <c r="F101" s="0" t="n">
        <v>0.182442925992561</v>
      </c>
      <c r="G101" s="0" t="n">
        <v>0</v>
      </c>
      <c r="H101" s="0" t="n">
        <v>0</v>
      </c>
      <c r="I101" s="0" t="n">
        <v>439422</v>
      </c>
    </row>
    <row r="102" customFormat="false" ht="12.8" hidden="false" customHeight="false" outlineLevel="0" collapsed="false">
      <c r="A102" s="0" t="n">
        <v>149</v>
      </c>
      <c r="B102" s="0" t="n">
        <v>147966.715212567</v>
      </c>
      <c r="C102" s="0" t="n">
        <v>1813144.25818736</v>
      </c>
      <c r="D102" s="0" t="n">
        <v>2591106.46809046</v>
      </c>
      <c r="E102" s="0" t="n">
        <v>43587.4970355828</v>
      </c>
      <c r="F102" s="0" t="n">
        <v>0.192340953775875</v>
      </c>
      <c r="G102" s="0" t="n">
        <v>0</v>
      </c>
      <c r="H102" s="0" t="n">
        <v>0</v>
      </c>
      <c r="I102" s="0" t="n">
        <v>428201</v>
      </c>
    </row>
    <row r="103" customFormat="false" ht="12.8" hidden="false" customHeight="false" outlineLevel="0" collapsed="false">
      <c r="A103" s="0" t="n">
        <v>150</v>
      </c>
      <c r="B103" s="0" t="n">
        <v>139586.099195229</v>
      </c>
      <c r="C103" s="0" t="n">
        <v>1790502.7385235</v>
      </c>
      <c r="D103" s="0" t="n">
        <v>2498663.66634321</v>
      </c>
      <c r="E103" s="0" t="n">
        <v>33997.5575769816</v>
      </c>
      <c r="F103" s="0" t="n">
        <v>0.187321700336468</v>
      </c>
      <c r="G103" s="0" t="n">
        <v>0</v>
      </c>
      <c r="H103" s="0" t="n">
        <v>0</v>
      </c>
      <c r="I103" s="0" t="n">
        <v>411384</v>
      </c>
    </row>
    <row r="104" customFormat="false" ht="12.8" hidden="false" customHeight="false" outlineLevel="0" collapsed="false">
      <c r="A104" s="0" t="n">
        <v>151</v>
      </c>
      <c r="B104" s="0" t="n">
        <v>121923.351297466</v>
      </c>
      <c r="C104" s="0" t="n">
        <v>1737386.49378999</v>
      </c>
      <c r="D104" s="0" t="n">
        <v>2513424.34494509</v>
      </c>
      <c r="E104" s="0" t="n">
        <v>38567.6852063868</v>
      </c>
      <c r="F104" s="0" t="n">
        <v>0.170206853221207</v>
      </c>
      <c r="G104" s="0" t="n">
        <v>0</v>
      </c>
      <c r="H104" s="0" t="n">
        <v>0</v>
      </c>
      <c r="I104" s="0" t="n">
        <v>402748</v>
      </c>
    </row>
    <row r="105" customFormat="false" ht="12.8" hidden="false" customHeight="false" outlineLevel="0" collapsed="false">
      <c r="A105" s="0" t="n">
        <v>152</v>
      </c>
      <c r="B105" s="0" t="n">
        <v>116008.306235116</v>
      </c>
      <c r="C105" s="0" t="n">
        <v>1708102.00132595</v>
      </c>
      <c r="D105" s="0" t="n">
        <v>2407882.45114282</v>
      </c>
      <c r="E105" s="0" t="n">
        <v>30838.3160563498</v>
      </c>
      <c r="F105" s="0" t="n">
        <v>0.166467449928573</v>
      </c>
      <c r="G105" s="0" t="n">
        <v>0</v>
      </c>
      <c r="H105" s="0" t="n">
        <v>0</v>
      </c>
      <c r="I105" s="0" t="n">
        <v>384062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O38" activeCellId="0" sqref="O38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O9" activeCellId="0" sqref="BO9"/>
    </sheetView>
  </sheetViews>
  <sheetFormatPr defaultColWidth="9.26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0.0515756859534648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-0.0476361334704803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0.0589492072514809</v>
      </c>
      <c r="BL9" s="51" t="n">
        <f aca="false">SUM(P34:P37)/AVERAGE(AG34:AG37)</f>
        <v>0.0182759902975929</v>
      </c>
      <c r="BM9" s="51" t="n">
        <f aca="false">SUM(D34:D37)/AVERAGE(AG34:AG37)</f>
        <v>0.0883093504243683</v>
      </c>
      <c r="BN9" s="51" t="n">
        <f aca="false">(SUM(H34:H37)+SUM(J34:J37))/AVERAGE(AG34:AG37)</f>
        <v>0.00136870135662878</v>
      </c>
      <c r="BO9" s="52" t="n">
        <f aca="false">AL9-BN9</f>
        <v>-0.049004834827109</v>
      </c>
      <c r="BP9" s="32" t="n">
        <f aca="false">BN9+BM9</f>
        <v>0.0896780517809971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-0.0382932510754036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0.0572637410101709</v>
      </c>
      <c r="BL10" s="51" t="n">
        <f aca="false">SUM(P38:P41)/AVERAGE(AG38:AG41)</f>
        <v>0.0165940614905945</v>
      </c>
      <c r="BM10" s="51" t="n">
        <f aca="false">SUM(D38:D41)/AVERAGE(AG38:AG41)</f>
        <v>0.07896293059498</v>
      </c>
      <c r="BN10" s="51" t="n">
        <f aca="false">(SUM(H38:H41)+SUM(J38:J41))/AVERAGE(AG38:AG41)</f>
        <v>0.00164787507933831</v>
      </c>
      <c r="BO10" s="52" t="n">
        <f aca="false">AL10-BN10</f>
        <v>-0.0399411261547419</v>
      </c>
      <c r="BP10" s="32" t="n">
        <f aca="false">BN10+BM10</f>
        <v>0.0806108056743183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-0.0415504215293421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0.0580815996480128</v>
      </c>
      <c r="BL11" s="51" t="n">
        <f aca="false">SUM(P42:P45)/AVERAGE(AG42:AG45)</f>
        <v>0.0174026875008908</v>
      </c>
      <c r="BM11" s="51" t="n">
        <f aca="false">SUM(D42:D45)/AVERAGE(AG42:AG45)</f>
        <v>0.0822293336764641</v>
      </c>
      <c r="BN11" s="51" t="n">
        <f aca="false">(SUM(H42:H45)+SUM(J42:J45))/AVERAGE(AG42:AG45)</f>
        <v>0.00202024958334896</v>
      </c>
      <c r="BO11" s="52" t="n">
        <f aca="false">AL11-BN11</f>
        <v>-0.043570671112691</v>
      </c>
      <c r="BP11" s="32" t="n">
        <f aca="false">BN11+BM11</f>
        <v>0.084249583259813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-0.0457946340044991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0.057546907445555</v>
      </c>
      <c r="BL12" s="51" t="n">
        <f aca="false">SUM(P46:P49)/AVERAGE(AG46:AG49)</f>
        <v>0.0180831356193397</v>
      </c>
      <c r="BM12" s="51" t="n">
        <f aca="false">SUM(D46:D49)/AVERAGE(AG46:AG49)</f>
        <v>0.0852584058307144</v>
      </c>
      <c r="BN12" s="51" t="n">
        <f aca="false">(SUM(H46:H49)+SUM(J46:J49))/AVERAGE(AG46:AG49)</f>
        <v>0.00232590710555781</v>
      </c>
      <c r="BO12" s="52" t="n">
        <f aca="false">AL12-BN12</f>
        <v>-0.0481205411100569</v>
      </c>
      <c r="BP12" s="32" t="n">
        <f aca="false">BN12+BM12</f>
        <v>0.0875843129362722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-0.0482081231607703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0.0578006625895824</v>
      </c>
      <c r="BL13" s="32" t="n">
        <f aca="false">SUM(P50:P53)/AVERAGE(AG50:AG53)</f>
        <v>0.0185208276904959</v>
      </c>
      <c r="BM13" s="32" t="n">
        <f aca="false">SUM(D50:D53)/AVERAGE(AG50:AG53)</f>
        <v>0.0874879580598568</v>
      </c>
      <c r="BN13" s="32" t="n">
        <f aca="false">(SUM(H50:H53)+SUM(J50:J53))/AVERAGE(AG50:AG53)</f>
        <v>0.00276441759119616</v>
      </c>
      <c r="BO13" s="59" t="n">
        <f aca="false">AL13-BN13</f>
        <v>-0.0509725407519665</v>
      </c>
      <c r="BP13" s="32" t="n">
        <f aca="false">BN13+BM13</f>
        <v>0.0902523756510529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-0.0493817137220536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0.0580214834733316</v>
      </c>
      <c r="BL14" s="61" t="n">
        <f aca="false">SUM(P54:P57)/AVERAGE(AG54:AG57)</f>
        <v>0.0188964796697278</v>
      </c>
      <c r="BM14" s="61" t="n">
        <f aca="false">SUM(D54:D57)/AVERAGE(AG54:AG57)</f>
        <v>0.0885067175256574</v>
      </c>
      <c r="BN14" s="61" t="n">
        <f aca="false">(SUM(H54:H57)+SUM(J54:J57))/AVERAGE(AG54:AG57)</f>
        <v>0.00371535881047386</v>
      </c>
      <c r="BO14" s="63" t="n">
        <f aca="false">AL14-BN14</f>
        <v>-0.0530970725325274</v>
      </c>
      <c r="BP14" s="32" t="n">
        <f aca="false">BN14+BM14</f>
        <v>0.0922220763361312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-0.0500413229942536</v>
      </c>
      <c r="AM15" s="9" t="n">
        <f aca="false">'Central scenario'!AM14</f>
        <v>13946867.9480024</v>
      </c>
      <c r="AN15" s="69" t="n">
        <f aca="false">AM15/AVERAGE(AG58:AG61)</f>
        <v>0.00250270978396256</v>
      </c>
      <c r="AO15" s="69" t="n">
        <f aca="false">'GDP evolution by scenario'!G57</f>
        <v>0.0285375003884611</v>
      </c>
      <c r="AP15" s="69"/>
      <c r="AQ15" s="9" t="n">
        <f aca="false">AQ14*(1+AO15)</f>
        <v>464643661.791798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344219557.409287</v>
      </c>
      <c r="AS15" s="70" t="n">
        <f aca="false">AQ15/AG61</f>
        <v>0.083077639172162</v>
      </c>
      <c r="AT15" s="70" t="n">
        <f aca="false">AR15/AG61</f>
        <v>0.0615459771390664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0.0587773914422592</v>
      </c>
      <c r="BL15" s="40" t="n">
        <f aca="false">SUM(P58:P61)/AVERAGE(AG58:AG61)</f>
        <v>0.0188790619559585</v>
      </c>
      <c r="BM15" s="40" t="n">
        <f aca="false">SUM(D58:D61)/AVERAGE(AG58:AG61)</f>
        <v>0.0899396524805544</v>
      </c>
      <c r="BN15" s="40" t="n">
        <f aca="false">(SUM(H58:H61)+SUM(J58:J61))/AVERAGE(AG58:AG61)</f>
        <v>0.00520508666825501</v>
      </c>
      <c r="BO15" s="69" t="n">
        <f aca="false">AL15-BN15</f>
        <v>-0.0552464096625086</v>
      </c>
      <c r="BP15" s="32" t="n">
        <f aca="false">BN15+BM15</f>
        <v>0.0951447391488094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-0.0529193782648066</v>
      </c>
      <c r="AM16" s="9" t="n">
        <f aca="false">'Central scenario'!AM15</f>
        <v>13032040.9288315</v>
      </c>
      <c r="AN16" s="69" t="n">
        <f aca="false">AM16/AVERAGE(AG62:AG65)</f>
        <v>0.00230787811083319</v>
      </c>
      <c r="AO16" s="69" t="n">
        <f aca="false">'GDP evolution by scenario'!G61</f>
        <v>0.0314003538457712</v>
      </c>
      <c r="AP16" s="69"/>
      <c r="AQ16" s="9" t="n">
        <f aca="false">AQ15*(1+AO16)</f>
        <v>479233637.184255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341809624.455228</v>
      </c>
      <c r="AS16" s="70" t="n">
        <f aca="false">AQ16/AG65</f>
        <v>0.0840457990081222</v>
      </c>
      <c r="AT16" s="70" t="n">
        <f aca="false">AR16/AG65</f>
        <v>0.0599450054566196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0.0589088615346401</v>
      </c>
      <c r="BL16" s="40" t="n">
        <f aca="false">SUM(P62:P65)/AVERAGE(AG62:AG65)</f>
        <v>0.019449419239216</v>
      </c>
      <c r="BM16" s="40" t="n">
        <f aca="false">SUM(D62:D65)/AVERAGE(AG62:AG65)</f>
        <v>0.0923788205602308</v>
      </c>
      <c r="BN16" s="40" t="n">
        <f aca="false">(SUM(H62:H65)+SUM(J62:J65))/AVERAGE(AG62:AG65)</f>
        <v>0.00649466259936573</v>
      </c>
      <c r="BO16" s="69" t="n">
        <f aca="false">AL16-BN16</f>
        <v>-0.0594140408641724</v>
      </c>
      <c r="BP16" s="32" t="n">
        <f aca="false">BN16+BM16</f>
        <v>0.0988734831595965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-0.0544180118947253</v>
      </c>
      <c r="AM17" s="9" t="n">
        <f aca="false">'Central scenario'!AM16</f>
        <v>12139889.4651339</v>
      </c>
      <c r="AN17" s="69" t="n">
        <f aca="false">AM17/AVERAGE(AG66:AG69)</f>
        <v>0.00210375914794922</v>
      </c>
      <c r="AO17" s="69" t="n">
        <f aca="false">'GDP evolution by scenario'!G65</f>
        <v>0.0345935508642603</v>
      </c>
      <c r="AP17" s="69"/>
      <c r="AQ17" s="9" t="n">
        <f aca="false">AQ16*(1+AO17)</f>
        <v>495812030.388053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341302842.995926</v>
      </c>
      <c r="AS17" s="70" t="n">
        <f aca="false">AQ17/AG69</f>
        <v>0.0852279876633049</v>
      </c>
      <c r="AT17" s="70" t="n">
        <f aca="false">AR17/AG69</f>
        <v>0.0586685128828785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0.0589594177782356</v>
      </c>
      <c r="BL17" s="40" t="n">
        <f aca="false">SUM(P66:P69)/AVERAGE(AG66:AG69)</f>
        <v>0.019406006576801</v>
      </c>
      <c r="BM17" s="40" t="n">
        <f aca="false">SUM(D66:D69)/AVERAGE(AG66:AG69)</f>
        <v>0.0939714230961599</v>
      </c>
      <c r="BN17" s="40" t="n">
        <f aca="false">(SUM(H66:H69)+SUM(J66:J69))/AVERAGE(AG66:AG69)</f>
        <v>0.00773213517043231</v>
      </c>
      <c r="BO17" s="69" t="n">
        <f aca="false">AL17-BN17</f>
        <v>-0.0621501470651576</v>
      </c>
      <c r="BP17" s="32" t="n">
        <f aca="false">BN17+BM17</f>
        <v>0.101703558266592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-0.0546475806338821</v>
      </c>
      <c r="AM18" s="6" t="n">
        <f aca="false">'Central scenario'!AM17</f>
        <v>11273018.6820578</v>
      </c>
      <c r="AN18" s="63" t="n">
        <f aca="false">AM18/AVERAGE(AG70:AG73)</f>
        <v>0.00192762370348028</v>
      </c>
      <c r="AO18" s="63" t="n">
        <f aca="false">'GDP evolution by scenario'!G69</f>
        <v>0.0236940974788389</v>
      </c>
      <c r="AP18" s="63"/>
      <c r="AQ18" s="6" t="n">
        <f aca="false">AQ17*(1+AO18)</f>
        <v>507559848.967249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337994782.100668</v>
      </c>
      <c r="AS18" s="64" t="n">
        <f aca="false">AQ18/AG73</f>
        <v>0.0861990602688654</v>
      </c>
      <c r="AT18" s="64" t="n">
        <f aca="false">AR18/AG73</f>
        <v>0.0574017677957373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0.0590917218771838</v>
      </c>
      <c r="BL18" s="61" t="n">
        <f aca="false">SUM(P70:P73)/AVERAGE(AG70:AG73)</f>
        <v>0.0192659636248416</v>
      </c>
      <c r="BM18" s="61" t="n">
        <f aca="false">SUM(D70:D73)/AVERAGE(AG70:AG73)</f>
        <v>0.0944733388862244</v>
      </c>
      <c r="BN18" s="61" t="n">
        <f aca="false">(SUM(H70:H73)+SUM(J70:J73))/AVERAGE(AG70:AG73)</f>
        <v>0.0090974130054293</v>
      </c>
      <c r="BO18" s="63" t="n">
        <f aca="false">AL18-BN18</f>
        <v>-0.0637449936393114</v>
      </c>
      <c r="BP18" s="32" t="n">
        <f aca="false">BN18+BM18</f>
        <v>0.103570751891654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-0.0534620522082282</v>
      </c>
      <c r="AM19" s="9" t="n">
        <f aca="false">'Central scenario'!AM18</f>
        <v>10452476.7322336</v>
      </c>
      <c r="AN19" s="69" t="n">
        <f aca="false">AM19/AVERAGE(AG74:AG77)</f>
        <v>0.0017548052846719</v>
      </c>
      <c r="AO19" s="69" t="n">
        <f aca="false">'GDP evolution by scenario'!G73</f>
        <v>0.0216928222120278</v>
      </c>
      <c r="AP19" s="69"/>
      <c r="AQ19" s="9" t="n">
        <f aca="false">AQ18*(1+AO19)</f>
        <v>518570254.532859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334770844.571249</v>
      </c>
      <c r="AS19" s="70" t="n">
        <f aca="false">AQ19/AG77</f>
        <v>0.0862300020460875</v>
      </c>
      <c r="AT19" s="70" t="n">
        <f aca="false">AR19/AG77</f>
        <v>0.0556670776235587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0.0592141830495722</v>
      </c>
      <c r="BL19" s="40" t="n">
        <f aca="false">SUM(P74:P77)/AVERAGE(AG74:AG77)</f>
        <v>0.0191002600879134</v>
      </c>
      <c r="BM19" s="40" t="n">
        <f aca="false">SUM(D74:D77)/AVERAGE(AG74:AG77)</f>
        <v>0.093575975169887</v>
      </c>
      <c r="BN19" s="40" t="n">
        <f aca="false">(SUM(H74:H77)+SUM(J74:J77))/AVERAGE(AG74:AG77)</f>
        <v>0.0100032860400269</v>
      </c>
      <c r="BO19" s="69" t="n">
        <f aca="false">AL19-BN19</f>
        <v>-0.0634653382482551</v>
      </c>
      <c r="BP19" s="32" t="n">
        <f aca="false">BN19+BM19</f>
        <v>0.103579261209914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-0.0528018432276152</v>
      </c>
      <c r="AM20" s="9" t="n">
        <f aca="false">'Central scenario'!AM19</f>
        <v>9649081.86791266</v>
      </c>
      <c r="AN20" s="69" t="n">
        <f aca="false">AM20/AVERAGE(AG78:AG81)</f>
        <v>0.00159454479572006</v>
      </c>
      <c r="AO20" s="69" t="n">
        <f aca="false">'GDP evolution by scenario'!G77</f>
        <v>0.0235895147977128</v>
      </c>
      <c r="AP20" s="69"/>
      <c r="AQ20" s="9" t="n">
        <f aca="false">AQ19*(1+AO20)</f>
        <v>530803075.225816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332914959.140757</v>
      </c>
      <c r="AS20" s="70" t="n">
        <f aca="false">AQ20/AG81</f>
        <v>0.0874677441317286</v>
      </c>
      <c r="AT20" s="70" t="n">
        <f aca="false">AR20/AG81</f>
        <v>0.0548589897512568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0.0593289988634244</v>
      </c>
      <c r="BL20" s="40" t="n">
        <f aca="false">SUM(P78:P81)/AVERAGE(AG78:AG81)</f>
        <v>0.0190583957520543</v>
      </c>
      <c r="BM20" s="40" t="n">
        <f aca="false">SUM(D78:D81)/AVERAGE(AG78:AG81)</f>
        <v>0.0930724463389852</v>
      </c>
      <c r="BN20" s="40" t="n">
        <f aca="false">(SUM(H78:H81)+SUM(J78:J81))/AVERAGE(AG78:AG81)</f>
        <v>0.010839728865872</v>
      </c>
      <c r="BO20" s="69" t="n">
        <f aca="false">AL20-BN20</f>
        <v>-0.0636415720934871</v>
      </c>
      <c r="BP20" s="32" t="n">
        <f aca="false">BN20+BM20</f>
        <v>0.103912175204857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-0.0513716644762518</v>
      </c>
      <c r="AM21" s="9" t="n">
        <f aca="false">'Central scenario'!AM20</f>
        <v>8873587.4679367</v>
      </c>
      <c r="AN21" s="69" t="n">
        <f aca="false">AM21/AVERAGE(AG82:AG85)</f>
        <v>0.00144991735239515</v>
      </c>
      <c r="AO21" s="69" t="n">
        <f aca="false">'GDP evolution by scenario'!G81</f>
        <v>0.0167900225463968</v>
      </c>
      <c r="AP21" s="69"/>
      <c r="AQ21" s="9" t="n">
        <f aca="false">AQ20*(1+AO21)</f>
        <v>539715270.826554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329562940.589947</v>
      </c>
      <c r="AS21" s="70" t="n">
        <f aca="false">AQ21/AG85</f>
        <v>0.0876902328200558</v>
      </c>
      <c r="AT21" s="70" t="n">
        <f aca="false">AR21/AG85</f>
        <v>0.0535457352261615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0.059443614379645</v>
      </c>
      <c r="BL21" s="40" t="n">
        <f aca="false">SUM(P82:P85)/AVERAGE(AG82:AG85)</f>
        <v>0.0184973786366645</v>
      </c>
      <c r="BM21" s="40" t="n">
        <f aca="false">SUM(D82:D85)/AVERAGE(AG82:AG85)</f>
        <v>0.0923179002192322</v>
      </c>
      <c r="BN21" s="40" t="n">
        <f aca="false">(SUM(H82:H85)+SUM(J82:J85))/AVERAGE(AG82:AG85)</f>
        <v>0.0118205798680531</v>
      </c>
      <c r="BO21" s="69" t="n">
        <f aca="false">AL21-BN21</f>
        <v>-0.0631922443443048</v>
      </c>
      <c r="BP21" s="32" t="n">
        <f aca="false">BN21+BM21</f>
        <v>0.104138480087285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-0.0495982301194268</v>
      </c>
      <c r="AM22" s="6" t="n">
        <f aca="false">'Central scenario'!AM21</f>
        <v>8126011.66426731</v>
      </c>
      <c r="AN22" s="63" t="n">
        <f aca="false">AM22/AVERAGE(AG86:AG89)</f>
        <v>0.00131061913857905</v>
      </c>
      <c r="AO22" s="63" t="n">
        <f aca="false">'GDP evolution by scenario'!G85</f>
        <v>0.0208348863804737</v>
      </c>
      <c r="AP22" s="63"/>
      <c r="AQ22" s="6" t="n">
        <f aca="false">AQ21*(1+AO22)</f>
        <v>550960177.172032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328226026.349211</v>
      </c>
      <c r="AS22" s="64" t="n">
        <f aca="false">AQ22/AG89</f>
        <v>0.0882027271273764</v>
      </c>
      <c r="AT22" s="64" t="n">
        <f aca="false">AR22/AG89</f>
        <v>0.0525454140565646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0.0595410708864567</v>
      </c>
      <c r="BL22" s="61" t="n">
        <f aca="false">SUM(P86:P89)/AVERAGE(AG86:AG89)</f>
        <v>0.0181623966156879</v>
      </c>
      <c r="BM22" s="61" t="n">
        <f aca="false">SUM(D86:D89)/AVERAGE(AG86:AG89)</f>
        <v>0.0909769043901956</v>
      </c>
      <c r="BN22" s="61" t="n">
        <f aca="false">(SUM(H86:H89)+SUM(J86:J89))/AVERAGE(AG86:AG89)</f>
        <v>0.0127957979735918</v>
      </c>
      <c r="BO22" s="63" t="n">
        <f aca="false">AL22-BN22</f>
        <v>-0.0623940280930186</v>
      </c>
      <c r="BP22" s="32" t="n">
        <f aca="false">BN22+BM22</f>
        <v>0.103772702363787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-0.0464552096499741</v>
      </c>
      <c r="AM23" s="9" t="n">
        <f aca="false">'Central scenario'!AM22</f>
        <v>7406781.38079157</v>
      </c>
      <c r="AN23" s="69" t="n">
        <f aca="false">AM23/AVERAGE(AG90:AG93)</f>
        <v>0.00116678072000172</v>
      </c>
      <c r="AO23" s="69" t="n">
        <f aca="false">'GDP evolution by scenario'!G89</f>
        <v>0.0180367091103002</v>
      </c>
      <c r="AP23" s="69"/>
      <c r="AQ23" s="9" t="n">
        <f aca="false">AQ22*(1+AO23)</f>
        <v>560897685.619043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326678329.389701</v>
      </c>
      <c r="AS23" s="70" t="n">
        <f aca="false">AQ23/AG93</f>
        <v>0.088092895690217</v>
      </c>
      <c r="AT23" s="70" t="n">
        <f aca="false">AR23/AG93</f>
        <v>0.0513071113199906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0.0599477432929546</v>
      </c>
      <c r="BL23" s="40" t="n">
        <f aca="false">SUM(P90:P93)/AVERAGE(AG90:AG93)</f>
        <v>0.0174898252670028</v>
      </c>
      <c r="BM23" s="40" t="n">
        <f aca="false">SUM(D90:D93)/AVERAGE(AG90:AG93)</f>
        <v>0.088913127675926</v>
      </c>
      <c r="BN23" s="40" t="n">
        <f aca="false">(SUM(H90:H93)+SUM(J90:J93))/AVERAGE(AG90:AG93)</f>
        <v>0.0137098800176347</v>
      </c>
      <c r="BO23" s="69" t="n">
        <f aca="false">AL23-BN23</f>
        <v>-0.0601650896676088</v>
      </c>
      <c r="BP23" s="32" t="n">
        <f aca="false">BN23+BM23</f>
        <v>0.102623007693561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-0.045238597787135</v>
      </c>
      <c r="AM24" s="9" t="n">
        <f aca="false">'Central scenario'!AM23</f>
        <v>6738583.40306814</v>
      </c>
      <c r="AN24" s="69" t="n">
        <f aca="false">AM24/AVERAGE(AG94:AG97)</f>
        <v>0.00105131933137514</v>
      </c>
      <c r="AO24" s="69" t="n">
        <f aca="false">'GDP evolution by scenario'!G93</f>
        <v>0.0219762324876422</v>
      </c>
      <c r="AP24" s="69"/>
      <c r="AQ24" s="9" t="n">
        <f aca="false">AQ23*(1+AO24)</f>
        <v>573224103.559987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327051297.32618</v>
      </c>
      <c r="AS24" s="70" t="n">
        <f aca="false">AQ24/AG97</f>
        <v>0.088507684101577</v>
      </c>
      <c r="AT24" s="70" t="n">
        <f aca="false">AR24/AG97</f>
        <v>0.0504977943687032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0.0599868517349088</v>
      </c>
      <c r="BL24" s="40" t="n">
        <f aca="false">SUM(P94:P97)/AVERAGE(AG94:AG97)</f>
        <v>0.0170514703265187</v>
      </c>
      <c r="BM24" s="40" t="n">
        <f aca="false">SUM(D94:D97)/AVERAGE(AG94:AG97)</f>
        <v>0.0881739791955251</v>
      </c>
      <c r="BN24" s="40" t="n">
        <f aca="false">(SUM(H94:H97)+SUM(J94:J97))/AVERAGE(AG94:AG97)</f>
        <v>0.0147174226885941</v>
      </c>
      <c r="BO24" s="69" t="n">
        <f aca="false">AL24-BN24</f>
        <v>-0.0599560204757292</v>
      </c>
      <c r="BP24" s="32" t="n">
        <f aca="false">BN24+BM24</f>
        <v>0.102891401884119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-0.0434734298588132</v>
      </c>
      <c r="AM25" s="9" t="n">
        <f aca="false">'Central scenario'!AM24</f>
        <v>6098422.29766839</v>
      </c>
      <c r="AN25" s="69" t="n">
        <f aca="false">AM25/AVERAGE(AG98:AG101)</f>
        <v>0.000939384778765871</v>
      </c>
      <c r="AO25" s="69" t="n">
        <f aca="false">'GDP evolution by scenario'!G97</f>
        <v>0.0127302606324717</v>
      </c>
      <c r="AP25" s="69"/>
      <c r="AQ25" s="9" t="n">
        <f aca="false">AQ24*(1+AO25)</f>
        <v>580521395.799121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325080822.072661</v>
      </c>
      <c r="AS25" s="70" t="n">
        <f aca="false">AQ25/AG101</f>
        <v>0.0890141384752341</v>
      </c>
      <c r="AT25" s="70" t="n">
        <f aca="false">AR25/AG101</f>
        <v>0.0498462063948317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0.0600908444228203</v>
      </c>
      <c r="BL25" s="40" t="n">
        <f aca="false">SUM(P98:P101)/AVERAGE(AG98:AG101)</f>
        <v>0.0166474371082694</v>
      </c>
      <c r="BM25" s="40" t="n">
        <f aca="false">SUM(D98:D101)/AVERAGE(AG98:AG101)</f>
        <v>0.086916837173364</v>
      </c>
      <c r="BN25" s="40" t="n">
        <f aca="false">(SUM(H98:H101)+SUM(J98:J101))/AVERAGE(AG98:AG101)</f>
        <v>0.0155381146068022</v>
      </c>
      <c r="BO25" s="69" t="n">
        <f aca="false">AL25-BN25</f>
        <v>-0.0590115444656153</v>
      </c>
      <c r="BP25" s="32" t="n">
        <f aca="false">BN25+BM25</f>
        <v>0.102454951780166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-0.0415634336072154</v>
      </c>
      <c r="AM26" s="6" t="n">
        <f aca="false">'Central scenario'!AM25</f>
        <v>5493111.4769607</v>
      </c>
      <c r="AN26" s="63" t="n">
        <f aca="false">AM26/AVERAGE(AG102:AG105)</f>
        <v>0.000841877903636789</v>
      </c>
      <c r="AO26" s="63" t="n">
        <f aca="false">'GDP evolution by scenario'!G101</f>
        <v>0.0174759410068868</v>
      </c>
      <c r="AP26" s="63"/>
      <c r="AQ26" s="6" t="n">
        <f aca="false">AQ25*(1+AO26)</f>
        <v>590666553.465342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325224942.738693</v>
      </c>
      <c r="AS26" s="64" t="n">
        <f aca="false">AQ26/AG105</f>
        <v>0.0901635577089681</v>
      </c>
      <c r="AT26" s="64" t="n">
        <f aca="false">AR26/AG105</f>
        <v>0.0496446560601414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0.0603696548685519</v>
      </c>
      <c r="BL26" s="61" t="n">
        <f aca="false">SUM(P102:P105)/AVERAGE(AG102:AG105)</f>
        <v>0.0164007066277903</v>
      </c>
      <c r="BM26" s="61" t="n">
        <f aca="false">SUM(D102:D105)/AVERAGE(AG102:AG105)</f>
        <v>0.085532381847977</v>
      </c>
      <c r="BN26" s="61" t="n">
        <f aca="false">(SUM(H102:H105)+SUM(J102:J105))/AVERAGE(AG102:AG105)</f>
        <v>0.0168234731760526</v>
      </c>
      <c r="BO26" s="63" t="n">
        <f aca="false">AL26-BN26</f>
        <v>-0.058386906783268</v>
      </c>
      <c r="BP26" s="32" t="n">
        <f aca="false">BN26+BM26</f>
        <v>0.10235585502403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-0.0409267676743198</v>
      </c>
      <c r="AM27" s="9" t="n">
        <f aca="false">'Central scenario'!AM26</f>
        <v>4920541.96276278</v>
      </c>
      <c r="AN27" s="69" t="n">
        <f aca="false">AM27/AVERAGE(AG106:AG109)</f>
        <v>0.000746378281188648</v>
      </c>
      <c r="AO27" s="69" t="n">
        <f aca="false">'GDP evolution by scenario'!G105</f>
        <v>0.0177990803515347</v>
      </c>
      <c r="AP27" s="69"/>
      <c r="AQ27" s="9" t="n">
        <f aca="false">AQ26*(1+AO27)</f>
        <v>601179874.911436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326053092.184455</v>
      </c>
      <c r="AS27" s="70" t="n">
        <f aca="false">AQ27/AG109</f>
        <v>0.0904830948626418</v>
      </c>
      <c r="AT27" s="70" t="n">
        <f aca="false">AR27/AG109</f>
        <v>0.0490739861754852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0.060205767814555</v>
      </c>
      <c r="BL27" s="40" t="n">
        <f aca="false">SUM(P106:P109)/AVERAGE(AG106:AG109)</f>
        <v>0.0165538428758839</v>
      </c>
      <c r="BM27" s="40" t="n">
        <f aca="false">SUM(D106:D109)/AVERAGE(AG106:AG109)</f>
        <v>0.0845786926129908</v>
      </c>
      <c r="BN27" s="40" t="n">
        <f aca="false">(SUM(H106:H109)+SUM(J106:J109))/AVERAGE(AG106:AG109)</f>
        <v>0.0179965795113633</v>
      </c>
      <c r="BO27" s="69" t="n">
        <f aca="false">AL27-BN27</f>
        <v>-0.058923347185683</v>
      </c>
      <c r="BP27" s="32" t="n">
        <f aca="false">BN27+BM27</f>
        <v>0.102575272124354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-0.0398770368709192</v>
      </c>
      <c r="AM28" s="9" t="n">
        <f aca="false">'Central scenario'!AM27</f>
        <v>4379286.21321994</v>
      </c>
      <c r="AN28" s="69" t="n">
        <f aca="false">AM28/AVERAGE(AG110:AG113)</f>
        <v>0.000657941951022757</v>
      </c>
      <c r="AO28" s="69" t="n">
        <f aca="false">'GDP evolution by scenario'!G109</f>
        <v>0.0212504616681608</v>
      </c>
      <c r="AP28" s="69"/>
      <c r="AQ28" s="9" t="n">
        <f aca="false">AQ27*(1+AO28)</f>
        <v>613955224.798911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328560093.299151</v>
      </c>
      <c r="AS28" s="70" t="n">
        <f aca="false">AQ28/AG113</f>
        <v>0.092128062071627</v>
      </c>
      <c r="AT28" s="70" t="n">
        <f aca="false">AR28/AG113</f>
        <v>0.0493026257405626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0.0177329881698055</v>
      </c>
      <c r="BJ28" s="7" t="n">
        <f aca="false">BJ27+1</f>
        <v>2039</v>
      </c>
      <c r="BK28" s="40" t="n">
        <f aca="false">SUM(T110:T113)/AVERAGE(AG110:AG113)</f>
        <v>0.0601126254886037</v>
      </c>
      <c r="BL28" s="40" t="n">
        <f aca="false">SUM(P110:P113)/AVERAGE(AG110:AG113)</f>
        <v>0.016014897053558</v>
      </c>
      <c r="BM28" s="40" t="n">
        <f aca="false">SUM(D110:D113)/AVERAGE(AG110:AG113)</f>
        <v>0.083974765305965</v>
      </c>
      <c r="BN28" s="40" t="n">
        <f aca="false">(SUM(H110:H113)+SUM(J110:J113))/AVERAGE(AG110:AG113)</f>
        <v>0.0189850098854258</v>
      </c>
      <c r="BO28" s="69" t="n">
        <f aca="false">AL28-BN28</f>
        <v>-0.0588620467563451</v>
      </c>
      <c r="BP28" s="32" t="n">
        <f aca="false">BN28+BM28</f>
        <v>0.102959775191391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-0.0378467248228438</v>
      </c>
      <c r="AM29" s="9" t="n">
        <f aca="false">'Central scenario'!AM28</f>
        <v>3887732.69163583</v>
      </c>
      <c r="AN29" s="69" t="n">
        <f aca="false">AM29/AVERAGE(AG114:AG117)</f>
        <v>0.000578127828879296</v>
      </c>
      <c r="AO29" s="69" t="n">
        <f aca="false">'GDP evolution by scenario'!G113</f>
        <v>0.0152884427483422</v>
      </c>
      <c r="AP29" s="69"/>
      <c r="AQ29" s="9" t="n">
        <f aca="false">AQ28*(1+AO29)</f>
        <v>623341644.103295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329668365.281619</v>
      </c>
      <c r="AS29" s="70" t="n">
        <f aca="false">AQ29/AG117</f>
        <v>0.0923830192454165</v>
      </c>
      <c r="AT29" s="70" t="n">
        <f aca="false">AR29/AG117</f>
        <v>0.0488588548872406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0.013505288821877</v>
      </c>
      <c r="BJ29" s="7" t="n">
        <f aca="false">BJ28+1</f>
        <v>2040</v>
      </c>
      <c r="BK29" s="40" t="n">
        <f aca="false">SUM(T114:T117)/AVERAGE(AG114:AG117)</f>
        <v>0.0600513865060958</v>
      </c>
      <c r="BL29" s="40" t="n">
        <f aca="false">SUM(P114:P117)/AVERAGE(AG114:AG117)</f>
        <v>0.0154620972178593</v>
      </c>
      <c r="BM29" s="40" t="n">
        <f aca="false">SUM(D114:D117)/AVERAGE(AG114:AG117)</f>
        <v>0.0824360141110804</v>
      </c>
      <c r="BN29" s="40" t="n">
        <f aca="false">(SUM(H114:H117)+SUM(J114:J117))/AVERAGE(AG114:AG117)</f>
        <v>0.0198047789051063</v>
      </c>
      <c r="BO29" s="69" t="n">
        <f aca="false">AL29-BN29</f>
        <v>-0.0576515037279501</v>
      </c>
      <c r="BP29" s="32" t="n">
        <f aca="false">BN29+BM29</f>
        <v>0.102240793016187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-0.432267498926734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0.0149989463948031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0.0132079421187675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0.0152059359619573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0.0132583589409774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0.0155609296831197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97645532.2112326</v>
      </c>
      <c r="E35" s="9"/>
      <c r="F35" s="67" t="n">
        <f aca="false">'Low pensions'!I35</f>
        <v>17748231.3315278</v>
      </c>
      <c r="G35" s="82" t="n">
        <f aca="false">'Low pensions'!K35</f>
        <v>271533.765227576</v>
      </c>
      <c r="H35" s="82" t="n">
        <f aca="false">'Low pensions'!V35</f>
        <v>1493898.66086922</v>
      </c>
      <c r="I35" s="82" t="n">
        <f aca="false">'Low pensions'!M35</f>
        <v>8397.95150188386</v>
      </c>
      <c r="J35" s="82" t="n">
        <f aca="false">'Low pensions'!W35</f>
        <v>46203.0513670896</v>
      </c>
      <c r="K35" s="9"/>
      <c r="L35" s="82" t="n">
        <f aca="false">'Low pensions'!N35</f>
        <v>2951242.10424262</v>
      </c>
      <c r="M35" s="67"/>
      <c r="N35" s="82" t="n">
        <f aca="false">'Low pensions'!L35</f>
        <v>731982.203509186</v>
      </c>
      <c r="O35" s="9"/>
      <c r="P35" s="82" t="n">
        <f aca="false">'Low pensions'!X35</f>
        <v>19341159.4225716</v>
      </c>
      <c r="Q35" s="67"/>
      <c r="R35" s="82" t="n">
        <f aca="false">'Low SIPA income'!G30</f>
        <v>18643677.5451035</v>
      </c>
      <c r="S35" s="67"/>
      <c r="T35" s="82" t="n">
        <f aca="false">'Low SIPA income'!J30</f>
        <v>71285716.9729305</v>
      </c>
      <c r="U35" s="9"/>
      <c r="V35" s="82" t="n">
        <f aca="false">'Low SIPA income'!F30</f>
        <v>84640.6357602489</v>
      </c>
      <c r="W35" s="67"/>
      <c r="X35" s="82" t="n">
        <f aca="false">'Low SIPA income'!M30</f>
        <v>212592.87445733</v>
      </c>
      <c r="Y35" s="9"/>
      <c r="Z35" s="9" t="n">
        <f aca="false">R35+V35-N35-L35-F35</f>
        <v>-2703137.45841583</v>
      </c>
      <c r="AA35" s="9"/>
      <c r="AB35" s="9" t="n">
        <f aca="false">T35-P35-D35</f>
        <v>-45700974.6608737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-0.0113685444633684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9349141</v>
      </c>
      <c r="AX35" s="7"/>
      <c r="AY35" s="40" t="n">
        <f aca="false">(AW35-AW34)/AW34</f>
        <v>-0.182604130283015</v>
      </c>
      <c r="AZ35" s="39" t="n">
        <f aca="false">workers_and_wage_low!B23</f>
        <v>6457.95690693803</v>
      </c>
      <c r="BA35" s="40" t="n">
        <f aca="false">(AZ35-AZ34)/AZ34</f>
        <v>0.0782008467346948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0.013652925645536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97208489.6213359</v>
      </c>
      <c r="E36" s="9"/>
      <c r="F36" s="67" t="n">
        <f aca="false">'Low pensions'!I36</f>
        <v>17668793.6674426</v>
      </c>
      <c r="G36" s="82" t="n">
        <f aca="false">'Low pensions'!K36</f>
        <v>282222.249411501</v>
      </c>
      <c r="H36" s="82" t="n">
        <f aca="false">'Low pensions'!V36</f>
        <v>1552703.5472365</v>
      </c>
      <c r="I36" s="82" t="n">
        <f aca="false">'Low pensions'!M36</f>
        <v>8728.52317767526</v>
      </c>
      <c r="J36" s="82" t="n">
        <f aca="false">'Low pensions'!W36</f>
        <v>48021.7591928813</v>
      </c>
      <c r="K36" s="9"/>
      <c r="L36" s="82" t="n">
        <f aca="false">'Low pensions'!N36</f>
        <v>2970467.3047956</v>
      </c>
      <c r="M36" s="67"/>
      <c r="N36" s="82" t="n">
        <f aca="false">'Low pensions'!L36</f>
        <v>731201.557341304</v>
      </c>
      <c r="O36" s="9"/>
      <c r="P36" s="82" t="n">
        <f aca="false">'Low pensions'!X36</f>
        <v>19436624.194746</v>
      </c>
      <c r="Q36" s="67"/>
      <c r="R36" s="82" t="n">
        <f aca="false">'Low SIPA income'!G31</f>
        <v>15766597.7627633</v>
      </c>
      <c r="S36" s="67"/>
      <c r="T36" s="82" t="n">
        <f aca="false">'Low SIPA income'!J31</f>
        <v>60284953.0637569</v>
      </c>
      <c r="U36" s="9"/>
      <c r="V36" s="82" t="n">
        <f aca="false">'Low SIPA income'!F31</f>
        <v>85726.782276765</v>
      </c>
      <c r="W36" s="67"/>
      <c r="X36" s="82" t="n">
        <f aca="false">'Low SIPA income'!M31</f>
        <v>215320.961362089</v>
      </c>
      <c r="Y36" s="9"/>
      <c r="Z36" s="9" t="n">
        <f aca="false">R36+V36-N36-L36-F36</f>
        <v>-5518137.98453941</v>
      </c>
      <c r="AA36" s="9"/>
      <c r="AB36" s="9" t="n">
        <f aca="false">T36-P36-D36</f>
        <v>-56360160.7523249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-0.012626040335514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9859226</v>
      </c>
      <c r="AX36" s="7"/>
      <c r="AY36" s="40" t="n">
        <f aca="false">(AW36-AW35)/AW35</f>
        <v>0.054559557931579</v>
      </c>
      <c r="AZ36" s="39" t="n">
        <f aca="false">workers_and_wage_low!B24</f>
        <v>6111.73500932207</v>
      </c>
      <c r="BA36" s="40" t="n">
        <f aca="false">(AZ36-AZ35)/AZ35</f>
        <v>-0.0536116766657278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0.0155941131573649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95542297.8196929</v>
      </c>
      <c r="E37" s="9"/>
      <c r="F37" s="67" t="n">
        <f aca="false">'Low pensions'!I37</f>
        <v>17365943.5844067</v>
      </c>
      <c r="G37" s="82" t="n">
        <f aca="false">'Low pensions'!K37</f>
        <v>296066.300833747</v>
      </c>
      <c r="H37" s="82" t="n">
        <f aca="false">'Low pensions'!V37</f>
        <v>1628869.43350617</v>
      </c>
      <c r="I37" s="82" t="n">
        <f aca="false">'Low pensions'!M37</f>
        <v>9156.68971650768</v>
      </c>
      <c r="J37" s="82" t="n">
        <f aca="false">'Low pensions'!W37</f>
        <v>50377.4051599848</v>
      </c>
      <c r="K37" s="9"/>
      <c r="L37" s="82" t="n">
        <f aca="false">'Low pensions'!N37</f>
        <v>2995485.36313182</v>
      </c>
      <c r="M37" s="67"/>
      <c r="N37" s="82" t="n">
        <f aca="false">'Low pensions'!L37</f>
        <v>721098.654012129</v>
      </c>
      <c r="O37" s="9"/>
      <c r="P37" s="82" t="n">
        <f aca="false">'Low pensions'!X37</f>
        <v>19510859.8251047</v>
      </c>
      <c r="Q37" s="67"/>
      <c r="R37" s="82" t="n">
        <f aca="false">'Low SIPA income'!G32</f>
        <v>18333019.6743007</v>
      </c>
      <c r="S37" s="67"/>
      <c r="T37" s="82" t="n">
        <f aca="false">'Low SIPA income'!J32</f>
        <v>70097889.67867</v>
      </c>
      <c r="U37" s="9"/>
      <c r="V37" s="82" t="n">
        <f aca="false">'Low SIPA income'!F32</f>
        <v>88419.1601077852</v>
      </c>
      <c r="W37" s="67"/>
      <c r="X37" s="82" t="n">
        <f aca="false">'Low SIPA income'!M32</f>
        <v>222083.438239544</v>
      </c>
      <c r="Y37" s="9"/>
      <c r="Z37" s="9" t="n">
        <f aca="false">R37+V37-N37-L37-F37</f>
        <v>-2661088.76714221</v>
      </c>
      <c r="AA37" s="9"/>
      <c r="AB37" s="9" t="n">
        <f aca="false">T37-P37-D37</f>
        <v>-44955267.9661277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-0.00961914342184731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10374030</v>
      </c>
      <c r="AX37" s="7"/>
      <c r="AY37" s="40" t="n">
        <f aca="false">(AW37-AW36)/AW36</f>
        <v>0.0522154578868564</v>
      </c>
      <c r="AZ37" s="39" t="n">
        <f aca="false">workers_and_wage_low!B25</f>
        <v>5898.67484833193</v>
      </c>
      <c r="BA37" s="40" t="n">
        <f aca="false">(AZ37-AZ36)/AZ36</f>
        <v>-0.0348608309531028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0.0133387930446385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93685974.6159574</v>
      </c>
      <c r="E38" s="6"/>
      <c r="F38" s="8" t="n">
        <f aca="false">'Low pensions'!I38</f>
        <v>17028534.8684123</v>
      </c>
      <c r="G38" s="81" t="n">
        <f aca="false">'Low pensions'!K38</f>
        <v>312163.874405416</v>
      </c>
      <c r="H38" s="81" t="n">
        <f aca="false">'Low pensions'!V38</f>
        <v>1717433.53374543</v>
      </c>
      <c r="I38" s="81" t="n">
        <f aca="false">'Low pensions'!M38</f>
        <v>9654.55281666236</v>
      </c>
      <c r="J38" s="81" t="n">
        <f aca="false">'Low pensions'!W38</f>
        <v>53116.5010436732</v>
      </c>
      <c r="K38" s="6"/>
      <c r="L38" s="81" t="n">
        <f aca="false">'Low pensions'!N38</f>
        <v>3515260.6081566</v>
      </c>
      <c r="M38" s="8"/>
      <c r="N38" s="81" t="n">
        <f aca="false">'Low pensions'!L38</f>
        <v>710062.277562387</v>
      </c>
      <c r="O38" s="6"/>
      <c r="P38" s="81" t="n">
        <f aca="false">'Low pensions'!X38</f>
        <v>22147257.1554769</v>
      </c>
      <c r="Q38" s="8"/>
      <c r="R38" s="81" t="n">
        <f aca="false">'Low SIPA income'!G33</f>
        <v>16062234.0685838</v>
      </c>
      <c r="S38" s="8"/>
      <c r="T38" s="81" t="n">
        <f aca="false">'Low SIPA income'!J33</f>
        <v>61415344.1023626</v>
      </c>
      <c r="U38" s="6"/>
      <c r="V38" s="81" t="n">
        <f aca="false">'Low SIPA income'!F33</f>
        <v>93004.0482676771</v>
      </c>
      <c r="W38" s="8"/>
      <c r="X38" s="81" t="n">
        <f aca="false">'Low SIPA income'!M33</f>
        <v>233599.355437257</v>
      </c>
      <c r="Y38" s="6"/>
      <c r="Z38" s="6" t="n">
        <f aca="false">R38+V38-N38-L38-F38</f>
        <v>-5098619.63727987</v>
      </c>
      <c r="AA38" s="6"/>
      <c r="AB38" s="6" t="n">
        <f aca="false">T38-P38-D38</f>
        <v>-54417887.6690716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-0.0117030738989386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10821471</v>
      </c>
      <c r="AX38" s="5"/>
      <c r="AY38" s="61" t="n">
        <f aca="false">(AW38-AW37)/AW37</f>
        <v>0.0431308758505614</v>
      </c>
      <c r="AZ38" s="66" t="n">
        <f aca="false">workers_and_wage_low!B26</f>
        <v>5805.39152784111</v>
      </c>
      <c r="BA38" s="61" t="n">
        <f aca="false">(AZ38-AZ37)/AZ37</f>
        <v>-0.0158142842060872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0.0154732283307421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93569180.9256702</v>
      </c>
      <c r="E39" s="9"/>
      <c r="F39" s="67" t="n">
        <f aca="false">'Low pensions'!I39</f>
        <v>17007306.2326895</v>
      </c>
      <c r="G39" s="82" t="n">
        <f aca="false">'Low pensions'!K39</f>
        <v>328211.904924119</v>
      </c>
      <c r="H39" s="82" t="n">
        <f aca="false">'Low pensions'!V39</f>
        <v>1805725.06272484</v>
      </c>
      <c r="I39" s="82" t="n">
        <f aca="false">'Low pensions'!M39</f>
        <v>10150.8836574469</v>
      </c>
      <c r="J39" s="82" t="n">
        <f aca="false">'Low pensions'!W39</f>
        <v>55847.166888397</v>
      </c>
      <c r="K39" s="9"/>
      <c r="L39" s="82" t="n">
        <f aca="false">'Low pensions'!N39</f>
        <v>2906694.68562707</v>
      </c>
      <c r="M39" s="67"/>
      <c r="N39" s="82" t="n">
        <f aca="false">'Low pensions'!L39</f>
        <v>711087.421822671</v>
      </c>
      <c r="O39" s="9"/>
      <c r="P39" s="82" t="n">
        <f aca="false">'Low pensions'!X39</f>
        <v>18995045.7317241</v>
      </c>
      <c r="Q39" s="67"/>
      <c r="R39" s="82" t="n">
        <f aca="false">'Low SIPA income'!G34</f>
        <v>18864479.3350819</v>
      </c>
      <c r="S39" s="67"/>
      <c r="T39" s="82" t="n">
        <f aca="false">'Low SIPA income'!J34</f>
        <v>72129971.7541791</v>
      </c>
      <c r="U39" s="9"/>
      <c r="V39" s="82" t="n">
        <f aca="false">'Low SIPA income'!F34</f>
        <v>93380.0082508086</v>
      </c>
      <c r="W39" s="67"/>
      <c r="X39" s="82" t="n">
        <f aca="false">'Low SIPA income'!M34</f>
        <v>234543.658522612</v>
      </c>
      <c r="Y39" s="9"/>
      <c r="Z39" s="9" t="n">
        <f aca="false">R39+V39-N39-L39-F39</f>
        <v>-1667228.99680651</v>
      </c>
      <c r="AA39" s="9"/>
      <c r="AB39" s="9" t="n">
        <f aca="false">T39-P39-D39</f>
        <v>-40434254.9032152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-0.00852406670590615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11123028</v>
      </c>
      <c r="AX39" s="7"/>
      <c r="AY39" s="40" t="n">
        <f aca="false">(AW39-AW38)/AW38</f>
        <v>0.0278665442064207</v>
      </c>
      <c r="AZ39" s="39" t="n">
        <f aca="false">workers_and_wage_low!B27</f>
        <v>5773.79121025129</v>
      </c>
      <c r="BA39" s="40" t="n">
        <f aca="false">(AZ39-AZ38)/AZ38</f>
        <v>-0.00544327069729423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0.0132803618539453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87919319.6522802</v>
      </c>
      <c r="E40" s="9"/>
      <c r="F40" s="67" t="n">
        <f aca="false">'Low pensions'!I40</f>
        <v>15980377.0675716</v>
      </c>
      <c r="G40" s="82" t="n">
        <f aca="false">'Low pensions'!K40</f>
        <v>338152.394581159</v>
      </c>
      <c r="H40" s="82" t="n">
        <f aca="false">'Low pensions'!V40</f>
        <v>1860414.70389927</v>
      </c>
      <c r="I40" s="82" t="n">
        <f aca="false">'Low pensions'!M40</f>
        <v>10458.3214818914</v>
      </c>
      <c r="J40" s="82" t="n">
        <f aca="false">'Low pensions'!W40</f>
        <v>57538.5990896676</v>
      </c>
      <c r="K40" s="9"/>
      <c r="L40" s="82" t="n">
        <f aca="false">'Low pensions'!N40</f>
        <v>2597116.21274301</v>
      </c>
      <c r="M40" s="67"/>
      <c r="N40" s="82" t="n">
        <f aca="false">'Low pensions'!L40</f>
        <v>670773.4524548</v>
      </c>
      <c r="O40" s="9"/>
      <c r="P40" s="82" t="n">
        <f aca="false">'Low pensions'!X40</f>
        <v>17166845.9993365</v>
      </c>
      <c r="Q40" s="67"/>
      <c r="R40" s="82" t="n">
        <f aca="false">'Low SIPA income'!G35</f>
        <v>16561804.8037281</v>
      </c>
      <c r="S40" s="67"/>
      <c r="T40" s="82" t="n">
        <f aca="false">'Low SIPA income'!J35</f>
        <v>63325496.1068319</v>
      </c>
      <c r="U40" s="9"/>
      <c r="V40" s="82" t="n">
        <f aca="false">'Low SIPA income'!F35</f>
        <v>100003.484148405</v>
      </c>
      <c r="W40" s="67"/>
      <c r="X40" s="82" t="n">
        <f aca="false">'Low SIPA income'!M35</f>
        <v>251179.920376286</v>
      </c>
      <c r="Y40" s="9"/>
      <c r="Z40" s="9" t="n">
        <f aca="false">R40+V40-N40-L40-F40</f>
        <v>-2586458.44489292</v>
      </c>
      <c r="AA40" s="9"/>
      <c r="AB40" s="9" t="n">
        <f aca="false">T40-P40-D40</f>
        <v>-41760669.5447848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-0.0087433653185477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11543679</v>
      </c>
      <c r="AX40" s="7"/>
      <c r="AY40" s="40" t="n">
        <f aca="false">(AW40-AW39)/AW39</f>
        <v>0.0378180294071003</v>
      </c>
      <c r="AZ40" s="39" t="n">
        <f aca="false">workers_and_wage_low!B28</f>
        <v>5729.22667461772</v>
      </c>
      <c r="BA40" s="40" t="n">
        <f aca="false">(AZ40-AZ39)/AZ39</f>
        <v>-0.00771841828198645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0.0153815471083381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99389527.8703481</v>
      </c>
      <c r="E41" s="9"/>
      <c r="F41" s="67" t="n">
        <f aca="false">'Low pensions'!I41</f>
        <v>18065223.1866411</v>
      </c>
      <c r="G41" s="82" t="n">
        <f aca="false">'Low pensions'!K41</f>
        <v>399637.738089136</v>
      </c>
      <c r="H41" s="82" t="n">
        <f aca="false">'Low pensions'!V41</f>
        <v>2198688.92277097</v>
      </c>
      <c r="I41" s="82" t="n">
        <f aca="false">'Low pensions'!M41</f>
        <v>12359.9300439938</v>
      </c>
      <c r="J41" s="82" t="n">
        <f aca="false">'Low pensions'!W41</f>
        <v>68000.6883331223</v>
      </c>
      <c r="K41" s="9"/>
      <c r="L41" s="82" t="n">
        <f aca="false">'Low pensions'!N41</f>
        <v>3128293.36995075</v>
      </c>
      <c r="M41" s="67"/>
      <c r="N41" s="82" t="n">
        <f aca="false">'Low pensions'!L41</f>
        <v>758447.597412139</v>
      </c>
      <c r="O41" s="9"/>
      <c r="P41" s="82" t="n">
        <f aca="false">'Low pensions'!X41</f>
        <v>20405484.0706978</v>
      </c>
      <c r="Q41" s="67"/>
      <c r="R41" s="82" t="n">
        <f aca="false">'Low SIPA income'!G36</f>
        <v>19552889.3141534</v>
      </c>
      <c r="S41" s="67"/>
      <c r="T41" s="82" t="n">
        <f aca="false">'Low SIPA income'!J36</f>
        <v>74762166.9748222</v>
      </c>
      <c r="U41" s="9"/>
      <c r="V41" s="82" t="n">
        <f aca="false">'Low SIPA income'!F36</f>
        <v>99686.7628445918</v>
      </c>
      <c r="W41" s="67"/>
      <c r="X41" s="82" t="n">
        <f aca="false">'Low SIPA income'!M36</f>
        <v>250384.407774392</v>
      </c>
      <c r="Y41" s="9"/>
      <c r="Z41" s="9" t="n">
        <f aca="false">R41+V41-N41-L41-F41</f>
        <v>-2299388.07700601</v>
      </c>
      <c r="AA41" s="9"/>
      <c r="AB41" s="9" t="n">
        <f aca="false">T41-P41-D41</f>
        <v>-45032844.9662238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-0.00937309554157565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11585367</v>
      </c>
      <c r="AX41" s="7"/>
      <c r="AY41" s="40" t="n">
        <f aca="false">(AW41-AW40)/AW40</f>
        <v>0.00361132703014351</v>
      </c>
      <c r="AZ41" s="39" t="n">
        <f aca="false">workers_and_wage_low!B29</f>
        <v>5794.82712213783</v>
      </c>
      <c r="BA41" s="40" t="n">
        <f aca="false">(AZ41-AZ40)/AZ40</f>
        <v>0.0114501400006988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0.0132993667261496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93830067.1209605</v>
      </c>
      <c r="E42" s="6"/>
      <c r="F42" s="8" t="n">
        <f aca="false">'Low pensions'!I42</f>
        <v>17054725.3868521</v>
      </c>
      <c r="G42" s="81" t="n">
        <f aca="false">'Low pensions'!K42</f>
        <v>382589.559573888</v>
      </c>
      <c r="H42" s="81" t="n">
        <f aca="false">'Low pensions'!V42</f>
        <v>2104894.87460594</v>
      </c>
      <c r="I42" s="81" t="n">
        <f aca="false">'Low pensions'!M42</f>
        <v>11832.666790945</v>
      </c>
      <c r="J42" s="81" t="n">
        <f aca="false">'Low pensions'!W42</f>
        <v>65099.8414826581</v>
      </c>
      <c r="K42" s="6"/>
      <c r="L42" s="81" t="n">
        <f aca="false">'Low pensions'!N42</f>
        <v>3458934.68640145</v>
      </c>
      <c r="M42" s="8"/>
      <c r="N42" s="81" t="n">
        <f aca="false">'Low pensions'!L42</f>
        <v>718339.222143464</v>
      </c>
      <c r="O42" s="6"/>
      <c r="P42" s="81" t="n">
        <f aca="false">'Low pensions'!X42</f>
        <v>21900518.9867189</v>
      </c>
      <c r="Q42" s="8"/>
      <c r="R42" s="81" t="n">
        <f aca="false">'Low SIPA income'!G37</f>
        <v>17267515.6270623</v>
      </c>
      <c r="S42" s="8"/>
      <c r="T42" s="81" t="n">
        <f aca="false">'Low SIPA income'!J37</f>
        <v>66023842.605007</v>
      </c>
      <c r="U42" s="6"/>
      <c r="V42" s="81" t="n">
        <f aca="false">'Low SIPA income'!F37</f>
        <v>99986.6517842637</v>
      </c>
      <c r="W42" s="8"/>
      <c r="X42" s="81" t="n">
        <f aca="false">'Low SIPA income'!M37</f>
        <v>251137.642330468</v>
      </c>
      <c r="Y42" s="6"/>
      <c r="Z42" s="6" t="n">
        <f aca="false">R42+V42-N42-L42-F42</f>
        <v>-3864497.01655037</v>
      </c>
      <c r="AA42" s="6"/>
      <c r="AB42" s="6" t="n">
        <f aca="false">T42-P42-D42</f>
        <v>-49706743.5026723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-0.0102787484997465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11621758</v>
      </c>
      <c r="AX42" s="5"/>
      <c r="AY42" s="61" t="n">
        <f aca="false">(AW42-AW41)/AW41</f>
        <v>0.00314111758393152</v>
      </c>
      <c r="AZ42" s="66" t="n">
        <f aca="false">workers_and_wage_low!B30</f>
        <v>5839.77242879623</v>
      </c>
      <c r="BA42" s="61" t="n">
        <f aca="false">(AZ42-AZ41)/AZ41</f>
        <v>0.00775610828607865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0.0155730160519611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105336394.985164</v>
      </c>
      <c r="E43" s="9"/>
      <c r="F43" s="67" t="n">
        <f aca="false">'Low pensions'!I43</f>
        <v>19146136.679163</v>
      </c>
      <c r="G43" s="82" t="n">
        <f aca="false">'Low pensions'!K43</f>
        <v>451512.041053668</v>
      </c>
      <c r="H43" s="82" t="n">
        <f aca="false">'Low pensions'!V43</f>
        <v>2484086.03228805</v>
      </c>
      <c r="I43" s="82" t="n">
        <f aca="false">'Low pensions'!M43</f>
        <v>13964.289929495</v>
      </c>
      <c r="J43" s="82" t="n">
        <f aca="false">'Low pensions'!W43</f>
        <v>76827.4030604554</v>
      </c>
      <c r="K43" s="9"/>
      <c r="L43" s="82" t="n">
        <f aca="false">'Low pensions'!N43</f>
        <v>3368566.09543815</v>
      </c>
      <c r="M43" s="67"/>
      <c r="N43" s="82" t="n">
        <f aca="false">'Low pensions'!L43</f>
        <v>807089.035648573</v>
      </c>
      <c r="O43" s="9"/>
      <c r="P43" s="82" t="n">
        <f aca="false">'Low pensions'!X43</f>
        <v>21919871.2270928</v>
      </c>
      <c r="Q43" s="67"/>
      <c r="R43" s="82" t="n">
        <f aca="false">'Low SIPA income'!G38</f>
        <v>20119893.9143038</v>
      </c>
      <c r="S43" s="67"/>
      <c r="T43" s="82" t="n">
        <f aca="false">'Low SIPA income'!J38</f>
        <v>76930158.2067501</v>
      </c>
      <c r="U43" s="9"/>
      <c r="V43" s="82" t="n">
        <f aca="false">'Low SIPA income'!F38</f>
        <v>96123.6900807371</v>
      </c>
      <c r="W43" s="67"/>
      <c r="X43" s="82" t="n">
        <f aca="false">'Low SIPA income'!M38</f>
        <v>241434.996253972</v>
      </c>
      <c r="Y43" s="9"/>
      <c r="Z43" s="9" t="n">
        <f aca="false">R43+V43-N43-L43-F43</f>
        <v>-3105774.20586515</v>
      </c>
      <c r="AA43" s="9"/>
      <c r="AB43" s="9" t="n">
        <f aca="false">T43-P43-D43</f>
        <v>-50326108.0055065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-0.0102013441971419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11632422</v>
      </c>
      <c r="AX43" s="7"/>
      <c r="AY43" s="40" t="n">
        <f aca="false">(AW43-AW42)/AW42</f>
        <v>0.000917589232197057</v>
      </c>
      <c r="AZ43" s="39" t="n">
        <f aca="false">workers_and_wage_low!B31</f>
        <v>5838.86519433182</v>
      </c>
      <c r="BA43" s="40" t="n">
        <f aca="false">(AZ43-AZ42)/AZ42</f>
        <v>-0.000155354420994074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0.0134599891864489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99947307.5886613</v>
      </c>
      <c r="E44" s="9"/>
      <c r="F44" s="67" t="n">
        <f aca="false">'Low pensions'!I44</f>
        <v>18166606.2530086</v>
      </c>
      <c r="G44" s="82" t="n">
        <f aca="false">'Low pensions'!K44</f>
        <v>444317.692579882</v>
      </c>
      <c r="H44" s="82" t="n">
        <f aca="false">'Low pensions'!V44</f>
        <v>2444504.84966125</v>
      </c>
      <c r="I44" s="82" t="n">
        <f aca="false">'Low pensions'!M44</f>
        <v>13741.7843065943</v>
      </c>
      <c r="J44" s="82" t="n">
        <f aca="false">'Low pensions'!W44</f>
        <v>75603.2427730285</v>
      </c>
      <c r="K44" s="9"/>
      <c r="L44" s="82" t="n">
        <f aca="false">'Low pensions'!N44</f>
        <v>3051485.22901895</v>
      </c>
      <c r="M44" s="67"/>
      <c r="N44" s="82" t="n">
        <f aca="false">'Low pensions'!L44</f>
        <v>767833.538396843</v>
      </c>
      <c r="O44" s="9"/>
      <c r="P44" s="82" t="n">
        <f aca="false">'Low pensions'!X44</f>
        <v>20058564.9402698</v>
      </c>
      <c r="Q44" s="67"/>
      <c r="R44" s="82" t="n">
        <f aca="false">'Low SIPA income'!G39</f>
        <v>17495393.8184495</v>
      </c>
      <c r="S44" s="67"/>
      <c r="T44" s="82" t="n">
        <f aca="false">'Low SIPA income'!J39</f>
        <v>66895154.6203661</v>
      </c>
      <c r="U44" s="9"/>
      <c r="V44" s="82" t="n">
        <f aca="false">'Low SIPA income'!F39</f>
        <v>99380.1053353764</v>
      </c>
      <c r="W44" s="67"/>
      <c r="X44" s="82" t="n">
        <f aca="false">'Low SIPA income'!M39</f>
        <v>249614.172523056</v>
      </c>
      <c r="Y44" s="9"/>
      <c r="Z44" s="9" t="n">
        <f aca="false">R44+V44-N44-L44-F44</f>
        <v>-4391151.09663947</v>
      </c>
      <c r="AA44" s="9"/>
      <c r="AB44" s="9" t="n">
        <f aca="false">T44-P44-D44</f>
        <v>-53110717.908565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-0.0105901971324369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11648412</v>
      </c>
      <c r="AX44" s="7"/>
      <c r="AY44" s="40" t="n">
        <f aca="false">(AW44-AW43)/AW43</f>
        <v>0.00137460625138944</v>
      </c>
      <c r="AZ44" s="39" t="n">
        <f aca="false">workers_and_wage_low!B32</f>
        <v>5851.40471614772</v>
      </c>
      <c r="BA44" s="40" t="n">
        <f aca="false">(AZ44-AZ43)/AZ43</f>
        <v>0.0021475957054249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0.0154987631736052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108887237.542457</v>
      </c>
      <c r="E45" s="9"/>
      <c r="F45" s="67" t="n">
        <f aca="false">'Low pensions'!I45</f>
        <v>19791544.3460734</v>
      </c>
      <c r="G45" s="82" t="n">
        <f aca="false">'Low pensions'!K45</f>
        <v>488895.562788789</v>
      </c>
      <c r="H45" s="82" t="n">
        <f aca="false">'Low pensions'!V45</f>
        <v>2689759.13895258</v>
      </c>
      <c r="I45" s="82" t="n">
        <f aca="false">'Low pensions'!M45</f>
        <v>15120.4813233646</v>
      </c>
      <c r="J45" s="82" t="n">
        <f aca="false">'Low pensions'!W45</f>
        <v>83188.4269779147</v>
      </c>
      <c r="K45" s="9"/>
      <c r="L45" s="82" t="n">
        <f aca="false">'Low pensions'!N45</f>
        <v>3442095.77656313</v>
      </c>
      <c r="M45" s="67"/>
      <c r="N45" s="82" t="n">
        <f aca="false">'Low pensions'!L45</f>
        <v>837503.263344802</v>
      </c>
      <c r="O45" s="9"/>
      <c r="P45" s="82" t="n">
        <f aca="false">'Low pensions'!X45</f>
        <v>22468747.1991325</v>
      </c>
      <c r="Q45" s="67"/>
      <c r="R45" s="82" t="n">
        <f aca="false">'Low SIPA income'!G40</f>
        <v>20487817.7191625</v>
      </c>
      <c r="S45" s="67" t="n">
        <f aca="false">SUM(T42:T45)/AVERAGE(AG42:AG45)</f>
        <v>0.0580815996480128</v>
      </c>
      <c r="T45" s="82" t="n">
        <f aca="false">'Low SIPA income'!J40</f>
        <v>78336946.7632087</v>
      </c>
      <c r="U45" s="9"/>
      <c r="V45" s="82" t="n">
        <f aca="false">'Low SIPA income'!F40</f>
        <v>95926.170601924</v>
      </c>
      <c r="W45" s="67"/>
      <c r="X45" s="82" t="n">
        <f aca="false">'Low SIPA income'!M40</f>
        <v>240938.884269639</v>
      </c>
      <c r="Y45" s="9"/>
      <c r="Z45" s="9" t="n">
        <f aca="false">R45+V45-N45-L45-F45</f>
        <v>-3487399.49621698</v>
      </c>
      <c r="AA45" s="9"/>
      <c r="AB45" s="9" t="n">
        <f aca="false">T45-P45-D45</f>
        <v>-53019037.9783811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-0.0104723979477468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11735354</v>
      </c>
      <c r="AX45" s="7"/>
      <c r="AY45" s="40" t="n">
        <f aca="false">(AW45-AW44)/AW44</f>
        <v>0.0074638500080526</v>
      </c>
      <c r="AZ45" s="39" t="n">
        <f aca="false">workers_and_wage_low!B33</f>
        <v>5865.68030037413</v>
      </c>
      <c r="BA45" s="40" t="n">
        <f aca="false">(AZ45-AZ44)/AZ44</f>
        <v>0.00243968498487406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0.0133276543624869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103757193.85226</v>
      </c>
      <c r="E46" s="6"/>
      <c r="F46" s="8" t="n">
        <f aca="false">'Low pensions'!I46</f>
        <v>18859098.1798985</v>
      </c>
      <c r="G46" s="81" t="n">
        <f aca="false">'Low pensions'!K46</f>
        <v>467117.503100176</v>
      </c>
      <c r="H46" s="81" t="n">
        <f aca="false">'Low pensions'!V46</f>
        <v>2569942.68011225</v>
      </c>
      <c r="I46" s="81" t="n">
        <f aca="false">'Low pensions'!M46</f>
        <v>14446.9330855724</v>
      </c>
      <c r="J46" s="81" t="n">
        <f aca="false">'Low pensions'!W46</f>
        <v>79482.7633024406</v>
      </c>
      <c r="K46" s="6"/>
      <c r="L46" s="81" t="n">
        <f aca="false">'Low pensions'!N46</f>
        <v>3880848.1944893</v>
      </c>
      <c r="M46" s="8"/>
      <c r="N46" s="81" t="n">
        <f aca="false">'Low pensions'!L46</f>
        <v>799742.915452775</v>
      </c>
      <c r="O46" s="6"/>
      <c r="P46" s="81" t="n">
        <f aca="false">'Low pensions'!X46</f>
        <v>24537689.2884945</v>
      </c>
      <c r="Q46" s="8"/>
      <c r="R46" s="81" t="n">
        <f aca="false">'Low SIPA income'!G41</f>
        <v>17636131.9829697</v>
      </c>
      <c r="S46" s="8"/>
      <c r="T46" s="81" t="n">
        <f aca="false">'Low SIPA income'!J41</f>
        <v>67433279.190425</v>
      </c>
      <c r="U46" s="6"/>
      <c r="V46" s="81" t="n">
        <f aca="false">'Low SIPA income'!F41</f>
        <v>100247.26669489</v>
      </c>
      <c r="W46" s="8"/>
      <c r="X46" s="81" t="n">
        <f aca="false">'Low SIPA income'!M41</f>
        <v>251792.231848597</v>
      </c>
      <c r="Y46" s="6"/>
      <c r="Z46" s="6" t="n">
        <f aca="false">R46+V46-N46-L46-F46</f>
        <v>-5803310.04017601</v>
      </c>
      <c r="AA46" s="6"/>
      <c r="AB46" s="6" t="n">
        <f aca="false">T46-P46-D46</f>
        <v>-60861603.9503291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-0.0119861310791282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11677635</v>
      </c>
      <c r="AX46" s="5"/>
      <c r="AY46" s="61" t="n">
        <f aca="false">(AW46-AW45)/AW45</f>
        <v>-0.00491838593024122</v>
      </c>
      <c r="AZ46" s="66" t="n">
        <f aca="false">workers_and_wage_low!B34</f>
        <v>5872.62394627467</v>
      </c>
      <c r="BA46" s="61" t="n">
        <f aca="false">(AZ46-AZ45)/AZ45</f>
        <v>0.00118377503460285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0.0155040383661659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112202785.464118</v>
      </c>
      <c r="E47" s="9"/>
      <c r="F47" s="67" t="n">
        <f aca="false">'Low pensions'!I47</f>
        <v>20394184.4277221</v>
      </c>
      <c r="G47" s="82" t="n">
        <f aca="false">'Low pensions'!K47</f>
        <v>518362.373037836</v>
      </c>
      <c r="H47" s="82" t="n">
        <f aca="false">'Low pensions'!V47</f>
        <v>2851876.83482824</v>
      </c>
      <c r="I47" s="82" t="n">
        <f aca="false">'Low pensions'!M47</f>
        <v>16031.8259702425</v>
      </c>
      <c r="J47" s="82" t="n">
        <f aca="false">'Low pensions'!W47</f>
        <v>88202.3763348949</v>
      </c>
      <c r="K47" s="9"/>
      <c r="L47" s="82" t="n">
        <f aca="false">'Low pensions'!N47</f>
        <v>3560865.67429836</v>
      </c>
      <c r="M47" s="67"/>
      <c r="N47" s="82" t="n">
        <f aca="false">'Low pensions'!L47</f>
        <v>866768.119574402</v>
      </c>
      <c r="O47" s="9"/>
      <c r="P47" s="82" t="n">
        <f aca="false">'Low pensions'!X47</f>
        <v>23246051.3675357</v>
      </c>
      <c r="Q47" s="67"/>
      <c r="R47" s="82" t="n">
        <f aca="false">'Low SIPA income'!G42</f>
        <v>20639461.6129824</v>
      </c>
      <c r="S47" s="67"/>
      <c r="T47" s="82" t="n">
        <f aca="false">'Low SIPA income'!J42</f>
        <v>78916770.3344633</v>
      </c>
      <c r="U47" s="9"/>
      <c r="V47" s="82" t="n">
        <f aca="false">'Low SIPA income'!F42</f>
        <v>98744.796692593</v>
      </c>
      <c r="W47" s="67"/>
      <c r="X47" s="82" t="n">
        <f aca="false">'Low SIPA income'!M42</f>
        <v>248018.460376949</v>
      </c>
      <c r="Y47" s="9"/>
      <c r="Z47" s="9" t="n">
        <f aca="false">R47+V47-N47-L47-F47</f>
        <v>-4083611.81191988</v>
      </c>
      <c r="AA47" s="9"/>
      <c r="AB47" s="9" t="n">
        <f aca="false">T47-P47-D47</f>
        <v>-56532066.4971907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-0.0110185786908528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11760339</v>
      </c>
      <c r="AX47" s="7"/>
      <c r="AY47" s="40" t="n">
        <f aca="false">(AW47-AW46)/AW46</f>
        <v>0.00708225595336727</v>
      </c>
      <c r="AZ47" s="39" t="n">
        <f aca="false">workers_and_wage_low!B35</f>
        <v>5881.39478219244</v>
      </c>
      <c r="BA47" s="40" t="n">
        <f aca="false">(AZ47-AZ46)/AZ46</f>
        <v>0.00149351226947317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0.0134876518215268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107049118.758445</v>
      </c>
      <c r="E48" s="9"/>
      <c r="F48" s="67" t="n">
        <f aca="false">'Low pensions'!I48</f>
        <v>19457444.4988536</v>
      </c>
      <c r="G48" s="82" t="n">
        <f aca="false">'Low pensions'!K48</f>
        <v>529243.834814488</v>
      </c>
      <c r="H48" s="82" t="n">
        <f aca="false">'Low pensions'!V48</f>
        <v>2911743.42697311</v>
      </c>
      <c r="I48" s="82" t="n">
        <f aca="false">'Low pensions'!M48</f>
        <v>16368.3660251903</v>
      </c>
      <c r="J48" s="82" t="n">
        <f aca="false">'Low pensions'!W48</f>
        <v>90053.9204218487</v>
      </c>
      <c r="K48" s="9"/>
      <c r="L48" s="82" t="n">
        <f aca="false">'Low pensions'!N48</f>
        <v>3280897.47117965</v>
      </c>
      <c r="M48" s="67"/>
      <c r="N48" s="82" t="n">
        <f aca="false">'Low pensions'!L48</f>
        <v>828817.808185436</v>
      </c>
      <c r="O48" s="9"/>
      <c r="P48" s="82" t="n">
        <f aca="false">'Low pensions'!X48</f>
        <v>21584503.6145298</v>
      </c>
      <c r="Q48" s="67"/>
      <c r="R48" s="82" t="n">
        <f aca="false">'Low SIPA income'!G43</f>
        <v>17966992.0179622</v>
      </c>
      <c r="S48" s="67"/>
      <c r="T48" s="82" t="n">
        <f aca="false">'Low SIPA income'!J43</f>
        <v>68698351.2104207</v>
      </c>
      <c r="U48" s="9"/>
      <c r="V48" s="82" t="n">
        <f aca="false">'Low SIPA income'!F43</f>
        <v>102338.121891648</v>
      </c>
      <c r="W48" s="67"/>
      <c r="X48" s="82" t="n">
        <f aca="false">'Low SIPA income'!M43</f>
        <v>257043.857292573</v>
      </c>
      <c r="Y48" s="9"/>
      <c r="Z48" s="9" t="n">
        <f aca="false">R48+V48-N48-L48-F48</f>
        <v>-5497829.63836483</v>
      </c>
      <c r="AA48" s="9"/>
      <c r="AB48" s="9" t="n">
        <f aca="false">T48-P48-D48</f>
        <v>-59935271.1625545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-0.0116029153098673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11775170</v>
      </c>
      <c r="AX48" s="7"/>
      <c r="AY48" s="40" t="n">
        <f aca="false">(AW48-AW47)/AW47</f>
        <v>0.00126110310255512</v>
      </c>
      <c r="AZ48" s="39" t="n">
        <f aca="false">workers_and_wage_low!B36</f>
        <v>5899.77038488206</v>
      </c>
      <c r="BA48" s="40" t="n">
        <f aca="false">(AZ48-AZ47)/AZ47</f>
        <v>0.00312436137517303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0.0155204140276335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114827460.79761</v>
      </c>
      <c r="E49" s="9"/>
      <c r="F49" s="67" t="n">
        <f aca="false">'Low pensions'!I49</f>
        <v>20871250.2384568</v>
      </c>
      <c r="G49" s="82" t="n">
        <f aca="false">'Low pensions'!K49</f>
        <v>591195.068950444</v>
      </c>
      <c r="H49" s="82" t="n">
        <f aca="false">'Low pensions'!V49</f>
        <v>3252580.83862</v>
      </c>
      <c r="I49" s="82" t="n">
        <f aca="false">'Low pensions'!M49</f>
        <v>18284.3835757868</v>
      </c>
      <c r="J49" s="82" t="n">
        <f aca="false">'Low pensions'!W49</f>
        <v>100595.283668659</v>
      </c>
      <c r="K49" s="9"/>
      <c r="L49" s="82" t="n">
        <f aca="false">'Low pensions'!N49</f>
        <v>3583909.79051424</v>
      </c>
      <c r="M49" s="67"/>
      <c r="N49" s="82" t="n">
        <f aca="false">'Low pensions'!L49</f>
        <v>890465.838694639</v>
      </c>
      <c r="O49" s="9"/>
      <c r="P49" s="82" t="n">
        <f aca="false">'Low pensions'!X49</f>
        <v>23496005.254769</v>
      </c>
      <c r="Q49" s="67"/>
      <c r="R49" s="82" t="n">
        <f aca="false">'Low SIPA income'!G44</f>
        <v>21047869.5042007</v>
      </c>
      <c r="S49" s="67"/>
      <c r="T49" s="82" t="n">
        <f aca="false">'Low SIPA income'!J44</f>
        <v>80478353.3039428</v>
      </c>
      <c r="U49" s="9"/>
      <c r="V49" s="82" t="n">
        <f aca="false">'Low SIPA income'!F44</f>
        <v>99856.8808116054</v>
      </c>
      <c r="W49" s="67"/>
      <c r="X49" s="82" t="n">
        <f aca="false">'Low SIPA income'!M44</f>
        <v>250811.69506116</v>
      </c>
      <c r="Y49" s="9"/>
      <c r="Z49" s="9" t="n">
        <f aca="false">R49+V49-N49-L49-F49</f>
        <v>-4197899.48265337</v>
      </c>
      <c r="AA49" s="9"/>
      <c r="AB49" s="9" t="n">
        <f aca="false">T49-P49-D49</f>
        <v>-57845112.7484366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-0.0111933561308935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11841595</v>
      </c>
      <c r="AX49" s="7"/>
      <c r="AY49" s="40" t="n">
        <f aca="false">(AW49-AW48)/AW48</f>
        <v>0.00564110751691908</v>
      </c>
      <c r="AZ49" s="39" t="n">
        <f aca="false">workers_and_wage_low!B37</f>
        <v>5925.00887160873</v>
      </c>
      <c r="BA49" s="40" t="n">
        <f aca="false">(AZ49-AZ48)/AZ48</f>
        <v>0.00427787610028704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0.0134146285630698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110470024.561262</v>
      </c>
      <c r="E50" s="6"/>
      <c r="F50" s="8" t="n">
        <f aca="false">'Low pensions'!I50</f>
        <v>20079234.6225474</v>
      </c>
      <c r="G50" s="81" t="n">
        <f aca="false">'Low pensions'!K50</f>
        <v>585072.127951275</v>
      </c>
      <c r="H50" s="81" t="n">
        <f aca="false">'Low pensions'!V50</f>
        <v>3218894.22380223</v>
      </c>
      <c r="I50" s="81" t="n">
        <f aca="false">'Low pensions'!M50</f>
        <v>18095.0142665344</v>
      </c>
      <c r="J50" s="81" t="n">
        <f aca="false">'Low pensions'!W50</f>
        <v>99553.4296021312</v>
      </c>
      <c r="K50" s="6"/>
      <c r="L50" s="81" t="n">
        <f aca="false">'Low pensions'!N50</f>
        <v>4095581.0456075</v>
      </c>
      <c r="M50" s="8"/>
      <c r="N50" s="81" t="n">
        <f aca="false">'Low pensions'!L50</f>
        <v>858670.33990898</v>
      </c>
      <c r="O50" s="6"/>
      <c r="P50" s="81" t="n">
        <f aca="false">'Low pensions'!X50</f>
        <v>25976140.3767009</v>
      </c>
      <c r="Q50" s="8"/>
      <c r="R50" s="81" t="n">
        <f aca="false">'Low SIPA income'!G45</f>
        <v>18410914.7660287</v>
      </c>
      <c r="S50" s="8"/>
      <c r="T50" s="81" t="n">
        <f aca="false">'Low SIPA income'!J45</f>
        <v>70395728.313192</v>
      </c>
      <c r="U50" s="6"/>
      <c r="V50" s="81" t="n">
        <f aca="false">'Low SIPA income'!F45</f>
        <v>98783.7149819143</v>
      </c>
      <c r="W50" s="8"/>
      <c r="X50" s="81" t="n">
        <f aca="false">'Low SIPA income'!M45</f>
        <v>248116.21189927</v>
      </c>
      <c r="Y50" s="6"/>
      <c r="Z50" s="6" t="n">
        <f aca="false">R50+V50-N50-L50-F50</f>
        <v>-6523787.52705324</v>
      </c>
      <c r="AA50" s="6"/>
      <c r="AB50" s="6" t="n">
        <f aca="false">T50-P50-D50</f>
        <v>-66050436.6247713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-0.0126291492968764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11911269</v>
      </c>
      <c r="AX50" s="5"/>
      <c r="AY50" s="61" t="n">
        <f aca="false">(AW50-AW49)/AW49</f>
        <v>0.0058838357501671</v>
      </c>
      <c r="AZ50" s="66" t="n">
        <f aca="false">workers_and_wage_low!B38</f>
        <v>5926.0635796371</v>
      </c>
      <c r="BA50" s="61" t="n">
        <f aca="false">(AZ50-AZ49)/AZ49</f>
        <v>0.0001780095272814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0.015587538538031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118310411.389207</v>
      </c>
      <c r="E51" s="9"/>
      <c r="F51" s="67" t="n">
        <f aca="false">'Low pensions'!I51</f>
        <v>21504317.7369493</v>
      </c>
      <c r="G51" s="82" t="n">
        <f aca="false">'Low pensions'!K51</f>
        <v>641356.675265312</v>
      </c>
      <c r="H51" s="82" t="n">
        <f aca="false">'Low pensions'!V51</f>
        <v>3528555.19649783</v>
      </c>
      <c r="I51" s="82" t="n">
        <f aca="false">'Low pensions'!M51</f>
        <v>19835.7734618138</v>
      </c>
      <c r="J51" s="82" t="n">
        <f aca="false">'Low pensions'!W51</f>
        <v>109130.573087562</v>
      </c>
      <c r="K51" s="9"/>
      <c r="L51" s="82" t="n">
        <f aca="false">'Low pensions'!N51</f>
        <v>3726812.36723415</v>
      </c>
      <c r="M51" s="67"/>
      <c r="N51" s="82" t="n">
        <f aca="false">'Low pensions'!L51</f>
        <v>920877.811954491</v>
      </c>
      <c r="O51" s="9"/>
      <c r="P51" s="82" t="n">
        <f aca="false">'Low pensions'!X51</f>
        <v>24404845.1085919</v>
      </c>
      <c r="Q51" s="67"/>
      <c r="R51" s="82" t="n">
        <f aca="false">'Low SIPA income'!G46</f>
        <v>21420648.3311962</v>
      </c>
      <c r="S51" s="67"/>
      <c r="T51" s="82" t="n">
        <f aca="false">'Low SIPA income'!J46</f>
        <v>81903705.4583345</v>
      </c>
      <c r="U51" s="9"/>
      <c r="V51" s="82" t="n">
        <f aca="false">'Low SIPA income'!F46</f>
        <v>100078.050311083</v>
      </c>
      <c r="W51" s="67"/>
      <c r="X51" s="82" t="n">
        <f aca="false">'Low SIPA income'!M46</f>
        <v>251367.209078911</v>
      </c>
      <c r="Y51" s="9"/>
      <c r="Z51" s="9" t="n">
        <f aca="false">R51+V51-N51-L51-F51</f>
        <v>-4631281.53463066</v>
      </c>
      <c r="AA51" s="9"/>
      <c r="AB51" s="9" t="n">
        <f aca="false">T51-P51-D51</f>
        <v>-60811551.0394638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-0.011507462605092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11957891</v>
      </c>
      <c r="AX51" s="7"/>
      <c r="AY51" s="40" t="n">
        <f aca="false">(AW51-AW50)/AW50</f>
        <v>0.0039141085639154</v>
      </c>
      <c r="AZ51" s="39" t="n">
        <f aca="false">workers_and_wage_low!B39</f>
        <v>5936.10401315644</v>
      </c>
      <c r="BA51" s="40" t="n">
        <f aca="false">(AZ51-AZ50)/AZ50</f>
        <v>0.00169428379976217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0.0135912771568158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113697329.025456</v>
      </c>
      <c r="E52" s="9"/>
      <c r="F52" s="67" t="n">
        <f aca="false">'Low pensions'!I52</f>
        <v>20665835.4112438</v>
      </c>
      <c r="G52" s="82" t="n">
        <f aca="false">'Low pensions'!K52</f>
        <v>637084.958352422</v>
      </c>
      <c r="H52" s="82" t="n">
        <f aca="false">'Low pensions'!V52</f>
        <v>3505053.47040336</v>
      </c>
      <c r="I52" s="82" t="n">
        <f aca="false">'Low pensions'!M52</f>
        <v>19703.6585057449</v>
      </c>
      <c r="J52" s="82" t="n">
        <f aca="false">'Low pensions'!W52</f>
        <v>108403.715579485</v>
      </c>
      <c r="K52" s="9"/>
      <c r="L52" s="82" t="n">
        <f aca="false">'Low pensions'!N52</f>
        <v>3459958.39021146</v>
      </c>
      <c r="M52" s="67"/>
      <c r="N52" s="82" t="n">
        <f aca="false">'Low pensions'!L52</f>
        <v>886413.18515116</v>
      </c>
      <c r="O52" s="9"/>
      <c r="P52" s="82" t="n">
        <f aca="false">'Low pensions'!X52</f>
        <v>22830524.3452876</v>
      </c>
      <c r="Q52" s="67"/>
      <c r="R52" s="82" t="n">
        <f aca="false">'Low SIPA income'!G47</f>
        <v>18545363.8819114</v>
      </c>
      <c r="S52" s="67"/>
      <c r="T52" s="82" t="n">
        <f aca="false">'Low SIPA income'!J47</f>
        <v>70909806.160703</v>
      </c>
      <c r="U52" s="9"/>
      <c r="V52" s="82" t="n">
        <f aca="false">'Low SIPA income'!F47</f>
        <v>100072.253915458</v>
      </c>
      <c r="W52" s="67"/>
      <c r="X52" s="82" t="n">
        <f aca="false">'Low SIPA income'!M47</f>
        <v>251352.650204249</v>
      </c>
      <c r="Y52" s="9"/>
      <c r="Z52" s="9" t="n">
        <f aca="false">R52+V52-N52-L52-F52</f>
        <v>-6366770.8507795</v>
      </c>
      <c r="AA52" s="9"/>
      <c r="AB52" s="9" t="n">
        <f aca="false">T52-P52-D52</f>
        <v>-65618047.210041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-0.012333056603974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11954551</v>
      </c>
      <c r="AX52" s="7"/>
      <c r="AY52" s="40" t="n">
        <f aca="false">(AW52-AW51)/AW51</f>
        <v>-0.000279313467567149</v>
      </c>
      <c r="AZ52" s="39" t="n">
        <f aca="false">workers_and_wage_low!B40</f>
        <v>5936.89065413911</v>
      </c>
      <c r="BA52" s="40" t="n">
        <f aca="false">(AZ52-AZ51)/AZ51</f>
        <v>0.00013251805913753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0.0157424032978661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120287037.04294</v>
      </c>
      <c r="E53" s="9"/>
      <c r="F53" s="67" t="n">
        <f aca="false">'Low pensions'!I53</f>
        <v>21863592.8472779</v>
      </c>
      <c r="G53" s="82" t="n">
        <f aca="false">'Low pensions'!K53</f>
        <v>714529.047659961</v>
      </c>
      <c r="H53" s="82" t="n">
        <f aca="false">'Low pensions'!V53</f>
        <v>3931128.00007301</v>
      </c>
      <c r="I53" s="82" t="n">
        <f aca="false">'Low pensions'!M53</f>
        <v>22098.8365255661</v>
      </c>
      <c r="J53" s="82" t="n">
        <f aca="false">'Low pensions'!W53</f>
        <v>121581.278352775</v>
      </c>
      <c r="K53" s="9"/>
      <c r="L53" s="82" t="n">
        <f aca="false">'Low pensions'!N53</f>
        <v>3774226.37898013</v>
      </c>
      <c r="M53" s="67"/>
      <c r="N53" s="82" t="n">
        <f aca="false">'Low pensions'!L53</f>
        <v>939590.007939879</v>
      </c>
      <c r="O53" s="9"/>
      <c r="P53" s="82" t="n">
        <f aca="false">'Low pensions'!X53</f>
        <v>24753825.6222597</v>
      </c>
      <c r="Q53" s="67"/>
      <c r="R53" s="82" t="n">
        <f aca="false">'Low SIPA income'!G48</f>
        <v>21583281.2659581</v>
      </c>
      <c r="S53" s="67"/>
      <c r="T53" s="82" t="n">
        <f aca="false">'Low SIPA income'!J48</f>
        <v>82525546.5800698</v>
      </c>
      <c r="U53" s="9"/>
      <c r="V53" s="82" t="n">
        <f aca="false">'Low SIPA income'!F48</f>
        <v>98696.7130816471</v>
      </c>
      <c r="W53" s="67"/>
      <c r="X53" s="82" t="n">
        <f aca="false">'Low SIPA income'!M48</f>
        <v>247897.688209142</v>
      </c>
      <c r="Y53" s="9"/>
      <c r="Z53" s="9" t="n">
        <f aca="false">R53+V53-N53-L53-F53</f>
        <v>-4895431.25515815</v>
      </c>
      <c r="AA53" s="9"/>
      <c r="AB53" s="9" t="n">
        <f aca="false">T53-P53-D53</f>
        <v>-62515316.0851296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-0.0117447251090478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12007988</v>
      </c>
      <c r="AX53" s="7"/>
      <c r="AY53" s="40" t="n">
        <f aca="false">(AW53-AW52)/AW52</f>
        <v>0.00447001313558326</v>
      </c>
      <c r="AZ53" s="39" t="n">
        <f aca="false">workers_and_wage_low!B41</f>
        <v>5956.90773321992</v>
      </c>
      <c r="BA53" s="40" t="n">
        <f aca="false">(AZ53-AZ52)/AZ52</f>
        <v>0.00337164354995482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0.0136983036473528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115702765.732051</v>
      </c>
      <c r="E54" s="6"/>
      <c r="F54" s="8" t="n">
        <f aca="false">'Low pensions'!I54</f>
        <v>21030347.2714729</v>
      </c>
      <c r="G54" s="81" t="n">
        <f aca="false">'Low pensions'!K54</f>
        <v>742220.040181251</v>
      </c>
      <c r="H54" s="81" t="n">
        <f aca="false">'Low pensions'!V54</f>
        <v>4083475.6707615</v>
      </c>
      <c r="I54" s="81" t="n">
        <f aca="false">'Low pensions'!M54</f>
        <v>22955.258974678</v>
      </c>
      <c r="J54" s="81" t="n">
        <f aca="false">'Low pensions'!W54</f>
        <v>126293.061982315</v>
      </c>
      <c r="K54" s="6"/>
      <c r="L54" s="81" t="n">
        <f aca="false">'Low pensions'!N54</f>
        <v>4335729.91804742</v>
      </c>
      <c r="M54" s="8"/>
      <c r="N54" s="81" t="n">
        <f aca="false">'Low pensions'!L54</f>
        <v>905973.996205352</v>
      </c>
      <c r="O54" s="6"/>
      <c r="P54" s="81" t="n">
        <f aca="false">'Low pensions'!X54</f>
        <v>27482524.7775189</v>
      </c>
      <c r="Q54" s="8"/>
      <c r="R54" s="81" t="n">
        <f aca="false">'Low SIPA income'!G49</f>
        <v>18909971.2307533</v>
      </c>
      <c r="S54" s="8"/>
      <c r="T54" s="81" t="n">
        <f aca="false">'Low SIPA income'!J49</f>
        <v>72303913.9601387</v>
      </c>
      <c r="U54" s="6"/>
      <c r="V54" s="81" t="n">
        <f aca="false">'Low SIPA income'!F49</f>
        <v>100144.005266212</v>
      </c>
      <c r="W54" s="8"/>
      <c r="X54" s="81" t="n">
        <f aca="false">'Low SIPA income'!M49</f>
        <v>251532.868910854</v>
      </c>
      <c r="Y54" s="6"/>
      <c r="Z54" s="6" t="n">
        <f aca="false">R54+V54-N54-L54-F54</f>
        <v>-7261935.9497062</v>
      </c>
      <c r="AA54" s="6"/>
      <c r="AB54" s="6" t="n">
        <f aca="false">T54-P54-D54</f>
        <v>-70881376.5494316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-0.0132222901246581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12085972</v>
      </c>
      <c r="AX54" s="5"/>
      <c r="AY54" s="61" t="n">
        <f aca="false">(AW54-AW53)/AW53</f>
        <v>0.00649434359861119</v>
      </c>
      <c r="AZ54" s="66" t="n">
        <f aca="false">workers_and_wage_low!B42</f>
        <v>5960.17785484334</v>
      </c>
      <c r="BA54" s="61" t="n">
        <f aca="false">(AZ54-AZ53)/AZ53</f>
        <v>0.000548962946863556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0.015738388660896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122107260.083082</v>
      </c>
      <c r="E55" s="9"/>
      <c r="F55" s="67" t="n">
        <f aca="false">'Low pensions'!I55</f>
        <v>22194439.9312135</v>
      </c>
      <c r="G55" s="82" t="n">
        <f aca="false">'Low pensions'!K55</f>
        <v>888909.230391782</v>
      </c>
      <c r="H55" s="82" t="n">
        <f aca="false">'Low pensions'!V55</f>
        <v>4890516.31499165</v>
      </c>
      <c r="I55" s="82" t="n">
        <f aca="false">'Low pensions'!M55</f>
        <v>27492.0380533541</v>
      </c>
      <c r="J55" s="82" t="n">
        <f aca="false">'Low pensions'!W55</f>
        <v>151253.081906958</v>
      </c>
      <c r="K55" s="9"/>
      <c r="L55" s="82" t="n">
        <f aca="false">'Low pensions'!N55</f>
        <v>3876922.50825371</v>
      </c>
      <c r="M55" s="67"/>
      <c r="N55" s="82" t="n">
        <f aca="false">'Low pensions'!L55</f>
        <v>958232.806233287</v>
      </c>
      <c r="O55" s="9"/>
      <c r="P55" s="82" t="n">
        <f aca="false">'Low pensions'!X55</f>
        <v>25389283.5009527</v>
      </c>
      <c r="Q55" s="67"/>
      <c r="R55" s="82" t="n">
        <f aca="false">'Low SIPA income'!G50</f>
        <v>21879583.1421451</v>
      </c>
      <c r="S55" s="67"/>
      <c r="T55" s="82" t="n">
        <f aca="false">'Low SIPA income'!J50</f>
        <v>83658482.4846581</v>
      </c>
      <c r="U55" s="9"/>
      <c r="V55" s="82" t="n">
        <f aca="false">'Low SIPA income'!F50</f>
        <v>99894.7638762023</v>
      </c>
      <c r="W55" s="67"/>
      <c r="X55" s="82" t="n">
        <f aca="false">'Low SIPA income'!M50</f>
        <v>250906.846397436</v>
      </c>
      <c r="Y55" s="9"/>
      <c r="Z55" s="9" t="n">
        <f aca="false">R55+V55-N55-L55-F55</f>
        <v>-5050117.33967916</v>
      </c>
      <c r="AA55" s="9"/>
      <c r="AB55" s="9" t="n">
        <f aca="false">T55-P55-D55</f>
        <v>-63838061.0993767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-0.0118433075709375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12102940</v>
      </c>
      <c r="AX55" s="7"/>
      <c r="AY55" s="40" t="n">
        <f aca="false">(AW55-AW54)/AW54</f>
        <v>0.00140394169372559</v>
      </c>
      <c r="AZ55" s="39" t="n">
        <f aca="false">workers_and_wage_low!B43</f>
        <v>5983.37279030353</v>
      </c>
      <c r="BA55" s="40" t="n">
        <f aca="false">(AZ55-AZ54)/AZ54</f>
        <v>0.00389165156226546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0.0137081322509263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117894731.676318</v>
      </c>
      <c r="E56" s="9"/>
      <c r="F56" s="67" t="n">
        <f aca="false">'Low pensions'!I56</f>
        <v>21428763.0286375</v>
      </c>
      <c r="G56" s="82" t="n">
        <f aca="false">'Low pensions'!K56</f>
        <v>883512.922795897</v>
      </c>
      <c r="H56" s="82" t="n">
        <f aca="false">'Low pensions'!V56</f>
        <v>4860827.42276723</v>
      </c>
      <c r="I56" s="82" t="n">
        <f aca="false">'Low pensions'!M56</f>
        <v>27325.1419421413</v>
      </c>
      <c r="J56" s="82" t="n">
        <f aca="false">'Low pensions'!W56</f>
        <v>150334.868745379</v>
      </c>
      <c r="K56" s="9"/>
      <c r="L56" s="82" t="n">
        <f aca="false">'Low pensions'!N56</f>
        <v>3648068.70700579</v>
      </c>
      <c r="M56" s="67"/>
      <c r="N56" s="82" t="n">
        <f aca="false">'Low pensions'!L56</f>
        <v>927213.11824993</v>
      </c>
      <c r="O56" s="9"/>
      <c r="P56" s="82" t="n">
        <f aca="false">'Low pensions'!X56</f>
        <v>24031098.8673552</v>
      </c>
      <c r="Q56" s="67"/>
      <c r="R56" s="82" t="n">
        <f aca="false">'Low SIPA income'!G51</f>
        <v>19133047.7448172</v>
      </c>
      <c r="S56" s="67"/>
      <c r="T56" s="82" t="n">
        <f aca="false">'Low SIPA income'!J51</f>
        <v>73156866.3460827</v>
      </c>
      <c r="U56" s="9"/>
      <c r="V56" s="82" t="n">
        <f aca="false">'Low SIPA income'!F51</f>
        <v>104508.034676867</v>
      </c>
      <c r="W56" s="67"/>
      <c r="X56" s="82" t="n">
        <f aca="false">'Low SIPA income'!M51</f>
        <v>262494.052605827</v>
      </c>
      <c r="Y56" s="9"/>
      <c r="Z56" s="9" t="n">
        <f aca="false">R56+V56-N56-L56-F56</f>
        <v>-6766489.07439915</v>
      </c>
      <c r="AA56" s="9"/>
      <c r="AB56" s="9" t="n">
        <f aca="false">T56-P56-D56</f>
        <v>-68768964.1975905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-0.0126100277042159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12167220</v>
      </c>
      <c r="AX56" s="7"/>
      <c r="AY56" s="40" t="n">
        <f aca="false">(AW56-AW55)/AW55</f>
        <v>0.00531110622708202</v>
      </c>
      <c r="AZ56" s="39" t="n">
        <f aca="false">workers_and_wage_low!B44</f>
        <v>5998.75404262706</v>
      </c>
      <c r="BA56" s="40" t="n">
        <f aca="false">(AZ56-AZ55)/AZ55</f>
        <v>0.0025706658873832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0.0157656554345168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124152578.128443</v>
      </c>
      <c r="E57" s="9"/>
      <c r="F57" s="67" t="n">
        <f aca="false">'Low pensions'!I57</f>
        <v>22566200.6968478</v>
      </c>
      <c r="G57" s="82" t="n">
        <f aca="false">'Low pensions'!K57</f>
        <v>1036851.96147244</v>
      </c>
      <c r="H57" s="82" t="n">
        <f aca="false">'Low pensions'!V57</f>
        <v>5704453.5712349</v>
      </c>
      <c r="I57" s="82" t="n">
        <f aca="false">'Low pensions'!M57</f>
        <v>32067.586437292</v>
      </c>
      <c r="J57" s="82" t="n">
        <f aca="false">'Low pensions'!W57</f>
        <v>176426.399110358</v>
      </c>
      <c r="K57" s="9"/>
      <c r="L57" s="82" t="n">
        <f aca="false">'Low pensions'!N57</f>
        <v>3886365.95941425</v>
      </c>
      <c r="M57" s="67"/>
      <c r="N57" s="82" t="n">
        <f aca="false">'Low pensions'!L57</f>
        <v>978217.591074027</v>
      </c>
      <c r="O57" s="9"/>
      <c r="P57" s="82" t="n">
        <f aca="false">'Low pensions'!X57</f>
        <v>25548236.003646</v>
      </c>
      <c r="Q57" s="67"/>
      <c r="R57" s="82" t="n">
        <f aca="false">'Low SIPA income'!G52</f>
        <v>22349727.2241352</v>
      </c>
      <c r="S57" s="67"/>
      <c r="T57" s="82" t="n">
        <f aca="false">'Low SIPA income'!J52</f>
        <v>85456119.1303342</v>
      </c>
      <c r="U57" s="9"/>
      <c r="V57" s="82" t="n">
        <f aca="false">'Low SIPA income'!F52</f>
        <v>103048.178874885</v>
      </c>
      <c r="W57" s="67"/>
      <c r="X57" s="82" t="n">
        <f aca="false">'Low SIPA income'!M52</f>
        <v>258827.315719355</v>
      </c>
      <c r="Y57" s="9"/>
      <c r="Z57" s="9" t="n">
        <f aca="false">R57+V57-N57-L57-F57</f>
        <v>-4978008.84432599</v>
      </c>
      <c r="AA57" s="9"/>
      <c r="AB57" s="9" t="n">
        <f aca="false">T57-P57-D57</f>
        <v>-64244695.0017553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-0.0117184897862796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12253585</v>
      </c>
      <c r="AX57" s="7"/>
      <c r="AY57" s="40" t="n">
        <f aca="false">(AW57-AW56)/AW56</f>
        <v>0.00709817032978774</v>
      </c>
      <c r="AZ57" s="39" t="n">
        <f aca="false">workers_and_wage_low!B45</f>
        <v>6015.32042131866</v>
      </c>
      <c r="BA57" s="40" t="n">
        <f aca="false">(AZ57-AZ56)/AZ56</f>
        <v>0.00276163659551357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0.0136844290018182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120269744.056405</v>
      </c>
      <c r="E58" s="6"/>
      <c r="F58" s="8" t="n">
        <f aca="false">'Low pensions'!I58</f>
        <v>21860449.6422742</v>
      </c>
      <c r="G58" s="81" t="n">
        <f aca="false">'Low pensions'!K58</f>
        <v>1120903.89839572</v>
      </c>
      <c r="H58" s="81" t="n">
        <f aca="false">'Low pensions'!V58</f>
        <v>6166882.52885609</v>
      </c>
      <c r="I58" s="81" t="n">
        <f aca="false">'Low pensions'!M58</f>
        <v>34667.1308782182</v>
      </c>
      <c r="J58" s="81" t="n">
        <f aca="false">'Low pensions'!W58</f>
        <v>190728.325634725</v>
      </c>
      <c r="K58" s="6"/>
      <c r="L58" s="81" t="n">
        <f aca="false">'Low pensions'!N58</f>
        <v>4455990.4592257</v>
      </c>
      <c r="M58" s="8"/>
      <c r="N58" s="81" t="n">
        <f aca="false">'Low pensions'!L58</f>
        <v>949880.148415398</v>
      </c>
      <c r="O58" s="6"/>
      <c r="P58" s="81" t="n">
        <f aca="false">'Low pensions'!X58</f>
        <v>28348115.9924381</v>
      </c>
      <c r="Q58" s="8"/>
      <c r="R58" s="81" t="n">
        <f aca="false">'Low SIPA income'!G53</f>
        <v>19654151.0270842</v>
      </c>
      <c r="S58" s="8"/>
      <c r="T58" s="81" t="n">
        <f aca="false">'Low SIPA income'!J53</f>
        <v>75149349.9107379</v>
      </c>
      <c r="U58" s="6"/>
      <c r="V58" s="81" t="n">
        <f aca="false">'Low SIPA income'!F53</f>
        <v>103180.438031065</v>
      </c>
      <c r="W58" s="8"/>
      <c r="X58" s="81" t="n">
        <f aca="false">'Low SIPA income'!M53</f>
        <v>259159.512588307</v>
      </c>
      <c r="Y58" s="6"/>
      <c r="Z58" s="6" t="n">
        <f aca="false">R58+V58-N58-L58-F58</f>
        <v>-7508988.78480004</v>
      </c>
      <c r="AA58" s="6"/>
      <c r="AB58" s="6" t="n">
        <f aca="false">T58-P58-D58</f>
        <v>-73468510.1381048</v>
      </c>
      <c r="AC58" s="50"/>
      <c r="AD58" s="6"/>
      <c r="AE58" s="6"/>
      <c r="AF58" s="6"/>
      <c r="AG58" s="6" t="n">
        <f aca="false">BF58/100*$AG$57</f>
        <v>5529233864.01932</v>
      </c>
      <c r="AH58" s="61" t="n">
        <f aca="false">(AG58-AG57)/AG57</f>
        <v>0.00855441153064989</v>
      </c>
      <c r="AI58" s="61"/>
      <c r="AJ58" s="61" t="n">
        <f aca="false">AB58/AG58</f>
        <v>-0.0132872857153304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0.00501040520612644</v>
      </c>
      <c r="AV58" s="5"/>
      <c r="AW58" s="65" t="n">
        <f aca="false">workers_and_wage_low!C46</f>
        <v>12286044</v>
      </c>
      <c r="AX58" s="5"/>
      <c r="AY58" s="61" t="n">
        <f aca="false">(AW58-AW57)/AW57</f>
        <v>0.00264893906558774</v>
      </c>
      <c r="AZ58" s="66" t="n">
        <f aca="false">workers_and_wage_low!B46</f>
        <v>6050.74987995822</v>
      </c>
      <c r="BA58" s="61" t="n">
        <f aca="false">(AZ58-AZ57)/AZ57</f>
        <v>0.00588987055685276</v>
      </c>
      <c r="BB58" s="61"/>
      <c r="BC58" s="61"/>
      <c r="BD58" s="61"/>
      <c r="BE58" s="61"/>
      <c r="BF58" s="5" t="n">
        <f aca="false">BF57*(1+AY58)*(1+BA58)*(1-BE58)</f>
        <v>100.855441153065</v>
      </c>
      <c r="BG58" s="5"/>
      <c r="BH58" s="5"/>
      <c r="BI58" s="61" t="n">
        <f aca="false">T65/AG65</f>
        <v>0.01573978388054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127311004.348332</v>
      </c>
      <c r="E59" s="9"/>
      <c r="F59" s="67" t="n">
        <f aca="false">'Low pensions'!I59</f>
        <v>23140282.0493144</v>
      </c>
      <c r="G59" s="82" t="n">
        <f aca="false">'Low pensions'!K59</f>
        <v>1274848.39995621</v>
      </c>
      <c r="H59" s="82" t="n">
        <f aca="false">'Low pensions'!V59</f>
        <v>7013839.75547079</v>
      </c>
      <c r="I59" s="82" t="n">
        <f aca="false">'Low pensions'!M59</f>
        <v>39428.3010295734</v>
      </c>
      <c r="J59" s="82" t="n">
        <f aca="false">'Low pensions'!W59</f>
        <v>216922.879035179</v>
      </c>
      <c r="K59" s="9"/>
      <c r="L59" s="82" t="n">
        <f aca="false">'Low pensions'!N59</f>
        <v>3933473.27309474</v>
      </c>
      <c r="M59" s="67"/>
      <c r="N59" s="82" t="n">
        <f aca="false">'Low pensions'!L59</f>
        <v>1007609.47125873</v>
      </c>
      <c r="O59" s="9"/>
      <c r="P59" s="82" t="n">
        <f aca="false">'Low pensions'!X59</f>
        <v>25954381.5310424</v>
      </c>
      <c r="Q59" s="67"/>
      <c r="R59" s="82" t="n">
        <f aca="false">'Low SIPA income'!G54</f>
        <v>22930346.087145</v>
      </c>
      <c r="S59" s="67"/>
      <c r="T59" s="82" t="n">
        <f aca="false">'Low SIPA income'!J54</f>
        <v>87676165.6762758</v>
      </c>
      <c r="U59" s="9"/>
      <c r="V59" s="82" t="n">
        <f aca="false">'Low SIPA income'!F54</f>
        <v>99804.5687540977</v>
      </c>
      <c r="W59" s="67"/>
      <c r="X59" s="82" t="n">
        <f aca="false">'Low SIPA income'!M54</f>
        <v>250680.302254685</v>
      </c>
      <c r="Y59" s="9"/>
      <c r="Z59" s="9" t="n">
        <f aca="false">R59+V59-N59-L59-F59</f>
        <v>-5051214.1377688</v>
      </c>
      <c r="AA59" s="9"/>
      <c r="AB59" s="9" t="n">
        <f aca="false">T59-P59-D59</f>
        <v>-65589220.2030985</v>
      </c>
      <c r="AC59" s="50"/>
      <c r="AD59" s="9"/>
      <c r="AE59" s="9"/>
      <c r="AF59" s="9"/>
      <c r="AG59" s="9" t="n">
        <f aca="false">BF59/100*$AG$57</f>
        <v>5569426981.21325</v>
      </c>
      <c r="AH59" s="40" t="n">
        <f aca="false">(AG59-AG58)/AG58</f>
        <v>0.00726920187903213</v>
      </c>
      <c r="AI59" s="40"/>
      <c r="AJ59" s="40" t="n">
        <f aca="false">AB59/AG59</f>
        <v>-0.0117766550175347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12322947</v>
      </c>
      <c r="AX59" s="7"/>
      <c r="AY59" s="40" t="n">
        <f aca="false">(AW59-AW58)/AW58</f>
        <v>0.00300365194850352</v>
      </c>
      <c r="AZ59" s="39" t="n">
        <f aca="false">workers_and_wage_low!B47</f>
        <v>6076.4823642617</v>
      </c>
      <c r="BA59" s="40" t="n">
        <f aca="false">(AZ59-AZ58)/AZ58</f>
        <v>0.00425277607139524</v>
      </c>
      <c r="BB59" s="40"/>
      <c r="BC59" s="40"/>
      <c r="BD59" s="40"/>
      <c r="BE59" s="40"/>
      <c r="BF59" s="7" t="n">
        <f aca="false">BF58*(1+AY59)*(1+BA59)*(1-BE59)</f>
        <v>101.588579715405</v>
      </c>
      <c r="BG59" s="7"/>
      <c r="BH59" s="7"/>
      <c r="BI59" s="40" t="n">
        <f aca="false">T66/AG66</f>
        <v>0.0137038586098756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123853796.075055</v>
      </c>
      <c r="E60" s="9"/>
      <c r="F60" s="67" t="n">
        <f aca="false">'Low pensions'!I60</f>
        <v>22511893.5218941</v>
      </c>
      <c r="G60" s="82" t="n">
        <f aca="false">'Low pensions'!K60</f>
        <v>1302233.38554859</v>
      </c>
      <c r="H60" s="82" t="n">
        <f aca="false">'Low pensions'!V60</f>
        <v>7164503.86632309</v>
      </c>
      <c r="I60" s="82" t="n">
        <f aca="false">'Low pensions'!M60</f>
        <v>40275.2593468637</v>
      </c>
      <c r="J60" s="82" t="n">
        <f aca="false">'Low pensions'!W60</f>
        <v>221582.593803807</v>
      </c>
      <c r="K60" s="9"/>
      <c r="L60" s="82" t="n">
        <f aca="false">'Low pensions'!N60</f>
        <v>3717065.15307422</v>
      </c>
      <c r="M60" s="67"/>
      <c r="N60" s="82" t="n">
        <f aca="false">'Low pensions'!L60</f>
        <v>982422.660606206</v>
      </c>
      <c r="O60" s="9"/>
      <c r="P60" s="82" t="n">
        <f aca="false">'Low pensions'!X60</f>
        <v>24692868.3665954</v>
      </c>
      <c r="Q60" s="67"/>
      <c r="R60" s="82" t="n">
        <f aca="false">'Low SIPA income'!G55</f>
        <v>20059872.7493915</v>
      </c>
      <c r="S60" s="67"/>
      <c r="T60" s="82" t="n">
        <f aca="false">'Low SIPA income'!J55</f>
        <v>76700662.0805712</v>
      </c>
      <c r="U60" s="9"/>
      <c r="V60" s="82" t="n">
        <f aca="false">'Low SIPA income'!F55</f>
        <v>97927.2099772925</v>
      </c>
      <c r="W60" s="67"/>
      <c r="X60" s="82" t="n">
        <f aca="false">'Low SIPA income'!M55</f>
        <v>245964.918264905</v>
      </c>
      <c r="Y60" s="9"/>
      <c r="Z60" s="9" t="n">
        <f aca="false">R60+V60-N60-L60-F60</f>
        <v>-7053581.37620579</v>
      </c>
      <c r="AA60" s="9"/>
      <c r="AB60" s="9" t="n">
        <f aca="false">T60-P60-D60</f>
        <v>-71846002.3610793</v>
      </c>
      <c r="AC60" s="50"/>
      <c r="AD60" s="9"/>
      <c r="AE60" s="9"/>
      <c r="AF60" s="9"/>
      <c r="AG60" s="9" t="n">
        <f aca="false">BF60/100*$AG$57</f>
        <v>5599281783.72611</v>
      </c>
      <c r="AH60" s="40" t="n">
        <f aca="false">(AG60-AG59)/AG59</f>
        <v>0.0053604801020925</v>
      </c>
      <c r="AI60" s="40"/>
      <c r="AJ60" s="40" t="n">
        <f aca="false">AB60/AG60</f>
        <v>-0.0128312889288577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12375460</v>
      </c>
      <c r="AX60" s="7"/>
      <c r="AY60" s="40" t="n">
        <f aca="false">(AW60-AW59)/AW59</f>
        <v>0.00426139948504201</v>
      </c>
      <c r="AZ60" s="39" t="n">
        <f aca="false">workers_and_wage_low!B48</f>
        <v>6083.13256906877</v>
      </c>
      <c r="BA60" s="40" t="n">
        <f aca="false">(AZ60-AZ59)/AZ59</f>
        <v>0.00109441686956608</v>
      </c>
      <c r="BB60" s="40"/>
      <c r="BC60" s="40"/>
      <c r="BD60" s="40"/>
      <c r="BE60" s="40"/>
      <c r="BF60" s="7" t="n">
        <f aca="false">BF59*(1+AY60)*(1+BA60)*(1-BE60)</f>
        <v>102.13314327557</v>
      </c>
      <c r="BG60" s="7"/>
      <c r="BH60" s="7"/>
      <c r="BI60" s="40" t="n">
        <f aca="false">T67/AG67</f>
        <v>0.0157762588151045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129772772.674439</v>
      </c>
      <c r="E61" s="9"/>
      <c r="F61" s="67" t="n">
        <f aca="false">'Low pensions'!I61</f>
        <v>23587737.58309</v>
      </c>
      <c r="G61" s="82" t="n">
        <f aca="false">'Low pensions'!K61</f>
        <v>1416107.07345268</v>
      </c>
      <c r="H61" s="82" t="n">
        <f aca="false">'Low pensions'!V61</f>
        <v>7791003.29900168</v>
      </c>
      <c r="I61" s="82" t="n">
        <f aca="false">'Low pensions'!M61</f>
        <v>43797.1259830729</v>
      </c>
      <c r="J61" s="82" t="n">
        <f aca="false">'Low pensions'!W61</f>
        <v>240958.864917579</v>
      </c>
      <c r="K61" s="9"/>
      <c r="L61" s="82" t="n">
        <f aca="false">'Low pensions'!N61</f>
        <v>3958825.96961062</v>
      </c>
      <c r="M61" s="67"/>
      <c r="N61" s="82" t="n">
        <f aca="false">'Low pensions'!L61</f>
        <v>1030543.29550837</v>
      </c>
      <c r="O61" s="9"/>
      <c r="P61" s="82" t="n">
        <f aca="false">'Low pensions'!X61</f>
        <v>26212111.9282343</v>
      </c>
      <c r="Q61" s="67"/>
      <c r="R61" s="82" t="n">
        <f aca="false">'Low SIPA income'!G56</f>
        <v>23021053.6866402</v>
      </c>
      <c r="S61" s="67"/>
      <c r="T61" s="82" t="n">
        <f aca="false">'Low SIPA income'!J56</f>
        <v>88022994.0447275</v>
      </c>
      <c r="U61" s="9"/>
      <c r="V61" s="82" t="n">
        <f aca="false">'Low SIPA income'!F56</f>
        <v>100679.62390016</v>
      </c>
      <c r="W61" s="67"/>
      <c r="X61" s="82" t="n">
        <f aca="false">'Low SIPA income'!M56</f>
        <v>252878.188496194</v>
      </c>
      <c r="Y61" s="9"/>
      <c r="Z61" s="9" t="n">
        <f aca="false">R61+V61-N61-L61-F61</f>
        <v>-5455373.5376687</v>
      </c>
      <c r="AA61" s="9"/>
      <c r="AB61" s="9" t="n">
        <f aca="false">T61-P61-D61</f>
        <v>-67961890.5579461</v>
      </c>
      <c r="AC61" s="50"/>
      <c r="AD61" s="9"/>
      <c r="AE61" s="9"/>
      <c r="AF61" s="9"/>
      <c r="AG61" s="9" t="n">
        <f aca="false">BF61/100*$AG$57</f>
        <v>5592884757.21988</v>
      </c>
      <c r="AH61" s="40" t="n">
        <f aca="false">(AG61-AG60)/AG60</f>
        <v>-0.00114247268726874</v>
      </c>
      <c r="AI61" s="40" t="n">
        <f aca="false">(AG61-AG57)/AG57</f>
        <v>0.0201645894891249</v>
      </c>
      <c r="AJ61" s="40" t="n">
        <f aca="false">AB61/AG61</f>
        <v>-0.012151491315857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12342740</v>
      </c>
      <c r="AX61" s="7"/>
      <c r="AY61" s="40" t="n">
        <f aca="false">(AW61-AW60)/AW60</f>
        <v>-0.00264394212417155</v>
      </c>
      <c r="AZ61" s="39" t="n">
        <f aca="false">workers_and_wage_low!B49</f>
        <v>6092.29041952845</v>
      </c>
      <c r="BA61" s="40" t="n">
        <f aca="false">(AZ61-AZ60)/AZ60</f>
        <v>0.00150544975893626</v>
      </c>
      <c r="BB61" s="40"/>
      <c r="BC61" s="40"/>
      <c r="BD61" s="40"/>
      <c r="BE61" s="40"/>
      <c r="BF61" s="7" t="n">
        <f aca="false">BF60*(1+AY61)*(1+BA61)*(1-BE61)</f>
        <v>102.016458948913</v>
      </c>
      <c r="BG61" s="7"/>
      <c r="BH61" s="7"/>
      <c r="BI61" s="40" t="n">
        <f aca="false">T68/AG68</f>
        <v>0.0136906459276372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127104905.319581</v>
      </c>
      <c r="E62" s="6"/>
      <c r="F62" s="8" t="n">
        <f aca="false">'Low pensions'!I62</f>
        <v>23102821.1111984</v>
      </c>
      <c r="G62" s="81" t="n">
        <f aca="false">'Low pensions'!K62</f>
        <v>1464595.97373594</v>
      </c>
      <c r="H62" s="81" t="n">
        <f aca="false">'Low pensions'!V62</f>
        <v>8057774.92182166</v>
      </c>
      <c r="I62" s="81" t="n">
        <f aca="false">'Low pensions'!M62</f>
        <v>45296.7826928645</v>
      </c>
      <c r="J62" s="81" t="n">
        <f aca="false">'Low pensions'!W62</f>
        <v>249209.53366459</v>
      </c>
      <c r="K62" s="6"/>
      <c r="L62" s="81" t="n">
        <f aca="false">'Low pensions'!N62</f>
        <v>4686976.08317314</v>
      </c>
      <c r="M62" s="8"/>
      <c r="N62" s="81" t="n">
        <f aca="false">'Low pensions'!L62</f>
        <v>1011135.17973263</v>
      </c>
      <c r="O62" s="6"/>
      <c r="P62" s="81" t="n">
        <f aca="false">'Low pensions'!X62</f>
        <v>29883708.6023121</v>
      </c>
      <c r="Q62" s="8"/>
      <c r="R62" s="81" t="n">
        <f aca="false">'Low SIPA income'!G57</f>
        <v>20147913.3031481</v>
      </c>
      <c r="S62" s="8"/>
      <c r="T62" s="81" t="n">
        <f aca="false">'Low SIPA income'!J57</f>
        <v>77037292.7684841</v>
      </c>
      <c r="U62" s="6"/>
      <c r="V62" s="81" t="n">
        <f aca="false">'Low SIPA income'!F57</f>
        <v>100142.523872096</v>
      </c>
      <c r="W62" s="8"/>
      <c r="X62" s="81" t="n">
        <f aca="false">'Low SIPA income'!M57</f>
        <v>251529.148075933</v>
      </c>
      <c r="Y62" s="6"/>
      <c r="Z62" s="6" t="n">
        <f aca="false">R62+V62-N62-L62-F62</f>
        <v>-8552876.547084</v>
      </c>
      <c r="AA62" s="6"/>
      <c r="AB62" s="6" t="n">
        <f aca="false">T62-P62-D62</f>
        <v>-79951321.1534092</v>
      </c>
      <c r="AC62" s="50"/>
      <c r="AD62" s="6"/>
      <c r="AE62" s="6"/>
      <c r="AF62" s="6"/>
      <c r="AG62" s="6" t="n">
        <f aca="false">BF62/100*$AG$57</f>
        <v>5619824156.8087</v>
      </c>
      <c r="AH62" s="61" t="n">
        <f aca="false">(AG62-AG61)/AG61</f>
        <v>0.00481672710206379</v>
      </c>
      <c r="AI62" s="61"/>
      <c r="AJ62" s="61" t="n">
        <f aca="false">AB62/AG62</f>
        <v>-0.014226658863791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0.0048509704523524</v>
      </c>
      <c r="AV62" s="5"/>
      <c r="AW62" s="65" t="n">
        <f aca="false">workers_and_wage_low!C50</f>
        <v>12386904</v>
      </c>
      <c r="AX62" s="5"/>
      <c r="AY62" s="61" t="n">
        <f aca="false">(AW62-AW61)/AW61</f>
        <v>0.00357813581101117</v>
      </c>
      <c r="AZ62" s="66" t="n">
        <f aca="false">workers_and_wage_low!B50</f>
        <v>6099.80937354601</v>
      </c>
      <c r="BA62" s="61" t="n">
        <f aca="false">(AZ62-AZ61)/AZ61</f>
        <v>0.00123417524441338</v>
      </c>
      <c r="BB62" s="61"/>
      <c r="BC62" s="61"/>
      <c r="BD62" s="61"/>
      <c r="BE62" s="61"/>
      <c r="BF62" s="5" t="n">
        <f aca="false">BF61*(1+AY62)*(1+BA62)*(1-BE62)</f>
        <v>102.507844391588</v>
      </c>
      <c r="BG62" s="5"/>
      <c r="BH62" s="5"/>
      <c r="BI62" s="61" t="n">
        <f aca="false">T69/AG69</f>
        <v>0.0157787020999754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131864213.557293</v>
      </c>
      <c r="E63" s="9"/>
      <c r="F63" s="67" t="n">
        <f aca="false">'Low pensions'!I63</f>
        <v>23967881.720405</v>
      </c>
      <c r="G63" s="82" t="n">
        <f aca="false">'Low pensions'!K63</f>
        <v>1594169.71968611</v>
      </c>
      <c r="H63" s="82" t="n">
        <f aca="false">'Low pensions'!V63</f>
        <v>8770651.44160376</v>
      </c>
      <c r="I63" s="82" t="n">
        <f aca="false">'Low pensions'!M63</f>
        <v>49304.2181346219</v>
      </c>
      <c r="J63" s="82" t="n">
        <f aca="false">'Low pensions'!W63</f>
        <v>271257.261080529</v>
      </c>
      <c r="K63" s="9"/>
      <c r="L63" s="82" t="n">
        <f aca="false">'Low pensions'!N63</f>
        <v>4149753.41086476</v>
      </c>
      <c r="M63" s="67"/>
      <c r="N63" s="82" t="n">
        <f aca="false">'Low pensions'!L63</f>
        <v>1049611.21669018</v>
      </c>
      <c r="O63" s="9"/>
      <c r="P63" s="82" t="n">
        <f aca="false">'Low pensions'!X63</f>
        <v>27307741.404929</v>
      </c>
      <c r="Q63" s="67"/>
      <c r="R63" s="82" t="n">
        <f aca="false">'Low SIPA income'!G58</f>
        <v>23180718.363448</v>
      </c>
      <c r="S63" s="67"/>
      <c r="T63" s="82" t="n">
        <f aca="false">'Low SIPA income'!J58</f>
        <v>88633485.7749113</v>
      </c>
      <c r="U63" s="9"/>
      <c r="V63" s="82" t="n">
        <f aca="false">'Low SIPA income'!F58</f>
        <v>100030.892771855</v>
      </c>
      <c r="W63" s="67"/>
      <c r="X63" s="82" t="n">
        <f aca="false">'Low SIPA income'!M58</f>
        <v>251248.762936267</v>
      </c>
      <c r="Y63" s="9"/>
      <c r="Z63" s="9" t="n">
        <f aca="false">R63+V63-N63-L63-F63</f>
        <v>-5886497.09174011</v>
      </c>
      <c r="AA63" s="9"/>
      <c r="AB63" s="9" t="n">
        <f aca="false">T63-P63-D63</f>
        <v>-70538469.1873108</v>
      </c>
      <c r="AC63" s="50"/>
      <c r="AD63" s="9"/>
      <c r="AE63" s="9"/>
      <c r="AF63" s="9"/>
      <c r="AG63" s="9" t="n">
        <f aca="false">BF63/100*$AG$57</f>
        <v>5621934726.59943</v>
      </c>
      <c r="AH63" s="40" t="n">
        <f aca="false">(AG63-AG62)/AG62</f>
        <v>0.000375557976876603</v>
      </c>
      <c r="AI63" s="40"/>
      <c r="AJ63" s="40" t="n">
        <f aca="false">AB63/AG63</f>
        <v>-0.0125470096359475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12374873</v>
      </c>
      <c r="AX63" s="7"/>
      <c r="AY63" s="40" t="n">
        <f aca="false">(AW63-AW62)/AW62</f>
        <v>-0.000971267719520552</v>
      </c>
      <c r="AZ63" s="39" t="n">
        <f aca="false">workers_and_wage_low!B51</f>
        <v>6108.03274064444</v>
      </c>
      <c r="BA63" s="40" t="n">
        <f aca="false">(AZ63-AZ62)/AZ62</f>
        <v>0.00134813509649804</v>
      </c>
      <c r="BB63" s="40"/>
      <c r="BC63" s="40"/>
      <c r="BD63" s="40"/>
      <c r="BE63" s="40"/>
      <c r="BF63" s="7" t="n">
        <f aca="false">BF62*(1+AY63)*(1+BA63)*(1-BE63)</f>
        <v>102.546342030242</v>
      </c>
      <c r="BG63" s="7"/>
      <c r="BH63" s="7"/>
      <c r="BI63" s="40" t="n">
        <f aca="false">T70/AG70</f>
        <v>0.0137408621530245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129217501.755611</v>
      </c>
      <c r="E64" s="9"/>
      <c r="F64" s="67" t="n">
        <f aca="false">'Low pensions'!I64</f>
        <v>23486810.5207261</v>
      </c>
      <c r="G64" s="82" t="n">
        <f aca="false">'Low pensions'!K64</f>
        <v>1639593.03461161</v>
      </c>
      <c r="H64" s="82" t="n">
        <f aca="false">'Low pensions'!V64</f>
        <v>9020557.11827926</v>
      </c>
      <c r="I64" s="82" t="n">
        <f aca="false">'Low pensions'!M64</f>
        <v>50709.0629261322</v>
      </c>
      <c r="J64" s="82" t="n">
        <f aca="false">'Low pensions'!W64</f>
        <v>278986.302627194</v>
      </c>
      <c r="K64" s="9"/>
      <c r="L64" s="82" t="n">
        <f aca="false">'Low pensions'!N64</f>
        <v>3912912.22430951</v>
      </c>
      <c r="M64" s="67"/>
      <c r="N64" s="82" t="n">
        <f aca="false">'Low pensions'!L64</f>
        <v>1029893.30876296</v>
      </c>
      <c r="O64" s="9"/>
      <c r="P64" s="82" t="n">
        <f aca="false">'Low pensions'!X64</f>
        <v>25970289.250306</v>
      </c>
      <c r="Q64" s="67"/>
      <c r="R64" s="82" t="n">
        <f aca="false">'Low SIPA income'!G59</f>
        <v>20196879.0542851</v>
      </c>
      <c r="S64" s="67"/>
      <c r="T64" s="82" t="n">
        <f aca="false">'Low SIPA income'!J59</f>
        <v>77224517.5619014</v>
      </c>
      <c r="U64" s="9"/>
      <c r="V64" s="82" t="n">
        <f aca="false">'Low SIPA income'!F59</f>
        <v>104019.3527989</v>
      </c>
      <c r="W64" s="67"/>
      <c r="X64" s="82" t="n">
        <f aca="false">'Low SIPA income'!M59</f>
        <v>261266.62461927</v>
      </c>
      <c r="Y64" s="9"/>
      <c r="Z64" s="9" t="n">
        <f aca="false">R64+V64-N64-L64-F64</f>
        <v>-8128717.64671457</v>
      </c>
      <c r="AA64" s="9"/>
      <c r="AB64" s="9" t="n">
        <f aca="false">T64-P64-D64</f>
        <v>-77963273.4440151</v>
      </c>
      <c r="AC64" s="50"/>
      <c r="AD64" s="9"/>
      <c r="AE64" s="9"/>
      <c r="AF64" s="9"/>
      <c r="AG64" s="9" t="n">
        <f aca="false">BF64/100*$AG$57</f>
        <v>5643240032.27615</v>
      </c>
      <c r="AH64" s="40" t="n">
        <f aca="false">(AG64-AG63)/AG63</f>
        <v>0.00378967503409734</v>
      </c>
      <c r="AI64" s="40"/>
      <c r="AJ64" s="40" t="n">
        <f aca="false">AB64/AG64</f>
        <v>-0.0138153388830015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12428436</v>
      </c>
      <c r="AX64" s="7"/>
      <c r="AY64" s="40" t="n">
        <f aca="false">(AW64-AW63)/AW63</f>
        <v>0.00432836765274278</v>
      </c>
      <c r="AZ64" s="39" t="n">
        <f aca="false">workers_and_wage_low!B52</f>
        <v>6104.75656896812</v>
      </c>
      <c r="BA64" s="40" t="n">
        <f aca="false">(AZ64-AZ63)/AZ63</f>
        <v>-0.000536371007725944</v>
      </c>
      <c r="BB64" s="40"/>
      <c r="BC64" s="40"/>
      <c r="BD64" s="40"/>
      <c r="BE64" s="40"/>
      <c r="BF64" s="7" t="n">
        <f aca="false">BF63*(1+AY64)*(1+BA64)*(1-BE64)</f>
        <v>102.934959342472</v>
      </c>
      <c r="BG64" s="7"/>
      <c r="BH64" s="7"/>
      <c r="BI64" s="40" t="n">
        <f aca="false">T71/AG71</f>
        <v>0.0157936760135986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133454693.459047</v>
      </c>
      <c r="E65" s="9"/>
      <c r="F65" s="67" t="n">
        <f aca="false">'Low pensions'!I65</f>
        <v>24256970.2694172</v>
      </c>
      <c r="G65" s="82" t="n">
        <f aca="false">'Low pensions'!K65</f>
        <v>1767565.32917159</v>
      </c>
      <c r="H65" s="82" t="n">
        <f aca="false">'Low pensions'!V65</f>
        <v>9724622.92501714</v>
      </c>
      <c r="I65" s="82" t="n">
        <f aca="false">'Low pensions'!M65</f>
        <v>54666.9689434515</v>
      </c>
      <c r="J65" s="82" t="n">
        <f aca="false">'Low pensions'!W65</f>
        <v>300761.533763418</v>
      </c>
      <c r="K65" s="9"/>
      <c r="L65" s="82" t="n">
        <f aca="false">'Low pensions'!N65</f>
        <v>4009364.43558543</v>
      </c>
      <c r="M65" s="67"/>
      <c r="N65" s="82" t="n">
        <f aca="false">'Low pensions'!L65</f>
        <v>1065108.42158049</v>
      </c>
      <c r="O65" s="9"/>
      <c r="P65" s="82" t="n">
        <f aca="false">'Low pensions'!X65</f>
        <v>26664523.3937153</v>
      </c>
      <c r="Q65" s="67"/>
      <c r="R65" s="82" t="n">
        <f aca="false">'Low SIPA income'!G60</f>
        <v>23472487.0901402</v>
      </c>
      <c r="S65" s="67"/>
      <c r="T65" s="82" t="n">
        <f aca="false">'Low SIPA income'!J60</f>
        <v>89749088.7895104</v>
      </c>
      <c r="U65" s="9"/>
      <c r="V65" s="82" t="n">
        <f aca="false">'Low SIPA income'!F60</f>
        <v>105053.731759516</v>
      </c>
      <c r="W65" s="67"/>
      <c r="X65" s="82" t="n">
        <f aca="false">'Low SIPA income'!M60</f>
        <v>263864.686348609</v>
      </c>
      <c r="Y65" s="9"/>
      <c r="Z65" s="9" t="n">
        <f aca="false">R65+V65-N65-L65-F65</f>
        <v>-5753902.30468342</v>
      </c>
      <c r="AA65" s="9"/>
      <c r="AB65" s="9" t="n">
        <f aca="false">T65-P65-D65</f>
        <v>-70370128.0632514</v>
      </c>
      <c r="AC65" s="50"/>
      <c r="AD65" s="9"/>
      <c r="AE65" s="9"/>
      <c r="AF65" s="9"/>
      <c r="AG65" s="9" t="n">
        <f aca="false">BF65/100*$AG$57</f>
        <v>5702053438.00636</v>
      </c>
      <c r="AH65" s="40" t="n">
        <f aca="false">(AG65-AG64)/AG64</f>
        <v>0.0104219216963719</v>
      </c>
      <c r="AI65" s="40" t="n">
        <f aca="false">(AG65-AG61)/AG61</f>
        <v>0.0195192079803825</v>
      </c>
      <c r="AJ65" s="40" t="n">
        <f aca="false">AB65/AG65</f>
        <v>-0.0123411905602651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12530220</v>
      </c>
      <c r="AX65" s="7"/>
      <c r="AY65" s="40" t="n">
        <f aca="false">(AW65-AW64)/AW64</f>
        <v>0.00818960647984992</v>
      </c>
      <c r="AZ65" s="39" t="n">
        <f aca="false">workers_and_wage_low!B53</f>
        <v>6118.27361069765</v>
      </c>
      <c r="BA65" s="40" t="n">
        <f aca="false">(AZ65-AZ64)/AZ64</f>
        <v>0.00221418193777673</v>
      </c>
      <c r="BB65" s="40"/>
      <c r="BC65" s="40"/>
      <c r="BD65" s="40"/>
      <c r="BE65" s="40"/>
      <c r="BF65" s="7" t="n">
        <f aca="false">BF64*(1+AY65)*(1+BA65)*(1-BE65)</f>
        <v>104.007739428558</v>
      </c>
      <c r="BG65" s="7"/>
      <c r="BH65" s="7"/>
      <c r="BI65" s="40" t="n">
        <f aca="false">T72/AG72</f>
        <v>0.0137532464992706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132293639.823112</v>
      </c>
      <c r="E66" s="6"/>
      <c r="F66" s="8" t="n">
        <f aca="false">'Low pensions'!I66</f>
        <v>24045935.0274329</v>
      </c>
      <c r="G66" s="81" t="n">
        <f aca="false">'Low pensions'!K66</f>
        <v>1817662.72092425</v>
      </c>
      <c r="H66" s="81" t="n">
        <f aca="false">'Low pensions'!V66</f>
        <v>10000243.99332</v>
      </c>
      <c r="I66" s="81" t="n">
        <f aca="false">'Low pensions'!M66</f>
        <v>56216.37281209</v>
      </c>
      <c r="J66" s="81" t="n">
        <f aca="false">'Low pensions'!W66</f>
        <v>309285.896700618</v>
      </c>
      <c r="K66" s="6"/>
      <c r="L66" s="81" t="n">
        <f aca="false">'Low pensions'!N66</f>
        <v>4778964.95248892</v>
      </c>
      <c r="M66" s="8"/>
      <c r="N66" s="81" t="n">
        <f aca="false">'Low pensions'!L66</f>
        <v>1058532.79515117</v>
      </c>
      <c r="O66" s="6"/>
      <c r="P66" s="81" t="n">
        <f aca="false">'Low pensions'!X66</f>
        <v>30621806.9779637</v>
      </c>
      <c r="Q66" s="8"/>
      <c r="R66" s="81" t="n">
        <f aca="false">'Low SIPA income'!G61</f>
        <v>20498702.173436</v>
      </c>
      <c r="S66" s="8"/>
      <c r="T66" s="81" t="n">
        <f aca="false">'Low SIPA income'!J61</f>
        <v>78378564.4174977</v>
      </c>
      <c r="U66" s="6"/>
      <c r="V66" s="81" t="n">
        <f aca="false">'Low SIPA income'!F61</f>
        <v>106343.703848687</v>
      </c>
      <c r="W66" s="8"/>
      <c r="X66" s="81" t="n">
        <f aca="false">'Low SIPA income'!M61</f>
        <v>267104.724327334</v>
      </c>
      <c r="Y66" s="6"/>
      <c r="Z66" s="6" t="n">
        <f aca="false">R66+V66-N66-L66-F66</f>
        <v>-9278386.89778829</v>
      </c>
      <c r="AA66" s="6"/>
      <c r="AB66" s="6" t="n">
        <f aca="false">T66-P66-D66</f>
        <v>-84536882.3835776</v>
      </c>
      <c r="AC66" s="50"/>
      <c r="AD66" s="6"/>
      <c r="AE66" s="6"/>
      <c r="AF66" s="6"/>
      <c r="AG66" s="6" t="n">
        <f aca="false">BF66/100*$AG$57</f>
        <v>5719452210.41719</v>
      </c>
      <c r="AH66" s="61" t="n">
        <f aca="false">(AG66-AG65)/AG65</f>
        <v>0.00305131696852527</v>
      </c>
      <c r="AI66" s="61"/>
      <c r="AJ66" s="61" t="n">
        <f aca="false">AB66/AG66</f>
        <v>-0.0147805907407715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0.00502405827625139</v>
      </c>
      <c r="AV66" s="5"/>
      <c r="AW66" s="65" t="n">
        <f aca="false">workers_and_wage_low!C54</f>
        <v>12547466</v>
      </c>
      <c r="AX66" s="5"/>
      <c r="AY66" s="61" t="n">
        <f aca="false">(AW66-AW65)/AW65</f>
        <v>0.00137635253012317</v>
      </c>
      <c r="AZ66" s="66" t="n">
        <f aca="false">workers_and_wage_low!B54</f>
        <v>6128.50741609603</v>
      </c>
      <c r="BA66" s="61" t="n">
        <f aca="false">(AZ66-AZ65)/AZ65</f>
        <v>0.00167266226546124</v>
      </c>
      <c r="BB66" s="61"/>
      <c r="BC66" s="61"/>
      <c r="BD66" s="61"/>
      <c r="BE66" s="61"/>
      <c r="BF66" s="5" t="n">
        <f aca="false">BF65*(1+AY66)*(1+BA66)*(1-BE66)</f>
        <v>104.325100008735</v>
      </c>
      <c r="BG66" s="5"/>
      <c r="BH66" s="5"/>
      <c r="BI66" s="61" t="n">
        <f aca="false">T73/AG73</f>
        <v>0.0157973520891524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136773520.292404</v>
      </c>
      <c r="E67" s="9"/>
      <c r="F67" s="67" t="n">
        <f aca="false">'Low pensions'!I67</f>
        <v>24860206.33208</v>
      </c>
      <c r="G67" s="82" t="n">
        <f aca="false">'Low pensions'!K67</f>
        <v>1943685.35452015</v>
      </c>
      <c r="H67" s="82" t="n">
        <f aca="false">'Low pensions'!V67</f>
        <v>10693583.3406765</v>
      </c>
      <c r="I67" s="82" t="n">
        <f aca="false">'Low pensions'!M67</f>
        <v>60113.9800367055</v>
      </c>
      <c r="J67" s="82" t="n">
        <f aca="false">'Low pensions'!W67</f>
        <v>330729.381670406</v>
      </c>
      <c r="K67" s="9"/>
      <c r="L67" s="82" t="n">
        <f aca="false">'Low pensions'!N67</f>
        <v>4144131.6367715</v>
      </c>
      <c r="M67" s="67"/>
      <c r="N67" s="82" t="n">
        <f aca="false">'Low pensions'!L67</f>
        <v>1095789.72866964</v>
      </c>
      <c r="O67" s="9"/>
      <c r="P67" s="82" t="n">
        <f aca="false">'Low pensions'!X67</f>
        <v>27532630.5404815</v>
      </c>
      <c r="Q67" s="67"/>
      <c r="R67" s="82" t="n">
        <f aca="false">'Low SIPA income'!G62</f>
        <v>23730761.4892198</v>
      </c>
      <c r="S67" s="67"/>
      <c r="T67" s="82" t="n">
        <f aca="false">'Low SIPA income'!J62</f>
        <v>90736623.3394727</v>
      </c>
      <c r="U67" s="9"/>
      <c r="V67" s="82" t="n">
        <f aca="false">'Low SIPA income'!F62</f>
        <v>105186.148320311</v>
      </c>
      <c r="W67" s="67"/>
      <c r="X67" s="82" t="n">
        <f aca="false">'Low SIPA income'!M62</f>
        <v>264197.278572572</v>
      </c>
      <c r="Y67" s="9"/>
      <c r="Z67" s="9" t="n">
        <f aca="false">R67+V67-N67-L67-F67</f>
        <v>-6264180.05998095</v>
      </c>
      <c r="AA67" s="9"/>
      <c r="AB67" s="9" t="n">
        <f aca="false">T67-P67-D67</f>
        <v>-73569527.493413</v>
      </c>
      <c r="AC67" s="50"/>
      <c r="AD67" s="9"/>
      <c r="AE67" s="9"/>
      <c r="AF67" s="9"/>
      <c r="AG67" s="9" t="n">
        <f aca="false">BF67/100*$AG$57</f>
        <v>5751466453.66894</v>
      </c>
      <c r="AH67" s="40" t="n">
        <f aca="false">(AG67-AG66)/AG66</f>
        <v>0.00559743172492014</v>
      </c>
      <c r="AI67" s="40"/>
      <c r="AJ67" s="40" t="n">
        <f aca="false">AB67/AG67</f>
        <v>-0.0127914381638238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12549567</v>
      </c>
      <c r="AX67" s="7"/>
      <c r="AY67" s="40" t="n">
        <f aca="false">(AW67-AW66)/AW66</f>
        <v>0.000167444167611213</v>
      </c>
      <c r="AZ67" s="39" t="n">
        <f aca="false">workers_and_wage_low!B55</f>
        <v>6161.77956388322</v>
      </c>
      <c r="BA67" s="40" t="n">
        <f aca="false">(AZ67-AZ66)/AZ66</f>
        <v>0.00542907848978022</v>
      </c>
      <c r="BB67" s="40"/>
      <c r="BC67" s="40"/>
      <c r="BD67" s="40"/>
      <c r="BE67" s="40"/>
      <c r="BF67" s="7" t="n">
        <f aca="false">BF66*(1+AY67)*(1+BA67)*(1-BE67)</f>
        <v>104.909052633229</v>
      </c>
      <c r="BG67" s="7"/>
      <c r="BH67" s="7"/>
      <c r="BI67" s="40" t="n">
        <f aca="false">T74/AG74</f>
        <v>0.0137171613834974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135207735.380294</v>
      </c>
      <c r="E68" s="9"/>
      <c r="F68" s="67" t="n">
        <f aca="false">'Low pensions'!I68</f>
        <v>24575606.3897556</v>
      </c>
      <c r="G68" s="82" t="n">
        <f aca="false">'Low pensions'!K68</f>
        <v>1970986.75766723</v>
      </c>
      <c r="H68" s="82" t="n">
        <f aca="false">'Low pensions'!V68</f>
        <v>10843787.6055755</v>
      </c>
      <c r="I68" s="82" t="n">
        <f aca="false">'Low pensions'!M68</f>
        <v>60958.3533299149</v>
      </c>
      <c r="J68" s="82" t="n">
        <f aca="false">'Low pensions'!W68</f>
        <v>335374.874399246</v>
      </c>
      <c r="K68" s="9"/>
      <c r="L68" s="82" t="n">
        <f aca="false">'Low pensions'!N68</f>
        <v>3975431.13241199</v>
      </c>
      <c r="M68" s="67"/>
      <c r="N68" s="82" t="n">
        <f aca="false">'Low pensions'!L68</f>
        <v>1084586.54902965</v>
      </c>
      <c r="O68" s="9"/>
      <c r="P68" s="82" t="n">
        <f aca="false">'Low pensions'!X68</f>
        <v>26595606.2324847</v>
      </c>
      <c r="Q68" s="67"/>
      <c r="R68" s="82" t="n">
        <f aca="false">'Low SIPA income'!G63</f>
        <v>20745441.1563069</v>
      </c>
      <c r="S68" s="67"/>
      <c r="T68" s="82" t="n">
        <f aca="false">'Low SIPA income'!J63</f>
        <v>79321992.3037916</v>
      </c>
      <c r="U68" s="9"/>
      <c r="V68" s="82" t="n">
        <f aca="false">'Low SIPA income'!F63</f>
        <v>106799.89558996</v>
      </c>
      <c r="W68" s="67"/>
      <c r="X68" s="82" t="n">
        <f aca="false">'Low SIPA income'!M63</f>
        <v>268250.546457681</v>
      </c>
      <c r="Y68" s="9"/>
      <c r="Z68" s="9" t="n">
        <f aca="false">R68+V68-N68-L68-F68</f>
        <v>-8783383.01930039</v>
      </c>
      <c r="AA68" s="9"/>
      <c r="AB68" s="9" t="n">
        <f aca="false">T68-P68-D68</f>
        <v>-82481349.308987</v>
      </c>
      <c r="AC68" s="50"/>
      <c r="AD68" s="9"/>
      <c r="AE68" s="9"/>
      <c r="AF68" s="9"/>
      <c r="AG68" s="9" t="n">
        <f aca="false">BF68/100*$AG$57</f>
        <v>5793882386.78094</v>
      </c>
      <c r="AH68" s="40" t="n">
        <f aca="false">(AG68-AG67)/AG67</f>
        <v>0.00737480318344598</v>
      </c>
      <c r="AI68" s="40"/>
      <c r="AJ68" s="40" t="n">
        <f aca="false">AB68/AG68</f>
        <v>-0.0142359378052224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12632153</v>
      </c>
      <c r="AX68" s="7"/>
      <c r="AY68" s="40" t="n">
        <f aca="false">(AW68-AW67)/AW67</f>
        <v>0.0065807848191097</v>
      </c>
      <c r="AZ68" s="39" t="n">
        <f aca="false">workers_and_wage_low!B56</f>
        <v>6166.64014358482</v>
      </c>
      <c r="BA68" s="40" t="n">
        <f aca="false">(AZ68-AZ67)/AZ67</f>
        <v>0.000788827261866286</v>
      </c>
      <c r="BB68" s="40"/>
      <c r="BC68" s="40"/>
      <c r="BD68" s="40"/>
      <c r="BE68" s="40"/>
      <c r="BF68" s="7" t="n">
        <f aca="false">BF67*(1+AY68)*(1+BA68)*(1-BE68)</f>
        <v>105.682736248561</v>
      </c>
      <c r="BG68" s="7"/>
      <c r="BH68" s="7"/>
      <c r="BI68" s="40" t="n">
        <f aca="false">T75/AG75</f>
        <v>0.0158303841043631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137993781.211212</v>
      </c>
      <c r="E69" s="9"/>
      <c r="F69" s="67" t="n">
        <f aca="false">'Low pensions'!I69</f>
        <v>25082003.1985763</v>
      </c>
      <c r="G69" s="82" t="n">
        <f aca="false">'Low pensions'!K69</f>
        <v>2134365.20738997</v>
      </c>
      <c r="H69" s="82" t="n">
        <f aca="false">'Low pensions'!V69</f>
        <v>11742647.6315142</v>
      </c>
      <c r="I69" s="82" t="n">
        <f aca="false">'Low pensions'!M69</f>
        <v>66011.2950739171</v>
      </c>
      <c r="J69" s="82" t="n">
        <f aca="false">'Low pensions'!W69</f>
        <v>363174.669015907</v>
      </c>
      <c r="K69" s="9"/>
      <c r="L69" s="82" t="n">
        <f aca="false">'Low pensions'!N69</f>
        <v>4073117.23029453</v>
      </c>
      <c r="M69" s="67"/>
      <c r="N69" s="82" t="n">
        <f aca="false">'Low pensions'!L69</f>
        <v>1108429.36153811</v>
      </c>
      <c r="O69" s="9"/>
      <c r="P69" s="82" t="n">
        <f aca="false">'Low pensions'!X69</f>
        <v>27233675.9784319</v>
      </c>
      <c r="Q69" s="67"/>
      <c r="R69" s="82" t="n">
        <f aca="false">'Low SIPA income'!G64</f>
        <v>24006849.1589992</v>
      </c>
      <c r="S69" s="67"/>
      <c r="T69" s="82" t="n">
        <f aca="false">'Low SIPA income'!J64</f>
        <v>91792268.4738615</v>
      </c>
      <c r="U69" s="9"/>
      <c r="V69" s="82" t="n">
        <f aca="false">'Low SIPA income'!F64</f>
        <v>105556.192173813</v>
      </c>
      <c r="W69" s="67"/>
      <c r="X69" s="82" t="n">
        <f aca="false">'Low SIPA income'!M64</f>
        <v>265126.722045964</v>
      </c>
      <c r="Y69" s="9"/>
      <c r="Z69" s="9" t="n">
        <f aca="false">R69+V69-N69-L69-F69</f>
        <v>-6151144.43923599</v>
      </c>
      <c r="AA69" s="9"/>
      <c r="AB69" s="9" t="n">
        <f aca="false">T69-P69-D69</f>
        <v>-73435188.7157822</v>
      </c>
      <c r="AC69" s="50"/>
      <c r="AD69" s="9"/>
      <c r="AE69" s="9"/>
      <c r="AF69" s="9"/>
      <c r="AG69" s="9" t="n">
        <f aca="false">BF69/100*$AG$57</f>
        <v>5817479022.81549</v>
      </c>
      <c r="AH69" s="40" t="n">
        <f aca="false">(AG69-AG68)/AG68</f>
        <v>0.00407268122811416</v>
      </c>
      <c r="AI69" s="40" t="n">
        <f aca="false">(AG69-AG65)/AG65</f>
        <v>0.0202428100795705</v>
      </c>
      <c r="AJ69" s="40" t="n">
        <f aca="false">AB69/AG69</f>
        <v>-0.0126231978538776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12663571</v>
      </c>
      <c r="AX69" s="7"/>
      <c r="AY69" s="40" t="n">
        <f aca="false">(AW69-AW68)/AW68</f>
        <v>0.00248714530294242</v>
      </c>
      <c r="AZ69" s="39" t="n">
        <f aca="false">workers_and_wage_low!B57</f>
        <v>6176.39331551432</v>
      </c>
      <c r="BA69" s="40" t="n">
        <f aca="false">(AZ69-AZ68)/AZ68</f>
        <v>0.00158160225056297</v>
      </c>
      <c r="BB69" s="40"/>
      <c r="BC69" s="40"/>
      <c r="BD69" s="40"/>
      <c r="BE69" s="40"/>
      <c r="BF69" s="7" t="n">
        <f aca="false">BF68*(1+AY69)*(1+BA69)*(1-BE69)</f>
        <v>106.113148344616</v>
      </c>
      <c r="BG69" s="7"/>
      <c r="BH69" s="7"/>
      <c r="BI69" s="40" t="n">
        <f aca="false">T76/AG76</f>
        <v>0.013752335361686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136278925.697905</v>
      </c>
      <c r="E70" s="6"/>
      <c r="F70" s="8" t="n">
        <f aca="false">'Low pensions'!I70</f>
        <v>24770307.9099022</v>
      </c>
      <c r="G70" s="81" t="n">
        <f aca="false">'Low pensions'!K70</f>
        <v>2221627.55260656</v>
      </c>
      <c r="H70" s="81" t="n">
        <f aca="false">'Low pensions'!V70</f>
        <v>12222739.3083417</v>
      </c>
      <c r="I70" s="81" t="n">
        <f aca="false">'Low pensions'!M70</f>
        <v>68710.1304929866</v>
      </c>
      <c r="J70" s="81" t="n">
        <f aca="false">'Low pensions'!W70</f>
        <v>378022.865206444</v>
      </c>
      <c r="K70" s="6"/>
      <c r="L70" s="81" t="n">
        <f aca="false">'Low pensions'!N70</f>
        <v>4775321.99115655</v>
      </c>
      <c r="M70" s="8"/>
      <c r="N70" s="81" t="n">
        <f aca="false">'Low pensions'!L70</f>
        <v>1096259.7778914</v>
      </c>
      <c r="O70" s="6"/>
      <c r="P70" s="81" t="n">
        <f aca="false">'Low pensions'!X70</f>
        <v>30810466.3620695</v>
      </c>
      <c r="Q70" s="8"/>
      <c r="R70" s="81" t="n">
        <f aca="false">'Low SIPA income'!G65</f>
        <v>20947005.8716728</v>
      </c>
      <c r="S70" s="8"/>
      <c r="T70" s="81" t="n">
        <f aca="false">'Low SIPA income'!J65</f>
        <v>80092692.4629499</v>
      </c>
      <c r="U70" s="6"/>
      <c r="V70" s="81" t="n">
        <f aca="false">'Low SIPA income'!F65</f>
        <v>104426.25962591</v>
      </c>
      <c r="W70" s="8"/>
      <c r="X70" s="81" t="n">
        <f aca="false">'Low SIPA income'!M65</f>
        <v>262288.657254225</v>
      </c>
      <c r="Y70" s="6"/>
      <c r="Z70" s="6" t="n">
        <f aca="false">R70+V70-N70-L70-F70</f>
        <v>-9590457.54765136</v>
      </c>
      <c r="AA70" s="6"/>
      <c r="AB70" s="6" t="n">
        <f aca="false">T70-P70-D70</f>
        <v>-86996699.5970241</v>
      </c>
      <c r="AC70" s="50"/>
      <c r="AD70" s="6"/>
      <c r="AE70" s="6"/>
      <c r="AF70" s="6"/>
      <c r="AG70" s="6" t="n">
        <f aca="false">BF70/100*$AG$57</f>
        <v>5828796735.67794</v>
      </c>
      <c r="AH70" s="61" t="n">
        <f aca="false">(AG70-AG69)/AG69</f>
        <v>0.0019454668969271</v>
      </c>
      <c r="AI70" s="61"/>
      <c r="AJ70" s="61" t="n">
        <f aca="false">AB70/AG70</f>
        <v>-0.0149253273946781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0.00303001684292129</v>
      </c>
      <c r="AV70" s="5"/>
      <c r="AW70" s="65" t="n">
        <f aca="false">workers_and_wage_low!C58</f>
        <v>12673539</v>
      </c>
      <c r="AX70" s="5"/>
      <c r="AY70" s="61" t="n">
        <f aca="false">(AW70-AW69)/AW69</f>
        <v>0.000787139741230969</v>
      </c>
      <c r="AZ70" s="66" t="n">
        <f aca="false">workers_and_wage_low!B58</f>
        <v>6183.54197262384</v>
      </c>
      <c r="BA70" s="61" t="n">
        <f aca="false">(AZ70-AZ69)/AZ69</f>
        <v>0.00115741610748107</v>
      </c>
      <c r="BB70" s="61"/>
      <c r="BC70" s="61"/>
      <c r="BD70" s="61"/>
      <c r="BE70" s="61"/>
      <c r="BF70" s="5" t="n">
        <f aca="false">BF69*(1+AY70)*(1+BA70)*(1-BE70)</f>
        <v>106.319587962049</v>
      </c>
      <c r="BG70" s="5"/>
      <c r="BH70" s="5"/>
      <c r="BI70" s="61" t="n">
        <f aca="false">T77/AG77</f>
        <v>0.0158953897870337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138999357.963245</v>
      </c>
      <c r="E71" s="9"/>
      <c r="F71" s="67" t="n">
        <f aca="false">'Low pensions'!I71</f>
        <v>25264778.6764966</v>
      </c>
      <c r="G71" s="82" t="n">
        <f aca="false">'Low pensions'!K71</f>
        <v>2337719.08754984</v>
      </c>
      <c r="H71" s="82" t="n">
        <f aca="false">'Low pensions'!V71</f>
        <v>12861440.6810592</v>
      </c>
      <c r="I71" s="82" t="n">
        <f aca="false">'Low pensions'!M71</f>
        <v>72300.5903365929</v>
      </c>
      <c r="J71" s="82" t="n">
        <f aca="false">'Low pensions'!W71</f>
        <v>397776.515909046</v>
      </c>
      <c r="K71" s="9"/>
      <c r="L71" s="82" t="n">
        <f aca="false">'Low pensions'!N71</f>
        <v>4133946.27041217</v>
      </c>
      <c r="M71" s="67"/>
      <c r="N71" s="82" t="n">
        <f aca="false">'Low pensions'!L71</f>
        <v>1118936.93037616</v>
      </c>
      <c r="O71" s="9"/>
      <c r="P71" s="82" t="n">
        <f aca="false">'Low pensions'!X71</f>
        <v>27607127.7002844</v>
      </c>
      <c r="Q71" s="67"/>
      <c r="R71" s="82" t="n">
        <f aca="false">'Low SIPA income'!G66</f>
        <v>24067886.1094908</v>
      </c>
      <c r="S71" s="67"/>
      <c r="T71" s="82" t="n">
        <f aca="false">'Low SIPA income'!J66</f>
        <v>92025648.5442424</v>
      </c>
      <c r="U71" s="9"/>
      <c r="V71" s="82" t="n">
        <f aca="false">'Low SIPA income'!F66</f>
        <v>104428.849290705</v>
      </c>
      <c r="W71" s="67"/>
      <c r="X71" s="82" t="n">
        <f aca="false">'Low SIPA income'!M66</f>
        <v>262295.16174557</v>
      </c>
      <c r="Y71" s="9"/>
      <c r="Z71" s="9" t="n">
        <f aca="false">R71+V71-N71-L71-F71</f>
        <v>-6345346.91850346</v>
      </c>
      <c r="AA71" s="9"/>
      <c r="AB71" s="9" t="n">
        <f aca="false">T71-P71-D71</f>
        <v>-74580837.1192867</v>
      </c>
      <c r="AC71" s="50"/>
      <c r="AD71" s="9"/>
      <c r="AE71" s="9"/>
      <c r="AF71" s="9"/>
      <c r="AG71" s="9" t="n">
        <f aca="false">BF71/100*$AG$57</f>
        <v>5826740301.94154</v>
      </c>
      <c r="AH71" s="40" t="n">
        <f aca="false">(AG71-AG70)/AG70</f>
        <v>-0.000352805875664555</v>
      </c>
      <c r="AI71" s="40"/>
      <c r="AJ71" s="40" t="n">
        <f aca="false">AB71/AG71</f>
        <v>-0.0127997530788245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12646357</v>
      </c>
      <c r="AX71" s="7"/>
      <c r="AY71" s="40" t="n">
        <f aca="false">(AW71-AW70)/AW70</f>
        <v>-0.00214478371037482</v>
      </c>
      <c r="AZ71" s="39" t="n">
        <f aca="false">workers_and_wage_low!B59</f>
        <v>6194.64655971629</v>
      </c>
      <c r="BA71" s="40" t="n">
        <f aca="false">(AZ71-AZ70)/AZ70</f>
        <v>0.00179582950056958</v>
      </c>
      <c r="BB71" s="40"/>
      <c r="BC71" s="40"/>
      <c r="BD71" s="40"/>
      <c r="BE71" s="40"/>
      <c r="BF71" s="7" t="n">
        <f aca="false">BF70*(1+AY71)*(1+BA71)*(1-BE71)</f>
        <v>106.282077786718</v>
      </c>
      <c r="BG71" s="7"/>
      <c r="BH71" s="7"/>
      <c r="BI71" s="40" t="n">
        <f aca="false">T78/AG78</f>
        <v>0.0138154868826523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137750500.509694</v>
      </c>
      <c r="E72" s="9"/>
      <c r="F72" s="67" t="n">
        <f aca="false">'Low pensions'!I72</f>
        <v>25037784.0513071</v>
      </c>
      <c r="G72" s="82" t="n">
        <f aca="false">'Low pensions'!K72</f>
        <v>2345520.05208832</v>
      </c>
      <c r="H72" s="82" t="n">
        <f aca="false">'Low pensions'!V72</f>
        <v>12904359.2862933</v>
      </c>
      <c r="I72" s="82" t="n">
        <f aca="false">'Low pensions'!M72</f>
        <v>72541.8572810823</v>
      </c>
      <c r="J72" s="82" t="n">
        <f aca="false">'Low pensions'!W72</f>
        <v>399103.89545237</v>
      </c>
      <c r="K72" s="9"/>
      <c r="L72" s="82" t="n">
        <f aca="false">'Low pensions'!N72</f>
        <v>3998687.95383767</v>
      </c>
      <c r="M72" s="67"/>
      <c r="N72" s="82" t="n">
        <f aca="false">'Low pensions'!L72</f>
        <v>1110488.39677724</v>
      </c>
      <c r="O72" s="9"/>
      <c r="P72" s="82" t="n">
        <f aca="false">'Low pensions'!X72</f>
        <v>26858790.3134475</v>
      </c>
      <c r="Q72" s="67"/>
      <c r="R72" s="82" t="n">
        <f aca="false">'Low SIPA income'!G67</f>
        <v>21037852.4749457</v>
      </c>
      <c r="S72" s="67"/>
      <c r="T72" s="82" t="n">
        <f aca="false">'Low SIPA income'!J67</f>
        <v>80440052.3243934</v>
      </c>
      <c r="U72" s="9"/>
      <c r="V72" s="82" t="n">
        <f aca="false">'Low SIPA income'!F67</f>
        <v>104962.332208979</v>
      </c>
      <c r="W72" s="67"/>
      <c r="X72" s="82" t="n">
        <f aca="false">'Low SIPA income'!M67</f>
        <v>263635.11702888</v>
      </c>
      <c r="Y72" s="9"/>
      <c r="Z72" s="9" t="n">
        <f aca="false">R72+V72-N72-L72-F72</f>
        <v>-9004145.5947673</v>
      </c>
      <c r="AA72" s="9"/>
      <c r="AB72" s="9" t="n">
        <f aca="false">T72-P72-D72</f>
        <v>-84169238.4987484</v>
      </c>
      <c r="AC72" s="50"/>
      <c r="AD72" s="9"/>
      <c r="AE72" s="9"/>
      <c r="AF72" s="9"/>
      <c r="AG72" s="9" t="n">
        <f aca="false">BF72/100*$AG$57</f>
        <v>5848804667.94947</v>
      </c>
      <c r="AH72" s="40" t="n">
        <f aca="false">(AG72-AG71)/AG71</f>
        <v>0.00378674264932962</v>
      </c>
      <c r="AI72" s="40"/>
      <c r="AJ72" s="40" t="n">
        <f aca="false">AB72/AG72</f>
        <v>-0.0143908445019514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12674080</v>
      </c>
      <c r="AX72" s="7"/>
      <c r="AY72" s="40" t="n">
        <f aca="false">(AW72-AW71)/AW71</f>
        <v>0.0021921728130876</v>
      </c>
      <c r="AZ72" s="39" t="n">
        <f aca="false">workers_and_wage_low!B60</f>
        <v>6204.50274979466</v>
      </c>
      <c r="BA72" s="40" t="n">
        <f aca="false">(AZ72-AZ71)/AZ71</f>
        <v>0.00159108190973622</v>
      </c>
      <c r="BB72" s="40"/>
      <c r="BC72" s="40"/>
      <c r="BD72" s="40"/>
      <c r="BE72" s="40"/>
      <c r="BF72" s="7" t="n">
        <f aca="false">BF71*(1+AY72)*(1+BA72)*(1-BE72)</f>
        <v>106.684540663532</v>
      </c>
      <c r="BG72" s="7"/>
      <c r="BH72" s="7"/>
      <c r="BI72" s="40" t="n">
        <f aca="false">T79/AG79</f>
        <v>0.0158689740079152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139464792.401156</v>
      </c>
      <c r="E73" s="9"/>
      <c r="F73" s="67" t="n">
        <f aca="false">'Low pensions'!I73</f>
        <v>25349376.8950391</v>
      </c>
      <c r="G73" s="82" t="n">
        <f aca="false">'Low pensions'!K73</f>
        <v>2475294.8577128</v>
      </c>
      <c r="H73" s="82" t="n">
        <f aca="false">'Low pensions'!V73</f>
        <v>13618341.9770813</v>
      </c>
      <c r="I73" s="82" t="n">
        <f aca="false">'Low pensions'!M73</f>
        <v>76555.5110632819</v>
      </c>
      <c r="J73" s="82" t="n">
        <f aca="false">'Low pensions'!W73</f>
        <v>421185.834342716</v>
      </c>
      <c r="K73" s="9"/>
      <c r="L73" s="82" t="n">
        <f aca="false">'Low pensions'!N73</f>
        <v>4086630.73237704</v>
      </c>
      <c r="M73" s="67"/>
      <c r="N73" s="82" t="n">
        <f aca="false">'Low pensions'!L73</f>
        <v>1124774.19865393</v>
      </c>
      <c r="O73" s="9"/>
      <c r="P73" s="82" t="n">
        <f aca="false">'Low pensions'!X73</f>
        <v>27393722.0762832</v>
      </c>
      <c r="Q73" s="67"/>
      <c r="R73" s="82" t="n">
        <f aca="false">'Low SIPA income'!G68</f>
        <v>24327533.9291716</v>
      </c>
      <c r="S73" s="67"/>
      <c r="T73" s="82" t="n">
        <f aca="false">'Low SIPA income'!J68</f>
        <v>93018434.48691</v>
      </c>
      <c r="U73" s="9"/>
      <c r="V73" s="82" t="n">
        <f aca="false">'Low SIPA income'!F68</f>
        <v>106120.457642635</v>
      </c>
      <c r="W73" s="67"/>
      <c r="X73" s="82" t="n">
        <f aca="false">'Low SIPA income'!M68</f>
        <v>266543.994221396</v>
      </c>
      <c r="Y73" s="9"/>
      <c r="Z73" s="9" t="n">
        <f aca="false">R73+V73-N73-L73-F73</f>
        <v>-6127127.43925584</v>
      </c>
      <c r="AA73" s="9"/>
      <c r="AB73" s="9" t="n">
        <f aca="false">T73-P73-D73</f>
        <v>-73840079.990529</v>
      </c>
      <c r="AC73" s="50"/>
      <c r="AD73" s="9"/>
      <c r="AE73" s="9"/>
      <c r="AF73" s="9"/>
      <c r="AG73" s="9" t="n">
        <f aca="false">BF73/100*$AG$57</f>
        <v>5888229493.2695</v>
      </c>
      <c r="AH73" s="40" t="n">
        <f aca="false">(AG73-AG72)/AG72</f>
        <v>0.00674066370109299</v>
      </c>
      <c r="AI73" s="40" t="n">
        <f aca="false">(AG73-AG69)/AG69</f>
        <v>0.0121617061576911</v>
      </c>
      <c r="AJ73" s="40" t="n">
        <f aca="false">AB73/AG73</f>
        <v>-0.0125402856792405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12761611</v>
      </c>
      <c r="AX73" s="7"/>
      <c r="AY73" s="40" t="n">
        <f aca="false">(AW73-AW72)/AW72</f>
        <v>0.00690630010225594</v>
      </c>
      <c r="AZ73" s="39" t="n">
        <f aca="false">workers_and_wage_low!B61</f>
        <v>6203.48210715256</v>
      </c>
      <c r="BA73" s="40" t="n">
        <f aca="false">(AZ73-AZ72)/AZ72</f>
        <v>-0.000164500312637271</v>
      </c>
      <c r="BB73" s="40"/>
      <c r="BC73" s="40"/>
      <c r="BD73" s="40"/>
      <c r="BE73" s="40"/>
      <c r="BF73" s="7" t="n">
        <f aca="false">BF72*(1+AY73)*(1+BA73)*(1-BE73)</f>
        <v>107.403665274251</v>
      </c>
      <c r="BG73" s="7"/>
      <c r="BH73" s="7"/>
      <c r="BI73" s="40" t="n">
        <f aca="false">T80/AG80</f>
        <v>0.013807510113675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137901953.671285</v>
      </c>
      <c r="E74" s="6"/>
      <c r="F74" s="8" t="n">
        <f aca="false">'Low pensions'!I74</f>
        <v>25065312.4562115</v>
      </c>
      <c r="G74" s="81" t="n">
        <f aca="false">'Low pensions'!K74</f>
        <v>2540923.32333935</v>
      </c>
      <c r="H74" s="81" t="n">
        <f aca="false">'Low pensions'!V74</f>
        <v>13979410.4314307</v>
      </c>
      <c r="I74" s="81" t="n">
        <f aca="false">'Low pensions'!M74</f>
        <v>78585.2574228663</v>
      </c>
      <c r="J74" s="81" t="n">
        <f aca="false">'Low pensions'!W74</f>
        <v>432352.899941154</v>
      </c>
      <c r="K74" s="6"/>
      <c r="L74" s="81" t="n">
        <f aca="false">'Low pensions'!N74</f>
        <v>4829077.63385937</v>
      </c>
      <c r="M74" s="8"/>
      <c r="N74" s="81" t="n">
        <f aca="false">'Low pensions'!L74</f>
        <v>1113313.56027837</v>
      </c>
      <c r="O74" s="6"/>
      <c r="P74" s="81" t="n">
        <f aca="false">'Low pensions'!X74</f>
        <v>31183229.5266118</v>
      </c>
      <c r="Q74" s="8"/>
      <c r="R74" s="81" t="n">
        <f aca="false">'Low SIPA income'!G69</f>
        <v>21168185.9868292</v>
      </c>
      <c r="S74" s="8"/>
      <c r="T74" s="81" t="n">
        <f aca="false">'Low SIPA income'!J69</f>
        <v>80938393.803307</v>
      </c>
      <c r="U74" s="6"/>
      <c r="V74" s="81" t="n">
        <f aca="false">'Low SIPA income'!F69</f>
        <v>108891.364170582</v>
      </c>
      <c r="W74" s="8"/>
      <c r="X74" s="81" t="n">
        <f aca="false">'Low SIPA income'!M69</f>
        <v>273503.712545081</v>
      </c>
      <c r="Y74" s="6"/>
      <c r="Z74" s="6" t="n">
        <f aca="false">R74+V74-N74-L74-F74</f>
        <v>-9730626.29934939</v>
      </c>
      <c r="AA74" s="6"/>
      <c r="AB74" s="6" t="n">
        <f aca="false">T74-P74-D74</f>
        <v>-88146789.3945903</v>
      </c>
      <c r="AC74" s="50"/>
      <c r="AD74" s="6"/>
      <c r="AE74" s="6"/>
      <c r="AF74" s="6"/>
      <c r="AG74" s="6" t="n">
        <f aca="false">BF74/100*$AG$57</f>
        <v>5900520635.4633</v>
      </c>
      <c r="AH74" s="61" t="n">
        <f aca="false">(AG74-AG73)/AG73</f>
        <v>0.00208740882260946</v>
      </c>
      <c r="AI74" s="61"/>
      <c r="AJ74" s="61" t="n">
        <f aca="false">AB74/AG74</f>
        <v>-0.0149388155453284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0.00529514320909706</v>
      </c>
      <c r="AV74" s="5"/>
      <c r="AW74" s="65" t="n">
        <f aca="false">workers_and_wage_low!C62</f>
        <v>12735798</v>
      </c>
      <c r="AX74" s="5"/>
      <c r="AY74" s="61" t="n">
        <f aca="false">(AW74-AW73)/AW73</f>
        <v>-0.00202270700775944</v>
      </c>
      <c r="AZ74" s="66" t="n">
        <f aca="false">workers_and_wage_low!B62</f>
        <v>6229.0308147144</v>
      </c>
      <c r="BA74" s="61" t="n">
        <f aca="false">(AZ74-AZ73)/AZ73</f>
        <v>0.0041184462404406</v>
      </c>
      <c r="BB74" s="61"/>
      <c r="BC74" s="61"/>
      <c r="BD74" s="61"/>
      <c r="BE74" s="61"/>
      <c r="BF74" s="5" t="n">
        <f aca="false">BF73*(1+AY74)*(1+BA74)*(1-BE74)</f>
        <v>107.627860632725</v>
      </c>
      <c r="BG74" s="5"/>
      <c r="BH74" s="5"/>
      <c r="BI74" s="61" t="n">
        <f aca="false">T81/AG81</f>
        <v>0.0158362991934678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139994868.851296</v>
      </c>
      <c r="E75" s="9"/>
      <c r="F75" s="67" t="n">
        <f aca="false">'Low pensions'!I75</f>
        <v>25445724.5644863</v>
      </c>
      <c r="G75" s="82" t="n">
        <f aca="false">'Low pensions'!K75</f>
        <v>2636388.60547167</v>
      </c>
      <c r="H75" s="82" t="n">
        <f aca="false">'Low pensions'!V75</f>
        <v>14504632.2469108</v>
      </c>
      <c r="I75" s="82" t="n">
        <f aca="false">'Low pensions'!M75</f>
        <v>81537.7919218047</v>
      </c>
      <c r="J75" s="82" t="n">
        <f aca="false">'Low pensions'!W75</f>
        <v>448596.8736158</v>
      </c>
      <c r="K75" s="9"/>
      <c r="L75" s="82" t="n">
        <f aca="false">'Low pensions'!N75</f>
        <v>4115405.66781742</v>
      </c>
      <c r="M75" s="67"/>
      <c r="N75" s="82" t="n">
        <f aca="false">'Low pensions'!L75</f>
        <v>1130900.28367036</v>
      </c>
      <c r="O75" s="9"/>
      <c r="P75" s="82" t="n">
        <f aca="false">'Low pensions'!X75</f>
        <v>27576739.2653468</v>
      </c>
      <c r="Q75" s="67"/>
      <c r="R75" s="82" t="n">
        <f aca="false">'Low SIPA income'!G70</f>
        <v>24636806.3954194</v>
      </c>
      <c r="S75" s="67"/>
      <c r="T75" s="82" t="n">
        <f aca="false">'Low SIPA income'!J70</f>
        <v>94200964.5667791</v>
      </c>
      <c r="U75" s="9"/>
      <c r="V75" s="82" t="n">
        <f aca="false">'Low SIPA income'!F70</f>
        <v>108509.085621154</v>
      </c>
      <c r="W75" s="67"/>
      <c r="X75" s="82" t="n">
        <f aca="false">'Low SIPA income'!M70</f>
        <v>272543.539042882</v>
      </c>
      <c r="Y75" s="9"/>
      <c r="Z75" s="9" t="n">
        <f aca="false">R75+V75-N75-L75-F75</f>
        <v>-5946715.03493351</v>
      </c>
      <c r="AA75" s="9"/>
      <c r="AB75" s="9" t="n">
        <f aca="false">T75-P75-D75</f>
        <v>-73370643.5498638</v>
      </c>
      <c r="AC75" s="50"/>
      <c r="AD75" s="9"/>
      <c r="AE75" s="9"/>
      <c r="AF75" s="9"/>
      <c r="AG75" s="9" t="n">
        <f aca="false">BF75/100*$AG$57</f>
        <v>5950643013.19234</v>
      </c>
      <c r="AH75" s="40" t="n">
        <f aca="false">(AG75-AG74)/AG74</f>
        <v>0.00849456867039744</v>
      </c>
      <c r="AI75" s="40"/>
      <c r="AJ75" s="40" t="n">
        <f aca="false">AB75/AG75</f>
        <v>-0.0123298681146229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12773547</v>
      </c>
      <c r="AX75" s="7"/>
      <c r="AY75" s="40" t="n">
        <f aca="false">(AW75-AW74)/AW74</f>
        <v>0.00296400743793204</v>
      </c>
      <c r="AZ75" s="39" t="n">
        <f aca="false">workers_and_wage_low!B63</f>
        <v>6263.37904265101</v>
      </c>
      <c r="BA75" s="40" t="n">
        <f aca="false">(AZ75-AZ74)/AZ74</f>
        <v>0.0055142170521086</v>
      </c>
      <c r="BB75" s="40"/>
      <c r="BC75" s="40"/>
      <c r="BD75" s="40"/>
      <c r="BE75" s="40"/>
      <c r="BF75" s="7" t="n">
        <f aca="false">BF74*(1+AY75)*(1+BA75)*(1-BE75)</f>
        <v>108.542112885718</v>
      </c>
      <c r="BG75" s="7"/>
      <c r="BH75" s="7"/>
      <c r="BI75" s="40" t="n">
        <f aca="false">T82/AG82</f>
        <v>0.0138218621711744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138511528.320807</v>
      </c>
      <c r="E76" s="9"/>
      <c r="F76" s="67" t="n">
        <f aca="false">'Low pensions'!I76</f>
        <v>25176109.8644343</v>
      </c>
      <c r="G76" s="82" t="n">
        <f aca="false">'Low pensions'!K76</f>
        <v>2615040.91363896</v>
      </c>
      <c r="H76" s="82" t="n">
        <f aca="false">'Low pensions'!V76</f>
        <v>14387183.5450346</v>
      </c>
      <c r="I76" s="82" t="n">
        <f aca="false">'Low pensions'!M76</f>
        <v>80877.5540300715</v>
      </c>
      <c r="J76" s="82" t="n">
        <f aca="false">'Low pensions'!W76</f>
        <v>444964.439537155</v>
      </c>
      <c r="K76" s="9"/>
      <c r="L76" s="82" t="n">
        <f aca="false">'Low pensions'!N76</f>
        <v>4054787.70699398</v>
      </c>
      <c r="M76" s="67"/>
      <c r="N76" s="82" t="n">
        <f aca="false">'Low pensions'!L76</f>
        <v>1118713.66034967</v>
      </c>
      <c r="O76" s="9"/>
      <c r="P76" s="82" t="n">
        <f aca="false">'Low pensions'!X76</f>
        <v>27195145.172593</v>
      </c>
      <c r="Q76" s="67"/>
      <c r="R76" s="82" t="n">
        <f aca="false">'Low SIPA income'!G71</f>
        <v>21439940.7306347</v>
      </c>
      <c r="S76" s="67"/>
      <c r="T76" s="82" t="n">
        <f aca="false">'Low SIPA income'!J71</f>
        <v>81977471.6196928</v>
      </c>
      <c r="U76" s="9"/>
      <c r="V76" s="82" t="n">
        <f aca="false">'Low SIPA income'!F71</f>
        <v>110774.560273323</v>
      </c>
      <c r="W76" s="67"/>
      <c r="X76" s="82" t="n">
        <f aca="false">'Low SIPA income'!M71</f>
        <v>278233.758214665</v>
      </c>
      <c r="Y76" s="9"/>
      <c r="Z76" s="9" t="n">
        <f aca="false">R76+V76-N76-L76-F76</f>
        <v>-8798895.9408699</v>
      </c>
      <c r="AA76" s="9"/>
      <c r="AB76" s="9" t="n">
        <f aca="false">T76-P76-D76</f>
        <v>-83729201.8737071</v>
      </c>
      <c r="AC76" s="50"/>
      <c r="AD76" s="9"/>
      <c r="AE76" s="9"/>
      <c r="AF76" s="9"/>
      <c r="AG76" s="9" t="n">
        <f aca="false">BF76/100*$AG$57</f>
        <v>5960985495.45862</v>
      </c>
      <c r="AH76" s="40" t="n">
        <f aca="false">(AG76-AG75)/AG75</f>
        <v>0.001738044484159</v>
      </c>
      <c r="AI76" s="40"/>
      <c r="AJ76" s="40" t="n">
        <f aca="false">AB76/AG76</f>
        <v>-0.0140462012426462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12805338</v>
      </c>
      <c r="AX76" s="7"/>
      <c r="AY76" s="40" t="n">
        <f aca="false">(AW76-AW75)/AW75</f>
        <v>0.0024888153619351</v>
      </c>
      <c r="AZ76" s="39" t="n">
        <f aca="false">workers_and_wage_low!B64</f>
        <v>6258.68835432648</v>
      </c>
      <c r="BA76" s="40" t="n">
        <f aca="false">(AZ76-AZ75)/AZ75</f>
        <v>-0.000748906986563314</v>
      </c>
      <c r="BB76" s="40"/>
      <c r="BC76" s="40"/>
      <c r="BD76" s="40"/>
      <c r="BE76" s="40"/>
      <c r="BF76" s="7" t="n">
        <f aca="false">BF75*(1+AY76)*(1+BA76)*(1-BE76)</f>
        <v>108.730763906318</v>
      </c>
      <c r="BG76" s="7"/>
      <c r="BH76" s="7"/>
      <c r="BI76" s="40" t="n">
        <f aca="false">T83/AG83</f>
        <v>0.0159030903767333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140975828.303411</v>
      </c>
      <c r="E77" s="9"/>
      <c r="F77" s="67" t="n">
        <f aca="false">'Low pensions'!I77</f>
        <v>25624025.5567459</v>
      </c>
      <c r="G77" s="82" t="n">
        <f aca="false">'Low pensions'!K77</f>
        <v>2712921.57325647</v>
      </c>
      <c r="H77" s="82" t="n">
        <f aca="false">'Low pensions'!V77</f>
        <v>14925694.0547866</v>
      </c>
      <c r="I77" s="82" t="n">
        <f aca="false">'Low pensions'!M77</f>
        <v>83904.7909254576</v>
      </c>
      <c r="J77" s="82" t="n">
        <f aca="false">'Low pensions'!W77</f>
        <v>461619.403756286</v>
      </c>
      <c r="K77" s="9"/>
      <c r="L77" s="82" t="n">
        <f aca="false">'Low pensions'!N77</f>
        <v>4151884.08927047</v>
      </c>
      <c r="M77" s="67"/>
      <c r="N77" s="82" t="n">
        <f aca="false">'Low pensions'!L77</f>
        <v>1139866.8304171</v>
      </c>
      <c r="O77" s="9"/>
      <c r="P77" s="82" t="n">
        <f aca="false">'Low pensions'!X77</f>
        <v>27815357.2623193</v>
      </c>
      <c r="Q77" s="67"/>
      <c r="R77" s="82" t="n">
        <f aca="false">'Low SIPA income'!G72</f>
        <v>25000543.4042262</v>
      </c>
      <c r="S77" s="67"/>
      <c r="T77" s="82" t="n">
        <f aca="false">'Low SIPA income'!J72</f>
        <v>95591744.5456567</v>
      </c>
      <c r="U77" s="9"/>
      <c r="V77" s="82" t="n">
        <f aca="false">'Low SIPA income'!F72</f>
        <v>111441.487368965</v>
      </c>
      <c r="W77" s="67"/>
      <c r="X77" s="82" t="n">
        <f aca="false">'Low SIPA income'!M72</f>
        <v>279908.886798501</v>
      </c>
      <c r="Y77" s="9"/>
      <c r="Z77" s="9" t="n">
        <f aca="false">R77+V77-N77-L77-F77</f>
        <v>-5803791.58483833</v>
      </c>
      <c r="AA77" s="9"/>
      <c r="AB77" s="9" t="n">
        <f aca="false">T77-P77-D77</f>
        <v>-73199441.0200735</v>
      </c>
      <c r="AC77" s="50"/>
      <c r="AD77" s="9"/>
      <c r="AE77" s="9"/>
      <c r="AF77" s="9"/>
      <c r="AG77" s="9" t="n">
        <f aca="false">BF77/100*$AG$57</f>
        <v>6013803110.61222</v>
      </c>
      <c r="AH77" s="40" t="n">
        <f aca="false">(AG77-AG76)/AG76</f>
        <v>0.00886055085922235</v>
      </c>
      <c r="AI77" s="40" t="n">
        <f aca="false">(AG77-AG73)/AG73</f>
        <v>0.0213262097692103</v>
      </c>
      <c r="AJ77" s="40" t="n">
        <f aca="false">AB77/AG77</f>
        <v>-0.0121719051445004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12871839</v>
      </c>
      <c r="AX77" s="7"/>
      <c r="AY77" s="40" t="n">
        <f aca="false">(AW77-AW76)/AW76</f>
        <v>0.00519322488793345</v>
      </c>
      <c r="AZ77" s="39" t="n">
        <f aca="false">workers_and_wage_low!B65</f>
        <v>6281.5224222248</v>
      </c>
      <c r="BA77" s="40" t="n">
        <f aca="false">(AZ77-AZ76)/AZ76</f>
        <v>0.00364837911805237</v>
      </c>
      <c r="BB77" s="40"/>
      <c r="BC77" s="40"/>
      <c r="BD77" s="40"/>
      <c r="BE77" s="40"/>
      <c r="BF77" s="7" t="n">
        <f aca="false">BF76*(1+AY77)*(1+BA77)*(1-BE77)</f>
        <v>109.694178369872</v>
      </c>
      <c r="BG77" s="7"/>
      <c r="BH77" s="7"/>
      <c r="BI77" s="40" t="n">
        <f aca="false">T84/AG84</f>
        <v>0.0138272071367115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139418444.934908</v>
      </c>
      <c r="E78" s="6"/>
      <c r="F78" s="8" t="n">
        <f aca="false">'Low pensions'!I78</f>
        <v>25340952.6944231</v>
      </c>
      <c r="G78" s="81" t="n">
        <f aca="false">'Low pensions'!K78</f>
        <v>2759919.70209311</v>
      </c>
      <c r="H78" s="81" t="n">
        <f aca="false">'Low pensions'!V78</f>
        <v>15184263.892956</v>
      </c>
      <c r="I78" s="81" t="n">
        <f aca="false">'Low pensions'!M78</f>
        <v>85358.3413018482</v>
      </c>
      <c r="J78" s="81" t="n">
        <f aca="false">'Low pensions'!W78</f>
        <v>469616.409060492</v>
      </c>
      <c r="K78" s="6"/>
      <c r="L78" s="81" t="n">
        <f aca="false">'Low pensions'!N78</f>
        <v>4915802.40522728</v>
      </c>
      <c r="M78" s="8"/>
      <c r="N78" s="81" t="n">
        <f aca="false">'Low pensions'!L78</f>
        <v>1128931.78545087</v>
      </c>
      <c r="O78" s="6"/>
      <c r="P78" s="81" t="n">
        <f aca="false">'Low pensions'!X78</f>
        <v>31719171.6442897</v>
      </c>
      <c r="Q78" s="8"/>
      <c r="R78" s="81" t="n">
        <f aca="false">'Low SIPA income'!G73</f>
        <v>21814298.43506</v>
      </c>
      <c r="S78" s="8"/>
      <c r="T78" s="81" t="n">
        <f aca="false">'Low SIPA income'!J73</f>
        <v>83408860.7487816</v>
      </c>
      <c r="U78" s="6"/>
      <c r="V78" s="81" t="n">
        <f aca="false">'Low SIPA income'!F73</f>
        <v>108896.167576323</v>
      </c>
      <c r="W78" s="8"/>
      <c r="X78" s="81" t="n">
        <f aca="false">'Low SIPA income'!M73</f>
        <v>273515.777315443</v>
      </c>
      <c r="Y78" s="6"/>
      <c r="Z78" s="6" t="n">
        <f aca="false">R78+V78-N78-L78-F78</f>
        <v>-9462492.2824649</v>
      </c>
      <c r="AA78" s="6"/>
      <c r="AB78" s="6" t="n">
        <f aca="false">T78-P78-D78</f>
        <v>-87728755.8304156</v>
      </c>
      <c r="AC78" s="50"/>
      <c r="AD78" s="6"/>
      <c r="AE78" s="6"/>
      <c r="AF78" s="6"/>
      <c r="AG78" s="6" t="n">
        <f aca="false">BF78/100*$AG$57</f>
        <v>6037345006.89337</v>
      </c>
      <c r="AH78" s="61" t="n">
        <f aca="false">(AG78-AG77)/AG77</f>
        <v>0.00391464367026126</v>
      </c>
      <c r="AI78" s="61"/>
      <c r="AJ78" s="61" t="n">
        <f aca="false">AB78/AG78</f>
        <v>-0.0145310158240498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0.00227030355160714</v>
      </c>
      <c r="AV78" s="5"/>
      <c r="AW78" s="65" t="n">
        <f aca="false">workers_and_wage_low!C66</f>
        <v>12883629</v>
      </c>
      <c r="AX78" s="5"/>
      <c r="AY78" s="61" t="n">
        <f aca="false">(AW78-AW77)/AW77</f>
        <v>0.000915953035149057</v>
      </c>
      <c r="AZ78" s="66" t="n">
        <f aca="false">workers_and_wage_low!B66</f>
        <v>6300.34152727019</v>
      </c>
      <c r="BA78" s="61" t="n">
        <f aca="false">(AZ78-AZ77)/AZ77</f>
        <v>0.00299594648883264</v>
      </c>
      <c r="BB78" s="61"/>
      <c r="BC78" s="61"/>
      <c r="BD78" s="61"/>
      <c r="BE78" s="61"/>
      <c r="BF78" s="5" t="n">
        <f aca="false">BF77*(1+AY78)*(1+BA78)*(1-BE78)</f>
        <v>110.123591990892</v>
      </c>
      <c r="BG78" s="5"/>
      <c r="BH78" s="5"/>
      <c r="BI78" s="61" t="n">
        <f aca="false">T85/AG85</f>
        <v>0.0158836746448166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141915672.708708</v>
      </c>
      <c r="E79" s="9"/>
      <c r="F79" s="67" t="n">
        <f aca="false">'Low pensions'!I79</f>
        <v>25794853.4025584</v>
      </c>
      <c r="G79" s="82" t="n">
        <f aca="false">'Low pensions'!K79</f>
        <v>2872413.56656081</v>
      </c>
      <c r="H79" s="82" t="n">
        <f aca="false">'Low pensions'!V79</f>
        <v>15803171.9442013</v>
      </c>
      <c r="I79" s="82" t="n">
        <f aca="false">'Low pensions'!M79</f>
        <v>88837.532986417</v>
      </c>
      <c r="J79" s="82" t="n">
        <f aca="false">'Low pensions'!W79</f>
        <v>488757.895181485</v>
      </c>
      <c r="K79" s="9"/>
      <c r="L79" s="82" t="n">
        <f aca="false">'Low pensions'!N79</f>
        <v>4220095.8028832</v>
      </c>
      <c r="M79" s="67"/>
      <c r="N79" s="82" t="n">
        <f aca="false">'Low pensions'!L79</f>
        <v>1150788.61545976</v>
      </c>
      <c r="O79" s="9"/>
      <c r="P79" s="82" t="n">
        <f aca="false">'Low pensions'!X79</f>
        <v>28229396.6073778</v>
      </c>
      <c r="Q79" s="67"/>
      <c r="R79" s="82" t="n">
        <f aca="false">'Low SIPA income'!G74</f>
        <v>25053297.1747208</v>
      </c>
      <c r="S79" s="67"/>
      <c r="T79" s="82" t="n">
        <f aca="false">'Low SIPA income'!J74</f>
        <v>95793453.1594018</v>
      </c>
      <c r="U79" s="9"/>
      <c r="V79" s="82" t="n">
        <f aca="false">'Low SIPA income'!F74</f>
        <v>107483.387758413</v>
      </c>
      <c r="W79" s="67"/>
      <c r="X79" s="82" t="n">
        <f aca="false">'Low SIPA income'!M74</f>
        <v>269967.281728575</v>
      </c>
      <c r="Y79" s="9"/>
      <c r="Z79" s="9" t="n">
        <f aca="false">R79+V79-N79-L79-F79</f>
        <v>-6004957.2584221</v>
      </c>
      <c r="AA79" s="9"/>
      <c r="AB79" s="9" t="n">
        <f aca="false">T79-P79-D79</f>
        <v>-74351616.1566838</v>
      </c>
      <c r="AC79" s="50"/>
      <c r="AD79" s="9"/>
      <c r="AE79" s="9"/>
      <c r="AF79" s="9"/>
      <c r="AG79" s="9" t="n">
        <f aca="false">BF79/100*$AG$57</f>
        <v>6036524674.60224</v>
      </c>
      <c r="AH79" s="40" t="n">
        <f aca="false">(AG79-AG78)/AG78</f>
        <v>-0.000135876331433626</v>
      </c>
      <c r="AI79" s="40"/>
      <c r="AJ79" s="40" t="n">
        <f aca="false">AB79/AG79</f>
        <v>-0.0123169572170403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12884844</v>
      </c>
      <c r="AX79" s="7"/>
      <c r="AY79" s="40" t="n">
        <f aca="false">(AW79-AW78)/AW78</f>
        <v>9.43057270587348E-005</v>
      </c>
      <c r="AZ79" s="39" t="n">
        <f aca="false">workers_and_wage_low!B67</f>
        <v>6298.89143843992</v>
      </c>
      <c r="BA79" s="40" t="n">
        <f aca="false">(AZ79-AZ78)/AZ78</f>
        <v>-0.000230160353052849</v>
      </c>
      <c r="BB79" s="40"/>
      <c r="BC79" s="40"/>
      <c r="BD79" s="40"/>
      <c r="BE79" s="40"/>
      <c r="BF79" s="7" t="n">
        <f aca="false">BF78*(1+AY79)*(1+BA79)*(1-BE79)</f>
        <v>110.108628801208</v>
      </c>
      <c r="BG79" s="7"/>
      <c r="BH79" s="7"/>
      <c r="BI79" s="40" t="n">
        <f aca="false">T86/AG86</f>
        <v>0.0138275515705193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140260429.934018</v>
      </c>
      <c r="E80" s="9"/>
      <c r="F80" s="67" t="n">
        <f aca="false">'Low pensions'!I80</f>
        <v>25493993.4347774</v>
      </c>
      <c r="G80" s="82" t="n">
        <f aca="false">'Low pensions'!K80</f>
        <v>2899745.45190816</v>
      </c>
      <c r="H80" s="82" t="n">
        <f aca="false">'Low pensions'!V80</f>
        <v>15953543.9131725</v>
      </c>
      <c r="I80" s="82" t="n">
        <f aca="false">'Low pensions'!M80</f>
        <v>89682.8490280872</v>
      </c>
      <c r="J80" s="82" t="n">
        <f aca="false">'Low pensions'!W80</f>
        <v>493408.574634201</v>
      </c>
      <c r="K80" s="9"/>
      <c r="L80" s="82" t="n">
        <f aca="false">'Low pensions'!N80</f>
        <v>4079094.50128065</v>
      </c>
      <c r="M80" s="67"/>
      <c r="N80" s="82" t="n">
        <f aca="false">'Low pensions'!L80</f>
        <v>1138628.06278279</v>
      </c>
      <c r="O80" s="9"/>
      <c r="P80" s="82" t="n">
        <f aca="false">'Low pensions'!X80</f>
        <v>27430836.4101846</v>
      </c>
      <c r="Q80" s="67"/>
      <c r="R80" s="82" t="n">
        <f aca="false">'Low SIPA income'!G75</f>
        <v>21893642.3275642</v>
      </c>
      <c r="S80" s="67"/>
      <c r="T80" s="82" t="n">
        <f aca="false">'Low SIPA income'!J75</f>
        <v>83712238.9986413</v>
      </c>
      <c r="U80" s="9"/>
      <c r="V80" s="82" t="n">
        <f aca="false">'Low SIPA income'!F75</f>
        <v>109058.75303624</v>
      </c>
      <c r="W80" s="67"/>
      <c r="X80" s="82" t="n">
        <f aca="false">'Low SIPA income'!M75</f>
        <v>273924.145116063</v>
      </c>
      <c r="Y80" s="9"/>
      <c r="Z80" s="9" t="n">
        <f aca="false">R80+V80-N80-L80-F80</f>
        <v>-8709014.91824042</v>
      </c>
      <c r="AA80" s="9"/>
      <c r="AB80" s="9" t="n">
        <f aca="false">T80-P80-D80</f>
        <v>-83979027.3455617</v>
      </c>
      <c r="AC80" s="50"/>
      <c r="AD80" s="9"/>
      <c r="AE80" s="9"/>
      <c r="AF80" s="9"/>
      <c r="AG80" s="9" t="n">
        <f aca="false">BF80/100*$AG$57</f>
        <v>6062804829.36114</v>
      </c>
      <c r="AH80" s="40" t="n">
        <f aca="false">(AG80-AG79)/AG79</f>
        <v>0.00435352395219656</v>
      </c>
      <c r="AI80" s="40"/>
      <c r="AJ80" s="40" t="n">
        <f aca="false">AB80/AG80</f>
        <v>-0.0138515142263636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12907915</v>
      </c>
      <c r="AX80" s="7"/>
      <c r="AY80" s="40" t="n">
        <f aca="false">(AW80-AW79)/AW79</f>
        <v>0.00179055330433182</v>
      </c>
      <c r="AZ80" s="39" t="n">
        <f aca="false">workers_and_wage_low!B68</f>
        <v>6315.00645751008</v>
      </c>
      <c r="BA80" s="40" t="n">
        <f aca="false">(AZ80-AZ79)/AZ79</f>
        <v>0.00255838971470734</v>
      </c>
      <c r="BB80" s="40"/>
      <c r="BC80" s="40"/>
      <c r="BD80" s="40"/>
      <c r="BE80" s="40"/>
      <c r="BF80" s="7" t="n">
        <f aca="false">BF79*(1+AY80)*(1+BA80)*(1-BE80)</f>
        <v>110.587989354037</v>
      </c>
      <c r="BG80" s="7"/>
      <c r="BH80" s="7"/>
      <c r="BI80" s="40" t="n">
        <f aca="false">T87/AG87</f>
        <v>0.015934850597083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141615502.577297</v>
      </c>
      <c r="E81" s="9"/>
      <c r="F81" s="67" t="n">
        <f aca="false">'Low pensions'!I81</f>
        <v>25740293.927993</v>
      </c>
      <c r="G81" s="82" t="n">
        <f aca="false">'Low pensions'!K81</f>
        <v>3032827.73354593</v>
      </c>
      <c r="H81" s="82" t="n">
        <f aca="false">'Low pensions'!V81</f>
        <v>16685723.3611224</v>
      </c>
      <c r="I81" s="82" t="n">
        <f aca="false">'Low pensions'!M81</f>
        <v>93798.7958828644</v>
      </c>
      <c r="J81" s="82" t="n">
        <f aca="false">'Low pensions'!W81</f>
        <v>516053.299828532</v>
      </c>
      <c r="K81" s="9"/>
      <c r="L81" s="82" t="n">
        <f aca="false">'Low pensions'!N81</f>
        <v>4167618.82857015</v>
      </c>
      <c r="M81" s="67"/>
      <c r="N81" s="82" t="n">
        <f aca="false">'Low pensions'!L81</f>
        <v>1149284.88942813</v>
      </c>
      <c r="O81" s="9"/>
      <c r="P81" s="82" t="n">
        <f aca="false">'Low pensions'!X81</f>
        <v>27948820.2812472</v>
      </c>
      <c r="Q81" s="67"/>
      <c r="R81" s="82" t="n">
        <f aca="false">'Low SIPA income'!G76</f>
        <v>25134385.0262027</v>
      </c>
      <c r="S81" s="67"/>
      <c r="T81" s="82" t="n">
        <f aca="false">'Low SIPA income'!J76</f>
        <v>96103499.5875648</v>
      </c>
      <c r="U81" s="9"/>
      <c r="V81" s="82" t="n">
        <f aca="false">'Low SIPA income'!F76</f>
        <v>110794.578768332</v>
      </c>
      <c r="W81" s="67"/>
      <c r="X81" s="82" t="n">
        <f aca="false">'Low SIPA income'!M76</f>
        <v>278284.038902635</v>
      </c>
      <c r="Y81" s="9"/>
      <c r="Z81" s="9" t="n">
        <f aca="false">R81+V81-N81-L81-F81</f>
        <v>-5812018.0410202</v>
      </c>
      <c r="AA81" s="9"/>
      <c r="AB81" s="9" t="n">
        <f aca="false">T81-P81-D81</f>
        <v>-73460823.270979</v>
      </c>
      <c r="AC81" s="50"/>
      <c r="AD81" s="9"/>
      <c r="AE81" s="9"/>
      <c r="AF81" s="9"/>
      <c r="AG81" s="9" t="n">
        <f aca="false">BF81/100*$AG$57</f>
        <v>6068557963.79535</v>
      </c>
      <c r="AH81" s="40" t="n">
        <f aca="false">(AG81-AG80)/AG80</f>
        <v>0.000948922915404367</v>
      </c>
      <c r="AI81" s="40" t="n">
        <f aca="false">(AG81-AG77)/AG77</f>
        <v>0.00910486295876705</v>
      </c>
      <c r="AJ81" s="40" t="n">
        <f aca="false">AB81/AG81</f>
        <v>-0.012105153103792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12899607</v>
      </c>
      <c r="AX81" s="7"/>
      <c r="AY81" s="40" t="n">
        <f aca="false">(AW81-AW80)/AW80</f>
        <v>-0.000643636094597772</v>
      </c>
      <c r="AZ81" s="39" t="n">
        <f aca="false">workers_and_wage_low!B69</f>
        <v>6325.06995517254</v>
      </c>
      <c r="BA81" s="40" t="n">
        <f aca="false">(AZ81-AZ80)/AZ80</f>
        <v>0.00159358469863391</v>
      </c>
      <c r="BB81" s="40"/>
      <c r="BC81" s="40"/>
      <c r="BD81" s="40"/>
      <c r="BE81" s="40"/>
      <c r="BF81" s="7" t="n">
        <f aca="false">BF80*(1+AY81)*(1+BA81)*(1-BE81)</f>
        <v>110.692928831304</v>
      </c>
      <c r="BG81" s="7"/>
      <c r="BH81" s="7"/>
      <c r="BI81" s="40" t="n">
        <f aca="false">T88/AG88</f>
        <v>0.0138548825635887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140054671.042963</v>
      </c>
      <c r="E82" s="6"/>
      <c r="F82" s="8" t="n">
        <f aca="false">'Low pensions'!I82</f>
        <v>25456594.3207138</v>
      </c>
      <c r="G82" s="81" t="n">
        <f aca="false">'Low pensions'!K82</f>
        <v>3060911.56223704</v>
      </c>
      <c r="H82" s="81" t="n">
        <f aca="false">'Low pensions'!V82</f>
        <v>16840232.3005118</v>
      </c>
      <c r="I82" s="81" t="n">
        <f aca="false">'Low pensions'!M82</f>
        <v>94667.3679042379</v>
      </c>
      <c r="J82" s="81" t="n">
        <f aca="false">'Low pensions'!W82</f>
        <v>520831.926819952</v>
      </c>
      <c r="K82" s="6"/>
      <c r="L82" s="81" t="n">
        <f aca="false">'Low pensions'!N82</f>
        <v>4791177.94536238</v>
      </c>
      <c r="M82" s="8"/>
      <c r="N82" s="81" t="n">
        <f aca="false">'Low pensions'!L82</f>
        <v>1136425.6315514</v>
      </c>
      <c r="O82" s="6"/>
      <c r="P82" s="81" t="n">
        <f aca="false">'Low pensions'!X82</f>
        <v>31113723.6598141</v>
      </c>
      <c r="Q82" s="8"/>
      <c r="R82" s="81" t="n">
        <f aca="false">'Low SIPA income'!G77</f>
        <v>21994787.7868207</v>
      </c>
      <c r="S82" s="8"/>
      <c r="T82" s="81" t="n">
        <f aca="false">'Low SIPA income'!J77</f>
        <v>84098977.4285574</v>
      </c>
      <c r="U82" s="6"/>
      <c r="V82" s="81" t="n">
        <f aca="false">'Low SIPA income'!F77</f>
        <v>107079.857322992</v>
      </c>
      <c r="W82" s="8"/>
      <c r="X82" s="81" t="n">
        <f aca="false">'Low SIPA income'!M77</f>
        <v>268953.72961585</v>
      </c>
      <c r="Y82" s="6"/>
      <c r="Z82" s="6" t="n">
        <f aca="false">R82+V82-N82-L82-F82</f>
        <v>-9282330.25348398</v>
      </c>
      <c r="AA82" s="6"/>
      <c r="AB82" s="6" t="n">
        <f aca="false">T82-P82-D82</f>
        <v>-87069417.2742201</v>
      </c>
      <c r="AC82" s="50"/>
      <c r="AD82" s="6"/>
      <c r="AE82" s="6"/>
      <c r="AF82" s="6"/>
      <c r="AG82" s="6" t="n">
        <f aca="false">BF82/100*$AG$57</f>
        <v>6084489657.54749</v>
      </c>
      <c r="AH82" s="61" t="n">
        <f aca="false">(AG82-AG81)/AG81</f>
        <v>0.0026252849271909</v>
      </c>
      <c r="AI82" s="61"/>
      <c r="AJ82" s="61" t="n">
        <f aca="false">AB82/AG82</f>
        <v>-0.0143100608555091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0.0035339216148931</v>
      </c>
      <c r="AV82" s="5"/>
      <c r="AW82" s="65" t="n">
        <f aca="false">workers_and_wage_low!C70</f>
        <v>12934047</v>
      </c>
      <c r="AX82" s="5"/>
      <c r="AY82" s="61" t="n">
        <f aca="false">(AW82-AW81)/AW81</f>
        <v>0.00266984877911397</v>
      </c>
      <c r="AZ82" s="66" t="n">
        <f aca="false">workers_and_wage_low!B70</f>
        <v>6324.7888362367</v>
      </c>
      <c r="BA82" s="61" t="n">
        <f aca="false">(AZ82-AZ81)/AZ81</f>
        <v>-4.4445189986759E-005</v>
      </c>
      <c r="BB82" s="61"/>
      <c r="BC82" s="61"/>
      <c r="BD82" s="61"/>
      <c r="BE82" s="61"/>
      <c r="BF82" s="5" t="n">
        <f aca="false">BF81*(1+AY82)*(1+BA82)*(1-BE82)</f>
        <v>110.983529308911</v>
      </c>
      <c r="BG82" s="5"/>
      <c r="BH82" s="5"/>
      <c r="BI82" s="61" t="n">
        <f aca="false">T89/AG89</f>
        <v>0.0159150263463199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142044888.732121</v>
      </c>
      <c r="E83" s="9"/>
      <c r="F83" s="67" t="n">
        <f aca="false">'Low pensions'!I83</f>
        <v>25818339.9443729</v>
      </c>
      <c r="G83" s="82" t="n">
        <f aca="false">'Low pensions'!K83</f>
        <v>3153684.72947242</v>
      </c>
      <c r="H83" s="82" t="n">
        <f aca="false">'Low pensions'!V83</f>
        <v>17350642.8941313</v>
      </c>
      <c r="I83" s="82" t="n">
        <f aca="false">'Low pensions'!M83</f>
        <v>97536.6411177041</v>
      </c>
      <c r="J83" s="82" t="n">
        <f aca="false">'Low pensions'!W83</f>
        <v>536617.82146798</v>
      </c>
      <c r="K83" s="9"/>
      <c r="L83" s="82" t="n">
        <f aca="false">'Low pensions'!N83</f>
        <v>4067322.34470813</v>
      </c>
      <c r="M83" s="67"/>
      <c r="N83" s="82" t="n">
        <f aca="false">'Low pensions'!L83</f>
        <v>1154072.07186728</v>
      </c>
      <c r="O83" s="9"/>
      <c r="P83" s="82" t="n">
        <f aca="false">'Low pensions'!X83</f>
        <v>27454719.0150308</v>
      </c>
      <c r="Q83" s="67"/>
      <c r="R83" s="82" t="n">
        <f aca="false">'Low SIPA income'!G78</f>
        <v>25406541.3642027</v>
      </c>
      <c r="S83" s="67"/>
      <c r="T83" s="82" t="n">
        <f aca="false">'Low SIPA income'!J78</f>
        <v>97144112.9341601</v>
      </c>
      <c r="U83" s="9"/>
      <c r="V83" s="82" t="n">
        <f aca="false">'Low SIPA income'!F78</f>
        <v>113546.84938137</v>
      </c>
      <c r="W83" s="67"/>
      <c r="X83" s="82" t="n">
        <f aca="false">'Low SIPA income'!M78</f>
        <v>285196.949180951</v>
      </c>
      <c r="Y83" s="9"/>
      <c r="Z83" s="9" t="n">
        <f aca="false">R83+V83-N83-L83-F83</f>
        <v>-5519646.14736422</v>
      </c>
      <c r="AA83" s="9"/>
      <c r="AB83" s="9" t="n">
        <f aca="false">T83-P83-D83</f>
        <v>-72355494.8129917</v>
      </c>
      <c r="AC83" s="50"/>
      <c r="AD83" s="9"/>
      <c r="AE83" s="9"/>
      <c r="AF83" s="9"/>
      <c r="AG83" s="9" t="n">
        <f aca="false">BF83/100*$AG$57</f>
        <v>6108505368.00603</v>
      </c>
      <c r="AH83" s="40" t="n">
        <f aca="false">(AG83-AG82)/AG82</f>
        <v>0.00394703776491024</v>
      </c>
      <c r="AI83" s="40"/>
      <c r="AJ83" s="40" t="n">
        <f aca="false">AB83/AG83</f>
        <v>-0.0118450407184647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13002821</v>
      </c>
      <c r="AX83" s="7"/>
      <c r="AY83" s="40" t="n">
        <f aca="false">(AW83-AW82)/AW82</f>
        <v>0.0053172839096688</v>
      </c>
      <c r="AZ83" s="39" t="n">
        <f aca="false">workers_and_wage_low!B71</f>
        <v>6316.16815731476</v>
      </c>
      <c r="BA83" s="40" t="n">
        <f aca="false">(AZ83-AZ82)/AZ82</f>
        <v>-0.00136299869373559</v>
      </c>
      <c r="BB83" s="40"/>
      <c r="BC83" s="40"/>
      <c r="BD83" s="40"/>
      <c r="BE83" s="40"/>
      <c r="BF83" s="7" t="n">
        <f aca="false">BF82*(1+AY83)*(1+BA83)*(1-BE83)</f>
        <v>111.421585490377</v>
      </c>
      <c r="BG83" s="7"/>
      <c r="BH83" s="7"/>
      <c r="BI83" s="40" t="n">
        <f aca="false">T90/AG90</f>
        <v>0.0139356262697488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140620620.302608</v>
      </c>
      <c r="E84" s="9"/>
      <c r="F84" s="67" t="n">
        <f aca="false">'Low pensions'!I84</f>
        <v>25559462.297923</v>
      </c>
      <c r="G84" s="82" t="n">
        <f aca="false">'Low pensions'!K84</f>
        <v>3224791.18074322</v>
      </c>
      <c r="H84" s="82" t="n">
        <f aca="false">'Low pensions'!V84</f>
        <v>17741849.6092284</v>
      </c>
      <c r="I84" s="82" t="n">
        <f aca="false">'Low pensions'!M84</f>
        <v>99735.8097137087</v>
      </c>
      <c r="J84" s="82" t="n">
        <f aca="false">'Low pensions'!W84</f>
        <v>548716.998223562</v>
      </c>
      <c r="K84" s="9"/>
      <c r="L84" s="82" t="n">
        <f aca="false">'Low pensions'!N84</f>
        <v>3967556.48592808</v>
      </c>
      <c r="M84" s="67"/>
      <c r="N84" s="82" t="n">
        <f aca="false">'Low pensions'!L84</f>
        <v>1144753.65226879</v>
      </c>
      <c r="O84" s="9"/>
      <c r="P84" s="82" t="n">
        <f aca="false">'Low pensions'!X84</f>
        <v>26885766.3043016</v>
      </c>
      <c r="Q84" s="67"/>
      <c r="R84" s="82" t="n">
        <f aca="false">'Low SIPA income'!G79</f>
        <v>22176799.989708</v>
      </c>
      <c r="S84" s="67"/>
      <c r="T84" s="82" t="n">
        <f aca="false">'Low SIPA income'!J79</f>
        <v>84794916.8616043</v>
      </c>
      <c r="U84" s="9"/>
      <c r="V84" s="82" t="n">
        <f aca="false">'Low SIPA income'!F79</f>
        <v>115829.187882443</v>
      </c>
      <c r="W84" s="67"/>
      <c r="X84" s="82" t="n">
        <f aca="false">'Low SIPA income'!M79</f>
        <v>290929.525479198</v>
      </c>
      <c r="Y84" s="9"/>
      <c r="Z84" s="9" t="n">
        <f aca="false">R84+V84-N84-L84-F84</f>
        <v>-8379143.25852946</v>
      </c>
      <c r="AA84" s="9"/>
      <c r="AB84" s="9" t="n">
        <f aca="false">T84-P84-D84</f>
        <v>-82711469.7453056</v>
      </c>
      <c r="AC84" s="50"/>
      <c r="AD84" s="9"/>
      <c r="AE84" s="9"/>
      <c r="AF84" s="9"/>
      <c r="AG84" s="9" t="n">
        <f aca="false">BF84/100*$AG$57</f>
        <v>6132468836.49211</v>
      </c>
      <c r="AH84" s="40" t="n">
        <f aca="false">(AG84-AG83)/AG83</f>
        <v>0.00392296757429201</v>
      </c>
      <c r="AI84" s="40"/>
      <c r="AJ84" s="40" t="n">
        <f aca="false">AB84/AG84</f>
        <v>-0.0134874667855007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13009616</v>
      </c>
      <c r="AX84" s="7"/>
      <c r="AY84" s="40" t="n">
        <f aca="false">(AW84-AW83)/AW83</f>
        <v>0.000522578908069257</v>
      </c>
      <c r="AZ84" s="39" t="n">
        <f aca="false">workers_and_wage_low!B72</f>
        <v>6337.63436614288</v>
      </c>
      <c r="BA84" s="40" t="n">
        <f aca="false">(AZ84-AZ83)/AZ83</f>
        <v>0.00339861262294957</v>
      </c>
      <c r="BB84" s="40"/>
      <c r="BC84" s="40"/>
      <c r="BD84" s="40"/>
      <c r="BE84" s="40"/>
      <c r="BF84" s="7" t="n">
        <f aca="false">BF83*(1+AY84)*(1+BA84)*(1-BE84)</f>
        <v>111.858688757332</v>
      </c>
      <c r="BG84" s="7"/>
      <c r="BH84" s="7"/>
      <c r="BI84" s="40" t="n">
        <f aca="false">T91/AG91</f>
        <v>0.0160213543410564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142271307.953245</v>
      </c>
      <c r="E85" s="9"/>
      <c r="F85" s="67" t="n">
        <f aca="false">'Low pensions'!I85</f>
        <v>25859494.3179873</v>
      </c>
      <c r="G85" s="82" t="n">
        <f aca="false">'Low pensions'!K85</f>
        <v>3315281.94864682</v>
      </c>
      <c r="H85" s="82" t="n">
        <f aca="false">'Low pensions'!V85</f>
        <v>18239703.115141</v>
      </c>
      <c r="I85" s="82" t="n">
        <f aca="false">'Low pensions'!M85</f>
        <v>102534.493257118</v>
      </c>
      <c r="J85" s="82" t="n">
        <f aca="false">'Low pensions'!W85</f>
        <v>564114.529334257</v>
      </c>
      <c r="K85" s="9"/>
      <c r="L85" s="82" t="n">
        <f aca="false">'Low pensions'!N85</f>
        <v>4119388.9014403</v>
      </c>
      <c r="M85" s="67"/>
      <c r="N85" s="82" t="n">
        <f aca="false">'Low pensions'!L85</f>
        <v>1158806.16140936</v>
      </c>
      <c r="O85" s="9"/>
      <c r="P85" s="82" t="n">
        <f aca="false">'Low pensions'!X85</f>
        <v>27750938.1893063</v>
      </c>
      <c r="Q85" s="67"/>
      <c r="R85" s="82" t="n">
        <f aca="false">'Low SIPA income'!G80</f>
        <v>25567809.7824463</v>
      </c>
      <c r="S85" s="67"/>
      <c r="T85" s="82" t="n">
        <f aca="false">'Low SIPA income'!J80</f>
        <v>97760736.7087227</v>
      </c>
      <c r="U85" s="9"/>
      <c r="V85" s="82" t="n">
        <f aca="false">'Low SIPA income'!F80</f>
        <v>114722.7406391</v>
      </c>
      <c r="W85" s="67"/>
      <c r="X85" s="82" t="n">
        <f aca="false">'Low SIPA income'!M80</f>
        <v>288150.44900151</v>
      </c>
      <c r="Y85" s="9"/>
      <c r="Z85" s="9" t="n">
        <f aca="false">R85+V85-N85-L85-F85</f>
        <v>-5455156.85775153</v>
      </c>
      <c r="AA85" s="9"/>
      <c r="AB85" s="9" t="n">
        <f aca="false">T85-P85-D85</f>
        <v>-72261509.4338281</v>
      </c>
      <c r="AC85" s="50"/>
      <c r="AD85" s="9"/>
      <c r="AE85" s="9"/>
      <c r="AF85" s="9"/>
      <c r="AG85" s="9" t="n">
        <f aca="false">BF85/100*$AG$57</f>
        <v>6154793452.69926</v>
      </c>
      <c r="AH85" s="40" t="n">
        <f aca="false">(AG85-AG84)/AG84</f>
        <v>0.00364039619317924</v>
      </c>
      <c r="AI85" s="40" t="n">
        <f aca="false">(AG85-AG81)/AG81</f>
        <v>0.0142102109625368</v>
      </c>
      <c r="AJ85" s="40" t="n">
        <f aca="false">AB85/AG85</f>
        <v>-0.011740687967707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13071809</v>
      </c>
      <c r="AX85" s="7"/>
      <c r="AY85" s="40" t="n">
        <f aca="false">(AW85-AW84)/AW84</f>
        <v>0.00478054079382512</v>
      </c>
      <c r="AZ85" s="39" t="n">
        <f aca="false">workers_and_wage_low!B73</f>
        <v>6330.44292551474</v>
      </c>
      <c r="BA85" s="40" t="n">
        <f aca="false">(AZ85-AZ84)/AZ84</f>
        <v>-0.00113472002527552</v>
      </c>
      <c r="BB85" s="40"/>
      <c r="BC85" s="40"/>
      <c r="BD85" s="40"/>
      <c r="BE85" s="40"/>
      <c r="BF85" s="7" t="n">
        <f aca="false">BF84*(1+AY85)*(1+BA85)*(1-BE85)</f>
        <v>112.265898702058</v>
      </c>
      <c r="BG85" s="7"/>
      <c r="BH85" s="7"/>
      <c r="BI85" s="40" t="n">
        <f aca="false">T92/AG92</f>
        <v>0.0139708025778947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140778688.916346</v>
      </c>
      <c r="E86" s="6"/>
      <c r="F86" s="8" t="n">
        <f aca="false">'Low pensions'!I86</f>
        <v>25588193.1395636</v>
      </c>
      <c r="G86" s="81" t="n">
        <f aca="false">'Low pensions'!K86</f>
        <v>3344621.97116879</v>
      </c>
      <c r="H86" s="81" t="n">
        <f aca="false">'Low pensions'!V86</f>
        <v>18401123.2623507</v>
      </c>
      <c r="I86" s="81" t="n">
        <f aca="false">'Low pensions'!M86</f>
        <v>103441.916634086</v>
      </c>
      <c r="J86" s="81" t="n">
        <f aca="false">'Low pensions'!W86</f>
        <v>569106.905021155</v>
      </c>
      <c r="K86" s="6"/>
      <c r="L86" s="81" t="n">
        <f aca="false">'Low pensions'!N86</f>
        <v>4775649.12030754</v>
      </c>
      <c r="M86" s="8"/>
      <c r="N86" s="81" t="n">
        <f aca="false">'Low pensions'!L86</f>
        <v>1148055.31583383</v>
      </c>
      <c r="O86" s="6"/>
      <c r="P86" s="81" t="n">
        <f aca="false">'Low pensions'!X86</f>
        <v>31097127.6043939</v>
      </c>
      <c r="Q86" s="8"/>
      <c r="R86" s="81" t="n">
        <f aca="false">'Low SIPA income'!G81</f>
        <v>22271173.5793328</v>
      </c>
      <c r="S86" s="8"/>
      <c r="T86" s="81" t="n">
        <f aca="false">'Low SIPA income'!J81</f>
        <v>85155762.4610542</v>
      </c>
      <c r="U86" s="6"/>
      <c r="V86" s="81" t="n">
        <f aca="false">'Low SIPA income'!F81</f>
        <v>116607.38952297</v>
      </c>
      <c r="W86" s="8"/>
      <c r="X86" s="81" t="n">
        <f aca="false">'Low SIPA income'!M81</f>
        <v>292884.143638442</v>
      </c>
      <c r="Y86" s="6"/>
      <c r="Z86" s="6" t="n">
        <f aca="false">R86+V86-N86-L86-F86</f>
        <v>-9124116.6068492</v>
      </c>
      <c r="AA86" s="6"/>
      <c r="AB86" s="6" t="n">
        <f aca="false">T86-P86-D86</f>
        <v>-86720054.0596858</v>
      </c>
      <c r="AC86" s="50"/>
      <c r="AD86" s="6"/>
      <c r="AE86" s="6"/>
      <c r="AF86" s="6"/>
      <c r="AG86" s="6" t="n">
        <f aca="false">BF86/100*$AG$57</f>
        <v>6158412212.51407</v>
      </c>
      <c r="AH86" s="61" t="n">
        <f aca="false">(AG86-AG85)/AG85</f>
        <v>0.000587957961971881</v>
      </c>
      <c r="AI86" s="61"/>
      <c r="AJ86" s="61" t="n">
        <f aca="false">AB86/AG86</f>
        <v>-0.0140815604846113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0.00370718509519206</v>
      </c>
      <c r="AV86" s="5"/>
      <c r="AW86" s="65" t="n">
        <f aca="false">workers_and_wage_low!C74</f>
        <v>13038969</v>
      </c>
      <c r="AX86" s="5"/>
      <c r="AY86" s="61" t="n">
        <f aca="false">(AW86-AW85)/AW85</f>
        <v>-0.00251227660991681</v>
      </c>
      <c r="AZ86" s="66" t="n">
        <f aca="false">workers_and_wage_low!B74</f>
        <v>6350.11821329307</v>
      </c>
      <c r="BA86" s="61" t="n">
        <f aca="false">(AZ86-AZ85)/AZ85</f>
        <v>0.00310804283520627</v>
      </c>
      <c r="BB86" s="61"/>
      <c r="BC86" s="61"/>
      <c r="BD86" s="61"/>
      <c r="BE86" s="61"/>
      <c r="BF86" s="5" t="n">
        <f aca="false">BF85*(1+AY86)*(1+BA86)*(1-BE86)</f>
        <v>112.331906331058</v>
      </c>
      <c r="BG86" s="5"/>
      <c r="BH86" s="5"/>
      <c r="BI86" s="61" t="n">
        <f aca="false">T93/AG93</f>
        <v>0.0160126879500867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141847592.449811</v>
      </c>
      <c r="E87" s="9"/>
      <c r="F87" s="67" t="n">
        <f aca="false">'Low pensions'!I87</f>
        <v>25782479.0096224</v>
      </c>
      <c r="G87" s="82" t="n">
        <f aca="false">'Low pensions'!K87</f>
        <v>3470020.69432541</v>
      </c>
      <c r="H87" s="82" t="n">
        <f aca="false">'Low pensions'!V87</f>
        <v>19091030.0385536</v>
      </c>
      <c r="I87" s="82" t="n">
        <f aca="false">'Low pensions'!M87</f>
        <v>107320.227659549</v>
      </c>
      <c r="J87" s="82" t="n">
        <f aca="false">'Low pensions'!W87</f>
        <v>590444.227996502</v>
      </c>
      <c r="K87" s="9"/>
      <c r="L87" s="82" t="n">
        <f aca="false">'Low pensions'!N87</f>
        <v>4080266.63502881</v>
      </c>
      <c r="M87" s="67"/>
      <c r="N87" s="82" t="n">
        <f aca="false">'Low pensions'!L87</f>
        <v>1157490.41481238</v>
      </c>
      <c r="O87" s="9"/>
      <c r="P87" s="82" t="n">
        <f aca="false">'Low pensions'!X87</f>
        <v>27540693.7133491</v>
      </c>
      <c r="Q87" s="67"/>
      <c r="R87" s="82" t="n">
        <f aca="false">'Low SIPA income'!G82</f>
        <v>25754189.7539284</v>
      </c>
      <c r="S87" s="67"/>
      <c r="T87" s="82" t="n">
        <f aca="false">'Low SIPA income'!J82</f>
        <v>98473376.6835532</v>
      </c>
      <c r="U87" s="9"/>
      <c r="V87" s="82" t="n">
        <f aca="false">'Low SIPA income'!F82</f>
        <v>114282.602913593</v>
      </c>
      <c r="W87" s="67"/>
      <c r="X87" s="82" t="n">
        <f aca="false">'Low SIPA income'!M82</f>
        <v>287044.949930266</v>
      </c>
      <c r="Y87" s="9"/>
      <c r="Z87" s="9" t="n">
        <f aca="false">R87+V87-N87-L87-F87</f>
        <v>-5151763.70262168</v>
      </c>
      <c r="AA87" s="9"/>
      <c r="AB87" s="9" t="n">
        <f aca="false">T87-P87-D87</f>
        <v>-70914909.4796065</v>
      </c>
      <c r="AC87" s="50"/>
      <c r="AD87" s="9"/>
      <c r="AE87" s="9"/>
      <c r="AF87" s="9"/>
      <c r="AG87" s="9" t="n">
        <f aca="false">BF87/100*$AG$57</f>
        <v>6179748977.4758</v>
      </c>
      <c r="AH87" s="40" t="n">
        <f aca="false">(AG87-AG86)/AG86</f>
        <v>0.00346465358690481</v>
      </c>
      <c r="AI87" s="40"/>
      <c r="AJ87" s="40" t="n">
        <f aca="false">AB87/AG87</f>
        <v>-0.0114753705592379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13084060</v>
      </c>
      <c r="AX87" s="7"/>
      <c r="AY87" s="40" t="n">
        <f aca="false">(AW87-AW86)/AW86</f>
        <v>0.00345817219137495</v>
      </c>
      <c r="AZ87" s="39" t="n">
        <f aca="false">workers_and_wage_low!B75</f>
        <v>6350.15922908122</v>
      </c>
      <c r="BA87" s="40" t="n">
        <f aca="false">(AZ87-AZ86)/AZ86</f>
        <v>6.45905899175064E-006</v>
      </c>
      <c r="BB87" s="40"/>
      <c r="BC87" s="40"/>
      <c r="BD87" s="40"/>
      <c r="BE87" s="40"/>
      <c r="BF87" s="7" t="n">
        <f aca="false">BF86*(1+AY87)*(1+BA87)*(1-BE87)</f>
        <v>112.721097473251</v>
      </c>
      <c r="BG87" s="7"/>
      <c r="BH87" s="7"/>
      <c r="BI87" s="40" t="n">
        <f aca="false">T94/AG94</f>
        <v>0.0139757545848294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139892430.026141</v>
      </c>
      <c r="E88" s="9"/>
      <c r="F88" s="67" t="n">
        <f aca="false">'Low pensions'!I88</f>
        <v>25427105.095423</v>
      </c>
      <c r="G88" s="82" t="n">
        <f aca="false">'Low pensions'!K88</f>
        <v>3522537.99646626</v>
      </c>
      <c r="H88" s="82" t="n">
        <f aca="false">'Low pensions'!V88</f>
        <v>19379964.7398234</v>
      </c>
      <c r="I88" s="82" t="n">
        <f aca="false">'Low pensions'!M88</f>
        <v>108944.474117514</v>
      </c>
      <c r="J88" s="82" t="n">
        <f aca="false">'Low pensions'!W88</f>
        <v>599380.352778045</v>
      </c>
      <c r="K88" s="9"/>
      <c r="L88" s="82" t="n">
        <f aca="false">'Low pensions'!N88</f>
        <v>3900376.60651879</v>
      </c>
      <c r="M88" s="67"/>
      <c r="N88" s="82" t="n">
        <f aca="false">'Low pensions'!L88</f>
        <v>1141526.65195747</v>
      </c>
      <c r="O88" s="9"/>
      <c r="P88" s="82" t="n">
        <f aca="false">'Low pensions'!X88</f>
        <v>26519415.5870932</v>
      </c>
      <c r="Q88" s="67"/>
      <c r="R88" s="82" t="n">
        <f aca="false">'Low SIPA income'!G83</f>
        <v>22523306.7409034</v>
      </c>
      <c r="S88" s="67"/>
      <c r="T88" s="82" t="n">
        <f aca="false">'Low SIPA income'!J83</f>
        <v>86119815.4571289</v>
      </c>
      <c r="U88" s="9"/>
      <c r="V88" s="82" t="n">
        <f aca="false">'Low SIPA income'!F83</f>
        <v>117232.653646113</v>
      </c>
      <c r="W88" s="67"/>
      <c r="X88" s="82" t="n">
        <f aca="false">'Low SIPA income'!M83</f>
        <v>294454.626847128</v>
      </c>
      <c r="Y88" s="9"/>
      <c r="Z88" s="9" t="n">
        <f aca="false">R88+V88-N88-L88-F88</f>
        <v>-7828468.95934981</v>
      </c>
      <c r="AA88" s="9"/>
      <c r="AB88" s="9" t="n">
        <f aca="false">T88-P88-D88</f>
        <v>-80292030.1561057</v>
      </c>
      <c r="AC88" s="50"/>
      <c r="AD88" s="9"/>
      <c r="AE88" s="9"/>
      <c r="AF88" s="9"/>
      <c r="AG88" s="9" t="n">
        <f aca="false">BF88/100*$AG$57</f>
        <v>6215845934.59175</v>
      </c>
      <c r="AH88" s="40" t="n">
        <f aca="false">(AG88-AG87)/AG87</f>
        <v>0.00584116883185989</v>
      </c>
      <c r="AI88" s="40"/>
      <c r="AJ88" s="40" t="n">
        <f aca="false">AB88/AG88</f>
        <v>-0.0129173134278109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13113990</v>
      </c>
      <c r="AX88" s="7"/>
      <c r="AY88" s="40" t="n">
        <f aca="false">(AW88-AW87)/AW87</f>
        <v>0.00228751626024338</v>
      </c>
      <c r="AZ88" s="39" t="n">
        <f aca="false">workers_and_wage_low!B76</f>
        <v>6372.67398588354</v>
      </c>
      <c r="BA88" s="40" t="n">
        <f aca="false">(AZ88-AZ87)/AZ87</f>
        <v>0.00354554208644261</v>
      </c>
      <c r="BB88" s="40"/>
      <c r="BC88" s="40"/>
      <c r="BD88" s="40"/>
      <c r="BE88" s="40"/>
      <c r="BF88" s="7" t="n">
        <f aca="false">BF87*(1+AY88)*(1+BA88)*(1-BE88)</f>
        <v>113.379520434505</v>
      </c>
      <c r="BG88" s="7"/>
      <c r="BH88" s="7"/>
      <c r="BI88" s="40" t="n">
        <f aca="false">T95/AG95</f>
        <v>0.0160096449876642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141550105.010897</v>
      </c>
      <c r="E89" s="9"/>
      <c r="F89" s="67" t="n">
        <f aca="false">'Low pensions'!I89</f>
        <v>25728407.1461742</v>
      </c>
      <c r="G89" s="82" t="n">
        <f aca="false">'Low pensions'!K89</f>
        <v>3650404.6567899</v>
      </c>
      <c r="H89" s="82" t="n">
        <f aca="false">'Low pensions'!V89</f>
        <v>20083449.37816</v>
      </c>
      <c r="I89" s="82" t="n">
        <f aca="false">'Low pensions'!M89</f>
        <v>112899.113096595</v>
      </c>
      <c r="J89" s="82" t="n">
        <f aca="false">'Low pensions'!W89</f>
        <v>621137.609633816</v>
      </c>
      <c r="K89" s="9"/>
      <c r="L89" s="82" t="n">
        <f aca="false">'Low pensions'!N89</f>
        <v>4064454.65090912</v>
      </c>
      <c r="M89" s="67"/>
      <c r="N89" s="82" t="n">
        <f aca="false">'Low pensions'!L89</f>
        <v>1156286.12315661</v>
      </c>
      <c r="O89" s="9"/>
      <c r="P89" s="82" t="n">
        <f aca="false">'Low pensions'!X89</f>
        <v>27452019.5952184</v>
      </c>
      <c r="Q89" s="67"/>
      <c r="R89" s="82" t="n">
        <f aca="false">'Low SIPA income'!G84</f>
        <v>26000076.1075157</v>
      </c>
      <c r="S89" s="67"/>
      <c r="T89" s="82" t="n">
        <f aca="false">'Low SIPA income'!J84</f>
        <v>99413544.4678827</v>
      </c>
      <c r="U89" s="9"/>
      <c r="V89" s="82" t="n">
        <f aca="false">'Low SIPA income'!F84</f>
        <v>117530.67864164</v>
      </c>
      <c r="W89" s="67"/>
      <c r="X89" s="82" t="n">
        <f aca="false">'Low SIPA income'!M84</f>
        <v>295203.179712903</v>
      </c>
      <c r="Y89" s="9"/>
      <c r="Z89" s="9" t="n">
        <f aca="false">R89+V89-N89-L89-F89</f>
        <v>-4831541.1340826</v>
      </c>
      <c r="AA89" s="9"/>
      <c r="AB89" s="9" t="n">
        <f aca="false">T89-P89-D89</f>
        <v>-69588580.1382332</v>
      </c>
      <c r="AC89" s="50"/>
      <c r="AD89" s="9"/>
      <c r="AE89" s="9"/>
      <c r="AF89" s="9"/>
      <c r="AG89" s="9" t="n">
        <f aca="false">BF89/100*$AG$57</f>
        <v>6246520885.64532</v>
      </c>
      <c r="AH89" s="40" t="n">
        <f aca="false">(AG89-AG88)/AG88</f>
        <v>0.00493496000003168</v>
      </c>
      <c r="AI89" s="40" t="n">
        <f aca="false">(AG89-AG85)/AG85</f>
        <v>0.0149034136808967</v>
      </c>
      <c r="AJ89" s="40" t="n">
        <f aca="false">AB89/AG89</f>
        <v>-0.0111403742038468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13137610</v>
      </c>
      <c r="AX89" s="7"/>
      <c r="AY89" s="40" t="n">
        <f aca="false">(AW89-AW88)/AW88</f>
        <v>0.00180112993833303</v>
      </c>
      <c r="AZ89" s="39" t="n">
        <f aca="false">workers_and_wage_low!B77</f>
        <v>6392.60895771931</v>
      </c>
      <c r="BA89" s="40" t="n">
        <f aca="false">(AZ89-AZ88)/AZ88</f>
        <v>0.00312819577463583</v>
      </c>
      <c r="BB89" s="40"/>
      <c r="BC89" s="40"/>
      <c r="BD89" s="40"/>
      <c r="BE89" s="40"/>
      <c r="BF89" s="7" t="n">
        <f aca="false">BF88*(1+AY89)*(1+BA89)*(1-BE89)</f>
        <v>113.939043832672</v>
      </c>
      <c r="BG89" s="7"/>
      <c r="BH89" s="7"/>
      <c r="BI89" s="40" t="n">
        <f aca="false">T96/AG96</f>
        <v>0.013937041610116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139552888.477525</v>
      </c>
      <c r="E90" s="6"/>
      <c r="F90" s="8" t="n">
        <f aca="false">'Low pensions'!I90</f>
        <v>25365389.3997323</v>
      </c>
      <c r="G90" s="81" t="n">
        <f aca="false">'Low pensions'!K90</f>
        <v>3685416.88252706</v>
      </c>
      <c r="H90" s="81" t="n">
        <f aca="false">'Low pensions'!V90</f>
        <v>20276076.3138891</v>
      </c>
      <c r="I90" s="81" t="n">
        <f aca="false">'Low pensions'!M90</f>
        <v>113981.965438981</v>
      </c>
      <c r="J90" s="81" t="n">
        <f aca="false">'Low pensions'!W90</f>
        <v>627095.14372853</v>
      </c>
      <c r="K90" s="6"/>
      <c r="L90" s="81" t="n">
        <f aca="false">'Low pensions'!N90</f>
        <v>4726429.58370417</v>
      </c>
      <c r="M90" s="8"/>
      <c r="N90" s="81" t="n">
        <f aca="false">'Low pensions'!L90</f>
        <v>1140278.07612986</v>
      </c>
      <c r="O90" s="6"/>
      <c r="P90" s="81" t="n">
        <f aca="false">'Low pensions'!X90</f>
        <v>30798939.1167847</v>
      </c>
      <c r="Q90" s="8"/>
      <c r="R90" s="81" t="n">
        <f aca="false">'Low SIPA income'!G85</f>
        <v>23016697.7827929</v>
      </c>
      <c r="S90" s="8"/>
      <c r="T90" s="81" t="n">
        <f aca="false">'Low SIPA income'!J85</f>
        <v>88006338.8688339</v>
      </c>
      <c r="U90" s="6"/>
      <c r="V90" s="81" t="n">
        <f aca="false">'Low SIPA income'!F85</f>
        <v>116059.993051575</v>
      </c>
      <c r="W90" s="8"/>
      <c r="X90" s="81" t="n">
        <f aca="false">'Low SIPA income'!M85</f>
        <v>291509.241521081</v>
      </c>
      <c r="Y90" s="6"/>
      <c r="Z90" s="6" t="n">
        <f aca="false">R90+V90-N90-L90-F90</f>
        <v>-8099339.28372183</v>
      </c>
      <c r="AA90" s="6"/>
      <c r="AB90" s="6" t="n">
        <f aca="false">T90-P90-D90</f>
        <v>-82345488.7254758</v>
      </c>
      <c r="AC90" s="50"/>
      <c r="AD90" s="6"/>
      <c r="AE90" s="6"/>
      <c r="AF90" s="6"/>
      <c r="AG90" s="6" t="n">
        <f aca="false">BF90/100*$AG$57</f>
        <v>6315205155.85842</v>
      </c>
      <c r="AH90" s="61" t="n">
        <f aca="false">(AG90-AG89)/AG89</f>
        <v>0.0109956040283073</v>
      </c>
      <c r="AI90" s="61"/>
      <c r="AJ90" s="61" t="n">
        <f aca="false">AB90/AG90</f>
        <v>-0.0130392420662829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0.00479990008790899</v>
      </c>
      <c r="AV90" s="5"/>
      <c r="AW90" s="65" t="n">
        <f aca="false">workers_and_wage_low!C78</f>
        <v>13241109</v>
      </c>
      <c r="AX90" s="5"/>
      <c r="AY90" s="61" t="n">
        <f aca="false">(AW90-AW89)/AW89</f>
        <v>0.00787806914651904</v>
      </c>
      <c r="AZ90" s="66" t="n">
        <f aca="false">workers_and_wage_low!B78</f>
        <v>6412.38236287753</v>
      </c>
      <c r="BA90" s="61" t="n">
        <f aca="false">(AZ90-AZ89)/AZ89</f>
        <v>0.00309316670063912</v>
      </c>
      <c r="BB90" s="61"/>
      <c r="BC90" s="61"/>
      <c r="BD90" s="61"/>
      <c r="BE90" s="61"/>
      <c r="BF90" s="5" t="n">
        <f aca="false">BF89*(1+AY90)*(1+BA90)*(1-BE90)</f>
        <v>115.19187244202</v>
      </c>
      <c r="BG90" s="5"/>
      <c r="BH90" s="5"/>
      <c r="BI90" s="61" t="n">
        <f aca="false">T97/AG97</f>
        <v>0.0160550521429518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142057952.202665</v>
      </c>
      <c r="E91" s="9"/>
      <c r="F91" s="67" t="n">
        <f aca="false">'Low pensions'!I91</f>
        <v>25820714.3847795</v>
      </c>
      <c r="G91" s="82" t="n">
        <f aca="false">'Low pensions'!K91</f>
        <v>3850668.02976067</v>
      </c>
      <c r="H91" s="82" t="n">
        <f aca="false">'Low pensions'!V91</f>
        <v>21185239.3689976</v>
      </c>
      <c r="I91" s="82" t="n">
        <f aca="false">'Low pensions'!M91</f>
        <v>119092.825662701</v>
      </c>
      <c r="J91" s="82" t="n">
        <f aca="false">'Low pensions'!W91</f>
        <v>655213.588731882</v>
      </c>
      <c r="K91" s="9"/>
      <c r="L91" s="82" t="n">
        <f aca="false">'Low pensions'!N91</f>
        <v>3990572.75703774</v>
      </c>
      <c r="M91" s="67"/>
      <c r="N91" s="82" t="n">
        <f aca="false">'Low pensions'!L91</f>
        <v>1160680.86229897</v>
      </c>
      <c r="O91" s="9"/>
      <c r="P91" s="82" t="n">
        <f aca="false">'Low pensions'!X91</f>
        <v>27092824.6548036</v>
      </c>
      <c r="Q91" s="67"/>
      <c r="R91" s="82" t="n">
        <f aca="false">'Low SIPA income'!G86</f>
        <v>26611616.2067725</v>
      </c>
      <c r="S91" s="67"/>
      <c r="T91" s="82" t="n">
        <f aca="false">'Low SIPA income'!J86</f>
        <v>101751821.040611</v>
      </c>
      <c r="U91" s="9"/>
      <c r="V91" s="82" t="n">
        <f aca="false">'Low SIPA income'!F86</f>
        <v>116414.124412191</v>
      </c>
      <c r="W91" s="67"/>
      <c r="X91" s="82" t="n">
        <f aca="false">'Low SIPA income'!M86</f>
        <v>292398.717400044</v>
      </c>
      <c r="Y91" s="9"/>
      <c r="Z91" s="9" t="n">
        <f aca="false">R91+V91-N91-L91-F91</f>
        <v>-4243937.67293156</v>
      </c>
      <c r="AA91" s="9"/>
      <c r="AB91" s="9" t="n">
        <f aca="false">T91-P91-D91</f>
        <v>-67398955.816858</v>
      </c>
      <c r="AC91" s="50"/>
      <c r="AD91" s="9"/>
      <c r="AE91" s="9"/>
      <c r="AF91" s="9"/>
      <c r="AG91" s="9" t="n">
        <f aca="false">BF91/100*$AG$57</f>
        <v>6351012459.65586</v>
      </c>
      <c r="AH91" s="40" t="n">
        <f aca="false">(AG91-AG90)/AG90</f>
        <v>0.00567001434058188</v>
      </c>
      <c r="AI91" s="40"/>
      <c r="AJ91" s="40" t="n">
        <f aca="false">AB91/AG91</f>
        <v>-0.0106123167361114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13274256</v>
      </c>
      <c r="AX91" s="7"/>
      <c r="AY91" s="40" t="n">
        <f aca="false">(AW91-AW90)/AW90</f>
        <v>0.0025033401658426</v>
      </c>
      <c r="AZ91" s="39" t="n">
        <f aca="false">workers_and_wage_low!B79</f>
        <v>6432.63758279901</v>
      </c>
      <c r="BA91" s="40" t="n">
        <f aca="false">(AZ91-AZ90)/AZ90</f>
        <v>0.00315876670716658</v>
      </c>
      <c r="BB91" s="40"/>
      <c r="BC91" s="40"/>
      <c r="BD91" s="40"/>
      <c r="BE91" s="40"/>
      <c r="BF91" s="7" t="n">
        <f aca="false">BF90*(1+AY91)*(1+BA91)*(1-BE91)</f>
        <v>115.845012010685</v>
      </c>
      <c r="BG91" s="7"/>
      <c r="BH91" s="7"/>
      <c r="BI91" s="40" t="n">
        <f aca="false">T98/AG98</f>
        <v>0.0139829547570875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140523304.218435</v>
      </c>
      <c r="E92" s="9"/>
      <c r="F92" s="67" t="n">
        <f aca="false">'Low pensions'!I92</f>
        <v>25541773.9476721</v>
      </c>
      <c r="G92" s="82" t="n">
        <f aca="false">'Low pensions'!K92</f>
        <v>3864635.92357122</v>
      </c>
      <c r="H92" s="82" t="n">
        <f aca="false">'Low pensions'!V92</f>
        <v>21262086.5995483</v>
      </c>
      <c r="I92" s="82" t="n">
        <f aca="false">'Low pensions'!M92</f>
        <v>119524.822378492</v>
      </c>
      <c r="J92" s="82" t="n">
        <f aca="false">'Low pensions'!W92</f>
        <v>657590.307202527</v>
      </c>
      <c r="K92" s="9"/>
      <c r="L92" s="82" t="n">
        <f aca="false">'Low pensions'!N92</f>
        <v>3883361.38122677</v>
      </c>
      <c r="M92" s="67"/>
      <c r="N92" s="82" t="n">
        <f aca="false">'Low pensions'!L92</f>
        <v>1148804.11319857</v>
      </c>
      <c r="O92" s="9"/>
      <c r="P92" s="82" t="n">
        <f aca="false">'Low pensions'!X92</f>
        <v>26471161.9467162</v>
      </c>
      <c r="Q92" s="67"/>
      <c r="R92" s="82" t="n">
        <f aca="false">'Low SIPA income'!G87</f>
        <v>23234315.8677133</v>
      </c>
      <c r="S92" s="67"/>
      <c r="T92" s="82" t="n">
        <f aca="false">'Low SIPA income'!J87</f>
        <v>88838420.4778565</v>
      </c>
      <c r="U92" s="9"/>
      <c r="V92" s="82" t="n">
        <f aca="false">'Low SIPA income'!F87</f>
        <v>118019.662229467</v>
      </c>
      <c r="W92" s="67"/>
      <c r="X92" s="82" t="n">
        <f aca="false">'Low SIPA income'!M87</f>
        <v>296431.365507642</v>
      </c>
      <c r="Y92" s="9"/>
      <c r="Z92" s="9" t="n">
        <f aca="false">R92+V92-N92-L92-F92</f>
        <v>-7221603.91215469</v>
      </c>
      <c r="AA92" s="9"/>
      <c r="AB92" s="9" t="n">
        <f aca="false">T92-P92-D92</f>
        <v>-78156045.6872947</v>
      </c>
      <c r="AC92" s="50"/>
      <c r="AD92" s="9"/>
      <c r="AE92" s="9"/>
      <c r="AF92" s="9"/>
      <c r="AG92" s="9" t="n">
        <f aca="false">BF92/100*$AG$57</f>
        <v>6358863063.34476</v>
      </c>
      <c r="AH92" s="40" t="n">
        <f aca="false">(AG92-AG91)/AG91</f>
        <v>0.00123611845178622</v>
      </c>
      <c r="AI92" s="40"/>
      <c r="AJ92" s="40" t="n">
        <f aca="false">AB92/AG92</f>
        <v>-0.0122908835917257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13260669</v>
      </c>
      <c r="AX92" s="7"/>
      <c r="AY92" s="40" t="n">
        <f aca="false">(AW92-AW91)/AW91</f>
        <v>-0.00102356019049203</v>
      </c>
      <c r="AZ92" s="39" t="n">
        <f aca="false">workers_and_wage_low!B80</f>
        <v>6447.18816996015</v>
      </c>
      <c r="BA92" s="40" t="n">
        <f aca="false">(AZ92-AZ91)/AZ91</f>
        <v>0.00226199392921537</v>
      </c>
      <c r="BB92" s="40"/>
      <c r="BC92" s="40"/>
      <c r="BD92" s="40"/>
      <c r="BE92" s="40"/>
      <c r="BF92" s="7" t="n">
        <f aca="false">BF91*(1+AY92)*(1+BA92)*(1-BE92)</f>
        <v>115.988210167579</v>
      </c>
      <c r="BG92" s="7"/>
      <c r="BH92" s="7"/>
      <c r="BI92" s="40" t="n">
        <f aca="false">T99/AG99</f>
        <v>0.0160596567955527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142290761.417123</v>
      </c>
      <c r="E93" s="9"/>
      <c r="F93" s="67" t="n">
        <f aca="false">'Low pensions'!I93</f>
        <v>25863030.2153223</v>
      </c>
      <c r="G93" s="82" t="n">
        <f aca="false">'Low pensions'!K93</f>
        <v>3943624.85702239</v>
      </c>
      <c r="H93" s="82" t="n">
        <f aca="false">'Low pensions'!V93</f>
        <v>21696660.4058935</v>
      </c>
      <c r="I93" s="82" t="n">
        <f aca="false">'Low pensions'!M93</f>
        <v>121967.779083168</v>
      </c>
      <c r="J93" s="82" t="n">
        <f aca="false">'Low pensions'!W93</f>
        <v>671030.734202896</v>
      </c>
      <c r="K93" s="9"/>
      <c r="L93" s="82" t="n">
        <f aca="false">'Low pensions'!N93</f>
        <v>3905242.46751031</v>
      </c>
      <c r="M93" s="67"/>
      <c r="N93" s="82" t="n">
        <f aca="false">'Low pensions'!L93</f>
        <v>1163098.23452152</v>
      </c>
      <c r="O93" s="9"/>
      <c r="P93" s="82" t="n">
        <f aca="false">'Low pensions'!X93</f>
        <v>26663345.0455311</v>
      </c>
      <c r="Q93" s="67"/>
      <c r="R93" s="82" t="n">
        <f aca="false">'Low SIPA income'!G88</f>
        <v>26664660.80176</v>
      </c>
      <c r="S93" s="67"/>
      <c r="T93" s="82" t="n">
        <f aca="false">'Low SIPA income'!J88</f>
        <v>101954641.647011</v>
      </c>
      <c r="U93" s="9"/>
      <c r="V93" s="82" t="n">
        <f aca="false">'Low SIPA income'!F88</f>
        <v>116281.780450577</v>
      </c>
      <c r="W93" s="67"/>
      <c r="X93" s="82" t="n">
        <f aca="false">'Low SIPA income'!M88</f>
        <v>292066.30752429</v>
      </c>
      <c r="Y93" s="9"/>
      <c r="Z93" s="9" t="n">
        <f aca="false">R93+V93-N93-L93-F93</f>
        <v>-4150428.3351436</v>
      </c>
      <c r="AA93" s="9"/>
      <c r="AB93" s="9" t="n">
        <f aca="false">T93-P93-D93</f>
        <v>-66999464.8156435</v>
      </c>
      <c r="AC93" s="50"/>
      <c r="AD93" s="9"/>
      <c r="AE93" s="9"/>
      <c r="AF93" s="9"/>
      <c r="AG93" s="9" t="n">
        <f aca="false">BF93/100*$AG$57</f>
        <v>6367115999.81305</v>
      </c>
      <c r="AH93" s="40" t="n">
        <f aca="false">(AG93-AG92)/AG92</f>
        <v>0.00129786353096058</v>
      </c>
      <c r="AI93" s="40" t="n">
        <f aca="false">(AG93-AG89)/AG89</f>
        <v>0.0193059650924828</v>
      </c>
      <c r="AJ93" s="40" t="n">
        <f aca="false">AB93/AG93</f>
        <v>-0.0105227334978051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13270422</v>
      </c>
      <c r="AX93" s="7"/>
      <c r="AY93" s="40" t="n">
        <f aca="false">(AW93-AW92)/AW92</f>
        <v>0.000735483255030346</v>
      </c>
      <c r="AZ93" s="39" t="n">
        <f aca="false">workers_and_wage_low!B81</f>
        <v>6450.81127668781</v>
      </c>
      <c r="BA93" s="40" t="n">
        <f aca="false">(AZ93-AZ92)/AZ92</f>
        <v>0.000561966958642236</v>
      </c>
      <c r="BB93" s="40"/>
      <c r="BC93" s="40"/>
      <c r="BD93" s="40"/>
      <c r="BE93" s="40"/>
      <c r="BF93" s="7" t="n">
        <f aca="false">BF92*(1+AY93)*(1+BA93)*(1-BE93)</f>
        <v>116.138747035577</v>
      </c>
      <c r="BG93" s="7"/>
      <c r="BH93" s="7"/>
      <c r="BI93" s="40" t="n">
        <f aca="false">T100/AG100</f>
        <v>0.0139778688160921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140223633.802608</v>
      </c>
      <c r="E94" s="6"/>
      <c r="F94" s="8" t="n">
        <f aca="false">'Low pensions'!I94</f>
        <v>25487305.3023294</v>
      </c>
      <c r="G94" s="81" t="n">
        <f aca="false">'Low pensions'!K94</f>
        <v>4025397.43179463</v>
      </c>
      <c r="H94" s="81" t="n">
        <f aca="false">'Low pensions'!V94</f>
        <v>22146548.9854802</v>
      </c>
      <c r="I94" s="81" t="n">
        <f aca="false">'Low pensions'!M94</f>
        <v>124496.827787463</v>
      </c>
      <c r="J94" s="81" t="n">
        <f aca="false">'Low pensions'!W94</f>
        <v>684944.813983926</v>
      </c>
      <c r="K94" s="6"/>
      <c r="L94" s="81" t="n">
        <f aca="false">'Low pensions'!N94</f>
        <v>4561906.82824002</v>
      </c>
      <c r="M94" s="8"/>
      <c r="N94" s="81" t="n">
        <f aca="false">'Low pensions'!L94</f>
        <v>1146801.00144929</v>
      </c>
      <c r="O94" s="6"/>
      <c r="P94" s="81" t="n">
        <f aca="false">'Low pensions'!X94</f>
        <v>29981116.9671063</v>
      </c>
      <c r="Q94" s="8"/>
      <c r="R94" s="81" t="n">
        <f aca="false">'Low SIPA income'!G89</f>
        <v>23290661.0302026</v>
      </c>
      <c r="S94" s="8"/>
      <c r="T94" s="81" t="n">
        <f aca="false">'Low SIPA income'!J89</f>
        <v>89053861.0901653</v>
      </c>
      <c r="U94" s="6"/>
      <c r="V94" s="81" t="n">
        <f aca="false">'Low SIPA income'!F89</f>
        <v>114767.41115274</v>
      </c>
      <c r="W94" s="8"/>
      <c r="X94" s="81" t="n">
        <f aca="false">'Low SIPA income'!M89</f>
        <v>288262.648452908</v>
      </c>
      <c r="Y94" s="6"/>
      <c r="Z94" s="6" t="n">
        <f aca="false">R94+V94-N94-L94-F94</f>
        <v>-7790584.69066341</v>
      </c>
      <c r="AA94" s="6"/>
      <c r="AB94" s="6" t="n">
        <f aca="false">T94-P94-D94</f>
        <v>-81150889.679549</v>
      </c>
      <c r="AC94" s="50"/>
      <c r="AD94" s="6"/>
      <c r="AE94" s="6"/>
      <c r="AF94" s="6"/>
      <c r="AG94" s="6" t="n">
        <f aca="false">BF94/100*$AG$57</f>
        <v>6372025249.12912</v>
      </c>
      <c r="AH94" s="61" t="n">
        <f aca="false">(AG94-AG93)/AG93</f>
        <v>0.000771031863753496</v>
      </c>
      <c r="AI94" s="61"/>
      <c r="AJ94" s="61" t="n">
        <f aca="false">AB94/AG94</f>
        <v>-0.0127354940551499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0.00427733116190405</v>
      </c>
      <c r="AV94" s="5"/>
      <c r="AW94" s="65" t="n">
        <f aca="false">workers_and_wage_low!C82</f>
        <v>13253450</v>
      </c>
      <c r="AX94" s="5"/>
      <c r="AY94" s="61" t="n">
        <f aca="false">(AW94-AW93)/AW93</f>
        <v>-0.00127893446041128</v>
      </c>
      <c r="AZ94" s="66" t="n">
        <f aca="false">workers_and_wage_low!B82</f>
        <v>6464.05215678641</v>
      </c>
      <c r="BA94" s="61" t="n">
        <f aca="false">(AZ94-AZ93)/AZ93</f>
        <v>0.0020525914541086</v>
      </c>
      <c r="BB94" s="61"/>
      <c r="BC94" s="61"/>
      <c r="BD94" s="61"/>
      <c r="BE94" s="61"/>
      <c r="BF94" s="5" t="n">
        <f aca="false">BF93*(1+AY94)*(1+BA94)*(1-BE94)</f>
        <v>116.228293710157</v>
      </c>
      <c r="BG94" s="5"/>
      <c r="BH94" s="5"/>
      <c r="BI94" s="61" t="n">
        <f aca="false">T101/AG101</f>
        <v>0.0160685056846173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142234080.140574</v>
      </c>
      <c r="E95" s="9"/>
      <c r="F95" s="67" t="n">
        <f aca="false">'Low pensions'!I95</f>
        <v>25852727.7223604</v>
      </c>
      <c r="G95" s="82" t="n">
        <f aca="false">'Low pensions'!K95</f>
        <v>4169064.09476364</v>
      </c>
      <c r="H95" s="82" t="n">
        <f aca="false">'Low pensions'!V95</f>
        <v>22936960.5766172</v>
      </c>
      <c r="I95" s="82" t="n">
        <f aca="false">'Low pensions'!M95</f>
        <v>128940.126642175</v>
      </c>
      <c r="J95" s="82" t="n">
        <f aca="false">'Low pensions'!W95</f>
        <v>709390.533297443</v>
      </c>
      <c r="K95" s="9"/>
      <c r="L95" s="82" t="n">
        <f aca="false">'Low pensions'!N95</f>
        <v>3906107.44242474</v>
      </c>
      <c r="M95" s="67"/>
      <c r="N95" s="82" t="n">
        <f aca="false">'Low pensions'!L95</f>
        <v>1164232.84066067</v>
      </c>
      <c r="O95" s="9"/>
      <c r="P95" s="82" t="n">
        <f aca="false">'Low pensions'!X95</f>
        <v>26674075.6726886</v>
      </c>
      <c r="Q95" s="67"/>
      <c r="R95" s="82" t="n">
        <f aca="false">'Low SIPA income'!G90</f>
        <v>26675528.1645617</v>
      </c>
      <c r="S95" s="67"/>
      <c r="T95" s="82" t="n">
        <f aca="false">'Low SIPA income'!J90</f>
        <v>101996193.950576</v>
      </c>
      <c r="U95" s="9"/>
      <c r="V95" s="82" t="n">
        <f aca="false">'Low SIPA income'!F90</f>
        <v>113055.985150572</v>
      </c>
      <c r="W95" s="67"/>
      <c r="X95" s="82" t="n">
        <f aca="false">'Low SIPA income'!M90</f>
        <v>283964.03975327</v>
      </c>
      <c r="Y95" s="9"/>
      <c r="Z95" s="9" t="n">
        <f aca="false">R95+V95-N95-L95-F95</f>
        <v>-4134483.85573355</v>
      </c>
      <c r="AA95" s="9"/>
      <c r="AB95" s="9" t="n">
        <f aca="false">T95-P95-D95</f>
        <v>-66911961.8626864</v>
      </c>
      <c r="AC95" s="50"/>
      <c r="AD95" s="9"/>
      <c r="AE95" s="9"/>
      <c r="AF95" s="9"/>
      <c r="AG95" s="9" t="n">
        <f aca="false">BF95/100*$AG$57</f>
        <v>6370921655.61237</v>
      </c>
      <c r="AH95" s="40" t="n">
        <f aca="false">(AG95-AG94)/AG94</f>
        <v>-0.000173193525386195</v>
      </c>
      <c r="AI95" s="40"/>
      <c r="AJ95" s="40" t="n">
        <f aca="false">AB95/AG95</f>
        <v>-0.0105027130264177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13247914</v>
      </c>
      <c r="AX95" s="7"/>
      <c r="AY95" s="40" t="n">
        <f aca="false">(AW95-AW94)/AW94</f>
        <v>-0.000417702560465388</v>
      </c>
      <c r="AZ95" s="39" t="n">
        <f aca="false">workers_and_wage_low!B83</f>
        <v>6465.63333640474</v>
      </c>
      <c r="BA95" s="40" t="n">
        <f aca="false">(AZ95-AZ94)/AZ94</f>
        <v>0.00024461120980798</v>
      </c>
      <c r="BB95" s="40"/>
      <c r="BC95" s="40"/>
      <c r="BD95" s="40"/>
      <c r="BE95" s="40"/>
      <c r="BF95" s="7" t="n">
        <f aca="false">BF94*(1+AY95)*(1+BA95)*(1-BE95)</f>
        <v>116.20816372222</v>
      </c>
      <c r="BG95" s="7"/>
      <c r="BH95" s="7"/>
      <c r="BI95" s="40" t="n">
        <f aca="false">T102/AG102</f>
        <v>0.0140300152124794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140513046.1067</v>
      </c>
      <c r="E96" s="9"/>
      <c r="F96" s="67" t="n">
        <f aca="false">'Low pensions'!I96</f>
        <v>25539909.4144367</v>
      </c>
      <c r="G96" s="82" t="n">
        <f aca="false">'Low pensions'!K96</f>
        <v>4167221.89869295</v>
      </c>
      <c r="H96" s="82" t="n">
        <f aca="false">'Low pensions'!V96</f>
        <v>22926825.357372</v>
      </c>
      <c r="I96" s="82" t="n">
        <f aca="false">'Low pensions'!M96</f>
        <v>128883.151505966</v>
      </c>
      <c r="J96" s="82" t="n">
        <f aca="false">'Low pensions'!W96</f>
        <v>709077.072908405</v>
      </c>
      <c r="K96" s="9"/>
      <c r="L96" s="82" t="n">
        <f aca="false">'Low pensions'!N96</f>
        <v>3808233.31404959</v>
      </c>
      <c r="M96" s="67"/>
      <c r="N96" s="82" t="n">
        <f aca="false">'Low pensions'!L96</f>
        <v>1149814.66808974</v>
      </c>
      <c r="O96" s="9"/>
      <c r="P96" s="82" t="n">
        <f aca="false">'Low pensions'!X96</f>
        <v>26086881.8238393</v>
      </c>
      <c r="Q96" s="67"/>
      <c r="R96" s="82" t="n">
        <f aca="false">'Low SIPA income'!G91</f>
        <v>23397682.2204229</v>
      </c>
      <c r="S96" s="67"/>
      <c r="T96" s="82" t="n">
        <f aca="false">'Low SIPA income'!J91</f>
        <v>89463065.8866811</v>
      </c>
      <c r="U96" s="9"/>
      <c r="V96" s="82" t="n">
        <f aca="false">'Low SIPA income'!F91</f>
        <v>116987.697213853</v>
      </c>
      <c r="W96" s="67"/>
      <c r="X96" s="82" t="n">
        <f aca="false">'Low SIPA income'!M91</f>
        <v>293839.36691219</v>
      </c>
      <c r="Y96" s="9"/>
      <c r="Z96" s="9" t="n">
        <f aca="false">R96+V96-N96-L96-F96</f>
        <v>-6983287.47893923</v>
      </c>
      <c r="AA96" s="9"/>
      <c r="AB96" s="9" t="n">
        <f aca="false">T96-P96-D96</f>
        <v>-77136862.0438578</v>
      </c>
      <c r="AC96" s="50"/>
      <c r="AD96" s="9"/>
      <c r="AE96" s="9"/>
      <c r="AF96" s="9"/>
      <c r="AG96" s="9" t="n">
        <f aca="false">BF96/100*$AG$57</f>
        <v>6419085799.51039</v>
      </c>
      <c r="AH96" s="40" t="n">
        <f aca="false">(AG96-AG95)/AG95</f>
        <v>0.00755999626138607</v>
      </c>
      <c r="AI96" s="40"/>
      <c r="AJ96" s="40" t="n">
        <f aca="false">AB96/AG96</f>
        <v>-0.0120167987238528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13275542</v>
      </c>
      <c r="AX96" s="7"/>
      <c r="AY96" s="40" t="n">
        <f aca="false">(AW96-AW95)/AW95</f>
        <v>0.00208546039776526</v>
      </c>
      <c r="AZ96" s="39" t="n">
        <f aca="false">workers_and_wage_low!B84</f>
        <v>6500.95601394077</v>
      </c>
      <c r="BA96" s="40" t="n">
        <f aca="false">(AZ96-AZ95)/AZ95</f>
        <v>0.00546314269588117</v>
      </c>
      <c r="BB96" s="40"/>
      <c r="BC96" s="40"/>
      <c r="BD96" s="40"/>
      <c r="BE96" s="40"/>
      <c r="BF96" s="7" t="n">
        <f aca="false">BF95*(1+AY96)*(1+BA96)*(1-BE96)</f>
        <v>117.086697005503</v>
      </c>
      <c r="BG96" s="7"/>
      <c r="BH96" s="7"/>
      <c r="BI96" s="40" t="n">
        <f aca="false">T103/AG103</f>
        <v>0.0161097663269162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142193120.28347</v>
      </c>
      <c r="E97" s="9"/>
      <c r="F97" s="67" t="n">
        <f aca="false">'Low pensions'!I97</f>
        <v>25845282.7834807</v>
      </c>
      <c r="G97" s="82" t="n">
        <f aca="false">'Low pensions'!K97</f>
        <v>4270151.2378838</v>
      </c>
      <c r="H97" s="82" t="n">
        <f aca="false">'Low pensions'!V97</f>
        <v>23493112.2125353</v>
      </c>
      <c r="I97" s="82" t="n">
        <f aca="false">'Low pensions'!M97</f>
        <v>132066.533130425</v>
      </c>
      <c r="J97" s="82" t="n">
        <f aca="false">'Low pensions'!W97</f>
        <v>726591.099356751</v>
      </c>
      <c r="K97" s="9"/>
      <c r="L97" s="82" t="n">
        <f aca="false">'Low pensions'!N97</f>
        <v>3882912.99884017</v>
      </c>
      <c r="M97" s="67"/>
      <c r="N97" s="82" t="n">
        <f aca="false">'Low pensions'!L97</f>
        <v>1163882.53391528</v>
      </c>
      <c r="O97" s="9"/>
      <c r="P97" s="82" t="n">
        <f aca="false">'Low pensions'!X97</f>
        <v>26551792.3103106</v>
      </c>
      <c r="Q97" s="67"/>
      <c r="R97" s="82" t="n">
        <f aca="false">'Low SIPA income'!G92</f>
        <v>27194698.483087</v>
      </c>
      <c r="S97" s="67"/>
      <c r="T97" s="82" t="n">
        <f aca="false">'Low SIPA income'!J92</f>
        <v>103981286.660832</v>
      </c>
      <c r="U97" s="9"/>
      <c r="V97" s="82" t="n">
        <f aca="false">'Low SIPA income'!F92</f>
        <v>119616.556150808</v>
      </c>
      <c r="W97" s="67"/>
      <c r="X97" s="82" t="n">
        <f aca="false">'Low SIPA income'!M92</f>
        <v>300442.30264076</v>
      </c>
      <c r="Y97" s="9"/>
      <c r="Z97" s="9" t="n">
        <f aca="false">R97+V97-N97-L97-F97</f>
        <v>-3577763.27699836</v>
      </c>
      <c r="AA97" s="9"/>
      <c r="AB97" s="9" t="n">
        <f aca="false">T97-P97-D97</f>
        <v>-64763625.9329487</v>
      </c>
      <c r="AC97" s="50"/>
      <c r="AD97" s="9"/>
      <c r="AE97" s="9"/>
      <c r="AF97" s="9"/>
      <c r="AG97" s="9" t="n">
        <f aca="false">BF97/100*$AG$57</f>
        <v>6476546182.16108</v>
      </c>
      <c r="AH97" s="40" t="n">
        <f aca="false">(AG97-AG96)/AG96</f>
        <v>0.00895149004786283</v>
      </c>
      <c r="AI97" s="40" t="n">
        <f aca="false">(AG97-AG93)/AG93</f>
        <v>0.0171867737844332</v>
      </c>
      <c r="AJ97" s="40" t="n">
        <f aca="false">AB97/AG97</f>
        <v>-0.00999971653276138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13356924</v>
      </c>
      <c r="AX97" s="7"/>
      <c r="AY97" s="40" t="n">
        <f aca="false">(AW97-AW96)/AW96</f>
        <v>0.00613022052131657</v>
      </c>
      <c r="AZ97" s="39" t="n">
        <f aca="false">workers_and_wage_low!B85</f>
        <v>6519.18521401991</v>
      </c>
      <c r="BA97" s="40" t="n">
        <f aca="false">(AZ97-AZ96)/AZ96</f>
        <v>0.0028040798984098</v>
      </c>
      <c r="BB97" s="40"/>
      <c r="BC97" s="40"/>
      <c r="BD97" s="40"/>
      <c r="BE97" s="40"/>
      <c r="BF97" s="7" t="n">
        <f aca="false">BF96*(1+AY97)*(1+BA97)*(1-BE97)</f>
        <v>118.134797408485</v>
      </c>
      <c r="BG97" s="7"/>
      <c r="BH97" s="7"/>
      <c r="BI97" s="40" t="n">
        <f aca="false">T104/AG104</f>
        <v>0.0140616814428549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140774576.205618</v>
      </c>
      <c r="E98" s="6"/>
      <c r="F98" s="8" t="n">
        <f aca="false">'Low pensions'!I98</f>
        <v>25587445.6057056</v>
      </c>
      <c r="G98" s="81" t="n">
        <f aca="false">'Low pensions'!K98</f>
        <v>4292279.53610331</v>
      </c>
      <c r="H98" s="81" t="n">
        <f aca="false">'Low pensions'!V98</f>
        <v>23614855.5804355</v>
      </c>
      <c r="I98" s="81" t="n">
        <f aca="false">'Low pensions'!M98</f>
        <v>132750.913487731</v>
      </c>
      <c r="J98" s="81" t="n">
        <f aca="false">'Low pensions'!W98</f>
        <v>730356.358157801</v>
      </c>
      <c r="K98" s="6"/>
      <c r="L98" s="81" t="n">
        <f aca="false">'Low pensions'!N98</f>
        <v>4627220.16730312</v>
      </c>
      <c r="M98" s="8"/>
      <c r="N98" s="81" t="n">
        <f aca="false">'Low pensions'!L98</f>
        <v>1154093.50480574</v>
      </c>
      <c r="O98" s="6"/>
      <c r="P98" s="81" t="n">
        <f aca="false">'Low pensions'!X98</f>
        <v>30360149.3958221</v>
      </c>
      <c r="Q98" s="8"/>
      <c r="R98" s="81" t="n">
        <f aca="false">'Low SIPA income'!G93</f>
        <v>23738827.8503325</v>
      </c>
      <c r="S98" s="8"/>
      <c r="T98" s="81" t="n">
        <f aca="false">'Low SIPA income'!J93</f>
        <v>90767465.7703123</v>
      </c>
      <c r="U98" s="6"/>
      <c r="V98" s="81" t="n">
        <f aca="false">'Low SIPA income'!F93</f>
        <v>119382.975579093</v>
      </c>
      <c r="W98" s="8"/>
      <c r="X98" s="81" t="n">
        <f aca="false">'Low SIPA income'!M93</f>
        <v>299855.615587758</v>
      </c>
      <c r="Y98" s="6"/>
      <c r="Z98" s="6" t="n">
        <f aca="false">R98+V98-N98-L98-F98</f>
        <v>-7510548.45190283</v>
      </c>
      <c r="AA98" s="6"/>
      <c r="AB98" s="6" t="n">
        <f aca="false">T98-P98-D98</f>
        <v>-80367259.8311273</v>
      </c>
      <c r="AC98" s="50"/>
      <c r="AD98" s="6"/>
      <c r="AE98" s="6"/>
      <c r="AF98" s="6"/>
      <c r="AG98" s="6" t="n">
        <f aca="false">BF98/100*$AG$57</f>
        <v>6491293674.84402</v>
      </c>
      <c r="AH98" s="61" t="n">
        <f aca="false">(AG98-AG97)/AG97</f>
        <v>0.00227706130214292</v>
      </c>
      <c r="AI98" s="61"/>
      <c r="AJ98" s="61" t="n">
        <f aca="false">AB98/AG98</f>
        <v>-0.0123807770618325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0.00174295880048239</v>
      </c>
      <c r="AV98" s="5"/>
      <c r="AW98" s="65" t="n">
        <f aca="false">workers_and_wage_low!C86</f>
        <v>13404971</v>
      </c>
      <c r="AX98" s="5"/>
      <c r="AY98" s="61" t="n">
        <f aca="false">(AW98-AW97)/AW97</f>
        <v>0.00359716054384977</v>
      </c>
      <c r="AZ98" s="66" t="n">
        <f aca="false">workers_and_wage_low!B86</f>
        <v>6510.61008866492</v>
      </c>
      <c r="BA98" s="61" t="n">
        <f aca="false">(AZ98-AZ97)/AZ97</f>
        <v>-0.00131536765308454</v>
      </c>
      <c r="BB98" s="61"/>
      <c r="BC98" s="61"/>
      <c r="BD98" s="61"/>
      <c r="BE98" s="61"/>
      <c r="BF98" s="5" t="n">
        <f aca="false">BF97*(1+AY98)*(1+BA98)*(1-BE98)</f>
        <v>118.4037975841</v>
      </c>
      <c r="BG98" s="5"/>
      <c r="BH98" s="5"/>
      <c r="BI98" s="61" t="n">
        <f aca="false">T105/AG105</f>
        <v>0.0161583172002004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142246984.007832</v>
      </c>
      <c r="E99" s="9"/>
      <c r="F99" s="67" t="n">
        <f aca="false">'Low pensions'!I99</f>
        <v>25855073.1529805</v>
      </c>
      <c r="G99" s="82" t="n">
        <f aca="false">'Low pensions'!K99</f>
        <v>4423541.86883902</v>
      </c>
      <c r="H99" s="82" t="n">
        <f aca="false">'Low pensions'!V99</f>
        <v>24337022.2064981</v>
      </c>
      <c r="I99" s="82" t="n">
        <f aca="false">'Low pensions'!M99</f>
        <v>136810.573263061</v>
      </c>
      <c r="J99" s="82" t="n">
        <f aca="false">'Low pensions'!W99</f>
        <v>752691.408448386</v>
      </c>
      <c r="K99" s="9"/>
      <c r="L99" s="82" t="n">
        <f aca="false">'Low pensions'!N99</f>
        <v>3858027.90661675</v>
      </c>
      <c r="M99" s="67"/>
      <c r="N99" s="82" t="n">
        <f aca="false">'Low pensions'!L99</f>
        <v>1165722.37001953</v>
      </c>
      <c r="O99" s="9"/>
      <c r="P99" s="82" t="n">
        <f aca="false">'Low pensions'!X99</f>
        <v>26432785.6838707</v>
      </c>
      <c r="Q99" s="67"/>
      <c r="R99" s="82" t="n">
        <f aca="false">'Low SIPA income'!G94</f>
        <v>27166008.2899927</v>
      </c>
      <c r="S99" s="67"/>
      <c r="T99" s="82" t="n">
        <f aca="false">'Low SIPA income'!J94</f>
        <v>103871587.220908</v>
      </c>
      <c r="U99" s="9"/>
      <c r="V99" s="82" t="n">
        <f aca="false">'Low SIPA income'!F94</f>
        <v>118765.7011196</v>
      </c>
      <c r="W99" s="67"/>
      <c r="X99" s="82" t="n">
        <f aca="false">'Low SIPA income'!M94</f>
        <v>298305.200110677</v>
      </c>
      <c r="Y99" s="9"/>
      <c r="Z99" s="9" t="n">
        <f aca="false">R99+V99-N99-L99-F99</f>
        <v>-3594049.43850445</v>
      </c>
      <c r="AA99" s="9"/>
      <c r="AB99" s="9" t="n">
        <f aca="false">T99-P99-D99</f>
        <v>-64808182.4707944</v>
      </c>
      <c r="AC99" s="50"/>
      <c r="AD99" s="9"/>
      <c r="AE99" s="9"/>
      <c r="AF99" s="9"/>
      <c r="AG99" s="9" t="n">
        <f aca="false">BF99/100*$AG$57</f>
        <v>6467858469.40842</v>
      </c>
      <c r="AH99" s="40" t="n">
        <f aca="false">(AG99-AG98)/AG98</f>
        <v>-0.00361025191733626</v>
      </c>
      <c r="AI99" s="40"/>
      <c r="AJ99" s="40" t="n">
        <f aca="false">AB99/AG99</f>
        <v>-0.0100200372004618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13343520</v>
      </c>
      <c r="AX99" s="7"/>
      <c r="AY99" s="40" t="n">
        <f aca="false">(AW99-AW98)/AW98</f>
        <v>-0.0045841949229133</v>
      </c>
      <c r="AZ99" s="39" t="n">
        <f aca="false">workers_and_wage_low!B87</f>
        <v>6516.98025390195</v>
      </c>
      <c r="BA99" s="40" t="n">
        <f aca="false">(AZ99-AZ98)/AZ98</f>
        <v>0.000978428311675803</v>
      </c>
      <c r="BB99" s="40"/>
      <c r="BC99" s="40"/>
      <c r="BD99" s="40"/>
      <c r="BE99" s="40"/>
      <c r="BF99" s="7" t="n">
        <f aca="false">BF98*(1+AY99)*(1+BA99)*(1-BE99)</f>
        <v>117.976330046852</v>
      </c>
      <c r="BG99" s="7"/>
      <c r="BH99" s="7"/>
      <c r="BI99" s="40" t="n">
        <f aca="false">T106/AG106</f>
        <v>0.0140559818447419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140015543.519487</v>
      </c>
      <c r="E100" s="9"/>
      <c r="F100" s="67" t="n">
        <f aca="false">'Low pensions'!I100</f>
        <v>25449482.4301607</v>
      </c>
      <c r="G100" s="82" t="n">
        <f aca="false">'Low pensions'!K100</f>
        <v>4479488.02207169</v>
      </c>
      <c r="H100" s="82" t="n">
        <f aca="false">'Low pensions'!V100</f>
        <v>24644821.4348004</v>
      </c>
      <c r="I100" s="82" t="n">
        <f aca="false">'Low pensions'!M100</f>
        <v>138540.866662011</v>
      </c>
      <c r="J100" s="82" t="n">
        <f aca="false">'Low pensions'!W100</f>
        <v>762210.972210323</v>
      </c>
      <c r="K100" s="9"/>
      <c r="L100" s="82" t="n">
        <f aca="false">'Low pensions'!N100</f>
        <v>3680691.1811069</v>
      </c>
      <c r="M100" s="67"/>
      <c r="N100" s="82" t="n">
        <f aca="false">'Low pensions'!L100</f>
        <v>1147977.30808576</v>
      </c>
      <c r="O100" s="9"/>
      <c r="P100" s="82" t="n">
        <f aca="false">'Low pensions'!X100</f>
        <v>25414956.4770569</v>
      </c>
      <c r="Q100" s="67"/>
      <c r="R100" s="82" t="n">
        <f aca="false">'Low SIPA income'!G95</f>
        <v>23714132.9491782</v>
      </c>
      <c r="S100" s="67"/>
      <c r="T100" s="82" t="n">
        <f aca="false">'Low SIPA income'!J95</f>
        <v>90673042.6753998</v>
      </c>
      <c r="U100" s="9"/>
      <c r="V100" s="82" t="n">
        <f aca="false">'Low SIPA income'!F95</f>
        <v>117498.234142228</v>
      </c>
      <c r="W100" s="67"/>
      <c r="X100" s="82" t="n">
        <f aca="false">'Low SIPA income'!M95</f>
        <v>295121.688484386</v>
      </c>
      <c r="Y100" s="9"/>
      <c r="Z100" s="9" t="n">
        <f aca="false">R100+V100-N100-L100-F100</f>
        <v>-6446519.7360329</v>
      </c>
      <c r="AA100" s="9"/>
      <c r="AB100" s="9" t="n">
        <f aca="false">T100-P100-D100</f>
        <v>-74757457.3211441</v>
      </c>
      <c r="AC100" s="50"/>
      <c r="AD100" s="9"/>
      <c r="AE100" s="9"/>
      <c r="AF100" s="9"/>
      <c r="AG100" s="9" t="n">
        <f aca="false">BF100/100*$AG$57</f>
        <v>6486900390.06604</v>
      </c>
      <c r="AH100" s="40" t="n">
        <f aca="false">(AG100-AG99)/AG99</f>
        <v>0.00294408431286489</v>
      </c>
      <c r="AI100" s="40"/>
      <c r="AJ100" s="40" t="n">
        <f aca="false">AB100/AG100</f>
        <v>-0.0115243726319009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13356497</v>
      </c>
      <c r="AX100" s="7"/>
      <c r="AY100" s="40" t="n">
        <f aca="false">(AW100-AW99)/AW99</f>
        <v>0.00097253198556303</v>
      </c>
      <c r="AZ100" s="39" t="n">
        <f aca="false">workers_and_wage_low!B88</f>
        <v>6529.81633798617</v>
      </c>
      <c r="BA100" s="40" t="n">
        <f aca="false">(AZ100-AZ99)/AZ99</f>
        <v>0.0019696367925211</v>
      </c>
      <c r="BB100" s="40"/>
      <c r="BC100" s="40"/>
      <c r="BD100" s="40"/>
      <c r="BE100" s="40"/>
      <c r="BF100" s="7" t="n">
        <f aca="false">BF99*(1+AY100)*(1+BA100)*(1-BE100)</f>
        <v>118.323662309432</v>
      </c>
      <c r="BG100" s="7"/>
      <c r="BH100" s="7"/>
      <c r="BI100" s="40" t="n">
        <f aca="false">T107/AG107</f>
        <v>0.0161267196638914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141221110.624362</v>
      </c>
      <c r="E101" s="9"/>
      <c r="F101" s="67" t="n">
        <f aca="false">'Low pensions'!I101</f>
        <v>25668608.5220408</v>
      </c>
      <c r="G101" s="82" t="n">
        <f aca="false">'Low pensions'!K101</f>
        <v>4589398.37951961</v>
      </c>
      <c r="H101" s="82" t="n">
        <f aca="false">'Low pensions'!V101</f>
        <v>25249515.7926807</v>
      </c>
      <c r="I101" s="82" t="n">
        <f aca="false">'Low pensions'!M101</f>
        <v>141940.156067618</v>
      </c>
      <c r="J101" s="82" t="n">
        <f aca="false">'Low pensions'!W101</f>
        <v>780912.85956745</v>
      </c>
      <c r="K101" s="9"/>
      <c r="L101" s="82" t="n">
        <f aca="false">'Low pensions'!N101</f>
        <v>3756682.68375736</v>
      </c>
      <c r="M101" s="67"/>
      <c r="N101" s="82" t="n">
        <f aca="false">'Low pensions'!L101</f>
        <v>1158313.15550269</v>
      </c>
      <c r="O101" s="9"/>
      <c r="P101" s="82" t="n">
        <f aca="false">'Low pensions'!X101</f>
        <v>25866141.5284785</v>
      </c>
      <c r="Q101" s="67"/>
      <c r="R101" s="82" t="n">
        <f aca="false">'Low SIPA income'!G96</f>
        <v>27407144.5043735</v>
      </c>
      <c r="S101" s="67"/>
      <c r="T101" s="82" t="n">
        <f aca="false">'Low SIPA income'!J96</f>
        <v>104793592.436279</v>
      </c>
      <c r="U101" s="9"/>
      <c r="V101" s="82" t="n">
        <f aca="false">'Low SIPA income'!F96</f>
        <v>119089.957539498</v>
      </c>
      <c r="W101" s="67"/>
      <c r="X101" s="82" t="n">
        <f aca="false">'Low SIPA income'!M96</f>
        <v>299119.638751741</v>
      </c>
      <c r="Y101" s="9"/>
      <c r="Z101" s="9" t="n">
        <f aca="false">R101+V101-N101-L101-F101</f>
        <v>-3057369.89938778</v>
      </c>
      <c r="AA101" s="9"/>
      <c r="AB101" s="9" t="n">
        <f aca="false">T101-P101-D101</f>
        <v>-62293659.7165616</v>
      </c>
      <c r="AC101" s="50"/>
      <c r="AD101" s="9"/>
      <c r="AE101" s="9"/>
      <c r="AF101" s="9"/>
      <c r="AG101" s="9" t="n">
        <f aca="false">BF101/100*$AG$57</f>
        <v>6521676283.60113</v>
      </c>
      <c r="AH101" s="40" t="n">
        <f aca="false">(AG101-AG100)/AG100</f>
        <v>0.00536094150425799</v>
      </c>
      <c r="AI101" s="40" t="n">
        <f aca="false">(AG101-AG97)/AG97</f>
        <v>0.00696823587305776</v>
      </c>
      <c r="AJ101" s="40" t="n">
        <f aca="false">AB101/AG101</f>
        <v>-0.00955178653580217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13425934</v>
      </c>
      <c r="AX101" s="7"/>
      <c r="AY101" s="40" t="n">
        <f aca="false">(AW101-AW100)/AW100</f>
        <v>0.00519874335314117</v>
      </c>
      <c r="AZ101" s="39" t="n">
        <f aca="false">workers_and_wage_low!B89</f>
        <v>6530.86998448559</v>
      </c>
      <c r="BA101" s="40" t="n">
        <f aca="false">(AZ101-AZ100)/AZ100</f>
        <v>0.000161359285603329</v>
      </c>
      <c r="BB101" s="40"/>
      <c r="BC101" s="40"/>
      <c r="BD101" s="40"/>
      <c r="BE101" s="40"/>
      <c r="BF101" s="7" t="n">
        <f aca="false">BF100*(1+AY101)*(1+BA101)*(1-BE101)</f>
        <v>118.957988541643</v>
      </c>
      <c r="BG101" s="7"/>
      <c r="BH101" s="7"/>
      <c r="BI101" s="40" t="n">
        <f aca="false">T108/AG108</f>
        <v>0.0139801369831119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139037392.097658</v>
      </c>
      <c r="E102" s="6"/>
      <c r="F102" s="8" t="n">
        <f aca="false">'Low pensions'!I102</f>
        <v>25271691.8306448</v>
      </c>
      <c r="G102" s="81" t="n">
        <f aca="false">'Low pensions'!K102</f>
        <v>4636179.79941388</v>
      </c>
      <c r="H102" s="81" t="n">
        <f aca="false">'Low pensions'!V102</f>
        <v>25506893.3621886</v>
      </c>
      <c r="I102" s="81" t="n">
        <f aca="false">'Low pensions'!M102</f>
        <v>143387.004105584</v>
      </c>
      <c r="J102" s="81" t="n">
        <f aca="false">'Low pensions'!W102</f>
        <v>788872.990583151</v>
      </c>
      <c r="K102" s="6"/>
      <c r="L102" s="81" t="n">
        <f aca="false">'Low pensions'!N102</f>
        <v>4431072.92572571</v>
      </c>
      <c r="M102" s="8"/>
      <c r="N102" s="81" t="n">
        <f aca="false">'Low pensions'!L102</f>
        <v>1139487.07145097</v>
      </c>
      <c r="O102" s="6"/>
      <c r="P102" s="81" t="n">
        <f aca="false">'Low pensions'!X102</f>
        <v>29261980.1401088</v>
      </c>
      <c r="Q102" s="8"/>
      <c r="R102" s="81" t="n">
        <f aca="false">'Low SIPA income'!G97</f>
        <v>23895541.4198045</v>
      </c>
      <c r="S102" s="8"/>
      <c r="T102" s="81" t="n">
        <f aca="false">'Low SIPA income'!J97</f>
        <v>91366673.6858199</v>
      </c>
      <c r="U102" s="6"/>
      <c r="V102" s="81" t="n">
        <f aca="false">'Low SIPA income'!F97</f>
        <v>116645.933015994</v>
      </c>
      <c r="W102" s="8"/>
      <c r="X102" s="81" t="n">
        <f aca="false">'Low SIPA income'!M97</f>
        <v>292980.953780521</v>
      </c>
      <c r="Y102" s="6"/>
      <c r="Z102" s="6" t="n">
        <f aca="false">R102+V102-N102-L102-F102</f>
        <v>-6830064.47500099</v>
      </c>
      <c r="AA102" s="6"/>
      <c r="AB102" s="6" t="n">
        <f aca="false">T102-P102-D102</f>
        <v>-76932698.551947</v>
      </c>
      <c r="AC102" s="50"/>
      <c r="AD102" s="6"/>
      <c r="AE102" s="6"/>
      <c r="AF102" s="6"/>
      <c r="AG102" s="6" t="n">
        <f aca="false">BF102/100*$AG$57</f>
        <v>6512229124.63781</v>
      </c>
      <c r="AH102" s="61" t="n">
        <f aca="false">(AG102-AG101)/AG101</f>
        <v>-0.00144857833362224</v>
      </c>
      <c r="AI102" s="61"/>
      <c r="AJ102" s="61" t="n">
        <f aca="false">AB102/AG102</f>
        <v>-0.0118135736749321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0.00113207598356749</v>
      </c>
      <c r="AV102" s="5"/>
      <c r="AW102" s="65" t="n">
        <f aca="false">workers_and_wage_low!C90</f>
        <v>13380357</v>
      </c>
      <c r="AX102" s="5"/>
      <c r="AY102" s="61" t="n">
        <f aca="false">(AW102-AW101)/AW101</f>
        <v>-0.00339469864815364</v>
      </c>
      <c r="AZ102" s="66" t="n">
        <f aca="false">workers_and_wage_low!B90</f>
        <v>6543.62313634132</v>
      </c>
      <c r="BA102" s="61" t="n">
        <f aca="false">(AZ102-AZ101)/AZ101</f>
        <v>0.00195274930997417</v>
      </c>
      <c r="BB102" s="61"/>
      <c r="BC102" s="61"/>
      <c r="BD102" s="61"/>
      <c r="BE102" s="61"/>
      <c r="BF102" s="5" t="n">
        <f aca="false">BF101*(1+AY102)*(1+BA102)*(1-BE102)</f>
        <v>118.78566857683</v>
      </c>
      <c r="BG102" s="5"/>
      <c r="BH102" s="5"/>
      <c r="BI102" s="61" t="n">
        <f aca="false">T109/AG109</f>
        <v>0.0160307208868434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140417390.488458</v>
      </c>
      <c r="E103" s="9"/>
      <c r="F103" s="67" t="n">
        <f aca="false">'Low pensions'!I103</f>
        <v>25522522.8735242</v>
      </c>
      <c r="G103" s="82" t="n">
        <f aca="false">'Low pensions'!K103</f>
        <v>4783765.1966439</v>
      </c>
      <c r="H103" s="82" t="n">
        <f aca="false">'Low pensions'!V103</f>
        <v>26318864.6730161</v>
      </c>
      <c r="I103" s="82" t="n">
        <f aca="false">'Low pensions'!M103</f>
        <v>147951.500927131</v>
      </c>
      <c r="J103" s="82" t="n">
        <f aca="false">'Low pensions'!W103</f>
        <v>813985.505351013</v>
      </c>
      <c r="K103" s="9"/>
      <c r="L103" s="82" t="n">
        <f aca="false">'Low pensions'!N103</f>
        <v>3736129.3318639</v>
      </c>
      <c r="M103" s="67"/>
      <c r="N103" s="82" t="n">
        <f aca="false">'Low pensions'!L103</f>
        <v>1150298.99350936</v>
      </c>
      <c r="O103" s="9"/>
      <c r="P103" s="82" t="n">
        <f aca="false">'Low pensions'!X103</f>
        <v>25715398.5330696</v>
      </c>
      <c r="Q103" s="67"/>
      <c r="R103" s="82" t="n">
        <f aca="false">'Low SIPA income'!G98</f>
        <v>27509426.5611636</v>
      </c>
      <c r="S103" s="67"/>
      <c r="T103" s="82" t="n">
        <f aca="false">'Low SIPA income'!J98</f>
        <v>105184676.745375</v>
      </c>
      <c r="U103" s="9"/>
      <c r="V103" s="82" t="n">
        <f aca="false">'Low SIPA income'!F98</f>
        <v>114824.048543004</v>
      </c>
      <c r="W103" s="67"/>
      <c r="X103" s="82" t="n">
        <f aca="false">'Low SIPA income'!M98</f>
        <v>288404.905248237</v>
      </c>
      <c r="Y103" s="9"/>
      <c r="Z103" s="9" t="n">
        <f aca="false">R103+V103-N103-L103-F103</f>
        <v>-2784700.58919085</v>
      </c>
      <c r="AA103" s="9"/>
      <c r="AB103" s="9" t="n">
        <f aca="false">T103-P103-D103</f>
        <v>-60948112.2761525</v>
      </c>
      <c r="AC103" s="50"/>
      <c r="AD103" s="9"/>
      <c r="AE103" s="9"/>
      <c r="AF103" s="9"/>
      <c r="AG103" s="9" t="n">
        <f aca="false">BF103/100*$AG$57</f>
        <v>6529249066.11665</v>
      </c>
      <c r="AH103" s="40" t="n">
        <f aca="false">(AG103-AG102)/AG102</f>
        <v>0.00261353541976068</v>
      </c>
      <c r="AI103" s="40"/>
      <c r="AJ103" s="40" t="n">
        <f aca="false">AB103/AG103</f>
        <v>-0.00933462817224129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13451953</v>
      </c>
      <c r="AX103" s="7"/>
      <c r="AY103" s="40" t="n">
        <f aca="false">(AW103-AW102)/AW102</f>
        <v>0.00535082883065078</v>
      </c>
      <c r="AZ103" s="39" t="n">
        <f aca="false">workers_and_wage_low!B91</f>
        <v>6525.80665280066</v>
      </c>
      <c r="BA103" s="40" t="n">
        <f aca="false">(AZ103-AZ102)/AZ102</f>
        <v>-0.00272272457772174</v>
      </c>
      <c r="BB103" s="40"/>
      <c r="BC103" s="40"/>
      <c r="BD103" s="40"/>
      <c r="BE103" s="40"/>
      <c r="BF103" s="7" t="n">
        <f aca="false">BF102*(1+AY103)*(1+BA103)*(1-BE103)</f>
        <v>119.096119129016</v>
      </c>
      <c r="BG103" s="7"/>
      <c r="BH103" s="7"/>
      <c r="BI103" s="40" t="n">
        <f aca="false">T110/AG110</f>
        <v>0.0139829172225566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138303909.690823</v>
      </c>
      <c r="E104" s="9"/>
      <c r="F104" s="67" t="n">
        <f aca="false">'Low pensions'!I104</f>
        <v>25138372.7208062</v>
      </c>
      <c r="G104" s="82" t="n">
        <f aca="false">'Low pensions'!K104</f>
        <v>4860831.88667416</v>
      </c>
      <c r="H104" s="82" t="n">
        <f aca="false">'Low pensions'!V104</f>
        <v>26742862.863213</v>
      </c>
      <c r="I104" s="82" t="n">
        <f aca="false">'Low pensions'!M104</f>
        <v>150335.006804355</v>
      </c>
      <c r="J104" s="82" t="n">
        <f aca="false">'Low pensions'!W104</f>
        <v>827098.851439576</v>
      </c>
      <c r="K104" s="9"/>
      <c r="L104" s="82" t="n">
        <f aca="false">'Low pensions'!N104</f>
        <v>3775009.39279854</v>
      </c>
      <c r="M104" s="67"/>
      <c r="N104" s="82" t="n">
        <f aca="false">'Low pensions'!L104</f>
        <v>1133654.18183962</v>
      </c>
      <c r="O104" s="9"/>
      <c r="P104" s="82" t="n">
        <f aca="false">'Low pensions'!X104</f>
        <v>25825572.5112939</v>
      </c>
      <c r="Q104" s="67"/>
      <c r="R104" s="82" t="n">
        <f aca="false">'Low SIPA income'!G99</f>
        <v>23929476.8019566</v>
      </c>
      <c r="S104" s="67"/>
      <c r="T104" s="82" t="n">
        <f aca="false">'Low SIPA income'!J99</f>
        <v>91496428.5607155</v>
      </c>
      <c r="U104" s="9"/>
      <c r="V104" s="82" t="n">
        <f aca="false">'Low SIPA income'!F99</f>
        <v>114761.04363428</v>
      </c>
      <c r="W104" s="67"/>
      <c r="X104" s="82" t="n">
        <f aca="false">'Low SIPA income'!M99</f>
        <v>288246.655082343</v>
      </c>
      <c r="Y104" s="9"/>
      <c r="Z104" s="9" t="n">
        <f aca="false">R104+V104-N104-L104-F104</f>
        <v>-6002798.44985354</v>
      </c>
      <c r="AA104" s="9"/>
      <c r="AB104" s="9" t="n">
        <f aca="false">T104-P104-D104</f>
        <v>-72633053.6414013</v>
      </c>
      <c r="AC104" s="50"/>
      <c r="AD104" s="9"/>
      <c r="AE104" s="9"/>
      <c r="AF104" s="9"/>
      <c r="AG104" s="9" t="n">
        <f aca="false">BF104/100*$AG$57</f>
        <v>6506791448.2736</v>
      </c>
      <c r="AH104" s="40" t="n">
        <f aca="false">(AG104-AG103)/AG103</f>
        <v>-0.00343954069076522</v>
      </c>
      <c r="AI104" s="40"/>
      <c r="AJ104" s="40" t="n">
        <f aca="false">AB104/AG104</f>
        <v>-0.0111626527788396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13417515</v>
      </c>
      <c r="AX104" s="7"/>
      <c r="AY104" s="40" t="n">
        <f aca="false">(AW104-AW103)/AW103</f>
        <v>-0.00256007436243644</v>
      </c>
      <c r="AZ104" s="39" t="n">
        <f aca="false">workers_and_wage_low!B92</f>
        <v>6520.05269502455</v>
      </c>
      <c r="BA104" s="40" t="n">
        <f aca="false">(AZ104-AZ103)/AZ103</f>
        <v>-0.000881723606328084</v>
      </c>
      <c r="BB104" s="40"/>
      <c r="BC104" s="40"/>
      <c r="BD104" s="40"/>
      <c r="BE104" s="40"/>
      <c r="BF104" s="7" t="n">
        <f aca="false">BF103*(1+AY104)*(1+BA104)*(1-BE104)</f>
        <v>118.686483181159</v>
      </c>
      <c r="BG104" s="7"/>
      <c r="BH104" s="7"/>
      <c r="BI104" s="40" t="n">
        <f aca="false">T111/AG111</f>
        <v>0.0160847494624066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140325688.309928</v>
      </c>
      <c r="E105" s="9"/>
      <c r="F105" s="67" t="n">
        <f aca="false">'Low pensions'!I105</f>
        <v>25505854.9170771</v>
      </c>
      <c r="G105" s="82" t="n">
        <f aca="false">'Low pensions'!K105</f>
        <v>5072717.90584283</v>
      </c>
      <c r="H105" s="82" t="n">
        <f aca="false">'Low pensions'!V105</f>
        <v>27908597.2241964</v>
      </c>
      <c r="I105" s="82" t="n">
        <f aca="false">'Low pensions'!M105</f>
        <v>156888.182654933</v>
      </c>
      <c r="J105" s="82" t="n">
        <f aca="false">'Low pensions'!W105</f>
        <v>863152.491469992</v>
      </c>
      <c r="K105" s="9"/>
      <c r="L105" s="82" t="n">
        <f aca="false">'Low pensions'!N105</f>
        <v>3831073.53454198</v>
      </c>
      <c r="M105" s="67"/>
      <c r="N105" s="82" t="n">
        <f aca="false">'Low pensions'!L105</f>
        <v>1150450.1880077</v>
      </c>
      <c r="O105" s="9"/>
      <c r="P105" s="82" t="n">
        <f aca="false">'Low pensions'!X105</f>
        <v>26208896.2796321</v>
      </c>
      <c r="Q105" s="67"/>
      <c r="R105" s="82" t="n">
        <f aca="false">'Low SIPA income'!G100</f>
        <v>27684490.1656876</v>
      </c>
      <c r="S105" s="67"/>
      <c r="T105" s="82" t="n">
        <f aca="false">'Low SIPA income'!J100</f>
        <v>105854047.610333</v>
      </c>
      <c r="U105" s="9"/>
      <c r="V105" s="82" t="n">
        <f aca="false">'Low SIPA income'!F100</f>
        <v>114865.865937324</v>
      </c>
      <c r="W105" s="67"/>
      <c r="X105" s="82" t="n">
        <f aca="false">'Low SIPA income'!M100</f>
        <v>288509.938486482</v>
      </c>
      <c r="Y105" s="9"/>
      <c r="Z105" s="9" t="n">
        <f aca="false">R105+V105-N105-L105-F105</f>
        <v>-2688022.60800179</v>
      </c>
      <c r="AA105" s="9"/>
      <c r="AB105" s="9" t="n">
        <f aca="false">T105-P105-D105</f>
        <v>-60680536.9792274</v>
      </c>
      <c r="AC105" s="50"/>
      <c r="AD105" s="9"/>
      <c r="AE105" s="9"/>
      <c r="AF105" s="9"/>
      <c r="AG105" s="9" t="n">
        <f aca="false">BF105/100*$AG$57</f>
        <v>6551056418.73526</v>
      </c>
      <c r="AH105" s="40" t="n">
        <f aca="false">(AG105-AG104)/AG104</f>
        <v>0.00680288753889675</v>
      </c>
      <c r="AI105" s="40" t="n">
        <f aca="false">(AG105-AG101)/AG101</f>
        <v>0.0045049974663728</v>
      </c>
      <c r="AJ105" s="40" t="n">
        <f aca="false">AB105/AG105</f>
        <v>-0.00926271017994718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13441397</v>
      </c>
      <c r="AX105" s="7"/>
      <c r="AY105" s="40" t="n">
        <f aca="false">(AW105-AW104)/AW104</f>
        <v>0.00177991230119735</v>
      </c>
      <c r="AZ105" s="39" t="n">
        <f aca="false">workers_and_wage_low!B93</f>
        <v>6552.74456959046</v>
      </c>
      <c r="BA105" s="40" t="n">
        <f aca="false">(AZ105-AZ104)/AZ104</f>
        <v>0.00501405066723789</v>
      </c>
      <c r="BB105" s="40"/>
      <c r="BC105" s="40"/>
      <c r="BD105" s="40"/>
      <c r="BE105" s="40"/>
      <c r="BF105" s="7" t="n">
        <f aca="false">BF104*(1+AY105)*(1+BA105)*(1-BE105)</f>
        <v>119.493893978628</v>
      </c>
      <c r="BG105" s="7"/>
      <c r="BH105" s="7"/>
      <c r="BI105" s="40" t="n">
        <f aca="false">T112/AG112</f>
        <v>0.0139837406617146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138003705.742781</v>
      </c>
      <c r="E106" s="6"/>
      <c r="F106" s="8" t="n">
        <f aca="false">'Low pensions'!I106</f>
        <v>25083807.099668</v>
      </c>
      <c r="G106" s="81" t="n">
        <f aca="false">'Low pensions'!K106</f>
        <v>5096192.19578057</v>
      </c>
      <c r="H106" s="81" t="n">
        <f aca="false">'Low pensions'!V106</f>
        <v>28037745.8413986</v>
      </c>
      <c r="I106" s="81" t="n">
        <f aca="false">'Low pensions'!M106</f>
        <v>157614.19162208</v>
      </c>
      <c r="J106" s="81" t="n">
        <f aca="false">'Low pensions'!W106</f>
        <v>867146.77859996</v>
      </c>
      <c r="K106" s="6"/>
      <c r="L106" s="81" t="n">
        <f aca="false">'Low pensions'!N106</f>
        <v>4624445.65157077</v>
      </c>
      <c r="M106" s="8"/>
      <c r="N106" s="81" t="n">
        <f aca="false">'Low pensions'!L106</f>
        <v>1131013.27545963</v>
      </c>
      <c r="O106" s="6"/>
      <c r="P106" s="81" t="n">
        <f aca="false">'Low pensions'!X106</f>
        <v>30218771.8084038</v>
      </c>
      <c r="Q106" s="8"/>
      <c r="R106" s="81" t="n">
        <f aca="false">'Low SIPA income'!G101</f>
        <v>24097752.8655649</v>
      </c>
      <c r="S106" s="8"/>
      <c r="T106" s="81" t="n">
        <f aca="false">'Low SIPA income'!J101</f>
        <v>92139846.6746946</v>
      </c>
      <c r="U106" s="6"/>
      <c r="V106" s="81" t="n">
        <f aca="false">'Low SIPA income'!F101</f>
        <v>114466.022271543</v>
      </c>
      <c r="W106" s="8"/>
      <c r="X106" s="81" t="n">
        <f aca="false">'Low SIPA income'!M101</f>
        <v>287505.646476167</v>
      </c>
      <c r="Y106" s="6"/>
      <c r="Z106" s="6" t="n">
        <f aca="false">R106+V106-N106-L106-F106</f>
        <v>-6627047.13886193</v>
      </c>
      <c r="AA106" s="6"/>
      <c r="AB106" s="6" t="n">
        <f aca="false">T106-P106-D106</f>
        <v>-76082630.8764906</v>
      </c>
      <c r="AC106" s="50"/>
      <c r="AD106" s="6"/>
      <c r="AE106" s="6"/>
      <c r="AF106" s="6"/>
      <c r="AG106" s="6" t="n">
        <f aca="false">BF106/100*$AG$57</f>
        <v>6555205299.2415</v>
      </c>
      <c r="AH106" s="61" t="n">
        <f aca="false">(AG106-AG105)/AG105</f>
        <v>0.000633314726824285</v>
      </c>
      <c r="AI106" s="61"/>
      <c r="AJ106" s="61" t="n">
        <f aca="false">AB106/AG106</f>
        <v>-0.0116064451688941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0.00353724974234438</v>
      </c>
      <c r="AV106" s="5"/>
      <c r="AW106" s="65" t="n">
        <f aca="false">workers_and_wage_low!C94</f>
        <v>13408872</v>
      </c>
      <c r="AX106" s="5"/>
      <c r="AY106" s="61" t="n">
        <f aca="false">(AW106-AW105)/AW105</f>
        <v>-0.00241976336239455</v>
      </c>
      <c r="AZ106" s="66" t="n">
        <f aca="false">workers_and_wage_low!B94</f>
        <v>6572.79913776946</v>
      </c>
      <c r="BA106" s="61" t="n">
        <f aca="false">(AZ106-AZ105)/AZ105</f>
        <v>0.00306048373563355</v>
      </c>
      <c r="BB106" s="61"/>
      <c r="BC106" s="61"/>
      <c r="BD106" s="61"/>
      <c r="BE106" s="61"/>
      <c r="BF106" s="5" t="n">
        <f aca="false">BF105*(1+AY106)*(1+BA106)*(1-BE106)</f>
        <v>119.56957122145</v>
      </c>
      <c r="BG106" s="5"/>
      <c r="BH106" s="5"/>
      <c r="BI106" s="61" t="n">
        <f aca="false">T113/AG113</f>
        <v>0.0160622068206503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140265630.181153</v>
      </c>
      <c r="E107" s="9"/>
      <c r="F107" s="67" t="n">
        <f aca="false">'Low pensions'!I107</f>
        <v>25494938.6412507</v>
      </c>
      <c r="G107" s="82" t="n">
        <f aca="false">'Low pensions'!K107</f>
        <v>5231673.70307714</v>
      </c>
      <c r="H107" s="82" t="n">
        <f aca="false">'Low pensions'!V107</f>
        <v>28783125.1210372</v>
      </c>
      <c r="I107" s="82" t="n">
        <f aca="false">'Low pensions'!M107</f>
        <v>161804.341332282</v>
      </c>
      <c r="J107" s="82" t="n">
        <f aca="false">'Low pensions'!W107</f>
        <v>890199.746011455</v>
      </c>
      <c r="K107" s="9"/>
      <c r="L107" s="82" t="n">
        <f aca="false">'Low pensions'!N107</f>
        <v>3915242.26368309</v>
      </c>
      <c r="M107" s="67"/>
      <c r="N107" s="82" t="n">
        <f aca="false">'Low pensions'!L107</f>
        <v>1150445.82423349</v>
      </c>
      <c r="O107" s="9"/>
      <c r="P107" s="82" t="n">
        <f aca="false">'Low pensions'!X107</f>
        <v>26645624.2070685</v>
      </c>
      <c r="Q107" s="67"/>
      <c r="R107" s="82" t="n">
        <f aca="false">'Low SIPA income'!G102</f>
        <v>27761381.5093331</v>
      </c>
      <c r="S107" s="67"/>
      <c r="T107" s="82" t="n">
        <f aca="false">'Low SIPA income'!J102</f>
        <v>106148048.327065</v>
      </c>
      <c r="U107" s="9"/>
      <c r="V107" s="82" t="n">
        <f aca="false">'Low SIPA income'!F102</f>
        <v>120412.325610073</v>
      </c>
      <c r="W107" s="67"/>
      <c r="X107" s="82" t="n">
        <f aca="false">'Low SIPA income'!M102</f>
        <v>302441.046095732</v>
      </c>
      <c r="Y107" s="9"/>
      <c r="Z107" s="9" t="n">
        <f aca="false">R107+V107-N107-L107-F107</f>
        <v>-2678832.89422408</v>
      </c>
      <c r="AA107" s="9"/>
      <c r="AB107" s="9" t="n">
        <f aca="false">T107-P107-D107</f>
        <v>-60763206.0611571</v>
      </c>
      <c r="AC107" s="50"/>
      <c r="AD107" s="9"/>
      <c r="AE107" s="9"/>
      <c r="AF107" s="9"/>
      <c r="AG107" s="9" t="n">
        <f aca="false">BF107/100*$AG$57</f>
        <v>6582122746.55807</v>
      </c>
      <c r="AH107" s="40" t="n">
        <f aca="false">(AG107-AG106)/AG106</f>
        <v>0.00410627067922475</v>
      </c>
      <c r="AI107" s="40"/>
      <c r="AJ107" s="40" t="n">
        <f aca="false">AB107/AG107</f>
        <v>-0.00923155164387224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13438400</v>
      </c>
      <c r="AX107" s="7"/>
      <c r="AY107" s="40" t="n">
        <f aca="false">(AW107-AW106)/AW106</f>
        <v>0.00220212408620203</v>
      </c>
      <c r="AZ107" s="39" t="n">
        <f aca="false">workers_and_wage_low!B95</f>
        <v>6585.28721056836</v>
      </c>
      <c r="BA107" s="40" t="n">
        <f aca="false">(AZ107-AZ106)/AZ106</f>
        <v>0.00189996263953161</v>
      </c>
      <c r="BB107" s="40"/>
      <c r="BC107" s="40"/>
      <c r="BD107" s="40"/>
      <c r="BE107" s="40"/>
      <c r="BF107" s="7" t="n">
        <f aca="false">BF106*(1+AY107)*(1+BA107)*(1-BE107)</f>
        <v>120.060556245884</v>
      </c>
      <c r="BG107" s="7"/>
      <c r="BH107" s="7"/>
      <c r="BI107" s="40" t="n">
        <f aca="false">T114/AG114</f>
        <v>0.0139539889067215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138840145.891589</v>
      </c>
      <c r="E108" s="9"/>
      <c r="F108" s="67" t="n">
        <f aca="false">'Low pensions'!I108</f>
        <v>25235839.997844</v>
      </c>
      <c r="G108" s="82" t="n">
        <f aca="false">'Low pensions'!K108</f>
        <v>5240897.51375913</v>
      </c>
      <c r="H108" s="82" t="n">
        <f aca="false">'Low pensions'!V108</f>
        <v>28833871.8059454</v>
      </c>
      <c r="I108" s="82" t="n">
        <f aca="false">'Low pensions'!M108</f>
        <v>162089.6138276</v>
      </c>
      <c r="J108" s="82" t="n">
        <f aca="false">'Low pensions'!W108</f>
        <v>891769.231111702</v>
      </c>
      <c r="K108" s="9"/>
      <c r="L108" s="82" t="n">
        <f aca="false">'Low pensions'!N108</f>
        <v>3801690.82693112</v>
      </c>
      <c r="M108" s="67"/>
      <c r="N108" s="82" t="n">
        <f aca="false">'Low pensions'!L108</f>
        <v>1138079.74754034</v>
      </c>
      <c r="O108" s="9"/>
      <c r="P108" s="82" t="n">
        <f aca="false">'Low pensions'!X108</f>
        <v>25988370.7565785</v>
      </c>
      <c r="Q108" s="67"/>
      <c r="R108" s="82" t="n">
        <f aca="false">'Low SIPA income'!G103</f>
        <v>24090520.7610783</v>
      </c>
      <c r="S108" s="67"/>
      <c r="T108" s="82" t="n">
        <f aca="false">'Low SIPA income'!J103</f>
        <v>92112194.0963712</v>
      </c>
      <c r="U108" s="9"/>
      <c r="V108" s="82" t="n">
        <f aca="false">'Low SIPA income'!F103</f>
        <v>124911.842693589</v>
      </c>
      <c r="W108" s="67"/>
      <c r="X108" s="82" t="n">
        <f aca="false">'Low SIPA income'!M103</f>
        <v>313742.535762752</v>
      </c>
      <c r="Y108" s="9"/>
      <c r="Z108" s="9" t="n">
        <f aca="false">R108+V108-N108-L108-F108</f>
        <v>-5960177.96854351</v>
      </c>
      <c r="AA108" s="9"/>
      <c r="AB108" s="9" t="n">
        <f aca="false">T108-P108-D108</f>
        <v>-72716322.5517958</v>
      </c>
      <c r="AC108" s="50"/>
      <c r="AD108" s="9"/>
      <c r="AE108" s="9"/>
      <c r="AF108" s="9"/>
      <c r="AG108" s="9" t="n">
        <f aca="false">BF108/100*$AG$57</f>
        <v>6588790525.27476</v>
      </c>
      <c r="AH108" s="40" t="n">
        <f aca="false">(AG108-AG107)/AG107</f>
        <v>0.0010130134264325</v>
      </c>
      <c r="AI108" s="40"/>
      <c r="AJ108" s="40" t="n">
        <f aca="false">AB108/AG108</f>
        <v>-0.0110363688559917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13465296</v>
      </c>
      <c r="AX108" s="7"/>
      <c r="AY108" s="40" t="n">
        <f aca="false">(AW108-AW107)/AW107</f>
        <v>0.00200142874151685</v>
      </c>
      <c r="AZ108" s="39" t="n">
        <f aca="false">workers_and_wage_low!B96</f>
        <v>6578.79121311122</v>
      </c>
      <c r="BA108" s="40" t="n">
        <f aca="false">(AZ108-AZ107)/AZ107</f>
        <v>-0.000986441023667905</v>
      </c>
      <c r="BB108" s="40"/>
      <c r="BC108" s="40"/>
      <c r="BD108" s="40"/>
      <c r="BE108" s="40"/>
      <c r="BF108" s="7" t="n">
        <f aca="false">BF107*(1+AY108)*(1+BA108)*(1-BE108)</f>
        <v>120.182179201346</v>
      </c>
      <c r="BG108" s="7"/>
      <c r="BH108" s="7"/>
      <c r="BI108" s="40" t="n">
        <f aca="false">T115/AG115</f>
        <v>0.0160314082947486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140480438.265026</v>
      </c>
      <c r="E109" s="9"/>
      <c r="F109" s="67" t="n">
        <f aca="false">'Low pensions'!I109</f>
        <v>25533982.5532261</v>
      </c>
      <c r="G109" s="82" t="n">
        <f aca="false">'Low pensions'!K109</f>
        <v>5349149.66859073</v>
      </c>
      <c r="H109" s="82" t="n">
        <f aca="false">'Low pensions'!V109</f>
        <v>29429443.2222795</v>
      </c>
      <c r="I109" s="82" t="n">
        <f aca="false">'Low pensions'!M109</f>
        <v>165437.618616208</v>
      </c>
      <c r="J109" s="82" t="n">
        <f aca="false">'Low pensions'!W109</f>
        <v>910188.965637508</v>
      </c>
      <c r="K109" s="9"/>
      <c r="L109" s="82" t="n">
        <f aca="false">'Low pensions'!N109</f>
        <v>3844034.68889036</v>
      </c>
      <c r="M109" s="67"/>
      <c r="N109" s="82" t="n">
        <f aca="false">'Low pensions'!L109</f>
        <v>1151040.46007148</v>
      </c>
      <c r="O109" s="9"/>
      <c r="P109" s="82" t="n">
        <f aca="false">'Low pensions'!X109</f>
        <v>26279399.2738971</v>
      </c>
      <c r="Q109" s="67"/>
      <c r="R109" s="82" t="n">
        <f aca="false">'Low SIPA income'!G104</f>
        <v>27856022.2453482</v>
      </c>
      <c r="S109" s="67"/>
      <c r="T109" s="82" t="n">
        <f aca="false">'Low SIPA income'!J104</f>
        <v>106509915.383892</v>
      </c>
      <c r="U109" s="9"/>
      <c r="V109" s="82" t="n">
        <f aca="false">'Low SIPA income'!F104</f>
        <v>120653.090192712</v>
      </c>
      <c r="W109" s="67"/>
      <c r="X109" s="82" t="n">
        <f aca="false">'Low SIPA income'!M104</f>
        <v>303045.777312965</v>
      </c>
      <c r="Y109" s="9"/>
      <c r="Z109" s="9" t="n">
        <f aca="false">R109+V109-N109-L109-F109</f>
        <v>-2552382.36664701</v>
      </c>
      <c r="AA109" s="9"/>
      <c r="AB109" s="9" t="n">
        <f aca="false">T109-P109-D109</f>
        <v>-60249922.1550308</v>
      </c>
      <c r="AC109" s="50"/>
      <c r="AD109" s="9"/>
      <c r="AE109" s="9"/>
      <c r="AF109" s="9"/>
      <c r="AG109" s="9" t="n">
        <f aca="false">BF109/100*$AG$57</f>
        <v>6644112646.94316</v>
      </c>
      <c r="AH109" s="40" t="n">
        <f aca="false">(AG109-AG108)/AG108</f>
        <v>0.00839640013689599</v>
      </c>
      <c r="AI109" s="40" t="n">
        <f aca="false">(AG109-AG105)/AG105</f>
        <v>0.0142047667215584</v>
      </c>
      <c r="AJ109" s="40" t="n">
        <f aca="false">AB109/AG109</f>
        <v>-0.00906816686540538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13534252</v>
      </c>
      <c r="AX109" s="7"/>
      <c r="AY109" s="40" t="n">
        <f aca="false">(AW109-AW108)/AW108</f>
        <v>0.00512101627769638</v>
      </c>
      <c r="AZ109" s="39" t="n">
        <f aca="false">workers_and_wage_low!B97</f>
        <v>6600.22949387892</v>
      </c>
      <c r="BA109" s="40" t="n">
        <f aca="false">(AZ109-AZ108)/AZ108</f>
        <v>0.00325869602381751</v>
      </c>
      <c r="BB109" s="40"/>
      <c r="BC109" s="40"/>
      <c r="BD109" s="40"/>
      <c r="BE109" s="40"/>
      <c r="BF109" s="7" t="n">
        <f aca="false">BF108*(1+AY109)*(1+BA109)*(1-BE109)</f>
        <v>121.191276867245</v>
      </c>
      <c r="BG109" s="7"/>
      <c r="BH109" s="7"/>
      <c r="BI109" s="40" t="n">
        <f aca="false">T116/AG116</f>
        <v>0.0139829632794776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138665936.570907</v>
      </c>
      <c r="E110" s="6"/>
      <c r="F110" s="8" t="n">
        <f aca="false">'Low pensions'!I110</f>
        <v>25204175.3916551</v>
      </c>
      <c r="G110" s="81" t="n">
        <f aca="false">'Low pensions'!K110</f>
        <v>5389338.31427849</v>
      </c>
      <c r="H110" s="81" t="n">
        <f aca="false">'Low pensions'!V110</f>
        <v>29650549.2932861</v>
      </c>
      <c r="I110" s="81" t="n">
        <f aca="false">'Low pensions'!M110</f>
        <v>166680.566420985</v>
      </c>
      <c r="J110" s="81" t="n">
        <f aca="false">'Low pensions'!W110</f>
        <v>917027.297730504</v>
      </c>
      <c r="K110" s="6"/>
      <c r="L110" s="81" t="n">
        <f aca="false">'Low pensions'!N110</f>
        <v>4538443.09846503</v>
      </c>
      <c r="M110" s="8"/>
      <c r="N110" s="81" t="n">
        <f aca="false">'Low pensions'!L110</f>
        <v>1136728.95418338</v>
      </c>
      <c r="O110" s="6"/>
      <c r="P110" s="81" t="n">
        <f aca="false">'Low pensions'!X110</f>
        <v>29803950.1294393</v>
      </c>
      <c r="Q110" s="8"/>
      <c r="R110" s="81" t="n">
        <f aca="false">'Low SIPA income'!G105</f>
        <v>24343115.9753098</v>
      </c>
      <c r="S110" s="8"/>
      <c r="T110" s="81" t="n">
        <f aca="false">'Low SIPA income'!J105</f>
        <v>93078013.7908421</v>
      </c>
      <c r="U110" s="6"/>
      <c r="V110" s="81" t="n">
        <f aca="false">'Low SIPA income'!F105</f>
        <v>124070.831560984</v>
      </c>
      <c r="W110" s="8"/>
      <c r="X110" s="81" t="n">
        <f aca="false">'Low SIPA income'!M105</f>
        <v>311630.158267885</v>
      </c>
      <c r="Y110" s="6"/>
      <c r="Z110" s="6" t="n">
        <f aca="false">R110+V110-N110-L110-F110</f>
        <v>-6412160.63743268</v>
      </c>
      <c r="AA110" s="6"/>
      <c r="AB110" s="6" t="n">
        <f aca="false">T110-P110-D110</f>
        <v>-75391872.9095039</v>
      </c>
      <c r="AC110" s="50"/>
      <c r="AD110" s="6"/>
      <c r="AE110" s="6"/>
      <c r="AF110" s="6"/>
      <c r="AG110" s="6" t="n">
        <f aca="false">BF110/100*$AG$57</f>
        <v>6656551870.356</v>
      </c>
      <c r="AH110" s="61" t="n">
        <f aca="false">(AG110-AG109)/AG109</f>
        <v>0.00187221741620561</v>
      </c>
      <c r="AI110" s="61"/>
      <c r="AJ110" s="61" t="n">
        <f aca="false">AB110/AG110</f>
        <v>-0.0113259649106395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0.000754256679819304</v>
      </c>
      <c r="AV110" s="5"/>
      <c r="AW110" s="65" t="n">
        <f aca="false">workers_and_wage_low!C98</f>
        <v>13515883</v>
      </c>
      <c r="AX110" s="5"/>
      <c r="AY110" s="61" t="n">
        <f aca="false">(AW110-AW109)/AW109</f>
        <v>-0.0013572231402223</v>
      </c>
      <c r="AZ110" s="66" t="n">
        <f aca="false">workers_and_wage_low!B98</f>
        <v>6621.57351128251</v>
      </c>
      <c r="BA110" s="61" t="n">
        <f aca="false">(AZ110-AZ109)/AZ109</f>
        <v>0.00323382958477201</v>
      </c>
      <c r="BB110" s="61"/>
      <c r="BC110" s="61"/>
      <c r="BD110" s="61"/>
      <c r="BE110" s="61"/>
      <c r="BF110" s="5" t="n">
        <f aca="false">BF109*(1+AY110)*(1+BA110)*(1-BE110)</f>
        <v>121.418173286488</v>
      </c>
      <c r="BG110" s="5"/>
      <c r="BH110" s="5"/>
      <c r="BI110" s="61" t="n">
        <f aca="false">T117/AG117</f>
        <v>0.0160757980460266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140984861.118397</v>
      </c>
      <c r="E111" s="9"/>
      <c r="F111" s="67" t="n">
        <f aca="false">'Low pensions'!I111</f>
        <v>25625667.3777931</v>
      </c>
      <c r="G111" s="82" t="n">
        <f aca="false">'Low pensions'!K111</f>
        <v>5547444.66847824</v>
      </c>
      <c r="H111" s="82" t="n">
        <f aca="false">'Low pensions'!V111</f>
        <v>30520403.805177</v>
      </c>
      <c r="I111" s="82" t="n">
        <f aca="false">'Low pensions'!M111</f>
        <v>171570.453664275</v>
      </c>
      <c r="J111" s="82" t="n">
        <f aca="false">'Low pensions'!W111</f>
        <v>943930.014593099</v>
      </c>
      <c r="K111" s="9"/>
      <c r="L111" s="82" t="n">
        <f aca="false">'Low pensions'!N111</f>
        <v>3766261.08413103</v>
      </c>
      <c r="M111" s="67"/>
      <c r="N111" s="82" t="n">
        <f aca="false">'Low pensions'!L111</f>
        <v>1155251.09946059</v>
      </c>
      <c r="O111" s="9"/>
      <c r="P111" s="82" t="n">
        <f aca="false">'Low pensions'!X111</f>
        <v>25898997.3646602</v>
      </c>
      <c r="Q111" s="67"/>
      <c r="R111" s="82" t="n">
        <f aca="false">'Low SIPA income'!G106</f>
        <v>27953133.1407824</v>
      </c>
      <c r="S111" s="67"/>
      <c r="T111" s="82" t="n">
        <f aca="false">'Low SIPA income'!J106</f>
        <v>106881227.309351</v>
      </c>
      <c r="U111" s="9"/>
      <c r="V111" s="82" t="n">
        <f aca="false">'Low SIPA income'!F106</f>
        <v>123706.377678312</v>
      </c>
      <c r="W111" s="67"/>
      <c r="X111" s="82" t="n">
        <f aca="false">'Low SIPA income'!M106</f>
        <v>310714.755189585</v>
      </c>
      <c r="Y111" s="9"/>
      <c r="Z111" s="9" t="n">
        <f aca="false">R111+V111-N111-L111-F111</f>
        <v>-2470340.04292398</v>
      </c>
      <c r="AA111" s="9"/>
      <c r="AB111" s="9" t="n">
        <f aca="false">T111-P111-D111</f>
        <v>-60002631.1737058</v>
      </c>
      <c r="AC111" s="50"/>
      <c r="AD111" s="9"/>
      <c r="AE111" s="9"/>
      <c r="AF111" s="9"/>
      <c r="AG111" s="9" t="n">
        <f aca="false">BF111/100*$AG$57</f>
        <v>6644879832.23828</v>
      </c>
      <c r="AH111" s="40" t="n">
        <f aca="false">(AG111-AG110)/AG110</f>
        <v>-0.0017534661105401</v>
      </c>
      <c r="AI111" s="40"/>
      <c r="AJ111" s="40" t="n">
        <f aca="false">AB111/AG111</f>
        <v>-0.00902990463162286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13540293</v>
      </c>
      <c r="AX111" s="7"/>
      <c r="AY111" s="40" t="n">
        <f aca="false">(AW111-AW110)/AW110</f>
        <v>0.00180602332825758</v>
      </c>
      <c r="AZ111" s="39" t="n">
        <f aca="false">workers_and_wage_low!B99</f>
        <v>6598.04658048673</v>
      </c>
      <c r="BA111" s="40" t="n">
        <f aca="false">(AZ111-AZ110)/AZ110</f>
        <v>-0.00355307250696328</v>
      </c>
      <c r="BB111" s="40"/>
      <c r="BC111" s="40"/>
      <c r="BD111" s="40"/>
      <c r="BE111" s="40"/>
      <c r="BF111" s="7" t="n">
        <f aca="false">BF110*(1+AY111)*(1+BA111)*(1-BE111)</f>
        <v>121.205270634426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139157775.940043</v>
      </c>
      <c r="E112" s="9"/>
      <c r="F112" s="67" t="n">
        <f aca="false">'Low pensions'!I112</f>
        <v>25293573.0190089</v>
      </c>
      <c r="G112" s="82" t="n">
        <f aca="false">'Low pensions'!K112</f>
        <v>5582947.61740182</v>
      </c>
      <c r="H112" s="82" t="n">
        <f aca="false">'Low pensions'!V112</f>
        <v>30715730.5550911</v>
      </c>
      <c r="I112" s="82" t="n">
        <f aca="false">'Low pensions'!M112</f>
        <v>172668.483012429</v>
      </c>
      <c r="J112" s="82" t="n">
        <f aca="false">'Low pensions'!W112</f>
        <v>949971.048095611</v>
      </c>
      <c r="K112" s="9"/>
      <c r="L112" s="82" t="n">
        <f aca="false">'Low pensions'!N112</f>
        <v>3674341.08133261</v>
      </c>
      <c r="M112" s="67"/>
      <c r="N112" s="82" t="n">
        <f aca="false">'Low pensions'!L112</f>
        <v>1141025.93776336</v>
      </c>
      <c r="O112" s="9"/>
      <c r="P112" s="82" t="n">
        <f aca="false">'Low pensions'!X112</f>
        <v>25343761.390613</v>
      </c>
      <c r="Q112" s="67"/>
      <c r="R112" s="82" t="n">
        <f aca="false">'Low SIPA income'!G107</f>
        <v>24351922.1543104</v>
      </c>
      <c r="S112" s="67"/>
      <c r="T112" s="82" t="n">
        <f aca="false">'Low SIPA income'!J107</f>
        <v>93111684.9794973</v>
      </c>
      <c r="U112" s="9"/>
      <c r="V112" s="82" t="n">
        <f aca="false">'Low SIPA income'!F107</f>
        <v>124450.354224533</v>
      </c>
      <c r="W112" s="67"/>
      <c r="X112" s="82" t="n">
        <f aca="false">'Low SIPA income'!M107</f>
        <v>312583.409779301</v>
      </c>
      <c r="Y112" s="9"/>
      <c r="Z112" s="9" t="n">
        <f aca="false">R112+V112-N112-L112-F112</f>
        <v>-5632567.52956989</v>
      </c>
      <c r="AA112" s="9"/>
      <c r="AB112" s="9" t="n">
        <f aca="false">T112-P112-D112</f>
        <v>-71389852.3511585</v>
      </c>
      <c r="AC112" s="50"/>
      <c r="AD112" s="9"/>
      <c r="AE112" s="9"/>
      <c r="AF112" s="9"/>
      <c r="AG112" s="9" t="n">
        <f aca="false">BF112/100*$AG$57</f>
        <v>6658567777.5349</v>
      </c>
      <c r="AH112" s="40" t="n">
        <f aca="false">(AG112-AG111)/AG111</f>
        <v>0.0020599236769065</v>
      </c>
      <c r="AI112" s="40"/>
      <c r="AJ112" s="40" t="n">
        <f aca="false">AB112/AG112</f>
        <v>-0.0107215026919179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13570704</v>
      </c>
      <c r="AX112" s="7"/>
      <c r="AY112" s="40" t="n">
        <f aca="false">(AW112-AW111)/AW111</f>
        <v>0.00224596321512393</v>
      </c>
      <c r="AZ112" s="39" t="n">
        <f aca="false">workers_and_wage_low!B100</f>
        <v>6596.82183368403</v>
      </c>
      <c r="BA112" s="40" t="n">
        <f aca="false">(AZ112-AZ111)/AZ111</f>
        <v>-0.000185622636603631</v>
      </c>
      <c r="BB112" s="40"/>
      <c r="BC112" s="40"/>
      <c r="BD112" s="40"/>
      <c r="BE112" s="40"/>
      <c r="BF112" s="7" t="n">
        <f aca="false">BF111*(1+AY112)*(1+BA112)*(1-BE112)</f>
        <v>121.454944241172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140130602.374151</v>
      </c>
      <c r="E113" s="9"/>
      <c r="F113" s="67" t="n">
        <f aca="false">'Low pensions'!I113</f>
        <v>25470395.7389733</v>
      </c>
      <c r="G113" s="82" t="n">
        <f aca="false">'Low pensions'!K113</f>
        <v>5759542.51058237</v>
      </c>
      <c r="H113" s="82" t="n">
        <f aca="false">'Low pensions'!V113</f>
        <v>31687303.5534534</v>
      </c>
      <c r="I113" s="82" t="n">
        <f aca="false">'Low pensions'!M113</f>
        <v>178130.180739663</v>
      </c>
      <c r="J113" s="82" t="n">
        <f aca="false">'Low pensions'!W113</f>
        <v>980019.697529496</v>
      </c>
      <c r="K113" s="9"/>
      <c r="L113" s="82" t="n">
        <f aca="false">'Low pensions'!N113</f>
        <v>3704888.58986683</v>
      </c>
      <c r="M113" s="67"/>
      <c r="N113" s="82" t="n">
        <f aca="false">'Low pensions'!L113</f>
        <v>1149527.2698703</v>
      </c>
      <c r="O113" s="9"/>
      <c r="P113" s="82" t="n">
        <f aca="false">'Low pensions'!X113</f>
        <v>25549044.3785677</v>
      </c>
      <c r="Q113" s="67"/>
      <c r="R113" s="82" t="n">
        <f aca="false">'Low SIPA income'!G108</f>
        <v>27994907.5998141</v>
      </c>
      <c r="S113" s="67"/>
      <c r="T113" s="82" t="n">
        <f aca="false">'Low SIPA income'!J108</f>
        <v>107040955.574122</v>
      </c>
      <c r="U113" s="9"/>
      <c r="V113" s="82" t="n">
        <f aca="false">'Low SIPA income'!F108</f>
        <v>124136.176129147</v>
      </c>
      <c r="W113" s="67"/>
      <c r="X113" s="82" t="n">
        <f aca="false">'Low SIPA income'!M108</f>
        <v>311794.284983749</v>
      </c>
      <c r="Y113" s="9"/>
      <c r="Z113" s="9" t="n">
        <f aca="false">R113+V113-N113-L113-F113</f>
        <v>-2205767.82276728</v>
      </c>
      <c r="AA113" s="9"/>
      <c r="AB113" s="9" t="n">
        <f aca="false">T113-P113-D113</f>
        <v>-58638691.1785961</v>
      </c>
      <c r="AC113" s="50"/>
      <c r="AD113" s="9"/>
      <c r="AE113" s="9"/>
      <c r="AF113" s="9"/>
      <c r="AG113" s="9" t="n">
        <f aca="false">BF113/100*$AG$57</f>
        <v>6664149999.39517</v>
      </c>
      <c r="AH113" s="40" t="n">
        <f aca="false">(AG113-AG112)/AG112</f>
        <v>0.000838351736705209</v>
      </c>
      <c r="AI113" s="40" t="n">
        <f aca="false">(AG113-AG109)/AG109</f>
        <v>0.00301580564881422</v>
      </c>
      <c r="AJ113" s="40" t="n">
        <f aca="false">AB113/AG113</f>
        <v>-0.00879912534740636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13593823</v>
      </c>
      <c r="AX113" s="7"/>
      <c r="AY113" s="40" t="n">
        <f aca="false">(AW113-AW112)/AW112</f>
        <v>0.0017035962172633</v>
      </c>
      <c r="AZ113" s="39" t="n">
        <f aca="false">workers_and_wage_low!B101</f>
        <v>6591.12367736077</v>
      </c>
      <c r="BA113" s="40" t="n">
        <f aca="false">(AZ113-AZ112)/AZ112</f>
        <v>-0.000863772960210573</v>
      </c>
      <c r="BB113" s="40"/>
      <c r="BC113" s="40"/>
      <c r="BD113" s="40"/>
      <c r="BE113" s="40"/>
      <c r="BF113" s="7" t="n">
        <f aca="false">BF112*(1+AY113)*(1+BA113)*(1-BE113)</f>
        <v>121.556766204608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138134957.730043</v>
      </c>
      <c r="E114" s="6"/>
      <c r="F114" s="8" t="n">
        <f aca="false">'Low pensions'!I114</f>
        <v>25107663.7020121</v>
      </c>
      <c r="G114" s="81" t="n">
        <f aca="false">'Low pensions'!K114</f>
        <v>5740185.13806485</v>
      </c>
      <c r="H114" s="81" t="n">
        <f aca="false">'Low pensions'!V114</f>
        <v>31580805.0012103</v>
      </c>
      <c r="I114" s="81" t="n">
        <f aca="false">'Low pensions'!M114</f>
        <v>177531.499115407</v>
      </c>
      <c r="J114" s="81" t="n">
        <f aca="false">'Low pensions'!W114</f>
        <v>976725.92787248</v>
      </c>
      <c r="K114" s="6"/>
      <c r="L114" s="81" t="n">
        <f aca="false">'Low pensions'!N114</f>
        <v>4422836.14874776</v>
      </c>
      <c r="M114" s="8"/>
      <c r="N114" s="81" t="n">
        <f aca="false">'Low pensions'!L114</f>
        <v>1133087.99858414</v>
      </c>
      <c r="O114" s="6"/>
      <c r="P114" s="81" t="n">
        <f aca="false">'Low pensions'!X114</f>
        <v>29184033.6543327</v>
      </c>
      <c r="Q114" s="8"/>
      <c r="R114" s="81" t="n">
        <f aca="false">'Low SIPA income'!G109</f>
        <v>24375362.3390332</v>
      </c>
      <c r="S114" s="8"/>
      <c r="T114" s="81" t="n">
        <f aca="false">'Low SIPA income'!J109</f>
        <v>93201310.5573855</v>
      </c>
      <c r="U114" s="6"/>
      <c r="V114" s="81" t="n">
        <f aca="false">'Low SIPA income'!F109</f>
        <v>125204.773630079</v>
      </c>
      <c r="W114" s="8"/>
      <c r="X114" s="81" t="n">
        <f aca="false">'Low SIPA income'!M109</f>
        <v>314478.293820882</v>
      </c>
      <c r="Y114" s="6"/>
      <c r="Z114" s="6" t="n">
        <f aca="false">R114+V114-N114-L114-F114</f>
        <v>-6163020.73668074</v>
      </c>
      <c r="AA114" s="6"/>
      <c r="AB114" s="6" t="n">
        <f aca="false">T114-P114-D114</f>
        <v>-74117680.8269902</v>
      </c>
      <c r="AC114" s="50"/>
      <c r="AD114" s="6"/>
      <c r="AE114" s="6"/>
      <c r="AF114" s="6"/>
      <c r="AG114" s="6" t="n">
        <f aca="false">BF114/100*$AG$57</f>
        <v>6679187663.14135</v>
      </c>
      <c r="AH114" s="61" t="n">
        <f aca="false">(AG114-AG113)/AG113</f>
        <v>0.00225650139140749</v>
      </c>
      <c r="AI114" s="61"/>
      <c r="AJ114" s="61" t="n">
        <f aca="false">AB114/AG114</f>
        <v>-0.0110968106549848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0.00311013858618515</v>
      </c>
      <c r="AV114" s="5"/>
      <c r="AW114" s="65" t="n">
        <f aca="false">workers_and_wage_low!C102</f>
        <v>13666855</v>
      </c>
      <c r="AX114" s="5"/>
      <c r="AY114" s="61" t="n">
        <f aca="false">(AW114-AW113)/AW113</f>
        <v>0.0053724401148963</v>
      </c>
      <c r="AZ114" s="66" t="n">
        <f aca="false">workers_and_wage_low!B102</f>
        <v>6570.69588694387</v>
      </c>
      <c r="BA114" s="61" t="n">
        <f aca="false">(AZ114-AZ113)/AZ113</f>
        <v>-0.00309928798439392</v>
      </c>
      <c r="BB114" s="61"/>
      <c r="BC114" s="61"/>
      <c r="BD114" s="61"/>
      <c r="BE114" s="61"/>
      <c r="BF114" s="5" t="n">
        <f aca="false">BF113*(1+AY114)*(1+BA114)*(1-BE114)</f>
        <v>121.831059216684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139044350.961828</v>
      </c>
      <c r="E115" s="9"/>
      <c r="F115" s="67" t="n">
        <f aca="false">'Low pensions'!I115</f>
        <v>25272956.6865813</v>
      </c>
      <c r="G115" s="82" t="n">
        <f aca="false">'Low pensions'!K115</f>
        <v>5839644.16761503</v>
      </c>
      <c r="H115" s="82" t="n">
        <f aca="false">'Low pensions'!V115</f>
        <v>32127999.2366374</v>
      </c>
      <c r="I115" s="82" t="n">
        <f aca="false">'Low pensions'!M115</f>
        <v>180607.551575724</v>
      </c>
      <c r="J115" s="82" t="n">
        <f aca="false">'Low pensions'!W115</f>
        <v>993649.460926939</v>
      </c>
      <c r="K115" s="9"/>
      <c r="L115" s="82" t="n">
        <f aca="false">'Low pensions'!N115</f>
        <v>3676891.16709794</v>
      </c>
      <c r="M115" s="67"/>
      <c r="N115" s="82" t="n">
        <f aca="false">'Low pensions'!L115</f>
        <v>1139661.30357222</v>
      </c>
      <c r="O115" s="9"/>
      <c r="P115" s="82" t="n">
        <f aca="false">'Low pensions'!X115</f>
        <v>25349485.9830844</v>
      </c>
      <c r="Q115" s="67"/>
      <c r="R115" s="82" t="n">
        <f aca="false">'Low SIPA income'!G110</f>
        <v>28194763.1457367</v>
      </c>
      <c r="S115" s="67"/>
      <c r="T115" s="82" t="n">
        <f aca="false">'Low SIPA income'!J110</f>
        <v>107805120.575777</v>
      </c>
      <c r="U115" s="9"/>
      <c r="V115" s="82" t="n">
        <f aca="false">'Low SIPA income'!F110</f>
        <v>130549.171382748</v>
      </c>
      <c r="W115" s="67"/>
      <c r="X115" s="82" t="n">
        <f aca="false">'Low SIPA income'!M110</f>
        <v>327901.88014296</v>
      </c>
      <c r="Y115" s="9"/>
      <c r="Z115" s="9" t="n">
        <f aca="false">R115+V115-N115-L115-F115</f>
        <v>-1764196.84013206</v>
      </c>
      <c r="AA115" s="9"/>
      <c r="AB115" s="9" t="n">
        <f aca="false">T115-P115-D115</f>
        <v>-56588716.3691351</v>
      </c>
      <c r="AC115" s="50"/>
      <c r="AD115" s="9"/>
      <c r="AE115" s="9"/>
      <c r="AF115" s="9"/>
      <c r="AG115" s="9" t="n">
        <f aca="false">BF115/100*$AG$57</f>
        <v>6724619484.05937</v>
      </c>
      <c r="AH115" s="40" t="n">
        <f aca="false">(AG115-AG114)/AG114</f>
        <v>0.00680199796881379</v>
      </c>
      <c r="AI115" s="40"/>
      <c r="AJ115" s="40" t="n">
        <f aca="false">AB115/AG115</f>
        <v>-0.00841515516279814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13685807</v>
      </c>
      <c r="AX115" s="7"/>
      <c r="AY115" s="40" t="n">
        <f aca="false">(AW115-AW114)/AW114</f>
        <v>0.00138671259774103</v>
      </c>
      <c r="AZ115" s="39" t="n">
        <f aca="false">workers_and_wage_low!B103</f>
        <v>6606.22880631128</v>
      </c>
      <c r="BA115" s="40" t="n">
        <f aca="false">(AZ115-AZ114)/AZ114</f>
        <v>0.0054077863256493</v>
      </c>
      <c r="BB115" s="40"/>
      <c r="BC115" s="40"/>
      <c r="BD115" s="40"/>
      <c r="BE115" s="40"/>
      <c r="BF115" s="7" t="n">
        <f aca="false">BF114*(1+AY115)*(1+BA115)*(1-BE115)</f>
        <v>122.659753834014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137564370.695576</v>
      </c>
      <c r="E116" s="9"/>
      <c r="F116" s="67" t="n">
        <f aca="false">'Low pensions'!I116</f>
        <v>25003952.7543306</v>
      </c>
      <c r="G116" s="82" t="n">
        <f aca="false">'Low pensions'!K116</f>
        <v>5847184.27316436</v>
      </c>
      <c r="H116" s="82" t="n">
        <f aca="false">'Low pensions'!V116</f>
        <v>32169482.672679</v>
      </c>
      <c r="I116" s="82" t="n">
        <f aca="false">'Low pensions'!M116</f>
        <v>180840.750716425</v>
      </c>
      <c r="J116" s="82" t="n">
        <f aca="false">'Low pensions'!W116</f>
        <v>994932.453794203</v>
      </c>
      <c r="K116" s="9"/>
      <c r="L116" s="82" t="n">
        <f aca="false">'Low pensions'!N116</f>
        <v>3547257.82546809</v>
      </c>
      <c r="M116" s="67"/>
      <c r="N116" s="82" t="n">
        <f aca="false">'Low pensions'!L116</f>
        <v>1128039.79184199</v>
      </c>
      <c r="O116" s="9"/>
      <c r="P116" s="82" t="n">
        <f aca="false">'Low pensions'!X116</f>
        <v>24612879.8284767</v>
      </c>
      <c r="Q116" s="67"/>
      <c r="R116" s="82" t="n">
        <f aca="false">'Low SIPA income'!G111</f>
        <v>24676186.6582211</v>
      </c>
      <c r="S116" s="67"/>
      <c r="T116" s="82" t="n">
        <f aca="false">'Low SIPA income'!J111</f>
        <v>94351538.4147556</v>
      </c>
      <c r="U116" s="9"/>
      <c r="V116" s="82" t="n">
        <f aca="false">'Low SIPA income'!F111</f>
        <v>126371.693800844</v>
      </c>
      <c r="W116" s="67"/>
      <c r="X116" s="82" t="n">
        <f aca="false">'Low SIPA income'!M111</f>
        <v>317409.260857425</v>
      </c>
      <c r="Y116" s="9"/>
      <c r="Z116" s="9" t="n">
        <f aca="false">R116+V116-N116-L116-F116</f>
        <v>-4876692.01961871</v>
      </c>
      <c r="AA116" s="9"/>
      <c r="AB116" s="9" t="n">
        <f aca="false">T116-P116-D116</f>
        <v>-67825712.1092969</v>
      </c>
      <c r="AC116" s="50"/>
      <c r="AD116" s="9"/>
      <c r="AE116" s="9"/>
      <c r="AF116" s="9"/>
      <c r="AG116" s="9" t="n">
        <f aca="false">BF116/100*$AG$57</f>
        <v>6747606821.88395</v>
      </c>
      <c r="AH116" s="40" t="n">
        <f aca="false">(AG116-AG115)/AG115</f>
        <v>0.00341838491814685</v>
      </c>
      <c r="AI116" s="40"/>
      <c r="AJ116" s="40" t="n">
        <f aca="false">AB116/AG116</f>
        <v>-0.0100518174665014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13675937</v>
      </c>
      <c r="AX116" s="7"/>
      <c r="AY116" s="40" t="n">
        <f aca="false">(AW116-AW115)/AW115</f>
        <v>-0.000721185093432927</v>
      </c>
      <c r="AZ116" s="39" t="n">
        <f aca="false">workers_and_wage_low!B104</f>
        <v>6633.59548941143</v>
      </c>
      <c r="BA116" s="40" t="n">
        <f aca="false">(AZ116-AZ115)/AZ115</f>
        <v>0.00414255756234243</v>
      </c>
      <c r="BB116" s="40"/>
      <c r="BC116" s="40"/>
      <c r="BD116" s="40"/>
      <c r="BE116" s="40"/>
      <c r="BF116" s="7" t="n">
        <f aca="false">BF115*(1+AY116)*(1+BA116)*(1-BE116)</f>
        <v>123.079052086584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139613282.893836</v>
      </c>
      <c r="E117" s="9"/>
      <c r="F117" s="67" t="n">
        <f aca="false">'Low pensions'!I117</f>
        <v>25376366.7997991</v>
      </c>
      <c r="G117" s="82" t="n">
        <f aca="false">'Low pensions'!K117</f>
        <v>6054006.39251142</v>
      </c>
      <c r="H117" s="82" t="n">
        <f aca="false">'Low pensions'!V117</f>
        <v>33307356.9509359</v>
      </c>
      <c r="I117" s="82" t="n">
        <f aca="false">'Low pensions'!M117</f>
        <v>187237.3111086</v>
      </c>
      <c r="J117" s="82" t="n">
        <f aca="false">'Low pensions'!W117</f>
        <v>1030124.44178152</v>
      </c>
      <c r="K117" s="9"/>
      <c r="L117" s="82" t="n">
        <f aca="false">'Low pensions'!N117</f>
        <v>3570897.98826111</v>
      </c>
      <c r="M117" s="67"/>
      <c r="N117" s="82" t="n">
        <f aca="false">'Low pensions'!L117</f>
        <v>1145474.9011573</v>
      </c>
      <c r="O117" s="9"/>
      <c r="P117" s="82" t="n">
        <f aca="false">'Low pensions'!X117</f>
        <v>24831471.5728543</v>
      </c>
      <c r="Q117" s="67"/>
      <c r="R117" s="82" t="n">
        <f aca="false">'Low SIPA income'!G112</f>
        <v>28368449.0644756</v>
      </c>
      <c r="S117" s="67"/>
      <c r="T117" s="82" t="n">
        <f aca="false">'Low SIPA income'!J112</f>
        <v>108469223.739729</v>
      </c>
      <c r="U117" s="9"/>
      <c r="V117" s="82" t="n">
        <f aca="false">'Low SIPA income'!F112</f>
        <v>127029.761394301</v>
      </c>
      <c r="W117" s="67"/>
      <c r="X117" s="82" t="n">
        <f aca="false">'Low SIPA income'!M112</f>
        <v>319062.136926036</v>
      </c>
      <c r="Y117" s="9"/>
      <c r="Z117" s="9" t="n">
        <f aca="false">R117+V117-N117-L117-F117</f>
        <v>-1597260.86334769</v>
      </c>
      <c r="AA117" s="9"/>
      <c r="AB117" s="9" t="n">
        <f aca="false">T117-P117-D117</f>
        <v>-55975530.7269614</v>
      </c>
      <c r="AC117" s="50"/>
      <c r="AD117" s="9"/>
      <c r="AE117" s="9"/>
      <c r="AF117" s="9"/>
      <c r="AG117" s="9" t="n">
        <f aca="false">BF117/100*$AG$57</f>
        <v>6747361681.77597</v>
      </c>
      <c r="AH117" s="40" t="n">
        <f aca="false">(AG117-AG116)/AG116</f>
        <v>-3.63299336275117E-005</v>
      </c>
      <c r="AI117" s="40" t="n">
        <f aca="false">(AG117-AG113)/AG113</f>
        <v>0.0124864659991673</v>
      </c>
      <c r="AJ117" s="40" t="n">
        <f aca="false">AB117/AG117</f>
        <v>-0.00829591377592021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13707216</v>
      </c>
      <c r="AX117" s="7"/>
      <c r="AY117" s="40" t="n">
        <f aca="false">(AW117-AW116)/AW116</f>
        <v>0.00228715590017708</v>
      </c>
      <c r="AZ117" s="39" t="n">
        <f aca="false">workers_and_wage_low!B105</f>
        <v>6618.21759590446</v>
      </c>
      <c r="BA117" s="40" t="n">
        <f aca="false">(AZ117-AZ116)/AZ116</f>
        <v>-0.00231818378608065</v>
      </c>
      <c r="BB117" s="40"/>
      <c r="BC117" s="40"/>
      <c r="BD117" s="40"/>
      <c r="BE117" s="40"/>
      <c r="BF117" s="7" t="n">
        <f aca="false">BF116*(1+AY117)*(1+BA117)*(1-BE117)</f>
        <v>123.074580632791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0.0134620870782409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4" activeCellId="0" sqref="P34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M9" activeCellId="0" sqref="BM9"/>
    </sheetView>
  </sheetViews>
  <sheetFormatPr defaultColWidth="9.26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-0.0471169180061091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0.0589141220492116</v>
      </c>
      <c r="BL9" s="51" t="n">
        <f aca="false">SUM(P34:P37)/AVERAGE(AG34:AG37)</f>
        <v>0.0181711649469213</v>
      </c>
      <c r="BM9" s="51" t="n">
        <f aca="false">SUM(D34:D37)/AVERAGE(AG34:AG37)</f>
        <v>0.0878598751083994</v>
      </c>
      <c r="BN9" s="51" t="n">
        <f aca="false">(SUM(H34:H37)+SUM(J34:J37))/AVERAGE(AG34:AG37)</f>
        <v>0.00135693695577509</v>
      </c>
      <c r="BO9" s="52" t="n">
        <f aca="false">AL9-BN9</f>
        <v>-0.0484738549618842</v>
      </c>
      <c r="BP9" s="32" t="n">
        <f aca="false">BN9+BM9</f>
        <v>0.0892168120641745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-0.0397933194703333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0.0580518654560902</v>
      </c>
      <c r="BL10" s="51" t="n">
        <f aca="false">SUM(P38:P41)/AVERAGE(AG38:AG41)</f>
        <v>0.0170660133000198</v>
      </c>
      <c r="BM10" s="51" t="n">
        <f aca="false">SUM(D38:D41)/AVERAGE(AG38:AG41)</f>
        <v>0.0807791716264038</v>
      </c>
      <c r="BN10" s="51" t="n">
        <f aca="false">(SUM(H38:H41)+SUM(J38:J41))/AVERAGE(AG38:AG41)</f>
        <v>0.00168410924558542</v>
      </c>
      <c r="BO10" s="52" t="n">
        <f aca="false">AL10-BN10</f>
        <v>-0.0414774287159187</v>
      </c>
      <c r="BP10" s="32" t="n">
        <f aca="false">BN10+BM10</f>
        <v>0.0824632808719892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-0.0434994635156056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0.0615357572456667</v>
      </c>
      <c r="BL11" s="51" t="n">
        <f aca="false">SUM(P42:P45)/AVERAGE(AG42:AG45)</f>
        <v>0.0183966050223778</v>
      </c>
      <c r="BM11" s="51" t="n">
        <f aca="false">SUM(D42:D45)/AVERAGE(AG42:AG45)</f>
        <v>0.0866386157388944</v>
      </c>
      <c r="BN11" s="51" t="n">
        <f aca="false">(SUM(H42:H45)+SUM(J42:J45))/AVERAGE(AG42:AG45)</f>
        <v>0.00215491578239621</v>
      </c>
      <c r="BO11" s="52" t="n">
        <f aca="false">AL11-BN11</f>
        <v>-0.0456543792980018</v>
      </c>
      <c r="BP11" s="32" t="n">
        <f aca="false">BN11+BM11</f>
        <v>0.0887935315212906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-0.0486583675395228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0.0623468120276309</v>
      </c>
      <c r="BL12" s="51" t="n">
        <f aca="false">SUM(P46:P49)/AVERAGE(AG46:AG49)</f>
        <v>0.0194891977671313</v>
      </c>
      <c r="BM12" s="51" t="n">
        <f aca="false">SUM(D46:D49)/AVERAGE(AG46:AG49)</f>
        <v>0.0915159818000224</v>
      </c>
      <c r="BN12" s="51" t="n">
        <f aca="false">(SUM(H46:H49)+SUM(J46:J49))/AVERAGE(AG46:AG49)</f>
        <v>0.00263648837582665</v>
      </c>
      <c r="BO12" s="52" t="n">
        <f aca="false">AL12-BN12</f>
        <v>-0.0512948559153495</v>
      </c>
      <c r="BP12" s="32" t="n">
        <f aca="false">BN12+BM12</f>
        <v>0.0941524701758491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-0.0502034588276512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0.0633454297612863</v>
      </c>
      <c r="BL13" s="32" t="n">
        <f aca="false">SUM(P50:P53)/AVERAGE(AG50:AG53)</f>
        <v>0.0198945777889815</v>
      </c>
      <c r="BM13" s="32" t="n">
        <f aca="false">SUM(D50:D53)/AVERAGE(AG50:AG53)</f>
        <v>0.093654310799956</v>
      </c>
      <c r="BN13" s="32" t="n">
        <f aca="false">(SUM(H50:H53)+SUM(J50:J53))/AVERAGE(AG50:AG53)</f>
        <v>0.00306774758802331</v>
      </c>
      <c r="BO13" s="59" t="n">
        <f aca="false">AL13-BN13</f>
        <v>-0.0532712064156745</v>
      </c>
      <c r="BP13" s="32" t="n">
        <f aca="false">BN13+BM13</f>
        <v>0.0967220583879793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2735454.99361358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-0.0498457958421892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0.0641891350552559</v>
      </c>
      <c r="BL14" s="61" t="n">
        <f aca="false">SUM(P54:P57)/AVERAGE(AG54:AG57)</f>
        <v>0.0199790494579584</v>
      </c>
      <c r="BM14" s="61" t="n">
        <f aca="false">SUM(D54:D57)/AVERAGE(AG54:AG57)</f>
        <v>0.0940558814394867</v>
      </c>
      <c r="BN14" s="61" t="n">
        <f aca="false">(SUM(H54:H57)+SUM(J54:J57))/AVERAGE(AG54:AG57)</f>
        <v>0.00422383768936881</v>
      </c>
      <c r="BO14" s="63" t="n">
        <f aca="false">AL14-BN14</f>
        <v>-0.054069633531558</v>
      </c>
      <c r="BP14" s="32" t="n">
        <f aca="false">BN14+BM14</f>
        <v>0.0982797191288555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-0.0527277555707966</v>
      </c>
      <c r="AM15" s="9" t="n">
        <f aca="false">'Central scenario'!AM15</f>
        <v>13032040.9288315</v>
      </c>
      <c r="AN15" s="69" t="n">
        <f aca="false">AM15/AVERAGE(AG58:AG61)</f>
        <v>0.00208212780848678</v>
      </c>
      <c r="AO15" s="69" t="n">
        <f aca="false">'GDP evolution by scenario'!M57</f>
        <v>0.042053458156939</v>
      </c>
      <c r="AP15" s="69"/>
      <c r="AQ15" s="9" t="n">
        <f aca="false">AQ14*(1+AO15)</f>
        <v>516478858.584586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385454349.085124</v>
      </c>
      <c r="AS15" s="70" t="n">
        <f aca="false">AQ15/AG61</f>
        <v>0.0811914921954498</v>
      </c>
      <c r="AT15" s="70" t="n">
        <f aca="false">AR15/AG61</f>
        <v>0.0605941816499767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0.0651549249231526</v>
      </c>
      <c r="BL15" s="40" t="n">
        <f aca="false">SUM(P58:P61)/AVERAGE(AG58:AG61)</f>
        <v>0.0205840594062307</v>
      </c>
      <c r="BM15" s="40" t="n">
        <f aca="false">SUM(D58:D61)/AVERAGE(AG58:AG61)</f>
        <v>0.0972986210877185</v>
      </c>
      <c r="BN15" s="40" t="n">
        <f aca="false">(SUM(H58:H61)+SUM(J58:J61))/AVERAGE(AG58:AG61)</f>
        <v>0.00594151853893515</v>
      </c>
      <c r="BO15" s="69" t="n">
        <f aca="false">AL15-BN15</f>
        <v>-0.0586692741097317</v>
      </c>
      <c r="BP15" s="32" t="n">
        <f aca="false">BN15+BM15</f>
        <v>0.103240139626654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2919136.76234831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19424910.5368699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-0.054079083974171</v>
      </c>
      <c r="AM16" s="9" t="n">
        <f aca="false">'Central scenario'!AM16</f>
        <v>12139889.4651339</v>
      </c>
      <c r="AN16" s="69" t="n">
        <f aca="false">AM16/AVERAGE(AG62:AG65)</f>
        <v>0.0018695681270915</v>
      </c>
      <c r="AO16" s="69" t="n">
        <f aca="false">'GDP evolution by scenario'!M61</f>
        <v>0.0374528934582938</v>
      </c>
      <c r="AP16" s="69"/>
      <c r="AQ16" s="9" t="n">
        <f aca="false">AQ15*(1+AO16)</f>
        <v>535822486.248616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387543831.482026</v>
      </c>
      <c r="AS16" s="70" t="n">
        <f aca="false">AQ16/AG65</f>
        <v>0.0817207684714048</v>
      </c>
      <c r="AT16" s="70" t="n">
        <f aca="false">AR16/AG65</f>
        <v>0.0591061042376058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0.0656748695742592</v>
      </c>
      <c r="BL16" s="40" t="n">
        <f aca="false">SUM(P62:P65)/AVERAGE(AG62:AG65)</f>
        <v>0.0209363302800287</v>
      </c>
      <c r="BM16" s="40" t="n">
        <f aca="false">SUM(D62:D65)/AVERAGE(AG62:AG65)</f>
        <v>0.0988176232684014</v>
      </c>
      <c r="BN16" s="40" t="n">
        <f aca="false">(SUM(H62:H65)+SUM(J62:J65))/AVERAGE(AG62:AG65)</f>
        <v>0.00703357027165822</v>
      </c>
      <c r="BO16" s="69" t="n">
        <f aca="false">AL16-BN16</f>
        <v>-0.0611126542458292</v>
      </c>
      <c r="BP16" s="32" t="n">
        <f aca="false">BN16+BM16</f>
        <v>0.10585119354006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18941504.3486667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-0.0520697890348772</v>
      </c>
      <c r="AM17" s="9" t="n">
        <f aca="false">'Central scenario'!AM17</f>
        <v>11273018.6820578</v>
      </c>
      <c r="AN17" s="69" t="n">
        <f aca="false">AM17/AVERAGE(AG66:AG69)</f>
        <v>0.00167688092497494</v>
      </c>
      <c r="AO17" s="69" t="n">
        <f aca="false">'GDP evolution by scenario'!M65</f>
        <v>0.0352960695053233</v>
      </c>
      <c r="AP17" s="69"/>
      <c r="AQ17" s="9" t="n">
        <f aca="false">AQ16*(1+AO17)</f>
        <v>554734913.965762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389768361.22033</v>
      </c>
      <c r="AS17" s="70" t="n">
        <f aca="false">AQ17/AG69</f>
        <v>0.0813931162788115</v>
      </c>
      <c r="AT17" s="70" t="n">
        <f aca="false">AR17/AG69</f>
        <v>0.0571885070651351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0.0662362521329555</v>
      </c>
      <c r="BL17" s="40" t="n">
        <f aca="false">SUM(P66:P69)/AVERAGE(AG66:AG69)</f>
        <v>0.0205586967506624</v>
      </c>
      <c r="BM17" s="40" t="n">
        <f aca="false">SUM(D66:D69)/AVERAGE(AG66:AG69)</f>
        <v>0.0977473444171703</v>
      </c>
      <c r="BN17" s="40" t="n">
        <f aca="false">(SUM(H66:H69)+SUM(J66:J69))/AVERAGE(AG66:AG69)</f>
        <v>0.00807767330332534</v>
      </c>
      <c r="BO17" s="69" t="n">
        <f aca="false">AL17-BN17</f>
        <v>-0.0601474623382026</v>
      </c>
      <c r="BP17" s="32" t="n">
        <f aca="false">BN17+BM17</f>
        <v>0.105825017720496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-0.0498740898151376</v>
      </c>
      <c r="AM18" s="6" t="n">
        <f aca="false">'Central scenario'!AM18</f>
        <v>10452476.7322336</v>
      </c>
      <c r="AN18" s="63" t="n">
        <f aca="false">AM18/AVERAGE(AG70:AG73)</f>
        <v>0.0015073015784192</v>
      </c>
      <c r="AO18" s="63" t="n">
        <f aca="false">'GDP evolution by scenario'!M69</f>
        <v>0.0315280766635244</v>
      </c>
      <c r="AP18" s="63"/>
      <c r="AQ18" s="6" t="n">
        <f aca="false">AQ17*(1+AO18)</f>
        <v>572224638.861208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391454335.649749</v>
      </c>
      <c r="AS18" s="64" t="n">
        <f aca="false">AQ18/AG73</f>
        <v>0.0816916609420771</v>
      </c>
      <c r="AT18" s="64" t="n">
        <f aca="false">AR18/AG73</f>
        <v>0.0558846171423976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0.0668473669209861</v>
      </c>
      <c r="BL18" s="61" t="n">
        <f aca="false">SUM(P70:P73)/AVERAGE(AG70:AG73)</f>
        <v>0.0200487166506611</v>
      </c>
      <c r="BM18" s="61" t="n">
        <f aca="false">SUM(D70:D73)/AVERAGE(AG70:AG73)</f>
        <v>0.0966727400854626</v>
      </c>
      <c r="BN18" s="61" t="n">
        <f aca="false">(SUM(H70:H73)+SUM(J70:J73))/AVERAGE(AG70:AG73)</f>
        <v>0.00924045747243645</v>
      </c>
      <c r="BO18" s="63" t="n">
        <f aca="false">AL18-BN18</f>
        <v>-0.0591145472875741</v>
      </c>
      <c r="BP18" s="32" t="n">
        <f aca="false">BN18+BM18</f>
        <v>0.105913197557899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-0.047440374055868</v>
      </c>
      <c r="AM19" s="9" t="n">
        <f aca="false">'Central scenario'!AM19</f>
        <v>9649081.86791266</v>
      </c>
      <c r="AN19" s="69" t="n">
        <f aca="false">AM19/AVERAGE(AG74:AG77)</f>
        <v>0.001342477967587</v>
      </c>
      <c r="AO19" s="69" t="n">
        <f aca="false">'GDP evolution by scenario'!M73</f>
        <v>0.0364772374068059</v>
      </c>
      <c r="AP19" s="69"/>
      <c r="AQ19" s="9" t="n">
        <f aca="false">AQ18*(1+AO19)</f>
        <v>593097812.862972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395924149.627427</v>
      </c>
      <c r="AS19" s="70" t="n">
        <f aca="false">AQ19/AG77</f>
        <v>0.0816225252615403</v>
      </c>
      <c r="AT19" s="70" t="n">
        <f aca="false">AR19/AG77</f>
        <v>0.0544873513335394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0.0672031510087256</v>
      </c>
      <c r="BL19" s="40" t="n">
        <f aca="false">SUM(P74:P77)/AVERAGE(AG74:AG77)</f>
        <v>0.0194861542842068</v>
      </c>
      <c r="BM19" s="40" t="n">
        <f aca="false">SUM(D74:D77)/AVERAGE(AG74:AG77)</f>
        <v>0.0951573707803868</v>
      </c>
      <c r="BN19" s="40" t="n">
        <f aca="false">(SUM(H74:H77)+SUM(J74:J77))/AVERAGE(AG74:AG77)</f>
        <v>0.0100349145077011</v>
      </c>
      <c r="BO19" s="69" t="n">
        <f aca="false">AL19-BN19</f>
        <v>-0.0574752885635691</v>
      </c>
      <c r="BP19" s="32" t="n">
        <f aca="false">BN19+BM19</f>
        <v>0.105192285288088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-0.0458196999426825</v>
      </c>
      <c r="AM20" s="9" t="n">
        <f aca="false">'Central scenario'!AM20</f>
        <v>8873587.4679367</v>
      </c>
      <c r="AN20" s="69" t="n">
        <f aca="false">AM20/AVERAGE(AG78:AG81)</f>
        <v>0.00120199240713034</v>
      </c>
      <c r="AO20" s="69" t="n">
        <f aca="false">'GDP evolution by scenario'!M77</f>
        <v>0.0271140877129654</v>
      </c>
      <c r="AP20" s="69"/>
      <c r="AQ20" s="9" t="n">
        <f aca="false">AQ19*(1+AO20)</f>
        <v>609179118.983307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397675942.298397</v>
      </c>
      <c r="AS20" s="70" t="n">
        <f aca="false">AQ20/AG81</f>
        <v>0.0814017242059449</v>
      </c>
      <c r="AT20" s="70" t="n">
        <f aca="false">AR20/AG81</f>
        <v>0.0531395551317321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0.0675172815893828</v>
      </c>
      <c r="BL20" s="40" t="n">
        <f aca="false">SUM(P78:P81)/AVERAGE(AG78:AG81)</f>
        <v>0.0189665431238539</v>
      </c>
      <c r="BM20" s="40" t="n">
        <f aca="false">SUM(D78:D81)/AVERAGE(AG78:AG81)</f>
        <v>0.0943704384082114</v>
      </c>
      <c r="BN20" s="40" t="n">
        <f aca="false">(SUM(H78:H81)+SUM(J78:J81))/AVERAGE(AG78:AG81)</f>
        <v>0.0106826898437971</v>
      </c>
      <c r="BO20" s="69" t="n">
        <f aca="false">AL20-BN20</f>
        <v>-0.0565023897864796</v>
      </c>
      <c r="BP20" s="32" t="n">
        <f aca="false">BN20+BM20</f>
        <v>0.105053128252008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-0.0434203497402386</v>
      </c>
      <c r="AM21" s="9" t="n">
        <f aca="false">'Central scenario'!AM21</f>
        <v>8126011.66426731</v>
      </c>
      <c r="AN21" s="69" t="n">
        <f aca="false">AM21/AVERAGE(AG82:AG85)</f>
        <v>0.00106860358004452</v>
      </c>
      <c r="AO21" s="69" t="n">
        <f aca="false">'GDP evolution by scenario'!M81</f>
        <v>0.0300618585803167</v>
      </c>
      <c r="AP21" s="69"/>
      <c r="AQ21" s="9" t="n">
        <f aca="false">AQ20*(1+AO21)</f>
        <v>627492175.508265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401393444.277142</v>
      </c>
      <c r="AS21" s="70" t="n">
        <f aca="false">AQ21/AG85</f>
        <v>0.0817042021588956</v>
      </c>
      <c r="AT21" s="70" t="n">
        <f aca="false">AR21/AG85</f>
        <v>0.0522644463094872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0.0679883021893956</v>
      </c>
      <c r="BL21" s="40" t="n">
        <f aca="false">SUM(P82:P85)/AVERAGE(AG82:AG85)</f>
        <v>0.0185434139332646</v>
      </c>
      <c r="BM21" s="40" t="n">
        <f aca="false">SUM(D82:D85)/AVERAGE(AG82:AG85)</f>
        <v>0.0928652379963696</v>
      </c>
      <c r="BN21" s="40" t="n">
        <f aca="false">(SUM(H82:H85)+SUM(J82:J85))/AVERAGE(AG82:AG85)</f>
        <v>0.0116338830963646</v>
      </c>
      <c r="BO21" s="69" t="n">
        <f aca="false">AL21-BN21</f>
        <v>-0.0550542328366032</v>
      </c>
      <c r="BP21" s="32" t="n">
        <f aca="false">BN21+BM21</f>
        <v>0.104499121092734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-0.0412346028533407</v>
      </c>
      <c r="AM22" s="6" t="n">
        <f aca="false">'Central scenario'!AM22</f>
        <v>7406781.38079157</v>
      </c>
      <c r="AN22" s="63" t="n">
        <f aca="false">AM22/AVERAGE(AG86:AG89)</f>
        <v>0.000952127066285471</v>
      </c>
      <c r="AO22" s="63" t="n">
        <f aca="false">'GDP evolution by scenario'!M85</f>
        <v>0.0229956771012372</v>
      </c>
      <c r="AP22" s="63"/>
      <c r="AQ22" s="6" t="n">
        <f aca="false">AQ21*(1+AO22)</f>
        <v>641921782.959806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403139232.239282</v>
      </c>
      <c r="AS22" s="64" t="n">
        <f aca="false">AQ22/AG89</f>
        <v>0.0817983034316702</v>
      </c>
      <c r="AT22" s="64" t="n">
        <f aca="false">AR22/AG89</f>
        <v>0.0513709086048949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0.06844398573539</v>
      </c>
      <c r="BL22" s="61" t="n">
        <f aca="false">SUM(P86:P89)/AVERAGE(AG86:AG89)</f>
        <v>0.0181038343291096</v>
      </c>
      <c r="BM22" s="61" t="n">
        <f aca="false">SUM(D86:D89)/AVERAGE(AG86:AG89)</f>
        <v>0.0915747542596212</v>
      </c>
      <c r="BN22" s="61" t="n">
        <f aca="false">(SUM(H86:H89)+SUM(J86:J89))/AVERAGE(AG86:AG89)</f>
        <v>0.0125898773827696</v>
      </c>
      <c r="BO22" s="63" t="n">
        <f aca="false">AL22-BN22</f>
        <v>-0.0538244802361103</v>
      </c>
      <c r="BP22" s="32" t="n">
        <f aca="false">BN22+BM22</f>
        <v>0.104164631642391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-0.0391597634533682</v>
      </c>
      <c r="AM23" s="9" t="n">
        <f aca="false">'Central scenario'!AM23</f>
        <v>6738583.40306814</v>
      </c>
      <c r="AN23" s="69" t="n">
        <f aca="false">AM23/AVERAGE(AG90:AG93)</f>
        <v>0.000843749460446147</v>
      </c>
      <c r="AO23" s="69" t="n">
        <f aca="false">'GDP evolution by scenario'!M89</f>
        <v>0.0266454453875307</v>
      </c>
      <c r="AP23" s="69"/>
      <c r="AQ23" s="9" t="n">
        <f aca="false">AQ22*(1+AO23)</f>
        <v>659026074.770728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407060569.042981</v>
      </c>
      <c r="AS23" s="70" t="n">
        <f aca="false">AQ23/AG93</f>
        <v>0.0817162577520876</v>
      </c>
      <c r="AT23" s="70" t="n">
        <f aca="false">AR23/AG93</f>
        <v>0.0504736726725113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0.0688281914014052</v>
      </c>
      <c r="BL23" s="40" t="n">
        <f aca="false">SUM(P90:P93)/AVERAGE(AG90:AG93)</f>
        <v>0.0176804447240012</v>
      </c>
      <c r="BM23" s="40" t="n">
        <f aca="false">SUM(D90:D93)/AVERAGE(AG90:AG93)</f>
        <v>0.0903075101307722</v>
      </c>
      <c r="BN23" s="40" t="n">
        <f aca="false">(SUM(H90:H93)+SUM(J90:J93))/AVERAGE(AG90:AG93)</f>
        <v>0.0134396293629974</v>
      </c>
      <c r="BO23" s="69" t="n">
        <f aca="false">AL23-BN23</f>
        <v>-0.0525993928163656</v>
      </c>
      <c r="BP23" s="32" t="n">
        <f aca="false">BN23+BM23</f>
        <v>0.10374713949377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3599614.55233288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-0.0366824676008812</v>
      </c>
      <c r="AM24" s="9" t="n">
        <f aca="false">'Central scenario'!AM24</f>
        <v>6098422.29766839</v>
      </c>
      <c r="AN24" s="69" t="n">
        <f aca="false">AM24/AVERAGE(AG94:AG97)</f>
        <v>0.000744049887568337</v>
      </c>
      <c r="AO24" s="69" t="n">
        <f aca="false">'GDP evolution by scenario'!M93</f>
        <v>0.0262669413872856</v>
      </c>
      <c r="AP24" s="69"/>
      <c r="AQ24" s="9" t="n">
        <f aca="false">AQ23*(1+AO24)</f>
        <v>676336674.049423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411581307.558739</v>
      </c>
      <c r="AS24" s="70" t="n">
        <f aca="false">AQ24/AG97</f>
        <v>0.0816198172746411</v>
      </c>
      <c r="AT24" s="70" t="n">
        <f aca="false">AR24/AG97</f>
        <v>0.0496693324575614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0.0692221731430941</v>
      </c>
      <c r="BL24" s="40" t="n">
        <f aca="false">SUM(P94:P97)/AVERAGE(AG94:AG97)</f>
        <v>0.0171739411426578</v>
      </c>
      <c r="BM24" s="40" t="n">
        <f aca="false">SUM(D94:D97)/AVERAGE(AG94:AG97)</f>
        <v>0.0887306996013175</v>
      </c>
      <c r="BN24" s="40" t="n">
        <f aca="false">(SUM(H94:H97)+SUM(J94:J97))/AVERAGE(AG94:AG97)</f>
        <v>0.0142398419472548</v>
      </c>
      <c r="BO24" s="69" t="n">
        <f aca="false">AL24-BN24</f>
        <v>-0.0509223095481361</v>
      </c>
      <c r="BP24" s="32" t="n">
        <f aca="false">BN24+BM24</f>
        <v>0.102970541548572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4012507.36812272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-0.0350309171242677</v>
      </c>
      <c r="AM25" s="9" t="n">
        <f aca="false">'Central scenario'!AM25</f>
        <v>5493111.4769607</v>
      </c>
      <c r="AN25" s="69" t="n">
        <f aca="false">AM25/AVERAGE(AG98:AG101)</f>
        <v>0.000654683942202034</v>
      </c>
      <c r="AO25" s="69" t="n">
        <f aca="false">'GDP evolution by scenario'!M97</f>
        <v>0.0236966557379241</v>
      </c>
      <c r="AP25" s="69"/>
      <c r="AQ25" s="9" t="n">
        <f aca="false">AQ24*(1+AO25)</f>
        <v>692363591.377305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415781888.412931</v>
      </c>
      <c r="AS25" s="70" t="n">
        <f aca="false">AQ25/AG101</f>
        <v>0.0822629595491956</v>
      </c>
      <c r="AT25" s="70" t="n">
        <f aca="false">AR25/AG101</f>
        <v>0.0494009926197316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0.0696971263191775</v>
      </c>
      <c r="BL25" s="40" t="n">
        <f aca="false">SUM(P98:P101)/AVERAGE(AG98:AG101)</f>
        <v>0.0169321807845127</v>
      </c>
      <c r="BM25" s="40" t="n">
        <f aca="false">SUM(D98:D101)/AVERAGE(AG98:AG101)</f>
        <v>0.0877958626589325</v>
      </c>
      <c r="BN25" s="40" t="n">
        <f aca="false">(SUM(H98:H101)+SUM(J98:J101))/AVERAGE(AG98:AG101)</f>
        <v>0.0149799510805817</v>
      </c>
      <c r="BO25" s="69" t="n">
        <f aca="false">AL25-BN25</f>
        <v>-0.0500108682048494</v>
      </c>
      <c r="BP25" s="32" t="n">
        <f aca="false">BN25+BM25</f>
        <v>0.102775813739514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-0.033486683408639</v>
      </c>
      <c r="AM26" s="6" t="n">
        <f aca="false">'Central scenario'!AM26</f>
        <v>4920541.96276278</v>
      </c>
      <c r="AN26" s="63" t="n">
        <f aca="false">AM26/AVERAGE(AG102:AG105)</f>
        <v>0.000573179740419382</v>
      </c>
      <c r="AO26" s="63" t="n">
        <f aca="false">'GDP evolution by scenario'!M101</f>
        <v>0.0231407555955545</v>
      </c>
      <c r="AP26" s="63"/>
      <c r="AQ26" s="6" t="n">
        <f aca="false">AQ25*(1+AO26)</f>
        <v>708385408.028628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420430880.924507</v>
      </c>
      <c r="AS26" s="64" t="n">
        <f aca="false">AQ26/AG105</f>
        <v>0.0814719615702962</v>
      </c>
      <c r="AT26" s="64" t="n">
        <f aca="false">AR26/AG105</f>
        <v>0.0483540854814769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0.0699219252062528</v>
      </c>
      <c r="BL26" s="61" t="n">
        <f aca="false">SUM(P102:P105)/AVERAGE(AG102:AG105)</f>
        <v>0.0165425566511716</v>
      </c>
      <c r="BM26" s="61" t="n">
        <f aca="false">SUM(D102:D105)/AVERAGE(AG102:AG105)</f>
        <v>0.0868660519637203</v>
      </c>
      <c r="BN26" s="61" t="n">
        <f aca="false">(SUM(H102:H105)+SUM(J102:J105))/AVERAGE(AG102:AG105)</f>
        <v>0.0158454744923564</v>
      </c>
      <c r="BO26" s="63" t="n">
        <f aca="false">AL26-BN26</f>
        <v>-0.0493321579009955</v>
      </c>
      <c r="BP26" s="32" t="n">
        <f aca="false">BN26+BM26</f>
        <v>0.102711526456077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-0.0310313788383621</v>
      </c>
      <c r="AM27" s="9" t="n">
        <f aca="false">'Central scenario'!AM27</f>
        <v>4379286.21321994</v>
      </c>
      <c r="AN27" s="69" t="n">
        <f aca="false">AM27/AVERAGE(AG106:AG109)</f>
        <v>0.000494950362563384</v>
      </c>
      <c r="AO27" s="69" t="n">
        <f aca="false">'GDP evolution by scenario'!M105</f>
        <v>0.0306698568973582</v>
      </c>
      <c r="AP27" s="69"/>
      <c r="AQ27" s="9" t="n">
        <f aca="false">AQ26*(1+AO27)</f>
        <v>730111487.121043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428884925.726046</v>
      </c>
      <c r="AS27" s="70" t="n">
        <f aca="false">AQ27/AG109</f>
        <v>0.081541012139077</v>
      </c>
      <c r="AT27" s="70" t="n">
        <f aca="false">AR27/AG109</f>
        <v>0.0478991380793011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0.0703279094502951</v>
      </c>
      <c r="BL27" s="40" t="n">
        <f aca="false">SUM(P106:P109)/AVERAGE(AG106:AG109)</f>
        <v>0.0160272678758463</v>
      </c>
      <c r="BM27" s="40" t="n">
        <f aca="false">SUM(D106:D109)/AVERAGE(AG106:AG109)</f>
        <v>0.0853320204128109</v>
      </c>
      <c r="BN27" s="40" t="n">
        <f aca="false">(SUM(H106:H109)+SUM(J106:J109))/AVERAGE(AG106:AG109)</f>
        <v>0.0163347567427394</v>
      </c>
      <c r="BO27" s="69" t="n">
        <f aca="false">AL27-BN27</f>
        <v>-0.0473661355811015</v>
      </c>
      <c r="BP27" s="32" t="n">
        <f aca="false">BN27+BM27</f>
        <v>0.10166677715555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21298292.3380149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-0.0291082050298448</v>
      </c>
      <c r="AM28" s="9" t="n">
        <f aca="false">'Central scenario'!AM28</f>
        <v>3887732.69163583</v>
      </c>
      <c r="AN28" s="69" t="n">
        <f aca="false">AM28/AVERAGE(AG110:AG113)</f>
        <v>0.000427904281016975</v>
      </c>
      <c r="AO28" s="69" t="n">
        <f aca="false">'GDP evolution by scenario'!M109</f>
        <v>0.0268525404238968</v>
      </c>
      <c r="AP28" s="69"/>
      <c r="AQ28" s="9" t="n">
        <f aca="false">AQ27*(1+AO28)</f>
        <v>749716835.342912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436466223.824539</v>
      </c>
      <c r="AS28" s="70" t="n">
        <f aca="false">AQ28/AG113</f>
        <v>0.0817708862169372</v>
      </c>
      <c r="AT28" s="70" t="n">
        <f aca="false">AR28/AG113</f>
        <v>0.0476049466190369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0.0177264946490002</v>
      </c>
      <c r="BJ28" s="7" t="n">
        <f aca="false">BJ27+1</f>
        <v>2039</v>
      </c>
      <c r="BK28" s="40" t="n">
        <f aca="false">SUM(T110:T113)/AVERAGE(AG110:AG113)</f>
        <v>0.0705621496385226</v>
      </c>
      <c r="BL28" s="40" t="n">
        <f aca="false">SUM(P110:P113)/AVERAGE(AG110:AG113)</f>
        <v>0.0158938133263842</v>
      </c>
      <c r="BM28" s="40" t="n">
        <f aca="false">SUM(D110:D113)/AVERAGE(AG110:AG113)</f>
        <v>0.0837765413419832</v>
      </c>
      <c r="BN28" s="40" t="n">
        <f aca="false">(SUM(H110:H113)+SUM(J110:J113))/AVERAGE(AG110:AG113)</f>
        <v>0.0170616440638252</v>
      </c>
      <c r="BO28" s="69" t="n">
        <f aca="false">AL28-BN28</f>
        <v>-0.0461698490936699</v>
      </c>
      <c r="BP28" s="32" t="n">
        <f aca="false">BN28+BM28</f>
        <v>0.100838185405808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3051396.7057971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-0.0275669672066057</v>
      </c>
      <c r="AM29" s="9" t="n">
        <f aca="false">'Central scenario'!AM29</f>
        <v>3427469.19706586</v>
      </c>
      <c r="AN29" s="69" t="n">
        <f aca="false">AM29/AVERAGE(AG114:AG117)</f>
        <v>0.00036865014502534</v>
      </c>
      <c r="AO29" s="69" t="n">
        <f aca="false">'GDP evolution by scenario'!M113</f>
        <v>0.0233151086013592</v>
      </c>
      <c r="AP29" s="69"/>
      <c r="AQ29" s="9" t="n">
        <f aca="false">AQ28*(1+AO29)</f>
        <v>767196564.779199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443178538.200707</v>
      </c>
      <c r="AS29" s="70" t="n">
        <f aca="false">AQ29/AG117</f>
        <v>0.0821555163039529</v>
      </c>
      <c r="AT29" s="70" t="n">
        <f aca="false">AR29/AG117</f>
        <v>0.0474579309817281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0.0132381668448063</v>
      </c>
      <c r="BJ29" s="7" t="n">
        <f aca="false">BJ28+1</f>
        <v>2040</v>
      </c>
      <c r="BK29" s="40" t="n">
        <f aca="false">SUM(T114:T117)/AVERAGE(AG114:AG117)</f>
        <v>0.0707354146440756</v>
      </c>
      <c r="BL29" s="40" t="n">
        <f aca="false">SUM(P114:P117)/AVERAGE(AG114:AG117)</f>
        <v>0.0155097055537105</v>
      </c>
      <c r="BM29" s="40" t="n">
        <f aca="false">SUM(D114:D117)/AVERAGE(AG114:AG117)</f>
        <v>0.0827926762969709</v>
      </c>
      <c r="BN29" s="40" t="n">
        <f aca="false">(SUM(H114:H117)+SUM(J114:J117))/AVERAGE(AG114:AG117)</f>
        <v>0.0178938794275778</v>
      </c>
      <c r="BO29" s="69" t="n">
        <f aca="false">AL29-BN29</f>
        <v>-0.0454608466341835</v>
      </c>
      <c r="BP29" s="32" t="n">
        <f aca="false">BN29+BM29</f>
        <v>0.100686555724549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3574517.52676076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-0.236787977215388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0.0152510173764977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0.0132799077688181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0.0155447353782348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20875118.4849545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0.0133534315734317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0.0158253938365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97547816.5485981</v>
      </c>
      <c r="E35" s="9"/>
      <c r="F35" s="82" t="n">
        <f aca="false">'High pensions'!I35</f>
        <v>17730470.3531617</v>
      </c>
      <c r="G35" s="82" t="n">
        <f aca="false">'High pensions'!K35</f>
        <v>271533.765227576</v>
      </c>
      <c r="H35" s="82" t="n">
        <f aca="false">'High pensions'!V35</f>
        <v>1493898.66086922</v>
      </c>
      <c r="I35" s="82" t="n">
        <f aca="false">'High pensions'!M35</f>
        <v>8397.95150188386</v>
      </c>
      <c r="J35" s="82" t="n">
        <f aca="false">'High pensions'!W35</f>
        <v>46203.0513670896</v>
      </c>
      <c r="K35" s="9"/>
      <c r="L35" s="82" t="n">
        <f aca="false">'High pensions'!N35</f>
        <v>2951559.83632951</v>
      </c>
      <c r="M35" s="67"/>
      <c r="N35" s="82" t="n">
        <f aca="false">'High pensions'!L35</f>
        <v>731346.777875725</v>
      </c>
      <c r="O35" s="9"/>
      <c r="P35" s="82" t="n">
        <f aca="false">'High pensions'!X35</f>
        <v>19339312.2115265</v>
      </c>
      <c r="Q35" s="67"/>
      <c r="R35" s="82" t="n">
        <f aca="false">'High SIPA income'!G30</f>
        <v>18636850.5452281</v>
      </c>
      <c r="S35" s="67"/>
      <c r="T35" s="82" t="n">
        <f aca="false">'High SIPA income'!J30</f>
        <v>71259613.3471991</v>
      </c>
      <c r="U35" s="9"/>
      <c r="V35" s="82" t="n">
        <f aca="false">'High SIPA income'!F30</f>
        <v>84466.3861183317</v>
      </c>
      <c r="W35" s="67"/>
      <c r="X35" s="82" t="n">
        <f aca="false">'High SIPA income'!M30</f>
        <v>212155.2095944</v>
      </c>
      <c r="Y35" s="9"/>
      <c r="Z35" s="9" t="n">
        <f aca="false">R35+V35-N35-L35-F35</f>
        <v>-2692060.03602051</v>
      </c>
      <c r="AA35" s="9"/>
      <c r="AB35" s="9" t="n">
        <f aca="false">T35-P35-D35</f>
        <v>-45627515.4129255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-0.0113502707890597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9349335</v>
      </c>
      <c r="AX35" s="7"/>
      <c r="AY35" s="40" t="n">
        <f aca="false">(AW35-AW34)/AW34</f>
        <v>-0.18211829457698</v>
      </c>
      <c r="AZ35" s="12" t="n">
        <f aca="false">workers_and_wage_high!B23</f>
        <v>6459.12524708922</v>
      </c>
      <c r="BA35" s="40" t="n">
        <f aca="false">(AZ35-AZ34)/AZ34</f>
        <v>0.0784401543270308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0.0140784987665666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97115774.5310003</v>
      </c>
      <c r="E36" s="9"/>
      <c r="F36" s="82" t="n">
        <f aca="false">'High pensions'!I36</f>
        <v>17651941.6022847</v>
      </c>
      <c r="G36" s="82" t="n">
        <f aca="false">'High pensions'!K36</f>
        <v>282222.249411501</v>
      </c>
      <c r="H36" s="82" t="n">
        <f aca="false">'High pensions'!V36</f>
        <v>1552703.5472365</v>
      </c>
      <c r="I36" s="82" t="n">
        <f aca="false">'High pensions'!M36</f>
        <v>8728.52317767526</v>
      </c>
      <c r="J36" s="82" t="n">
        <f aca="false">'High pensions'!W36</f>
        <v>48021.7591928813</v>
      </c>
      <c r="K36" s="9"/>
      <c r="L36" s="82" t="n">
        <f aca="false">'High pensions'!N36</f>
        <v>2970877.09799946</v>
      </c>
      <c r="M36" s="67"/>
      <c r="N36" s="82" t="n">
        <f aca="false">'High pensions'!L36</f>
        <v>730602.212940112</v>
      </c>
      <c r="O36" s="9"/>
      <c r="P36" s="82" t="n">
        <f aca="false">'High pensions'!X36</f>
        <v>19435453.1975687</v>
      </c>
      <c r="Q36" s="67"/>
      <c r="R36" s="82" t="n">
        <f aca="false">'High SIPA income'!G31</f>
        <v>15763927.753711</v>
      </c>
      <c r="S36" s="67"/>
      <c r="T36" s="82" t="n">
        <f aca="false">'High SIPA income'!J31</f>
        <v>60274744.0527309</v>
      </c>
      <c r="U36" s="9"/>
      <c r="V36" s="82" t="n">
        <f aca="false">'High SIPA income'!F31</f>
        <v>85566.862699083</v>
      </c>
      <c r="W36" s="67"/>
      <c r="X36" s="82" t="n">
        <f aca="false">'High SIPA income'!M31</f>
        <v>214919.289489045</v>
      </c>
      <c r="Y36" s="9"/>
      <c r="Z36" s="9" t="n">
        <f aca="false">R36+V36-N36-L36-F36</f>
        <v>-5503926.29681427</v>
      </c>
      <c r="AA36" s="9"/>
      <c r="AB36" s="9" t="n">
        <f aca="false">T36-P36-D36</f>
        <v>-56276483.6758381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-0.0123600272725838</v>
      </c>
      <c r="AK36" s="7"/>
      <c r="AL36" s="7"/>
      <c r="AU36" s="9"/>
      <c r="AW36" s="7" t="n">
        <f aca="false">workers_and_wage_high!C24</f>
        <v>9854244</v>
      </c>
      <c r="AY36" s="40" t="n">
        <f aca="false">(AW36-AW35)/AW35</f>
        <v>0.054004803550199</v>
      </c>
      <c r="AZ36" s="12" t="n">
        <f aca="false">workers_and_wage_high!B24</f>
        <v>6112.81550787218</v>
      </c>
      <c r="BA36" s="40" t="n">
        <f aca="false">(AZ36-AZ35)/AZ35</f>
        <v>-0.0536155788855622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0.0164395097625934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97067373.9455852</v>
      </c>
      <c r="E37" s="9"/>
      <c r="F37" s="82" t="n">
        <f aca="false">'High pensions'!I37</f>
        <v>17643144.2229569</v>
      </c>
      <c r="G37" s="82" t="n">
        <f aca="false">'High pensions'!K37</f>
        <v>295675.940662924</v>
      </c>
      <c r="H37" s="82" t="n">
        <f aca="false">'High pensions'!V37</f>
        <v>1626721.78702117</v>
      </c>
      <c r="I37" s="82" t="n">
        <f aca="false">'High pensions'!M37</f>
        <v>9144.61672153376</v>
      </c>
      <c r="J37" s="82" t="n">
        <f aca="false">'High pensions'!W37</f>
        <v>50310.9831037477</v>
      </c>
      <c r="K37" s="9"/>
      <c r="L37" s="82" t="n">
        <f aca="false">'High pensions'!N37</f>
        <v>3023542.70231801</v>
      </c>
      <c r="M37" s="67"/>
      <c r="N37" s="82" t="n">
        <f aca="false">'High pensions'!L37</f>
        <v>732647.075102683</v>
      </c>
      <c r="O37" s="9"/>
      <c r="P37" s="82" t="n">
        <f aca="false">'High pensions'!X37</f>
        <v>19719985.497026</v>
      </c>
      <c r="Q37" s="67"/>
      <c r="R37" s="82" t="n">
        <f aca="false">'High SIPA income'!G32</f>
        <v>18879664.2265055</v>
      </c>
      <c r="S37" s="67"/>
      <c r="T37" s="82" t="n">
        <f aca="false">'High SIPA income'!J32</f>
        <v>72188032.5026378</v>
      </c>
      <c r="U37" s="9"/>
      <c r="V37" s="82" t="n">
        <f aca="false">'High SIPA income'!F32</f>
        <v>92097.3479248329</v>
      </c>
      <c r="W37" s="67"/>
      <c r="X37" s="82" t="n">
        <f aca="false">'High SIPA income'!M32</f>
        <v>231321.985584995</v>
      </c>
      <c r="Y37" s="9"/>
      <c r="Z37" s="9" t="n">
        <f aca="false">R37+V37-N37-L37-F37</f>
        <v>-2427572.42594725</v>
      </c>
      <c r="AA37" s="9"/>
      <c r="AB37" s="9" t="n">
        <f aca="false">T37-P37-D37</f>
        <v>-44599326.9399734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-0.00942240821034682</v>
      </c>
      <c r="AK37" s="7"/>
      <c r="AL37" s="7"/>
      <c r="AW37" s="7" t="n">
        <f aca="false">workers_and_wage_high!C25</f>
        <v>10376389</v>
      </c>
      <c r="AY37" s="40" t="n">
        <f aca="false">(AW37-AW36)/AW36</f>
        <v>0.0529868146151039</v>
      </c>
      <c r="AZ37" s="12" t="n">
        <f aca="false">workers_and_wage_high!B25</f>
        <v>6073.85283880392</v>
      </c>
      <c r="BA37" s="40" t="n">
        <f aca="false">(AZ37-AZ36)/AZ36</f>
        <v>-0.00637393178611074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0.0142726931602941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99559515.415941</v>
      </c>
      <c r="E38" s="6"/>
      <c r="F38" s="81" t="n">
        <f aca="false">'High pensions'!I38</f>
        <v>18096120.4352334</v>
      </c>
      <c r="G38" s="81" t="n">
        <f aca="false">'High pensions'!K38</f>
        <v>330310.280778524</v>
      </c>
      <c r="H38" s="81" t="n">
        <f aca="false">'High pensions'!V38</f>
        <v>1817269.70755481</v>
      </c>
      <c r="I38" s="81" t="n">
        <f aca="false">'High pensions'!M38</f>
        <v>10215.7818797482</v>
      </c>
      <c r="J38" s="81" t="n">
        <f aca="false">'High pensions'!W38</f>
        <v>56204.2177594271</v>
      </c>
      <c r="K38" s="6"/>
      <c r="L38" s="81" t="n">
        <f aca="false">'High pensions'!N38</f>
        <v>3768771.34271354</v>
      </c>
      <c r="M38" s="8"/>
      <c r="N38" s="81" t="n">
        <f aca="false">'High pensions'!L38</f>
        <v>754286.159854017</v>
      </c>
      <c r="O38" s="6"/>
      <c r="P38" s="81" t="n">
        <f aca="false">'High pensions'!X38</f>
        <v>23706032.3144459</v>
      </c>
      <c r="Q38" s="8"/>
      <c r="R38" s="81" t="n">
        <f aca="false">'High SIPA income'!G33</f>
        <v>16797541.3508059</v>
      </c>
      <c r="S38" s="8"/>
      <c r="T38" s="81" t="n">
        <f aca="false">'High SIPA income'!J33</f>
        <v>64226855.226271</v>
      </c>
      <c r="U38" s="6"/>
      <c r="V38" s="81" t="n">
        <f aca="false">'High SIPA income'!F33</f>
        <v>96740.9125975702</v>
      </c>
      <c r="W38" s="8"/>
      <c r="X38" s="81" t="n">
        <f aca="false">'High SIPA income'!M33</f>
        <v>242985.281266067</v>
      </c>
      <c r="Y38" s="6"/>
      <c r="Z38" s="6" t="n">
        <f aca="false">R38+V38-N38-L38-F38</f>
        <v>-5724895.67439752</v>
      </c>
      <c r="AA38" s="6"/>
      <c r="AB38" s="6" t="n">
        <f aca="false">T38-P38-D38</f>
        <v>-59038692.5041159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-0.0122071739069917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10813814</v>
      </c>
      <c r="AX38" s="5"/>
      <c r="AY38" s="61" t="n">
        <f aca="false">(AW38-AW37)/AW37</f>
        <v>0.0421558019846789</v>
      </c>
      <c r="AZ38" s="11" t="n">
        <f aca="false">workers_and_wage_high!B26</f>
        <v>6066.19287093821</v>
      </c>
      <c r="BA38" s="61" t="n">
        <f aca="false">(AZ38-AZ37)/AZ37</f>
        <v>-0.00126113820485926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0.0167163254780017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100552004.63581</v>
      </c>
      <c r="E39" s="9"/>
      <c r="F39" s="82" t="n">
        <f aca="false">'High pensions'!I39</f>
        <v>18276517.0992629</v>
      </c>
      <c r="G39" s="82" t="n">
        <f aca="false">'High pensions'!K39</f>
        <v>353704.914125849</v>
      </c>
      <c r="H39" s="82" t="n">
        <f aca="false">'High pensions'!V39</f>
        <v>1945980.07769903</v>
      </c>
      <c r="I39" s="82" t="n">
        <f aca="false">'High pensions'!M39</f>
        <v>10939.3272410057</v>
      </c>
      <c r="J39" s="82" t="n">
        <f aca="false">'High pensions'!W39</f>
        <v>60184.9508566712</v>
      </c>
      <c r="K39" s="9"/>
      <c r="L39" s="82" t="n">
        <f aca="false">'High pensions'!N39</f>
        <v>3147478.21619746</v>
      </c>
      <c r="M39" s="67"/>
      <c r="N39" s="82" t="n">
        <f aca="false">'High pensions'!L39</f>
        <v>763656.874523006</v>
      </c>
      <c r="O39" s="9"/>
      <c r="P39" s="82" t="n">
        <f aca="false">'High pensions'!X39</f>
        <v>20533694.2347517</v>
      </c>
      <c r="Q39" s="67"/>
      <c r="R39" s="82" t="n">
        <f aca="false">'High SIPA income'!G34</f>
        <v>19991947.6875057</v>
      </c>
      <c r="S39" s="67"/>
      <c r="T39" s="82" t="n">
        <f aca="false">'High SIPA income'!J34</f>
        <v>76440944.7192706</v>
      </c>
      <c r="U39" s="9"/>
      <c r="V39" s="82" t="n">
        <f aca="false">'High SIPA income'!F34</f>
        <v>98739.94136051</v>
      </c>
      <c r="W39" s="67"/>
      <c r="X39" s="82" t="n">
        <f aca="false">'High SIPA income'!M34</f>
        <v>248006.265182587</v>
      </c>
      <c r="Y39" s="9"/>
      <c r="Z39" s="9" t="n">
        <f aca="false">R39+V39-N39-L39-F39</f>
        <v>-2096964.56111711</v>
      </c>
      <c r="AA39" s="9"/>
      <c r="AB39" s="9" t="n">
        <f aca="false">T39-P39-D39</f>
        <v>-44644754.1512914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-0.00907878482999992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11125111</v>
      </c>
      <c r="AX39" s="7"/>
      <c r="AY39" s="40" t="n">
        <f aca="false">(AW39-AW38)/AW38</f>
        <v>0.0287869756221071</v>
      </c>
      <c r="AZ39" s="12" t="n">
        <f aca="false">workers_and_wage_high!B27</f>
        <v>6107.80526735219</v>
      </c>
      <c r="BA39" s="40" t="n">
        <f aca="false">(AZ39-AZ38)/AZ38</f>
        <v>0.00685972195400033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0.0143861811376496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95001701.2214688</v>
      </c>
      <c r="E40" s="9"/>
      <c r="F40" s="82" t="n">
        <f aca="false">'High pensions'!I40</f>
        <v>17267683.7535159</v>
      </c>
      <c r="G40" s="82" t="n">
        <f aca="false">'High pensions'!K40</f>
        <v>360385.633873924</v>
      </c>
      <c r="H40" s="82" t="n">
        <f aca="false">'High pensions'!V40</f>
        <v>1982735.42662194</v>
      </c>
      <c r="I40" s="82" t="n">
        <f aca="false">'High pensions'!M40</f>
        <v>11145.9474393998</v>
      </c>
      <c r="J40" s="82" t="n">
        <f aca="false">'High pensions'!W40</f>
        <v>61321.7142254213</v>
      </c>
      <c r="K40" s="9"/>
      <c r="L40" s="82" t="n">
        <f aca="false">'High pensions'!N40</f>
        <v>2828821.06745873</v>
      </c>
      <c r="M40" s="67"/>
      <c r="N40" s="82" t="n">
        <f aca="false">'High pensions'!L40</f>
        <v>723796.909883894</v>
      </c>
      <c r="O40" s="9"/>
      <c r="P40" s="82" t="n">
        <f aca="false">'High pensions'!X40</f>
        <v>18660883.0102606</v>
      </c>
      <c r="Q40" s="67"/>
      <c r="R40" s="82" t="n">
        <f aca="false">'High SIPA income'!G35</f>
        <v>17809326.3985958</v>
      </c>
      <c r="S40" s="67"/>
      <c r="T40" s="82" t="n">
        <f aca="false">'High SIPA income'!J35</f>
        <v>68095503.049626</v>
      </c>
      <c r="U40" s="9"/>
      <c r="V40" s="82" t="n">
        <f aca="false">'High SIPA income'!F35</f>
        <v>109287.261180057</v>
      </c>
      <c r="W40" s="67"/>
      <c r="X40" s="82" t="n">
        <f aca="false">'High SIPA income'!M35</f>
        <v>274498.091692607</v>
      </c>
      <c r="Y40" s="9"/>
      <c r="Z40" s="9" t="n">
        <f aca="false">R40+V40-N40-L40-F40</f>
        <v>-2901688.07108266</v>
      </c>
      <c r="AA40" s="9"/>
      <c r="AB40" s="9" t="n">
        <f aca="false">T40-P40-D40</f>
        <v>-45567081.1821035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-0.00893563999553371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11560493</v>
      </c>
      <c r="AX40" s="7"/>
      <c r="AY40" s="40" t="n">
        <f aca="false">(AW40-AW39)/AW39</f>
        <v>0.0391350702028951</v>
      </c>
      <c r="AZ40" s="12" t="n">
        <f aca="false">workers_and_wage_high!B28</f>
        <v>6150.22977561374</v>
      </c>
      <c r="BA40" s="40" t="n">
        <f aca="false">(AZ40-AZ39)/AZ39</f>
        <v>0.00694594971590232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0.0165427009879232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109525335.087096</v>
      </c>
      <c r="E41" s="9"/>
      <c r="F41" s="82" t="n">
        <f aca="false">'High pensions'!I41</f>
        <v>19907526.1281157</v>
      </c>
      <c r="G41" s="82" t="n">
        <f aca="false">'High pensions'!K41</f>
        <v>442947.074308434</v>
      </c>
      <c r="H41" s="82" t="n">
        <f aca="false">'High pensions'!V41</f>
        <v>2436964.1123295</v>
      </c>
      <c r="I41" s="82" t="n">
        <f aca="false">'High pensions'!M41</f>
        <v>13699.3940507763</v>
      </c>
      <c r="J41" s="82" t="n">
        <f aca="false">'High pensions'!W41</f>
        <v>75370.0240926652</v>
      </c>
      <c r="K41" s="9"/>
      <c r="L41" s="82" t="n">
        <f aca="false">'High pensions'!N41</f>
        <v>3466486.72610492</v>
      </c>
      <c r="M41" s="67"/>
      <c r="N41" s="82" t="n">
        <f aca="false">'High pensions'!L41</f>
        <v>835877.037132189</v>
      </c>
      <c r="O41" s="9"/>
      <c r="P41" s="82" t="n">
        <f aca="false">'High pensions'!X41</f>
        <v>22586364.935447</v>
      </c>
      <c r="Q41" s="67"/>
      <c r="R41" s="82" t="n">
        <f aca="false">'High SIPA income'!G36</f>
        <v>21453616.8831592</v>
      </c>
      <c r="S41" s="67"/>
      <c r="T41" s="82" t="n">
        <f aca="false">'High SIPA income'!J36</f>
        <v>82029763.5742057</v>
      </c>
      <c r="U41" s="9"/>
      <c r="V41" s="82" t="n">
        <f aca="false">'High SIPA income'!F36</f>
        <v>106648.115469889</v>
      </c>
      <c r="W41" s="67"/>
      <c r="X41" s="82" t="n">
        <f aca="false">'High SIPA income'!M36</f>
        <v>267869.318555487</v>
      </c>
      <c r="Y41" s="9"/>
      <c r="Z41" s="9" t="n">
        <f aca="false">R41+V41-N41-L41-F41</f>
        <v>-2649624.89272374</v>
      </c>
      <c r="AA41" s="9"/>
      <c r="AB41" s="9" t="n">
        <f aca="false">T41-P41-D41</f>
        <v>-50081936.4483374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-0.00966193651981613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11597665</v>
      </c>
      <c r="AX41" s="7"/>
      <c r="AY41" s="40" t="n">
        <f aca="false">(AW41-AW40)/AW40</f>
        <v>0.00321543380546141</v>
      </c>
      <c r="AZ41" s="12" t="n">
        <f aca="false">workers_and_wage_high!B29</f>
        <v>6321.31919081836</v>
      </c>
      <c r="BA41" s="40" t="n">
        <f aca="false">(AZ41-AZ40)/AZ40</f>
        <v>0.0278183777593161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0.0145711381181968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104071322.626677</v>
      </c>
      <c r="E42" s="6"/>
      <c r="F42" s="81" t="n">
        <f aca="false">'High pensions'!I42</f>
        <v>18916194.8030619</v>
      </c>
      <c r="G42" s="81" t="n">
        <f aca="false">'High pensions'!K42</f>
        <v>424189.062674908</v>
      </c>
      <c r="H42" s="81" t="n">
        <f aca="false">'High pensions'!V42</f>
        <v>2333763.06683004</v>
      </c>
      <c r="I42" s="81" t="n">
        <f aca="false">'High pensions'!M42</f>
        <v>13119.2493610797</v>
      </c>
      <c r="J42" s="81" t="n">
        <f aca="false">'High pensions'!W42</f>
        <v>72178.2391803105</v>
      </c>
      <c r="K42" s="6"/>
      <c r="L42" s="81" t="n">
        <f aca="false">'High pensions'!N42</f>
        <v>3826527.58694955</v>
      </c>
      <c r="M42" s="8"/>
      <c r="N42" s="81" t="n">
        <f aca="false">'High pensions'!L42</f>
        <v>796166.152576715</v>
      </c>
      <c r="O42" s="6"/>
      <c r="P42" s="81" t="n">
        <f aca="false">'High pensions'!X42</f>
        <v>24236141.103713</v>
      </c>
      <c r="Q42" s="8"/>
      <c r="R42" s="81" t="n">
        <f aca="false">'High SIPA income'!G37</f>
        <v>19321317.8657902</v>
      </c>
      <c r="S42" s="8"/>
      <c r="T42" s="81" t="n">
        <f aca="false">'High SIPA income'!J37</f>
        <v>73876733.4713144</v>
      </c>
      <c r="U42" s="6"/>
      <c r="V42" s="81" t="n">
        <f aca="false">'High SIPA income'!F37</f>
        <v>109310.752738946</v>
      </c>
      <c r="W42" s="8"/>
      <c r="X42" s="81" t="n">
        <f aca="false">'High SIPA income'!M37</f>
        <v>274557.095715731</v>
      </c>
      <c r="Y42" s="6"/>
      <c r="Z42" s="6" t="n">
        <f aca="false">R42+V42-N42-L42-F42</f>
        <v>-4108259.92405903</v>
      </c>
      <c r="AA42" s="6"/>
      <c r="AB42" s="6" t="n">
        <f aca="false">T42-P42-D42</f>
        <v>-54430730.2590757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-0.0103727240337889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11667969</v>
      </c>
      <c r="AX42" s="5"/>
      <c r="AY42" s="61" t="n">
        <f aca="false">(AW42-AW41)/AW41</f>
        <v>0.00606190987582414</v>
      </c>
      <c r="AZ42" s="11" t="n">
        <f aca="false">workers_and_wage_high!B30</f>
        <v>6469.68927975475</v>
      </c>
      <c r="BA42" s="61" t="n">
        <f aca="false">(AZ42-AZ41)/AZ41</f>
        <v>0.0234713806497697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0.0168107414081358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119351429.277336</v>
      </c>
      <c r="E43" s="9"/>
      <c r="F43" s="82" t="n">
        <f aca="false">'High pensions'!I43</f>
        <v>21693535.0608798</v>
      </c>
      <c r="G43" s="82" t="n">
        <f aca="false">'High pensions'!K43</f>
        <v>512374.406636602</v>
      </c>
      <c r="H43" s="82" t="n">
        <f aca="false">'High pensions'!V43</f>
        <v>2818932.81042436</v>
      </c>
      <c r="I43" s="82" t="n">
        <f aca="false">'High pensions'!M43</f>
        <v>15846.6311330908</v>
      </c>
      <c r="J43" s="82" t="n">
        <f aca="false">'High pensions'!W43</f>
        <v>87183.4889821968</v>
      </c>
      <c r="K43" s="9"/>
      <c r="L43" s="82" t="n">
        <f aca="false">'High pensions'!N43</f>
        <v>3799041.26458954</v>
      </c>
      <c r="M43" s="67"/>
      <c r="N43" s="82" t="n">
        <f aca="false">'High pensions'!L43</f>
        <v>914427.437775668</v>
      </c>
      <c r="O43" s="9"/>
      <c r="P43" s="82" t="n">
        <f aca="false">'High pensions'!X43</f>
        <v>24744153.1447669</v>
      </c>
      <c r="Q43" s="67"/>
      <c r="R43" s="82" t="n">
        <f aca="false">'High SIPA income'!G38</f>
        <v>22834125.9004998</v>
      </c>
      <c r="S43" s="67"/>
      <c r="T43" s="82" t="n">
        <f aca="false">'High SIPA income'!J38</f>
        <v>87308259.4530707</v>
      </c>
      <c r="U43" s="9"/>
      <c r="V43" s="82" t="n">
        <f aca="false">'High SIPA income'!F38</f>
        <v>106450.825207209</v>
      </c>
      <c r="W43" s="67"/>
      <c r="X43" s="82" t="n">
        <f aca="false">'High SIPA income'!M38</f>
        <v>267373.782295996</v>
      </c>
      <c r="Y43" s="9"/>
      <c r="Z43" s="9" t="n">
        <f aca="false">R43+V43-N43-L43-F43</f>
        <v>-3466427.03753798</v>
      </c>
      <c r="AA43" s="9"/>
      <c r="AB43" s="9" t="n">
        <f aca="false">T43-P43-D43</f>
        <v>-56787322.969032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-0.0106926395760156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11718639</v>
      </c>
      <c r="AX43" s="7"/>
      <c r="AY43" s="40" t="n">
        <f aca="false">(AW43-AW42)/AW42</f>
        <v>0.0043426580924238</v>
      </c>
      <c r="AZ43" s="12" t="n">
        <f aca="false">workers_and_wage_high!B31</f>
        <v>6550.16221965231</v>
      </c>
      <c r="BA43" s="40" t="n">
        <f aca="false">(AZ43-AZ42)/AZ42</f>
        <v>0.0124384551433372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0.0146837263835131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113684434.835629</v>
      </c>
      <c r="E44" s="9"/>
      <c r="F44" s="82" t="n">
        <f aca="false">'High pensions'!I44</f>
        <v>20663491.7396111</v>
      </c>
      <c r="G44" s="82" t="n">
        <f aca="false">'High pensions'!K44</f>
        <v>506158.246783189</v>
      </c>
      <c r="H44" s="82" t="n">
        <f aca="false">'High pensions'!V44</f>
        <v>2784733.33297456</v>
      </c>
      <c r="I44" s="82" t="n">
        <f aca="false">'High pensions'!M44</f>
        <v>15654.3787664903</v>
      </c>
      <c r="J44" s="82" t="n">
        <f aca="false">'High pensions'!W44</f>
        <v>86125.7731847798</v>
      </c>
      <c r="K44" s="9"/>
      <c r="L44" s="82" t="n">
        <f aca="false">'High pensions'!N44</f>
        <v>3483072.25417042</v>
      </c>
      <c r="M44" s="67"/>
      <c r="N44" s="82" t="n">
        <f aca="false">'High pensions'!L44</f>
        <v>872423.083772436</v>
      </c>
      <c r="O44" s="9"/>
      <c r="P44" s="82" t="n">
        <f aca="false">'High pensions'!X44</f>
        <v>22873492.8852108</v>
      </c>
      <c r="Q44" s="67"/>
      <c r="R44" s="82" t="n">
        <f aca="false">'High SIPA income'!G39</f>
        <v>20082279.0316733</v>
      </c>
      <c r="S44" s="67"/>
      <c r="T44" s="82" t="n">
        <f aca="false">'High SIPA income'!J39</f>
        <v>76786334.4428665</v>
      </c>
      <c r="U44" s="9"/>
      <c r="V44" s="82" t="n">
        <f aca="false">'High SIPA income'!F39</f>
        <v>112600.688364314</v>
      </c>
      <c r="W44" s="67"/>
      <c r="X44" s="82" t="n">
        <f aca="false">'High SIPA income'!M39</f>
        <v>282820.465491896</v>
      </c>
      <c r="Y44" s="9"/>
      <c r="Z44" s="9" t="n">
        <f aca="false">R44+V44-N44-L44-F44</f>
        <v>-4824107.35751632</v>
      </c>
      <c r="AA44" s="9"/>
      <c r="AB44" s="9" t="n">
        <f aca="false">T44-P44-D44</f>
        <v>-59771593.2779729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-0.0111100707794974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11829314</v>
      </c>
      <c r="AX44" s="7"/>
      <c r="AY44" s="40" t="n">
        <f aca="false">(AW44-AW43)/AW43</f>
        <v>0.00944435612360787</v>
      </c>
      <c r="AZ44" s="12" t="n">
        <f aca="false">workers_and_wage_high!B32</f>
        <v>6596.27887530325</v>
      </c>
      <c r="BA44" s="40" t="n">
        <f aca="false">(AZ44-AZ43)/AZ43</f>
        <v>0.00704053641794933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0.017072494977474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125525779.846408</v>
      </c>
      <c r="E45" s="9"/>
      <c r="F45" s="82" t="n">
        <f aca="false">'High pensions'!I45</f>
        <v>22815796.3639857</v>
      </c>
      <c r="G45" s="82" t="n">
        <f aca="false">'High pensions'!K45</f>
        <v>586034.259368173</v>
      </c>
      <c r="H45" s="82" t="n">
        <f aca="false">'High pensions'!V45</f>
        <v>3224187.58698334</v>
      </c>
      <c r="I45" s="82" t="n">
        <f aca="false">'High pensions'!M45</f>
        <v>18124.770908294</v>
      </c>
      <c r="J45" s="82" t="n">
        <f aca="false">'High pensions'!W45</f>
        <v>99717.1418654641</v>
      </c>
      <c r="K45" s="9"/>
      <c r="L45" s="82" t="n">
        <f aca="false">'High pensions'!N45</f>
        <v>4060746.4685264</v>
      </c>
      <c r="M45" s="67"/>
      <c r="N45" s="82" t="n">
        <f aca="false">'High pensions'!L45</f>
        <v>965008.119960561</v>
      </c>
      <c r="O45" s="9"/>
      <c r="P45" s="82" t="n">
        <f aca="false">'High pensions'!X45</f>
        <v>26380422.6817568</v>
      </c>
      <c r="Q45" s="67"/>
      <c r="R45" s="82" t="n">
        <f aca="false">'High SIPA income'!G40</f>
        <v>23699572.7370813</v>
      </c>
      <c r="S45" s="67" t="n">
        <f aca="false">SUM(T42:T45)/AVERAGE(AG42:AG45)</f>
        <v>0.0615357572456667</v>
      </c>
      <c r="T45" s="82" t="n">
        <f aca="false">'High SIPA income'!J40</f>
        <v>90617370.4424888</v>
      </c>
      <c r="U45" s="9"/>
      <c r="V45" s="82" t="n">
        <f aca="false">'High SIPA income'!F40</f>
        <v>107267.563544045</v>
      </c>
      <c r="W45" s="67"/>
      <c r="X45" s="82" t="n">
        <f aca="false">'High SIPA income'!M40</f>
        <v>269425.193525931</v>
      </c>
      <c r="Y45" s="9"/>
      <c r="Z45" s="9" t="n">
        <f aca="false">R45+V45-N45-L45-F45</f>
        <v>-4034710.65184729</v>
      </c>
      <c r="AA45" s="9"/>
      <c r="AB45" s="9" t="n">
        <f aca="false">T45-P45-D45</f>
        <v>-61288832.0856764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-0.011306044970274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11823844</v>
      </c>
      <c r="AX45" s="7"/>
      <c r="AY45" s="40" t="n">
        <f aca="false">(AW45-AW44)/AW44</f>
        <v>-0.000462410584417659</v>
      </c>
      <c r="AZ45" s="12" t="n">
        <f aca="false">workers_and_wage_high!B33</f>
        <v>6691.98115576808</v>
      </c>
      <c r="BA45" s="40" t="n">
        <f aca="false">(AZ45-AZ44)/AZ44</f>
        <v>0.0145085255299246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0.014638714871012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120562050.129888</v>
      </c>
      <c r="E46" s="6"/>
      <c r="F46" s="81" t="n">
        <f aca="false">'High pensions'!I46</f>
        <v>21913579.7312225</v>
      </c>
      <c r="G46" s="81" t="n">
        <f aca="false">'High pensions'!K46</f>
        <v>577747.811047145</v>
      </c>
      <c r="H46" s="81" t="n">
        <f aca="false">'High pensions'!V46</f>
        <v>3178597.99321856</v>
      </c>
      <c r="I46" s="81" t="n">
        <f aca="false">'High pensions'!M46</f>
        <v>17868.4890014582</v>
      </c>
      <c r="J46" s="81" t="n">
        <f aca="false">'High pensions'!W46</f>
        <v>98307.1544294404</v>
      </c>
      <c r="K46" s="6"/>
      <c r="L46" s="81" t="n">
        <f aca="false">'High pensions'!N46</f>
        <v>4476053.80912472</v>
      </c>
      <c r="M46" s="8"/>
      <c r="N46" s="81" t="n">
        <f aca="false">'High pensions'!L46</f>
        <v>929960.916391354</v>
      </c>
      <c r="O46" s="6"/>
      <c r="P46" s="81" t="n">
        <f aca="false">'High pensions'!X46</f>
        <v>28342635.0729685</v>
      </c>
      <c r="Q46" s="8"/>
      <c r="R46" s="81" t="n">
        <f aca="false">'High SIPA income'!G41</f>
        <v>20632041.987584</v>
      </c>
      <c r="S46" s="8"/>
      <c r="T46" s="81" t="n">
        <f aca="false">'High SIPA income'!J41</f>
        <v>78888400.7536809</v>
      </c>
      <c r="U46" s="6"/>
      <c r="V46" s="81" t="n">
        <f aca="false">'High SIPA income'!F41</f>
        <v>110701.36568521</v>
      </c>
      <c r="W46" s="8"/>
      <c r="X46" s="81" t="n">
        <f aca="false">'High SIPA income'!M41</f>
        <v>278049.914511909</v>
      </c>
      <c r="Y46" s="6"/>
      <c r="Z46" s="6" t="n">
        <f aca="false">R46+V46-N46-L46-F46</f>
        <v>-6576851.10346935</v>
      </c>
      <c r="AA46" s="6"/>
      <c r="AB46" s="6" t="n">
        <f aca="false">T46-P46-D46</f>
        <v>-70016284.4491752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-0.0127682516193489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11870268</v>
      </c>
      <c r="AX46" s="5"/>
      <c r="AY46" s="61" t="n">
        <f aca="false">(AW46-AW45)/AW45</f>
        <v>0.0039263034931787</v>
      </c>
      <c r="AZ46" s="11" t="n">
        <f aca="false">workers_and_wage_high!B34</f>
        <v>6696.43334599516</v>
      </c>
      <c r="BA46" s="61" t="n">
        <f aca="false">(AZ46-AZ45)/AZ45</f>
        <v>0.000665302266017237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0.0169292435797325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130451554.916667</v>
      </c>
      <c r="E47" s="9"/>
      <c r="F47" s="82" t="n">
        <f aca="false">'High pensions'!I47</f>
        <v>23711114.2905131</v>
      </c>
      <c r="G47" s="82" t="n">
        <f aca="false">'High pensions'!K47</f>
        <v>644689.192520124</v>
      </c>
      <c r="H47" s="82" t="n">
        <f aca="false">'High pensions'!V47</f>
        <v>3546889.72318225</v>
      </c>
      <c r="I47" s="82" t="n">
        <f aca="false">'High pensions'!M47</f>
        <v>19938.8410057771</v>
      </c>
      <c r="J47" s="82" t="n">
        <f aca="false">'High pensions'!W47</f>
        <v>109697.620304606</v>
      </c>
      <c r="K47" s="9"/>
      <c r="L47" s="82" t="n">
        <f aca="false">'High pensions'!N47</f>
        <v>4187210.7062825</v>
      </c>
      <c r="M47" s="67"/>
      <c r="N47" s="82" t="n">
        <f aca="false">'High pensions'!L47</f>
        <v>1008574.18834254</v>
      </c>
      <c r="O47" s="9"/>
      <c r="P47" s="82" t="n">
        <f aca="false">'High pensions'!X47</f>
        <v>27276333.8668282</v>
      </c>
      <c r="Q47" s="67"/>
      <c r="R47" s="82" t="n">
        <f aca="false">'High SIPA income'!G42</f>
        <v>24126329.1104746</v>
      </c>
      <c r="S47" s="67"/>
      <c r="T47" s="82" t="n">
        <f aca="false">'High SIPA income'!J42</f>
        <v>92249110.4238586</v>
      </c>
      <c r="U47" s="9"/>
      <c r="V47" s="82" t="n">
        <f aca="false">'High SIPA income'!F42</f>
        <v>110656.718132291</v>
      </c>
      <c r="W47" s="67"/>
      <c r="X47" s="82" t="n">
        <f aca="false">'High SIPA income'!M42</f>
        <v>277937.772731224</v>
      </c>
      <c r="Y47" s="9"/>
      <c r="Z47" s="9" t="n">
        <f aca="false">R47+V47-N47-L47-F47</f>
        <v>-4669913.35653123</v>
      </c>
      <c r="AA47" s="9"/>
      <c r="AB47" s="9" t="n">
        <f aca="false">T47-P47-D47</f>
        <v>-65478778.359637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-0.0117420736794208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11894612</v>
      </c>
      <c r="AX47" s="7"/>
      <c r="AY47" s="40" t="n">
        <f aca="false">(AW47-AW46)/AW46</f>
        <v>0.00205083827930422</v>
      </c>
      <c r="AZ47" s="12" t="n">
        <f aca="false">workers_and_wage_high!B35</f>
        <v>6741.16560117164</v>
      </c>
      <c r="BA47" s="40" t="n">
        <f aca="false">(AZ47-AZ46)/AZ46</f>
        <v>0.00668001201015988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0.0148153728405793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125310731.960356</v>
      </c>
      <c r="E48" s="9"/>
      <c r="F48" s="82" t="n">
        <f aca="false">'High pensions'!I48</f>
        <v>22776708.8651254</v>
      </c>
      <c r="G48" s="82" t="n">
        <f aca="false">'High pensions'!K48</f>
        <v>649307.6386423</v>
      </c>
      <c r="H48" s="82" t="n">
        <f aca="false">'High pensions'!V48</f>
        <v>3572299.05108456</v>
      </c>
      <c r="I48" s="82" t="n">
        <f aca="false">'High pensions'!M48</f>
        <v>20081.679545638</v>
      </c>
      <c r="J48" s="82" t="n">
        <f aca="false">'High pensions'!W48</f>
        <v>110483.475806738</v>
      </c>
      <c r="K48" s="9"/>
      <c r="L48" s="82" t="n">
        <f aca="false">'High pensions'!N48</f>
        <v>3904641.72254195</v>
      </c>
      <c r="M48" s="67"/>
      <c r="N48" s="82" t="n">
        <f aca="false">'High pensions'!L48</f>
        <v>970298.558691528</v>
      </c>
      <c r="O48" s="9"/>
      <c r="P48" s="82" t="n">
        <f aca="false">'High pensions'!X48</f>
        <v>25599500.8457187</v>
      </c>
      <c r="Q48" s="67"/>
      <c r="R48" s="82" t="n">
        <f aca="false">'High SIPA income'!G43</f>
        <v>21322291.7735838</v>
      </c>
      <c r="S48" s="67"/>
      <c r="T48" s="82" t="n">
        <f aca="false">'High SIPA income'!J43</f>
        <v>81527630.6355738</v>
      </c>
      <c r="U48" s="9"/>
      <c r="V48" s="82" t="n">
        <f aca="false">'High SIPA income'!F43</f>
        <v>115726.127974864</v>
      </c>
      <c r="W48" s="67"/>
      <c r="X48" s="82" t="n">
        <f aca="false">'High SIPA income'!M43</f>
        <v>290670.668704355</v>
      </c>
      <c r="Y48" s="9"/>
      <c r="Z48" s="9" t="n">
        <f aca="false">R48+V48-N48-L48-F48</f>
        <v>-6213631.24480016</v>
      </c>
      <c r="AA48" s="9"/>
      <c r="AB48" s="9" t="n">
        <f aca="false">T48-P48-D48</f>
        <v>-69382602.1705006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-0.0124005011717479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11976267</v>
      </c>
      <c r="AX48" s="7"/>
      <c r="AY48" s="40" t="n">
        <f aca="false">(AW48-AW47)/AW47</f>
        <v>0.00686487293574603</v>
      </c>
      <c r="AZ48" s="12" t="n">
        <f aca="false">workers_and_wage_high!B36</f>
        <v>6782.95755994585</v>
      </c>
      <c r="BA48" s="40" t="n">
        <f aca="false">(AZ48-AZ47)/AZ47</f>
        <v>0.00619951522433206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0.0171287270070267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134343264.611696</v>
      </c>
      <c r="E49" s="9"/>
      <c r="F49" s="82" t="n">
        <f aca="false">'High pensions'!I49</f>
        <v>24418478.594628</v>
      </c>
      <c r="G49" s="82" t="n">
        <f aca="false">'High pensions'!K49</f>
        <v>722086.268473495</v>
      </c>
      <c r="H49" s="82" t="n">
        <f aca="false">'High pensions'!V49</f>
        <v>3972705.59924846</v>
      </c>
      <c r="I49" s="82" t="n">
        <f aca="false">'High pensions'!M49</f>
        <v>22332.5650043349</v>
      </c>
      <c r="J49" s="82" t="n">
        <f aca="false">'High pensions'!W49</f>
        <v>122867.183481911</v>
      </c>
      <c r="K49" s="9"/>
      <c r="L49" s="82" t="n">
        <f aca="false">'High pensions'!N49</f>
        <v>4201350.66927873</v>
      </c>
      <c r="M49" s="67"/>
      <c r="N49" s="82" t="n">
        <f aca="false">'High pensions'!L49</f>
        <v>1041898.64860756</v>
      </c>
      <c r="O49" s="9"/>
      <c r="P49" s="82" t="n">
        <f aca="false">'High pensions'!X49</f>
        <v>27533047.550107</v>
      </c>
      <c r="Q49" s="67"/>
      <c r="R49" s="82" t="n">
        <f aca="false">'High SIPA income'!G44</f>
        <v>24907453.6314748</v>
      </c>
      <c r="S49" s="67"/>
      <c r="T49" s="82" t="n">
        <f aca="false">'High SIPA income'!J44</f>
        <v>95235807.7312928</v>
      </c>
      <c r="U49" s="9"/>
      <c r="V49" s="82" t="n">
        <f aca="false">'High SIPA income'!F44</f>
        <v>112457.855641112</v>
      </c>
      <c r="W49" s="67"/>
      <c r="X49" s="82" t="n">
        <f aca="false">'High SIPA income'!M44</f>
        <v>282461.710871029</v>
      </c>
      <c r="Y49" s="9"/>
      <c r="Z49" s="9" t="n">
        <f aca="false">R49+V49-N49-L49-F49</f>
        <v>-4641816.42539835</v>
      </c>
      <c r="AA49" s="9"/>
      <c r="AB49" s="9" t="n">
        <f aca="false">T49-P49-D49</f>
        <v>-66640504.4305105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-0.0117631835543401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12031383</v>
      </c>
      <c r="AX49" s="7"/>
      <c r="AY49" s="40" t="n">
        <f aca="false">(AW49-AW48)/AW48</f>
        <v>0.00460210180684849</v>
      </c>
      <c r="AZ49" s="12" t="n">
        <f aca="false">workers_and_wage_high!B37</f>
        <v>6810.78854030207</v>
      </c>
      <c r="BA49" s="40" t="n">
        <f aca="false">(AZ49-AZ48)/AZ48</f>
        <v>0.00410307452320884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0.0149641547358332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129788634.545749</v>
      </c>
      <c r="E50" s="6"/>
      <c r="F50" s="81" t="n">
        <f aca="false">'High pensions'!I50</f>
        <v>23590620.6659612</v>
      </c>
      <c r="G50" s="81" t="n">
        <f aca="false">'High pensions'!K50</f>
        <v>719297.856540588</v>
      </c>
      <c r="H50" s="81" t="n">
        <f aca="false">'High pensions'!V50</f>
        <v>3957364.57950813</v>
      </c>
      <c r="I50" s="81" t="n">
        <f aca="false">'High pensions'!M50</f>
        <v>22246.3254600181</v>
      </c>
      <c r="J50" s="81" t="n">
        <f aca="false">'High pensions'!W50</f>
        <v>122392.718953859</v>
      </c>
      <c r="K50" s="6"/>
      <c r="L50" s="81" t="n">
        <f aca="false">'High pensions'!N50</f>
        <v>4855047.34246899</v>
      </c>
      <c r="M50" s="8"/>
      <c r="N50" s="81" t="n">
        <f aca="false">'High pensions'!L50</f>
        <v>1009886.47469915</v>
      </c>
      <c r="O50" s="6"/>
      <c r="P50" s="81" t="n">
        <f aca="false">'High pensions'!X50</f>
        <v>30748961.1591087</v>
      </c>
      <c r="Q50" s="8"/>
      <c r="R50" s="81" t="n">
        <f aca="false">'High SIPA income'!G45</f>
        <v>22006413.162549</v>
      </c>
      <c r="S50" s="8"/>
      <c r="T50" s="81" t="n">
        <f aca="false">'High SIPA income'!J45</f>
        <v>84143428.0602459</v>
      </c>
      <c r="U50" s="6"/>
      <c r="V50" s="81" t="n">
        <f aca="false">'High SIPA income'!F45</f>
        <v>117462.212833704</v>
      </c>
      <c r="W50" s="8"/>
      <c r="X50" s="81" t="n">
        <f aca="false">'High SIPA income'!M45</f>
        <v>295031.213342608</v>
      </c>
      <c r="Y50" s="6"/>
      <c r="Z50" s="6" t="n">
        <f aca="false">R50+V50-N50-L50-F50</f>
        <v>-7331679.10774657</v>
      </c>
      <c r="AA50" s="6"/>
      <c r="AB50" s="6" t="n">
        <f aca="false">T50-P50-D50</f>
        <v>-76394167.6446121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-0.0133314161408607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12110133</v>
      </c>
      <c r="AX50" s="5"/>
      <c r="AY50" s="61" t="n">
        <f aca="false">(AW50-AW49)/AW49</f>
        <v>0.00654538218922962</v>
      </c>
      <c r="AZ50" s="11" t="n">
        <f aca="false">workers_and_wage_high!B38</f>
        <v>6868.40321190208</v>
      </c>
      <c r="BA50" s="61" t="n">
        <f aca="false">(AZ50-AZ49)/AZ49</f>
        <v>0.00845932468158171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0.0172557096937212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138356237.884151</v>
      </c>
      <c r="E51" s="9"/>
      <c r="F51" s="82" t="n">
        <f aca="false">'High pensions'!I51</f>
        <v>25147883.9893642</v>
      </c>
      <c r="G51" s="82" t="n">
        <f aca="false">'High pensions'!K51</f>
        <v>776783.047191783</v>
      </c>
      <c r="H51" s="82" t="n">
        <f aca="false">'High pensions'!V51</f>
        <v>4273631.13759772</v>
      </c>
      <c r="I51" s="82" t="n">
        <f aca="false">'High pensions'!M51</f>
        <v>24024.2179543851</v>
      </c>
      <c r="J51" s="82" t="n">
        <f aca="false">'High pensions'!W51</f>
        <v>132174.158894775</v>
      </c>
      <c r="K51" s="9"/>
      <c r="L51" s="82" t="n">
        <f aca="false">'High pensions'!N51</f>
        <v>4358154.57055376</v>
      </c>
      <c r="M51" s="67"/>
      <c r="N51" s="82" t="n">
        <f aca="false">'High pensions'!L51</f>
        <v>1078145.65865811</v>
      </c>
      <c r="O51" s="9"/>
      <c r="P51" s="82" t="n">
        <f aca="false">'High pensions'!X51</f>
        <v>28546124.0939387</v>
      </c>
      <c r="Q51" s="67"/>
      <c r="R51" s="82" t="n">
        <f aca="false">'High SIPA income'!G46</f>
        <v>25770460.0363875</v>
      </c>
      <c r="S51" s="67"/>
      <c r="T51" s="82" t="n">
        <f aca="false">'High SIPA income'!J46</f>
        <v>98535587.5187086</v>
      </c>
      <c r="U51" s="9"/>
      <c r="V51" s="82" t="n">
        <f aca="false">'High SIPA income'!F46</f>
        <v>113266.244776847</v>
      </c>
      <c r="W51" s="67"/>
      <c r="X51" s="82" t="n">
        <f aca="false">'High SIPA income'!M46</f>
        <v>284492.151314941</v>
      </c>
      <c r="Y51" s="9"/>
      <c r="Z51" s="9" t="n">
        <f aca="false">R51+V51-N51-L51-F51</f>
        <v>-4700457.9374118</v>
      </c>
      <c r="AA51" s="9"/>
      <c r="AB51" s="9" t="n">
        <f aca="false">T51-P51-D51</f>
        <v>-68366774.4593812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-0.011845379349489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12121355</v>
      </c>
      <c r="AX51" s="7"/>
      <c r="AY51" s="40" t="n">
        <f aca="false">(AW51-AW50)/AW50</f>
        <v>0.00092666199454622</v>
      </c>
      <c r="AZ51" s="12" t="n">
        <f aca="false">workers_and_wage_high!B39</f>
        <v>6916.14891903698</v>
      </c>
      <c r="BA51" s="40" t="n">
        <f aca="false">(AZ51-AZ50)/AZ50</f>
        <v>0.00695150032137943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0.0150601446480346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133876418.276652</v>
      </c>
      <c r="E52" s="9"/>
      <c r="F52" s="82" t="n">
        <f aca="false">'High pensions'!I52</f>
        <v>24333623.7470686</v>
      </c>
      <c r="G52" s="82" t="n">
        <f aca="false">'High pensions'!K52</f>
        <v>766575.404215679</v>
      </c>
      <c r="H52" s="82" t="n">
        <f aca="false">'High pensions'!V52</f>
        <v>4217471.69768478</v>
      </c>
      <c r="I52" s="82" t="n">
        <f aca="false">'High pensions'!M52</f>
        <v>23708.5176561549</v>
      </c>
      <c r="J52" s="82" t="n">
        <f aca="false">'High pensions'!W52</f>
        <v>130437.26900056</v>
      </c>
      <c r="K52" s="9"/>
      <c r="L52" s="82" t="n">
        <f aca="false">'High pensions'!N52</f>
        <v>4075557.98805132</v>
      </c>
      <c r="M52" s="67"/>
      <c r="N52" s="82" t="n">
        <f aca="false">'High pensions'!L52</f>
        <v>1045290.61513875</v>
      </c>
      <c r="O52" s="9"/>
      <c r="P52" s="82" t="n">
        <f aca="false">'High pensions'!X52</f>
        <v>26898970.3282875</v>
      </c>
      <c r="Q52" s="67"/>
      <c r="R52" s="82" t="n">
        <f aca="false">'High SIPA income'!G47</f>
        <v>22278025.5751904</v>
      </c>
      <c r="S52" s="67"/>
      <c r="T52" s="82" t="n">
        <f aca="false">'High SIPA income'!J47</f>
        <v>85181961.6610898</v>
      </c>
      <c r="U52" s="9"/>
      <c r="V52" s="82" t="n">
        <f aca="false">'High SIPA income'!F47</f>
        <v>118736.697452636</v>
      </c>
      <c r="W52" s="67"/>
      <c r="X52" s="82" t="n">
        <f aca="false">'High SIPA income'!M47</f>
        <v>298232.351261253</v>
      </c>
      <c r="Y52" s="9"/>
      <c r="Z52" s="9" t="n">
        <f aca="false">R52+V52-N52-L52-F52</f>
        <v>-7057710.07761567</v>
      </c>
      <c r="AA52" s="9"/>
      <c r="AB52" s="9" t="n">
        <f aca="false">T52-P52-D52</f>
        <v>-75593426.9438501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-0.012990903256683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12146981</v>
      </c>
      <c r="AX52" s="7"/>
      <c r="AY52" s="40" t="n">
        <f aca="false">(AW52-AW51)/AW51</f>
        <v>0.00211412007980956</v>
      </c>
      <c r="AZ52" s="12" t="n">
        <f aca="false">workers_and_wage_high!B40</f>
        <v>6909.48095939375</v>
      </c>
      <c r="BA52" s="40" t="n">
        <f aca="false">(AZ52-AZ51)/AZ51</f>
        <v>-0.000964114526927274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0.0174087752443916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141482370.514544</v>
      </c>
      <c r="E53" s="9"/>
      <c r="F53" s="82" t="n">
        <f aca="false">'High pensions'!I53</f>
        <v>25716095.5996736</v>
      </c>
      <c r="G53" s="82" t="n">
        <f aca="false">'High pensions'!K53</f>
        <v>876180.690790121</v>
      </c>
      <c r="H53" s="82" t="n">
        <f aca="false">'High pensions'!V53</f>
        <v>4820487.64562965</v>
      </c>
      <c r="I53" s="82" t="n">
        <f aca="false">'High pensions'!M53</f>
        <v>27098.3718801069</v>
      </c>
      <c r="J53" s="82" t="n">
        <f aca="false">'High pensions'!W53</f>
        <v>149087.246772051</v>
      </c>
      <c r="K53" s="9"/>
      <c r="L53" s="82" t="n">
        <f aca="false">'High pensions'!N53</f>
        <v>4465723.3424895</v>
      </c>
      <c r="M53" s="67"/>
      <c r="N53" s="82" t="n">
        <f aca="false">'High pensions'!L53</f>
        <v>1106457.54248599</v>
      </c>
      <c r="O53" s="9"/>
      <c r="P53" s="82" t="n">
        <f aca="false">'High pensions'!X53</f>
        <v>29260062.5943385</v>
      </c>
      <c r="Q53" s="67"/>
      <c r="R53" s="82" t="n">
        <f aca="false">'High SIPA income'!G48</f>
        <v>26088406.742855</v>
      </c>
      <c r="S53" s="67"/>
      <c r="T53" s="82" t="n">
        <f aca="false">'High SIPA income'!J48</f>
        <v>99751284.3078687</v>
      </c>
      <c r="U53" s="9"/>
      <c r="V53" s="82" t="n">
        <f aca="false">'High SIPA income'!F48</f>
        <v>111827.793043857</v>
      </c>
      <c r="W53" s="67"/>
      <c r="X53" s="82" t="n">
        <f aca="false">'High SIPA income'!M48</f>
        <v>280879.175278811</v>
      </c>
      <c r="Y53" s="9"/>
      <c r="Z53" s="9" t="n">
        <f aca="false">R53+V53-N53-L53-F53</f>
        <v>-5088041.94875023</v>
      </c>
      <c r="AA53" s="9"/>
      <c r="AB53" s="9" t="n">
        <f aca="false">T53-P53-D53</f>
        <v>-70991148.8010141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-0.0120482303400538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12157322</v>
      </c>
      <c r="AX53" s="7"/>
      <c r="AY53" s="40" t="n">
        <f aca="false">(AW53-AW52)/AW52</f>
        <v>0.000851322645519903</v>
      </c>
      <c r="AZ53" s="12" t="n">
        <f aca="false">workers_and_wage_high!B41</f>
        <v>6965.87321815373</v>
      </c>
      <c r="BA53" s="40" t="n">
        <f aca="false">(AZ53-AZ52)/AZ52</f>
        <v>0.00816157669315449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0.0151426980436531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136557171.548295</v>
      </c>
      <c r="E54" s="6"/>
      <c r="F54" s="81" t="n">
        <f aca="false">'High pensions'!I54</f>
        <v>24820882.3868694</v>
      </c>
      <c r="G54" s="81" t="n">
        <f aca="false">'High pensions'!K54</f>
        <v>931075.664720853</v>
      </c>
      <c r="H54" s="81" t="n">
        <f aca="false">'High pensions'!V54</f>
        <v>5122503.59556073</v>
      </c>
      <c r="I54" s="81" t="n">
        <f aca="false">'High pensions'!M54</f>
        <v>28796.1545789953</v>
      </c>
      <c r="J54" s="81" t="n">
        <f aca="false">'High pensions'!W54</f>
        <v>158427.946254455</v>
      </c>
      <c r="K54" s="6"/>
      <c r="L54" s="81" t="n">
        <f aca="false">'High pensions'!N54</f>
        <v>5110589.00934684</v>
      </c>
      <c r="M54" s="8"/>
      <c r="N54" s="81" t="n">
        <f aca="false">'High pensions'!L54</f>
        <v>1070246.08216784</v>
      </c>
      <c r="O54" s="6"/>
      <c r="P54" s="81" t="n">
        <f aca="false">'High pensions'!X54</f>
        <v>32407048.8346613</v>
      </c>
      <c r="Q54" s="8"/>
      <c r="R54" s="81" t="n">
        <f aca="false">'High SIPA income'!G49</f>
        <v>22980840.8049556</v>
      </c>
      <c r="S54" s="8"/>
      <c r="T54" s="81" t="n">
        <f aca="false">'High SIPA income'!J49</f>
        <v>87869236.6062878</v>
      </c>
      <c r="U54" s="6"/>
      <c r="V54" s="81" t="n">
        <f aca="false">'High SIPA income'!F49</f>
        <v>108578.091752309</v>
      </c>
      <c r="W54" s="8"/>
      <c r="X54" s="81" t="n">
        <f aca="false">'High SIPA income'!M49</f>
        <v>272716.862549324</v>
      </c>
      <c r="Y54" s="6"/>
      <c r="Z54" s="6" t="n">
        <f aca="false">R54+V54-N54-L54-F54</f>
        <v>-7912298.58167618</v>
      </c>
      <c r="AA54" s="6"/>
      <c r="AB54" s="6" t="n">
        <f aca="false">T54-P54-D54</f>
        <v>-81094983.7766688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-0.013673186049577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12261504</v>
      </c>
      <c r="AX54" s="5"/>
      <c r="AY54" s="61" t="n">
        <f aca="false">(AW54-AW53)/AW53</f>
        <v>0.00856948594435518</v>
      </c>
      <c r="AZ54" s="11" t="n">
        <f aca="false">workers_and_wage_high!B42</f>
        <v>6989.97021098391</v>
      </c>
      <c r="BA54" s="61" t="n">
        <f aca="false">(AZ54-AZ53)/AZ53</f>
        <v>0.00345929247856264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0.0175195741120254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143418429.533046</v>
      </c>
      <c r="E55" s="9"/>
      <c r="F55" s="82" t="n">
        <f aca="false">'High pensions'!I55</f>
        <v>26067997.2438526</v>
      </c>
      <c r="G55" s="82" t="n">
        <f aca="false">'High pensions'!K55</f>
        <v>1098977.77388909</v>
      </c>
      <c r="H55" s="82" t="n">
        <f aca="false">'High pensions'!V55</f>
        <v>6046251.46107321</v>
      </c>
      <c r="I55" s="82" t="n">
        <f aca="false">'High pensions'!M55</f>
        <v>33989.0033161573</v>
      </c>
      <c r="J55" s="82" t="n">
        <f aca="false">'High pensions'!W55</f>
        <v>186997.467868244</v>
      </c>
      <c r="K55" s="9"/>
      <c r="L55" s="82" t="n">
        <f aca="false">'High pensions'!N55</f>
        <v>4533900.02777294</v>
      </c>
      <c r="M55" s="67"/>
      <c r="N55" s="82" t="n">
        <f aca="false">'High pensions'!L55</f>
        <v>1127529.49291966</v>
      </c>
      <c r="O55" s="9"/>
      <c r="P55" s="82" t="n">
        <f aca="false">'High pensions'!X55</f>
        <v>29729763.3924281</v>
      </c>
      <c r="Q55" s="67"/>
      <c r="R55" s="82" t="n">
        <f aca="false">'High SIPA income'!G50</f>
        <v>26760277.6588824</v>
      </c>
      <c r="S55" s="67"/>
      <c r="T55" s="82" t="n">
        <f aca="false">'High SIPA income'!J50</f>
        <v>102320240.987494</v>
      </c>
      <c r="U55" s="9"/>
      <c r="V55" s="82" t="n">
        <f aca="false">'High SIPA income'!F50</f>
        <v>113398.880279628</v>
      </c>
      <c r="W55" s="67"/>
      <c r="X55" s="82" t="n">
        <f aca="false">'High SIPA income'!M50</f>
        <v>284825.293458049</v>
      </c>
      <c r="Y55" s="9"/>
      <c r="Z55" s="9" t="n">
        <f aca="false">R55+V55-N55-L55-F55</f>
        <v>-4855750.22538314</v>
      </c>
      <c r="AA55" s="9"/>
      <c r="AB55" s="9" t="n">
        <f aca="false">T55-P55-D55</f>
        <v>-70827951.9379805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-0.011856819740688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12348677</v>
      </c>
      <c r="AX55" s="7"/>
      <c r="AY55" s="40" t="n">
        <f aca="false">(AW55-AW54)/AW54</f>
        <v>0.00710948673180713</v>
      </c>
      <c r="AZ55" s="12" t="n">
        <f aca="false">workers_and_wage_high!B43</f>
        <v>7000.45596820725</v>
      </c>
      <c r="BA55" s="40" t="n">
        <f aca="false">(AZ55-AZ54)/AZ54</f>
        <v>0.00150011472250062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0.0152306895159185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138716358.471252</v>
      </c>
      <c r="E56" s="9"/>
      <c r="F56" s="82" t="n">
        <f aca="false">'High pensions'!I56</f>
        <v>25213340.1688982</v>
      </c>
      <c r="G56" s="82" t="n">
        <f aca="false">'High pensions'!K56</f>
        <v>1132126.45963358</v>
      </c>
      <c r="H56" s="82" t="n">
        <f aca="false">'High pensions'!V56</f>
        <v>6228625.74959592</v>
      </c>
      <c r="I56" s="82" t="n">
        <f aca="false">'High pensions'!M56</f>
        <v>35014.2204010386</v>
      </c>
      <c r="J56" s="82" t="n">
        <f aca="false">'High pensions'!W56</f>
        <v>192637.909781318</v>
      </c>
      <c r="K56" s="9"/>
      <c r="L56" s="82" t="n">
        <f aca="false">'High pensions'!N56</f>
        <v>4263358.63596038</v>
      </c>
      <c r="M56" s="67"/>
      <c r="N56" s="82" t="n">
        <f aca="false">'High pensions'!L56</f>
        <v>1092549.60303751</v>
      </c>
      <c r="O56" s="9"/>
      <c r="P56" s="82" t="n">
        <f aca="false">'High pensions'!X56</f>
        <v>28133473.7908176</v>
      </c>
      <c r="Q56" s="67"/>
      <c r="R56" s="82" t="n">
        <f aca="false">'High SIPA income'!G51</f>
        <v>23570363.8415908</v>
      </c>
      <c r="S56" s="67"/>
      <c r="T56" s="82" t="n">
        <f aca="false">'High SIPA income'!J51</f>
        <v>90123329.0318261</v>
      </c>
      <c r="U56" s="9"/>
      <c r="V56" s="82" t="n">
        <f aca="false">'High SIPA income'!F51</f>
        <v>112179.885996938</v>
      </c>
      <c r="W56" s="67"/>
      <c r="X56" s="82" t="n">
        <f aca="false">'High SIPA income'!M51</f>
        <v>281763.531265735</v>
      </c>
      <c r="Y56" s="9"/>
      <c r="Z56" s="9" t="n">
        <f aca="false">R56+V56-N56-L56-F56</f>
        <v>-6886704.68030841</v>
      </c>
      <c r="AA56" s="9"/>
      <c r="AB56" s="9" t="n">
        <f aca="false">T56-P56-D56</f>
        <v>-76726503.2302433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-0.0127397343064337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12426409</v>
      </c>
      <c r="AX56" s="7"/>
      <c r="AY56" s="40" t="n">
        <f aca="false">(AW56-AW55)/AW55</f>
        <v>0.00629476339854059</v>
      </c>
      <c r="AZ56" s="12" t="n">
        <f aca="false">workers_and_wage_high!B44</f>
        <v>7037.06314455944</v>
      </c>
      <c r="BA56" s="40" t="n">
        <f aca="false">(AZ56-AZ55)/AZ55</f>
        <v>0.00522925599681535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0.0175532559739721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146246328.146857</v>
      </c>
      <c r="E57" s="9"/>
      <c r="F57" s="82" t="n">
        <f aca="false">'High pensions'!I57</f>
        <v>26582001.2913848</v>
      </c>
      <c r="G57" s="82" t="n">
        <f aca="false">'High pensions'!K57</f>
        <v>1310797.57232446</v>
      </c>
      <c r="H57" s="82" t="n">
        <f aca="false">'High pensions'!V57</f>
        <v>7211621.49512029</v>
      </c>
      <c r="I57" s="82" t="n">
        <f aca="false">'High pensions'!M57</f>
        <v>40540.1311028183</v>
      </c>
      <c r="J57" s="82" t="n">
        <f aca="false">'High pensions'!W57</f>
        <v>223039.840055267</v>
      </c>
      <c r="K57" s="9"/>
      <c r="L57" s="82" t="n">
        <f aca="false">'High pensions'!N57</f>
        <v>4505701.64009699</v>
      </c>
      <c r="M57" s="67"/>
      <c r="N57" s="82" t="n">
        <f aca="false">'High pensions'!L57</f>
        <v>1154549.48732499</v>
      </c>
      <c r="O57" s="9"/>
      <c r="P57" s="82" t="n">
        <f aca="false">'High pensions'!X57</f>
        <v>29732097.8617591</v>
      </c>
      <c r="Q57" s="67"/>
      <c r="R57" s="82" t="n">
        <f aca="false">'High SIPA income'!G52</f>
        <v>27522202.0400046</v>
      </c>
      <c r="S57" s="67"/>
      <c r="T57" s="82" t="n">
        <f aca="false">'High SIPA income'!J52</f>
        <v>105233524.895996</v>
      </c>
      <c r="U57" s="9"/>
      <c r="V57" s="82" t="n">
        <f aca="false">'High SIPA income'!F52</f>
        <v>111372.038192566</v>
      </c>
      <c r="W57" s="67"/>
      <c r="X57" s="82" t="n">
        <f aca="false">'High SIPA income'!M52</f>
        <v>279734.450490138</v>
      </c>
      <c r="Y57" s="9"/>
      <c r="Z57" s="9" t="n">
        <f aca="false">R57+V57-N57-L57-F57</f>
        <v>-4608678.34060959</v>
      </c>
      <c r="AA57" s="9"/>
      <c r="AB57" s="9" t="n">
        <f aca="false">T57-P57-D57</f>
        <v>-70744901.1126196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-0.0116004236968862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12537936</v>
      </c>
      <c r="AX57" s="7"/>
      <c r="AY57" s="40" t="n">
        <f aca="false">(AW57-AW56)/AW56</f>
        <v>0.00897499832815739</v>
      </c>
      <c r="AZ57" s="12" t="n">
        <f aca="false">workers_and_wage_high!B45</f>
        <v>7062.86501065271</v>
      </c>
      <c r="BA57" s="40" t="n">
        <f aca="false">(AZ57-AZ56)/AZ56</f>
        <v>0.00366656736812383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0.0152852111567926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143724829.741063</v>
      </c>
      <c r="E58" s="6"/>
      <c r="F58" s="81" t="n">
        <f aca="false">'High pensions'!I58</f>
        <v>26123689.1085877</v>
      </c>
      <c r="G58" s="81" t="n">
        <f aca="false">'High pensions'!K58</f>
        <v>1421429.46370402</v>
      </c>
      <c r="H58" s="81" t="n">
        <f aca="false">'High pensions'!V58</f>
        <v>7820285.51980556</v>
      </c>
      <c r="I58" s="81" t="n">
        <f aca="false">'High pensions'!M58</f>
        <v>43961.7359908463</v>
      </c>
      <c r="J58" s="81" t="n">
        <f aca="false">'High pensions'!W58</f>
        <v>241864.500612544</v>
      </c>
      <c r="K58" s="6"/>
      <c r="L58" s="81" t="n">
        <f aca="false">'High pensions'!N58</f>
        <v>5302616.11953343</v>
      </c>
      <c r="M58" s="8"/>
      <c r="N58" s="81" t="n">
        <f aca="false">'High pensions'!L58</f>
        <v>1137048.1546743</v>
      </c>
      <c r="O58" s="6"/>
      <c r="P58" s="81" t="n">
        <f aca="false">'High pensions'!X58</f>
        <v>33771003.7154106</v>
      </c>
      <c r="Q58" s="8"/>
      <c r="R58" s="81" t="n">
        <f aca="false">'High SIPA income'!G53</f>
        <v>24282680.1412819</v>
      </c>
      <c r="S58" s="8"/>
      <c r="T58" s="81" t="n">
        <f aca="false">'High SIPA income'!J53</f>
        <v>92846932.1413597</v>
      </c>
      <c r="U58" s="6"/>
      <c r="V58" s="81" t="n">
        <f aca="false">'High SIPA income'!F53</f>
        <v>109893.658802809</v>
      </c>
      <c r="W58" s="8"/>
      <c r="X58" s="81" t="n">
        <f aca="false">'High SIPA income'!M53</f>
        <v>276021.187691674</v>
      </c>
      <c r="Y58" s="6"/>
      <c r="Z58" s="6" t="n">
        <f aca="false">R58+V58-N58-L58-F58</f>
        <v>-8170779.58271076</v>
      </c>
      <c r="AA58" s="6"/>
      <c r="AB58" s="6" t="n">
        <f aca="false">T58-P58-D58</f>
        <v>-84648901.3151136</v>
      </c>
      <c r="AC58" s="50"/>
      <c r="AD58" s="6"/>
      <c r="AE58" s="6"/>
      <c r="AF58" s="6"/>
      <c r="AG58" s="6" t="n">
        <f aca="false">BF58/100*$AG$57</f>
        <v>6165075722.1297</v>
      </c>
      <c r="AH58" s="61" t="n">
        <f aca="false">(AG58-AG57)/AG57</f>
        <v>0.0109207783928004</v>
      </c>
      <c r="AI58" s="61"/>
      <c r="AJ58" s="61" t="n">
        <f aca="false">AB58/AG58</f>
        <v>-0.0137303911793434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0.0106038019123956</v>
      </c>
      <c r="AV58" s="5"/>
      <c r="AW58" s="5" t="n">
        <f aca="false">workers_and_wage_high!C46</f>
        <v>12587661</v>
      </c>
      <c r="AX58" s="5"/>
      <c r="AY58" s="61" t="n">
        <f aca="false">(AW58-AW57)/AW57</f>
        <v>0.00396596377585593</v>
      </c>
      <c r="AZ58" s="11" t="n">
        <f aca="false">workers_and_wage_high!B46</f>
        <v>7111.79188525397</v>
      </c>
      <c r="BA58" s="61" t="n">
        <f aca="false">(AZ58-AZ57)/AZ57</f>
        <v>0.00692734103334321</v>
      </c>
      <c r="BB58" s="66"/>
      <c r="BC58" s="66"/>
      <c r="BD58" s="66"/>
      <c r="BE58" s="66"/>
      <c r="BF58" s="5" t="n">
        <f aca="false">BF57*(1+AY58)*(1+BA58)*(1-BE58)</f>
        <v>101.09207783928</v>
      </c>
      <c r="BG58" s="5"/>
      <c r="BH58" s="5"/>
      <c r="BI58" s="61" t="n">
        <f aca="false">T65/AG65</f>
        <v>0.0175894513282159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154005303.870008</v>
      </c>
      <c r="E59" s="9"/>
      <c r="F59" s="82" t="n">
        <f aca="false">'High pensions'!I59</f>
        <v>27992286.9738091</v>
      </c>
      <c r="G59" s="82" t="n">
        <f aca="false">'High pensions'!K59</f>
        <v>1644196.80211618</v>
      </c>
      <c r="H59" s="82" t="n">
        <f aca="false">'High pensions'!V59</f>
        <v>9045885.68875842</v>
      </c>
      <c r="I59" s="82" t="n">
        <f aca="false">'High pensions'!M59</f>
        <v>50851.4474881296</v>
      </c>
      <c r="J59" s="82" t="n">
        <f aca="false">'High pensions'!W59</f>
        <v>279769.660477066</v>
      </c>
      <c r="K59" s="9"/>
      <c r="L59" s="82" t="n">
        <f aca="false">'High pensions'!N59</f>
        <v>4835260.00640957</v>
      </c>
      <c r="M59" s="67"/>
      <c r="N59" s="82" t="n">
        <f aca="false">'High pensions'!L59</f>
        <v>1220816.3829666</v>
      </c>
      <c r="O59" s="9"/>
      <c r="P59" s="82" t="n">
        <f aca="false">'High pensions'!X59</f>
        <v>31806758.6991346</v>
      </c>
      <c r="Q59" s="67"/>
      <c r="R59" s="82" t="n">
        <f aca="false">'High SIPA income'!G54</f>
        <v>28291815.5321236</v>
      </c>
      <c r="S59" s="67"/>
      <c r="T59" s="82" t="n">
        <f aca="false">'High SIPA income'!J54</f>
        <v>108176208.786823</v>
      </c>
      <c r="U59" s="9"/>
      <c r="V59" s="82" t="n">
        <f aca="false">'High SIPA income'!F54</f>
        <v>111256.372988308</v>
      </c>
      <c r="W59" s="67"/>
      <c r="X59" s="82" t="n">
        <f aca="false">'High SIPA income'!M54</f>
        <v>279443.932844246</v>
      </c>
      <c r="Y59" s="9"/>
      <c r="Z59" s="9" t="n">
        <f aca="false">R59+V59-N59-L59-F59</f>
        <v>-5645291.45807337</v>
      </c>
      <c r="AA59" s="9"/>
      <c r="AB59" s="9" t="n">
        <f aca="false">T59-P59-D59</f>
        <v>-77635853.78232</v>
      </c>
      <c r="AC59" s="50"/>
      <c r="AD59" s="9"/>
      <c r="AE59" s="9"/>
      <c r="AF59" s="9"/>
      <c r="AG59" s="9" t="n">
        <f aca="false">BF59/100*$AG$57</f>
        <v>6213889677.37248</v>
      </c>
      <c r="AH59" s="40" t="n">
        <f aca="false">(AG59-AG58)/AG58</f>
        <v>0.00791781925201029</v>
      </c>
      <c r="AI59" s="40"/>
      <c r="AJ59" s="40" t="n">
        <f aca="false">AB59/AG59</f>
        <v>-0.0124939221346376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12664130</v>
      </c>
      <c r="AX59" s="7"/>
      <c r="AY59" s="40" t="n">
        <f aca="false">(AW59-AW58)/AW58</f>
        <v>0.00607491733372864</v>
      </c>
      <c r="AZ59" s="12" t="n">
        <f aca="false">workers_and_wage_high!B47</f>
        <v>7124.81908102432</v>
      </c>
      <c r="BA59" s="40" t="n">
        <f aca="false">(AZ59-AZ58)/AZ58</f>
        <v>0.0018317740424001</v>
      </c>
      <c r="BB59" s="39"/>
      <c r="BC59" s="39"/>
      <c r="BD59" s="39"/>
      <c r="BE59" s="39"/>
      <c r="BF59" s="7" t="n">
        <f aca="false">BF58*(1+AY59)*(1+BA59)*(1-BE59)</f>
        <v>101.892506639422</v>
      </c>
      <c r="BG59" s="7"/>
      <c r="BH59" s="7"/>
      <c r="BI59" s="40" t="n">
        <f aca="false">T66/AG66</f>
        <v>0.0153335998317495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152786912.70393</v>
      </c>
      <c r="E60" s="9"/>
      <c r="F60" s="82" t="n">
        <f aca="false">'High pensions'!I60</f>
        <v>27770829.957004</v>
      </c>
      <c r="G60" s="82" t="n">
        <f aca="false">'High pensions'!K60</f>
        <v>1680123.04046468</v>
      </c>
      <c r="H60" s="82" t="n">
        <f aca="false">'High pensions'!V60</f>
        <v>9243541.25219786</v>
      </c>
      <c r="I60" s="82" t="n">
        <f aca="false">'High pensions'!M60</f>
        <v>51962.5682617941</v>
      </c>
      <c r="J60" s="82" t="n">
        <f aca="false">'High pensions'!W60</f>
        <v>285882.719140139</v>
      </c>
      <c r="K60" s="9"/>
      <c r="L60" s="82" t="n">
        <f aca="false">'High pensions'!N60</f>
        <v>4748251.46191726</v>
      </c>
      <c r="M60" s="67"/>
      <c r="N60" s="82" t="n">
        <f aca="false">'High pensions'!L60</f>
        <v>1212605.03170456</v>
      </c>
      <c r="O60" s="9"/>
      <c r="P60" s="82" t="n">
        <f aca="false">'High pensions'!X60</f>
        <v>31310094.5162393</v>
      </c>
      <c r="Q60" s="67"/>
      <c r="R60" s="82" t="n">
        <f aca="false">'High SIPA income'!G55</f>
        <v>24933487.088272</v>
      </c>
      <c r="S60" s="67"/>
      <c r="T60" s="82" t="n">
        <f aca="false">'High SIPA income'!J55</f>
        <v>95335348.9097208</v>
      </c>
      <c r="U60" s="9"/>
      <c r="V60" s="82" t="n">
        <f aca="false">'High SIPA income'!F55</f>
        <v>112991.116398161</v>
      </c>
      <c r="W60" s="67"/>
      <c r="X60" s="82" t="n">
        <f aca="false">'High SIPA income'!M55</f>
        <v>283801.108149395</v>
      </c>
      <c r="Y60" s="9"/>
      <c r="Z60" s="9" t="n">
        <f aca="false">R60+V60-N60-L60-F60</f>
        <v>-8685208.24595564</v>
      </c>
      <c r="AA60" s="9"/>
      <c r="AB60" s="9" t="n">
        <f aca="false">T60-P60-D60</f>
        <v>-88761658.3104484</v>
      </c>
      <c r="AC60" s="50"/>
      <c r="AD60" s="9"/>
      <c r="AE60" s="9"/>
      <c r="AF60" s="9"/>
      <c r="AG60" s="9" t="n">
        <f aca="false">BF60/100*$AG$57</f>
        <v>6295796735.48861</v>
      </c>
      <c r="AH60" s="40" t="n">
        <f aca="false">(AG60-AG59)/AG59</f>
        <v>0.0131812861780273</v>
      </c>
      <c r="AI60" s="40"/>
      <c r="AJ60" s="40" t="n">
        <f aca="false">AB60/AG60</f>
        <v>-0.0140985584572815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12761001</v>
      </c>
      <c r="AX60" s="7"/>
      <c r="AY60" s="40" t="n">
        <f aca="false">(AW60-AW59)/AW59</f>
        <v>0.00764924238775186</v>
      </c>
      <c r="AZ60" s="12" t="n">
        <f aca="false">workers_and_wage_high!B48</f>
        <v>7163.93468742385</v>
      </c>
      <c r="BA60" s="40" t="n">
        <f aca="false">(AZ60-AZ59)/AZ59</f>
        <v>0.00549004907418626</v>
      </c>
      <c r="BB60" s="39"/>
      <c r="BC60" s="39"/>
      <c r="BD60" s="39"/>
      <c r="BE60" s="39"/>
      <c r="BF60" s="7" t="n">
        <f aca="false">BF59*(1+AY60)*(1+BA60)*(1-BE60)</f>
        <v>103.235580928832</v>
      </c>
      <c r="BG60" s="7"/>
      <c r="BH60" s="7"/>
      <c r="BI60" s="40" t="n">
        <f aca="false">T67/AG67</f>
        <v>0.0177037250648944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158475162.119866</v>
      </c>
      <c r="E61" s="9"/>
      <c r="F61" s="82" t="n">
        <f aca="false">'High pensions'!I61</f>
        <v>28804736.6214386</v>
      </c>
      <c r="G61" s="82" t="n">
        <f aca="false">'High pensions'!K61</f>
        <v>1810824.36460911</v>
      </c>
      <c r="H61" s="82" t="n">
        <f aca="false">'High pensions'!V61</f>
        <v>9962621.37451546</v>
      </c>
      <c r="I61" s="82" t="n">
        <f aca="false">'High pensions'!M61</f>
        <v>56004.877255952</v>
      </c>
      <c r="J61" s="82" t="n">
        <f aca="false">'High pensions'!W61</f>
        <v>308122.310552025</v>
      </c>
      <c r="K61" s="9"/>
      <c r="L61" s="82" t="n">
        <f aca="false">'High pensions'!N61</f>
        <v>4821667.97610397</v>
      </c>
      <c r="M61" s="67"/>
      <c r="N61" s="82" t="n">
        <f aca="false">'High pensions'!L61</f>
        <v>1259271.86567734</v>
      </c>
      <c r="O61" s="9"/>
      <c r="P61" s="82" t="n">
        <f aca="false">'High pensions'!X61</f>
        <v>31947800.3089378</v>
      </c>
      <c r="Q61" s="67"/>
      <c r="R61" s="82" t="n">
        <f aca="false">'High SIPA income'!G56</f>
        <v>29147051.6915746</v>
      </c>
      <c r="S61" s="67"/>
      <c r="T61" s="82" t="n">
        <f aca="false">'High SIPA income'!J56</f>
        <v>111446278.367256</v>
      </c>
      <c r="U61" s="9"/>
      <c r="V61" s="82" t="n">
        <f aca="false">'High SIPA income'!F56</f>
        <v>113226.838763858</v>
      </c>
      <c r="W61" s="67"/>
      <c r="X61" s="82" t="n">
        <f aca="false">'High SIPA income'!M56</f>
        <v>284393.174771381</v>
      </c>
      <c r="Y61" s="9"/>
      <c r="Z61" s="9" t="n">
        <f aca="false">R61+V61-N61-L61-F61</f>
        <v>-5625397.9328814</v>
      </c>
      <c r="AA61" s="9"/>
      <c r="AB61" s="9" t="n">
        <f aca="false">T61-P61-D61</f>
        <v>-78976684.0615478</v>
      </c>
      <c r="AC61" s="50"/>
      <c r="AD61" s="9"/>
      <c r="AE61" s="9"/>
      <c r="AF61" s="9"/>
      <c r="AG61" s="9" t="n">
        <f aca="false">BF61/100*$AG$57</f>
        <v>6361243581.30138</v>
      </c>
      <c r="AH61" s="40" t="n">
        <f aca="false">(AG61-AG60)/AG60</f>
        <v>0.0103953238267445</v>
      </c>
      <c r="AI61" s="40" t="n">
        <f aca="false">(AG61-AG57)/AG57</f>
        <v>0.0430874822302968</v>
      </c>
      <c r="AJ61" s="40" t="n">
        <f aca="false">AB61/AG61</f>
        <v>-0.0124152900375795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12825054</v>
      </c>
      <c r="AX61" s="7"/>
      <c r="AY61" s="40" t="n">
        <f aca="false">(AW61-AW60)/AW60</f>
        <v>0.00501943382027789</v>
      </c>
      <c r="AZ61" s="12" t="n">
        <f aca="false">workers_and_wage_high!B49</f>
        <v>7202.25486671303</v>
      </c>
      <c r="BA61" s="40" t="n">
        <f aca="false">(AZ61-AZ60)/AZ60</f>
        <v>0.00534904084991855</v>
      </c>
      <c r="BB61" s="39"/>
      <c r="BC61" s="39"/>
      <c r="BD61" s="39"/>
      <c r="BE61" s="39"/>
      <c r="BF61" s="7" t="n">
        <f aca="false">BF60*(1+AY61)*(1+BA61)*(1-BE61)</f>
        <v>104.30874822303</v>
      </c>
      <c r="BG61" s="7"/>
      <c r="BH61" s="7"/>
      <c r="BI61" s="40" t="n">
        <f aca="false">T68/AG68</f>
        <v>0.015411416158613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157518781.021599</v>
      </c>
      <c r="E62" s="6"/>
      <c r="F62" s="81" t="n">
        <f aca="false">'High pensions'!I62</f>
        <v>28630903.0359303</v>
      </c>
      <c r="G62" s="81" t="n">
        <f aca="false">'High pensions'!K62</f>
        <v>1886914.61352946</v>
      </c>
      <c r="H62" s="81" t="n">
        <f aca="false">'High pensions'!V62</f>
        <v>10381247.4738223</v>
      </c>
      <c r="I62" s="81" t="n">
        <f aca="false">'High pensions'!M62</f>
        <v>58358.1839235916</v>
      </c>
      <c r="J62" s="81" t="n">
        <f aca="false">'High pensions'!W62</f>
        <v>321069.509499658</v>
      </c>
      <c r="K62" s="6"/>
      <c r="L62" s="81" t="n">
        <f aca="false">'High pensions'!N62</f>
        <v>5850941.73260238</v>
      </c>
      <c r="M62" s="8"/>
      <c r="N62" s="81" t="n">
        <f aca="false">'High pensions'!L62</f>
        <v>1254743.83954979</v>
      </c>
      <c r="O62" s="6"/>
      <c r="P62" s="81" t="n">
        <f aca="false">'High pensions'!X62</f>
        <v>37263794.8605996</v>
      </c>
      <c r="Q62" s="8"/>
      <c r="R62" s="81" t="n">
        <f aca="false">'High SIPA income'!G57</f>
        <v>25522177.7035278</v>
      </c>
      <c r="S62" s="8"/>
      <c r="T62" s="81" t="n">
        <f aca="false">'High SIPA income'!J57</f>
        <v>97586258.4999678</v>
      </c>
      <c r="U62" s="6"/>
      <c r="V62" s="81" t="n">
        <f aca="false">'High SIPA income'!F57</f>
        <v>113669.413606628</v>
      </c>
      <c r="W62" s="8"/>
      <c r="X62" s="81" t="n">
        <f aca="false">'High SIPA income'!M57</f>
        <v>285504.795178551</v>
      </c>
      <c r="Y62" s="6"/>
      <c r="Z62" s="6" t="n">
        <f aca="false">R62+V62-N62-L62-F62</f>
        <v>-10100741.4909481</v>
      </c>
      <c r="AA62" s="6"/>
      <c r="AB62" s="6" t="n">
        <f aca="false">T62-P62-D62</f>
        <v>-97196317.3822307</v>
      </c>
      <c r="AC62" s="50"/>
      <c r="AD62" s="6"/>
      <c r="AE62" s="6"/>
      <c r="AF62" s="6"/>
      <c r="AG62" s="6" t="n">
        <f aca="false">BF62/100*$AG$57</f>
        <v>6407212122.46988</v>
      </c>
      <c r="AH62" s="61" t="n">
        <f aca="false">(AG62-AG61)/AG61</f>
        <v>0.00722634506617868</v>
      </c>
      <c r="AI62" s="61"/>
      <c r="AJ62" s="61" t="n">
        <f aca="false">AB62/AG62</f>
        <v>-0.0151698297987305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0.00760037304615929</v>
      </c>
      <c r="AV62" s="5"/>
      <c r="AW62" s="5" t="n">
        <f aca="false">workers_and_wage_high!C50</f>
        <v>12854012</v>
      </c>
      <c r="AX62" s="5"/>
      <c r="AY62" s="61" t="n">
        <f aca="false">(AW62-AW61)/AW61</f>
        <v>0.00225792421614755</v>
      </c>
      <c r="AZ62" s="11" t="n">
        <f aca="false">workers_and_wage_high!B50</f>
        <v>7237.95808479933</v>
      </c>
      <c r="BA62" s="61" t="n">
        <f aca="false">(AZ62-AZ61)/AZ61</f>
        <v>0.00495722780532474</v>
      </c>
      <c r="BB62" s="66"/>
      <c r="BC62" s="66"/>
      <c r="BD62" s="66"/>
      <c r="BE62" s="66"/>
      <c r="BF62" s="5" t="n">
        <f aca="false">BF61*(1+AY62)*(1+BA62)*(1-BE62)</f>
        <v>105.06251923111</v>
      </c>
      <c r="BG62" s="5"/>
      <c r="BH62" s="5"/>
      <c r="BI62" s="61" t="n">
        <f aca="false">T69/AG69</f>
        <v>0.0177672895158238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161813887.932486</v>
      </c>
      <c r="E63" s="9"/>
      <c r="F63" s="82" t="n">
        <f aca="false">'High pensions'!I63</f>
        <v>29411589.5591309</v>
      </c>
      <c r="G63" s="82" t="n">
        <f aca="false">'High pensions'!K63</f>
        <v>1943244.10618721</v>
      </c>
      <c r="H63" s="82" t="n">
        <f aca="false">'High pensions'!V63</f>
        <v>10691155.722538</v>
      </c>
      <c r="I63" s="82" t="n">
        <f aca="false">'High pensions'!M63</f>
        <v>60100.3331810476</v>
      </c>
      <c r="J63" s="82" t="n">
        <f aca="false">'High pensions'!W63</f>
        <v>330654.300697049</v>
      </c>
      <c r="K63" s="9"/>
      <c r="L63" s="82" t="n">
        <f aca="false">'High pensions'!N63</f>
        <v>4988311.5867881</v>
      </c>
      <c r="M63" s="67"/>
      <c r="N63" s="82" t="n">
        <f aca="false">'High pensions'!L63</f>
        <v>1288804.34241437</v>
      </c>
      <c r="O63" s="9"/>
      <c r="P63" s="82" t="n">
        <f aca="false">'High pensions'!X63</f>
        <v>32974993.770486</v>
      </c>
      <c r="Q63" s="67"/>
      <c r="R63" s="82" t="n">
        <f aca="false">'High SIPA income'!G58</f>
        <v>29718727.6827336</v>
      </c>
      <c r="S63" s="67"/>
      <c r="T63" s="82" t="n">
        <f aca="false">'High SIPA income'!J58</f>
        <v>113632131.067582</v>
      </c>
      <c r="U63" s="9"/>
      <c r="V63" s="82" t="n">
        <f aca="false">'High SIPA income'!F58</f>
        <v>115842.245559512</v>
      </c>
      <c r="W63" s="67"/>
      <c r="X63" s="82" t="n">
        <f aca="false">'High SIPA income'!M58</f>
        <v>290962.322599362</v>
      </c>
      <c r="Y63" s="9"/>
      <c r="Z63" s="9" t="n">
        <f aca="false">R63+V63-N63-L63-F63</f>
        <v>-5854135.56004031</v>
      </c>
      <c r="AA63" s="9"/>
      <c r="AB63" s="9" t="n">
        <f aca="false">T63-P63-D63</f>
        <v>-81156750.6353897</v>
      </c>
      <c r="AC63" s="50"/>
      <c r="AD63" s="9"/>
      <c r="AE63" s="9"/>
      <c r="AF63" s="9"/>
      <c r="AG63" s="9" t="n">
        <f aca="false">BF63/100*$AG$57</f>
        <v>6473564291.21044</v>
      </c>
      <c r="AH63" s="40" t="n">
        <f aca="false">(AG63-AG62)/AG62</f>
        <v>0.0103558564118506</v>
      </c>
      <c r="AI63" s="40"/>
      <c r="AJ63" s="40" t="n">
        <f aca="false">AB63/AG63</f>
        <v>-0.0125366408649994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12924095</v>
      </c>
      <c r="AX63" s="7"/>
      <c r="AY63" s="40" t="n">
        <f aca="false">(AW63-AW62)/AW62</f>
        <v>0.00545222767801991</v>
      </c>
      <c r="AZ63" s="12" t="n">
        <f aca="false">workers_and_wage_high!B51</f>
        <v>7273.25788150956</v>
      </c>
      <c r="BA63" s="40" t="n">
        <f aca="false">(AZ63-AZ62)/AZ62</f>
        <v>0.00487703801219357</v>
      </c>
      <c r="BB63" s="39"/>
      <c r="BC63" s="39"/>
      <c r="BD63" s="39"/>
      <c r="BE63" s="39"/>
      <c r="BF63" s="7" t="n">
        <f aca="false">BF62*(1+AY63)*(1+BA63)*(1-BE63)</f>
        <v>106.150531594535</v>
      </c>
      <c r="BG63" s="7"/>
      <c r="BH63" s="7"/>
      <c r="BI63" s="40" t="n">
        <f aca="false">T70/AG70</f>
        <v>0.0155198086486542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159648461.695778</v>
      </c>
      <c r="E64" s="9"/>
      <c r="F64" s="82" t="n">
        <f aca="false">'High pensions'!I64</f>
        <v>29017997.7079717</v>
      </c>
      <c r="G64" s="82" t="n">
        <f aca="false">'High pensions'!K64</f>
        <v>2032975.64142699</v>
      </c>
      <c r="H64" s="82" t="n">
        <f aca="false">'High pensions'!V64</f>
        <v>11184832.1543442</v>
      </c>
      <c r="I64" s="82" t="n">
        <f aca="false">'High pensions'!M64</f>
        <v>62875.5353018662</v>
      </c>
      <c r="J64" s="82" t="n">
        <f aca="false">'High pensions'!W64</f>
        <v>345922.643948791</v>
      </c>
      <c r="K64" s="9"/>
      <c r="L64" s="82" t="n">
        <f aca="false">'High pensions'!N64</f>
        <v>4893739.81167949</v>
      </c>
      <c r="M64" s="67"/>
      <c r="N64" s="82" t="n">
        <f aca="false">'High pensions'!L64</f>
        <v>1272583.34410361</v>
      </c>
      <c r="O64" s="9"/>
      <c r="P64" s="82" t="n">
        <f aca="false">'High pensions'!X64</f>
        <v>32395017.2331345</v>
      </c>
      <c r="Q64" s="67"/>
      <c r="R64" s="82" t="n">
        <f aca="false">'High SIPA income'!G59</f>
        <v>26128992.0344153</v>
      </c>
      <c r="S64" s="67"/>
      <c r="T64" s="82" t="n">
        <f aca="false">'High SIPA income'!J59</f>
        <v>99906465.6877459</v>
      </c>
      <c r="U64" s="9"/>
      <c r="V64" s="82" t="n">
        <f aca="false">'High SIPA income'!F59</f>
        <v>116974.404573004</v>
      </c>
      <c r="W64" s="67"/>
      <c r="X64" s="82" t="n">
        <f aca="false">'High SIPA income'!M59</f>
        <v>293805.979630753</v>
      </c>
      <c r="Y64" s="9"/>
      <c r="Z64" s="9" t="n">
        <f aca="false">R64+V64-N64-L64-F64</f>
        <v>-8938354.42476651</v>
      </c>
      <c r="AA64" s="9"/>
      <c r="AB64" s="9" t="n">
        <f aca="false">T64-P64-D64</f>
        <v>-92137013.2411668</v>
      </c>
      <c r="AC64" s="50"/>
      <c r="AD64" s="9"/>
      <c r="AE64" s="9"/>
      <c r="AF64" s="9"/>
      <c r="AG64" s="9" t="n">
        <f aca="false">BF64/100*$AG$57</f>
        <v>6536152144.90172</v>
      </c>
      <c r="AH64" s="40" t="n">
        <f aca="false">(AG64-AG63)/AG63</f>
        <v>0.00966822153543123</v>
      </c>
      <c r="AI64" s="40"/>
      <c r="AJ64" s="40" t="n">
        <f aca="false">AB64/AG64</f>
        <v>-0.014096522112484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12989133</v>
      </c>
      <c r="AX64" s="7"/>
      <c r="AY64" s="40" t="n">
        <f aca="false">(AW64-AW63)/AW63</f>
        <v>0.00503230593708882</v>
      </c>
      <c r="AZ64" s="12" t="n">
        <f aca="false">workers_and_wage_high!B52</f>
        <v>7306.80726043447</v>
      </c>
      <c r="BA64" s="40" t="n">
        <f aca="false">(AZ64-AZ63)/AZ63</f>
        <v>0.00461270306532102</v>
      </c>
      <c r="BB64" s="39"/>
      <c r="BC64" s="39"/>
      <c r="BD64" s="39"/>
      <c r="BE64" s="39"/>
      <c r="BF64" s="7" t="n">
        <f aca="false">BF63*(1+AY64)*(1+BA64)*(1-BE64)</f>
        <v>107.176818450095</v>
      </c>
      <c r="BG64" s="7"/>
      <c r="BH64" s="7"/>
      <c r="BI64" s="40" t="n">
        <f aca="false">T71/AG71</f>
        <v>0.0178785234753206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162683115.922373</v>
      </c>
      <c r="E65" s="9"/>
      <c r="F65" s="82" t="n">
        <f aca="false">'High pensions'!I65</f>
        <v>29569582.0355403</v>
      </c>
      <c r="G65" s="82" t="n">
        <f aca="false">'High pensions'!K65</f>
        <v>2189235.3374597</v>
      </c>
      <c r="H65" s="82" t="n">
        <f aca="false">'High pensions'!V65</f>
        <v>12044526.8978522</v>
      </c>
      <c r="I65" s="82" t="n">
        <f aca="false">'High pensions'!M65</f>
        <v>67708.3094059699</v>
      </c>
      <c r="J65" s="82" t="n">
        <f aca="false">'High pensions'!W65</f>
        <v>372511.141170685</v>
      </c>
      <c r="K65" s="9"/>
      <c r="L65" s="82" t="n">
        <f aca="false">'High pensions'!N65</f>
        <v>5043098.52537761</v>
      </c>
      <c r="M65" s="67"/>
      <c r="N65" s="82" t="n">
        <f aca="false">'High pensions'!L65</f>
        <v>1298851.86409921</v>
      </c>
      <c r="O65" s="9"/>
      <c r="P65" s="82" t="n">
        <f aca="false">'High pensions'!X65</f>
        <v>33314561.9550849</v>
      </c>
      <c r="Q65" s="67"/>
      <c r="R65" s="82" t="n">
        <f aca="false">'High SIPA income'!G60</f>
        <v>30162674.4568144</v>
      </c>
      <c r="S65" s="67"/>
      <c r="T65" s="82" t="n">
        <f aca="false">'High SIPA income'!J60</f>
        <v>115329600.035902</v>
      </c>
      <c r="U65" s="9"/>
      <c r="V65" s="82" t="n">
        <f aca="false">'High SIPA income'!F60</f>
        <v>118092.69077434</v>
      </c>
      <c r="W65" s="67"/>
      <c r="X65" s="82" t="n">
        <f aca="false">'High SIPA income'!M60</f>
        <v>296614.79215765</v>
      </c>
      <c r="Y65" s="9"/>
      <c r="Z65" s="9" t="n">
        <f aca="false">R65+V65-N65-L65-F65</f>
        <v>-5630765.27742835</v>
      </c>
      <c r="AA65" s="9"/>
      <c r="AB65" s="9" t="n">
        <f aca="false">T65-P65-D65</f>
        <v>-80668077.8415564</v>
      </c>
      <c r="AC65" s="50"/>
      <c r="AD65" s="9"/>
      <c r="AE65" s="9"/>
      <c r="AF65" s="9"/>
      <c r="AG65" s="9" t="n">
        <f aca="false">BF65/100*$AG$57</f>
        <v>6556748012.42364</v>
      </c>
      <c r="AH65" s="40" t="n">
        <f aca="false">(AG65-AG64)/AG64</f>
        <v>0.00315106917117669</v>
      </c>
      <c r="AI65" s="40" t="n">
        <f aca="false">(AG65-AG61)/AG61</f>
        <v>0.0307336810206327</v>
      </c>
      <c r="AJ65" s="40" t="n">
        <f aca="false">AB65/AG65</f>
        <v>-0.0123030620802733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13002367</v>
      </c>
      <c r="AX65" s="7"/>
      <c r="AY65" s="40" t="n">
        <f aca="false">(AW65-AW64)/AW64</f>
        <v>0.00101885168163264</v>
      </c>
      <c r="AZ65" s="12" t="n">
        <f aca="false">workers_and_wage_high!B53</f>
        <v>7322.37110541826</v>
      </c>
      <c r="BA65" s="40" t="n">
        <f aca="false">(AZ65-AZ64)/AZ64</f>
        <v>0.00213004728728309</v>
      </c>
      <c r="BB65" s="39"/>
      <c r="BC65" s="39"/>
      <c r="BD65" s="39"/>
      <c r="BE65" s="39"/>
      <c r="BF65" s="7" t="n">
        <f aca="false">BF64*(1+AY65)*(1+BA65)*(1-BE65)</f>
        <v>107.514540018578</v>
      </c>
      <c r="BG65" s="7"/>
      <c r="BH65" s="7"/>
      <c r="BI65" s="40" t="n">
        <f aca="false">T72/AG72</f>
        <v>0.0155482568044396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162208027.802067</v>
      </c>
      <c r="E66" s="6"/>
      <c r="F66" s="81" t="n">
        <f aca="false">'High pensions'!I66</f>
        <v>29483229.1459496</v>
      </c>
      <c r="G66" s="81" t="n">
        <f aca="false">'High pensions'!K66</f>
        <v>2240105.81775728</v>
      </c>
      <c r="H66" s="81" t="n">
        <f aca="false">'High pensions'!V66</f>
        <v>12324401.2712313</v>
      </c>
      <c r="I66" s="81" t="n">
        <f aca="false">'High pensions'!M66</f>
        <v>69281.623229607</v>
      </c>
      <c r="J66" s="81" t="n">
        <f aca="false">'High pensions'!W66</f>
        <v>381167.049625712</v>
      </c>
      <c r="K66" s="6"/>
      <c r="L66" s="81" t="n">
        <f aca="false">'High pensions'!N66</f>
        <v>6042934.78301315</v>
      </c>
      <c r="M66" s="8"/>
      <c r="N66" s="81" t="n">
        <f aca="false">'High pensions'!L66</f>
        <v>1296866.29651389</v>
      </c>
      <c r="O66" s="6"/>
      <c r="P66" s="81" t="n">
        <f aca="false">'High pensions'!X66</f>
        <v>38491793.0419601</v>
      </c>
      <c r="Q66" s="8"/>
      <c r="R66" s="81" t="n">
        <f aca="false">'High SIPA income'!G61</f>
        <v>26571185.4461098</v>
      </c>
      <c r="S66" s="8"/>
      <c r="T66" s="81" t="n">
        <f aca="false">'High SIPA income'!J61</f>
        <v>101597230.523014</v>
      </c>
      <c r="U66" s="6"/>
      <c r="V66" s="81" t="n">
        <f aca="false">'High SIPA income'!F61</f>
        <v>120743.420795439</v>
      </c>
      <c r="W66" s="8"/>
      <c r="X66" s="81" t="n">
        <f aca="false">'High SIPA income'!M61</f>
        <v>303272.66174398</v>
      </c>
      <c r="Y66" s="6"/>
      <c r="Z66" s="6" t="n">
        <f aca="false">R66+V66-N66-L66-F66</f>
        <v>-10131101.3585714</v>
      </c>
      <c r="AA66" s="6"/>
      <c r="AB66" s="6" t="n">
        <f aca="false">T66-P66-D66</f>
        <v>-99102590.3210122</v>
      </c>
      <c r="AC66" s="50"/>
      <c r="AD66" s="6"/>
      <c r="AE66" s="6"/>
      <c r="AF66" s="6"/>
      <c r="AG66" s="6" t="n">
        <f aca="false">BF66/100*$AG$57</f>
        <v>6625791180.01039</v>
      </c>
      <c r="AH66" s="61" t="n">
        <f aca="false">(AG66-AG65)/AG65</f>
        <v>0.0105300931888686</v>
      </c>
      <c r="AI66" s="61"/>
      <c r="AJ66" s="61" t="n">
        <f aca="false">AB66/AG66</f>
        <v>-0.0149570953307431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0.00972501430710645</v>
      </c>
      <c r="AV66" s="5"/>
      <c r="AW66" s="5" t="n">
        <f aca="false">workers_and_wage_high!C54</f>
        <v>13073274</v>
      </c>
      <c r="AX66" s="5"/>
      <c r="AY66" s="61" t="n">
        <f aca="false">(AW66-AW65)/AW65</f>
        <v>0.00545339167860744</v>
      </c>
      <c r="AZ66" s="11" t="n">
        <f aca="false">workers_and_wage_high!B54</f>
        <v>7359.34297577767</v>
      </c>
      <c r="BA66" s="61" t="n">
        <f aca="false">(AZ66-AZ65)/AZ65</f>
        <v>0.00504916642807862</v>
      </c>
      <c r="BB66" s="66"/>
      <c r="BC66" s="66"/>
      <c r="BD66" s="66"/>
      <c r="BE66" s="66"/>
      <c r="BF66" s="5" t="n">
        <f aca="false">BF65*(1+AY66)*(1+BA66)*(1-BE66)</f>
        <v>108.646678144132</v>
      </c>
      <c r="BG66" s="5"/>
      <c r="BH66" s="5"/>
      <c r="BI66" s="61" t="n">
        <f aca="false">T73/AG73</f>
        <v>0.0178868833297715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165120659.532372</v>
      </c>
      <c r="E67" s="9"/>
      <c r="F67" s="82" t="n">
        <f aca="false">'High pensions'!I67</f>
        <v>30012634.4404097</v>
      </c>
      <c r="G67" s="82" t="n">
        <f aca="false">'High pensions'!K67</f>
        <v>2378406.35312595</v>
      </c>
      <c r="H67" s="82" t="n">
        <f aca="false">'High pensions'!V67</f>
        <v>13085290.0115748</v>
      </c>
      <c r="I67" s="82" t="n">
        <f aca="false">'High pensions'!M67</f>
        <v>73558.9593750294</v>
      </c>
      <c r="J67" s="82" t="n">
        <f aca="false">'High pensions'!W67</f>
        <v>404699.691079634</v>
      </c>
      <c r="K67" s="9"/>
      <c r="L67" s="82" t="n">
        <f aca="false">'High pensions'!N67</f>
        <v>5119132.32697567</v>
      </c>
      <c r="M67" s="67"/>
      <c r="N67" s="82" t="n">
        <f aca="false">'High pensions'!L67</f>
        <v>1322192.95139903</v>
      </c>
      <c r="O67" s="9"/>
      <c r="P67" s="82" t="n">
        <f aca="false">'High pensions'!X67</f>
        <v>33837517.4886162</v>
      </c>
      <c r="Q67" s="67"/>
      <c r="R67" s="82" t="n">
        <f aca="false">'High SIPA income'!G62</f>
        <v>30943946.4005566</v>
      </c>
      <c r="S67" s="67"/>
      <c r="T67" s="82" t="n">
        <f aca="false">'High SIPA income'!J62</f>
        <v>118316861.026968</v>
      </c>
      <c r="U67" s="9"/>
      <c r="V67" s="82" t="n">
        <f aca="false">'High SIPA income'!F62</f>
        <v>115379.373407824</v>
      </c>
      <c r="W67" s="67"/>
      <c r="X67" s="82" t="n">
        <f aca="false">'High SIPA income'!M62</f>
        <v>289799.721204066</v>
      </c>
      <c r="Y67" s="9"/>
      <c r="Z67" s="9" t="n">
        <f aca="false">R67+V67-N67-L67-F67</f>
        <v>-5394633.94481998</v>
      </c>
      <c r="AA67" s="9"/>
      <c r="AB67" s="9" t="n">
        <f aca="false">T67-P67-D67</f>
        <v>-80641315.9940205</v>
      </c>
      <c r="AC67" s="50"/>
      <c r="AD67" s="9"/>
      <c r="AE67" s="9"/>
      <c r="AF67" s="9"/>
      <c r="AG67" s="9" t="n">
        <f aca="false">BF67/100*$AG$57</f>
        <v>6683161910.46052</v>
      </c>
      <c r="AH67" s="40" t="n">
        <f aca="false">(AG67-AG66)/AG66</f>
        <v>0.00865869884689525</v>
      </c>
      <c r="AI67" s="40"/>
      <c r="AJ67" s="40" t="n">
        <f aca="false">AB67/AG67</f>
        <v>-0.0120663418116207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13115987</v>
      </c>
      <c r="AX67" s="7"/>
      <c r="AY67" s="40" t="n">
        <f aca="false">(AW67-AW66)/AW66</f>
        <v>0.00326719993782736</v>
      </c>
      <c r="AZ67" s="12" t="n">
        <f aca="false">workers_and_wage_high!B55</f>
        <v>7398.89165197063</v>
      </c>
      <c r="BA67" s="40" t="n">
        <f aca="false">(AZ67-AZ66)/AZ66</f>
        <v>0.0053739411688153</v>
      </c>
      <c r="BB67" s="39"/>
      <c r="BC67" s="39"/>
      <c r="BD67" s="39"/>
      <c r="BE67" s="39"/>
      <c r="BF67" s="7" t="n">
        <f aca="false">BF66*(1+AY67)*(1+BA67)*(1-BE67)</f>
        <v>109.587417010897</v>
      </c>
      <c r="BG67" s="7"/>
      <c r="BH67" s="7"/>
      <c r="BI67" s="40" t="n">
        <f aca="false">T74/AG74</f>
        <v>0.0155619179357164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163457760.241996</v>
      </c>
      <c r="E68" s="9"/>
      <c r="F68" s="82" t="n">
        <f aca="false">'High pensions'!I68</f>
        <v>29710382.8102708</v>
      </c>
      <c r="G68" s="82" t="n">
        <f aca="false">'High pensions'!K68</f>
        <v>2405993.94066605</v>
      </c>
      <c r="H68" s="82" t="n">
        <f aca="false">'High pensions'!V68</f>
        <v>13237068.7785662</v>
      </c>
      <c r="I68" s="82" t="n">
        <f aca="false">'High pensions'!M68</f>
        <v>74412.1837319392</v>
      </c>
      <c r="J68" s="82" t="n">
        <f aca="false">'High pensions'!W68</f>
        <v>409393.879749467</v>
      </c>
      <c r="K68" s="9"/>
      <c r="L68" s="82" t="n">
        <f aca="false">'High pensions'!N68</f>
        <v>4922648.45560193</v>
      </c>
      <c r="M68" s="67"/>
      <c r="N68" s="82" t="n">
        <f aca="false">'High pensions'!L68</f>
        <v>1309941.80951227</v>
      </c>
      <c r="O68" s="9"/>
      <c r="P68" s="82" t="n">
        <f aca="false">'High pensions'!X68</f>
        <v>32750559.5780231</v>
      </c>
      <c r="Q68" s="67"/>
      <c r="R68" s="82" t="n">
        <f aca="false">'High SIPA income'!G63</f>
        <v>27271121.4535535</v>
      </c>
      <c r="S68" s="67"/>
      <c r="T68" s="82" t="n">
        <f aca="false">'High SIPA income'!J63</f>
        <v>104273496.512119</v>
      </c>
      <c r="U68" s="9"/>
      <c r="V68" s="82" t="n">
        <f aca="false">'High SIPA income'!F63</f>
        <v>115060.31062783</v>
      </c>
      <c r="W68" s="67"/>
      <c r="X68" s="82" t="n">
        <f aca="false">'High SIPA income'!M63</f>
        <v>288998.327489071</v>
      </c>
      <c r="Y68" s="9"/>
      <c r="Z68" s="9" t="n">
        <f aca="false">R68+V68-N68-L68-F68</f>
        <v>-8556791.3112036</v>
      </c>
      <c r="AA68" s="9"/>
      <c r="AB68" s="9" t="n">
        <f aca="false">T68-P68-D68</f>
        <v>-91934823.3078994</v>
      </c>
      <c r="AC68" s="50"/>
      <c r="AD68" s="9"/>
      <c r="AE68" s="9"/>
      <c r="AF68" s="9"/>
      <c r="AG68" s="9" t="n">
        <f aca="false">BF68/100*$AG$57</f>
        <v>6765990577.30614</v>
      </c>
      <c r="AH68" s="40" t="n">
        <f aca="false">(AG68-AG67)/AG67</f>
        <v>0.0123936346231535</v>
      </c>
      <c r="AI68" s="40"/>
      <c r="AJ68" s="40" t="n">
        <f aca="false">AB68/AG68</f>
        <v>-0.0135877847090504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13190487</v>
      </c>
      <c r="AX68" s="7"/>
      <c r="AY68" s="40" t="n">
        <f aca="false">(AW68-AW67)/AW67</f>
        <v>0.00568009102174316</v>
      </c>
      <c r="AZ68" s="12" t="n">
        <f aca="false">workers_and_wage_high!B56</f>
        <v>7448.28388131978</v>
      </c>
      <c r="BA68" s="40" t="n">
        <f aca="false">(AZ68-AZ67)/AZ67</f>
        <v>0.00667562544127647</v>
      </c>
      <c r="BB68" s="39"/>
      <c r="BC68" s="39"/>
      <c r="BD68" s="39"/>
      <c r="BE68" s="39"/>
      <c r="BF68" s="7" t="n">
        <f aca="false">BF67*(1+AY68)*(1+BA68)*(1-BE68)</f>
        <v>110.945603416626</v>
      </c>
      <c r="BG68" s="7"/>
      <c r="BH68" s="7"/>
      <c r="BI68" s="40" t="n">
        <f aca="false">T75/AG75</f>
        <v>0.0179444473698428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166330956.125184</v>
      </c>
      <c r="E69" s="9"/>
      <c r="F69" s="82" t="n">
        <f aca="false">'High pensions'!I69</f>
        <v>30232620.1727065</v>
      </c>
      <c r="G69" s="82" t="n">
        <f aca="false">'High pensions'!K69</f>
        <v>2549610.76222002</v>
      </c>
      <c r="H69" s="82" t="n">
        <f aca="false">'High pensions'!V69</f>
        <v>14027206.1569433</v>
      </c>
      <c r="I69" s="82" t="n">
        <f aca="false">'High pensions'!M69</f>
        <v>78853.9410995883</v>
      </c>
      <c r="J69" s="82" t="n">
        <f aca="false">'High pensions'!W69</f>
        <v>433831.118255977</v>
      </c>
      <c r="K69" s="9"/>
      <c r="L69" s="82" t="n">
        <f aca="false">'High pensions'!N69</f>
        <v>4970338.67404789</v>
      </c>
      <c r="M69" s="67"/>
      <c r="N69" s="82" t="n">
        <f aca="false">'High pensions'!L69</f>
        <v>1333613.19236513</v>
      </c>
      <c r="O69" s="9"/>
      <c r="P69" s="82" t="n">
        <f aca="false">'High pensions'!X69</f>
        <v>33128257.3125183</v>
      </c>
      <c r="Q69" s="67"/>
      <c r="R69" s="82" t="n">
        <f aca="false">'High SIPA income'!G64</f>
        <v>31670000.0452314</v>
      </c>
      <c r="S69" s="67"/>
      <c r="T69" s="82" t="n">
        <f aca="false">'High SIPA income'!J64</f>
        <v>121092990.065685</v>
      </c>
      <c r="U69" s="9"/>
      <c r="V69" s="82" t="n">
        <f aca="false">'High SIPA income'!F64</f>
        <v>115376.952462522</v>
      </c>
      <c r="W69" s="67"/>
      <c r="X69" s="82" t="n">
        <f aca="false">'High SIPA income'!M64</f>
        <v>289793.640487446</v>
      </c>
      <c r="Y69" s="9"/>
      <c r="Z69" s="9" t="n">
        <f aca="false">R69+V69-N69-L69-F69</f>
        <v>-4751195.04142559</v>
      </c>
      <c r="AA69" s="9"/>
      <c r="AB69" s="9" t="n">
        <f aca="false">T69-P69-D69</f>
        <v>-78366223.3720174</v>
      </c>
      <c r="AC69" s="50"/>
      <c r="AD69" s="9"/>
      <c r="AE69" s="9"/>
      <c r="AF69" s="9"/>
      <c r="AG69" s="9" t="n">
        <f aca="false">BF69/100*$AG$57</f>
        <v>6815501596.78764</v>
      </c>
      <c r="AH69" s="40" t="n">
        <f aca="false">(AG69-AG68)/AG68</f>
        <v>0.00731763056950845</v>
      </c>
      <c r="AI69" s="40" t="n">
        <f aca="false">(AG69-AG65)/AG65</f>
        <v>0.0394637072941826</v>
      </c>
      <c r="AJ69" s="40" t="n">
        <f aca="false">AB69/AG69</f>
        <v>-0.0114982327065925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13279907</v>
      </c>
      <c r="AX69" s="7"/>
      <c r="AY69" s="40" t="n">
        <f aca="false">(AW69-AW68)/AW68</f>
        <v>0.00677912801854852</v>
      </c>
      <c r="AZ69" s="12" t="n">
        <f aca="false">workers_and_wage_high!B57</f>
        <v>7452.26779373785</v>
      </c>
      <c r="BA69" s="40" t="n">
        <f aca="false">(AZ69-AZ68)/AZ68</f>
        <v>0.000534876554324219</v>
      </c>
      <c r="BB69" s="39"/>
      <c r="BC69" s="39"/>
      <c r="BD69" s="39"/>
      <c r="BE69" s="39"/>
      <c r="BF69" s="7" t="n">
        <f aca="false">BF68*(1+AY69)*(1+BA69)*(1-BE69)</f>
        <v>111.75746235574</v>
      </c>
      <c r="BG69" s="7"/>
      <c r="BH69" s="7"/>
      <c r="BI69" s="40" t="n">
        <f aca="false">T76/AG76</f>
        <v>0.0156829557379188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165355935.702199</v>
      </c>
      <c r="E70" s="6"/>
      <c r="F70" s="81" t="n">
        <f aca="false">'High pensions'!I70</f>
        <v>30055398.6692929</v>
      </c>
      <c r="G70" s="81" t="n">
        <f aca="false">'High pensions'!K70</f>
        <v>2663913.33515511</v>
      </c>
      <c r="H70" s="81" t="n">
        <f aca="false">'High pensions'!V70</f>
        <v>14656065.1885209</v>
      </c>
      <c r="I70" s="81" t="n">
        <f aca="false">'High pensions'!M70</f>
        <v>82389.0722212922</v>
      </c>
      <c r="J70" s="81" t="n">
        <f aca="false">'High pensions'!W70</f>
        <v>453280.366655286</v>
      </c>
      <c r="K70" s="6"/>
      <c r="L70" s="81" t="n">
        <f aca="false">'High pensions'!N70</f>
        <v>6016572.61042976</v>
      </c>
      <c r="M70" s="8"/>
      <c r="N70" s="81" t="n">
        <f aca="false">'High pensions'!L70</f>
        <v>1329166.42318982</v>
      </c>
      <c r="O70" s="6"/>
      <c r="P70" s="81" t="n">
        <f aca="false">'High pensions'!X70</f>
        <v>38532705.3699972</v>
      </c>
      <c r="Q70" s="8"/>
      <c r="R70" s="81" t="n">
        <f aca="false">'High SIPA income'!G65</f>
        <v>27901082.2551888</v>
      </c>
      <c r="S70" s="8"/>
      <c r="T70" s="81" t="n">
        <f aca="false">'High SIPA income'!J65</f>
        <v>106682206.236945</v>
      </c>
      <c r="U70" s="6"/>
      <c r="V70" s="81" t="n">
        <f aca="false">'High SIPA income'!F65</f>
        <v>116626.176994696</v>
      </c>
      <c r="W70" s="8"/>
      <c r="X70" s="81" t="n">
        <f aca="false">'High SIPA income'!M65</f>
        <v>292931.332350839</v>
      </c>
      <c r="Y70" s="6"/>
      <c r="Z70" s="6" t="n">
        <f aca="false">R70+V70-N70-L70-F70</f>
        <v>-9383429.27072896</v>
      </c>
      <c r="AA70" s="6"/>
      <c r="AB70" s="6" t="n">
        <f aca="false">T70-P70-D70</f>
        <v>-97206434.8352514</v>
      </c>
      <c r="AC70" s="50"/>
      <c r="AD70" s="6"/>
      <c r="AE70" s="6"/>
      <c r="AF70" s="6"/>
      <c r="AG70" s="6" t="n">
        <f aca="false">BF70/100*$AG$57</f>
        <v>6873938245.76543</v>
      </c>
      <c r="AH70" s="61" t="n">
        <f aca="false">(AG70-AG69)/AG69</f>
        <v>0.00857407897979659</v>
      </c>
      <c r="AI70" s="61"/>
      <c r="AJ70" s="61" t="n">
        <f aca="false">AB70/AG70</f>
        <v>-0.0141413017341454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0.00686958651628153</v>
      </c>
      <c r="AV70" s="5"/>
      <c r="AW70" s="5" t="n">
        <f aca="false">workers_and_wage_high!C58</f>
        <v>13302737</v>
      </c>
      <c r="AX70" s="5"/>
      <c r="AY70" s="61" t="n">
        <f aca="false">(AW70-AW69)/AW69</f>
        <v>0.00171913854517204</v>
      </c>
      <c r="AZ70" s="11" t="n">
        <f aca="false">workers_and_wage_high!B58</f>
        <v>7503.26497434791</v>
      </c>
      <c r="BA70" s="61" t="n">
        <f aca="false">(AZ70-AZ69)/AZ69</f>
        <v>0.00684317606687647</v>
      </c>
      <c r="BB70" s="66"/>
      <c r="BC70" s="66"/>
      <c r="BD70" s="66"/>
      <c r="BE70" s="66"/>
      <c r="BF70" s="5" t="n">
        <f aca="false">BF69*(1+AY70)*(1+BA70)*(1-BE70)</f>
        <v>112.715679664559</v>
      </c>
      <c r="BG70" s="5"/>
      <c r="BH70" s="5"/>
      <c r="BI70" s="61" t="n">
        <f aca="false">T77/AG77</f>
        <v>0.0179883807013557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168131536.518219</v>
      </c>
      <c r="E71" s="9"/>
      <c r="F71" s="82" t="n">
        <f aca="false">'High pensions'!I71</f>
        <v>30559896.9730157</v>
      </c>
      <c r="G71" s="82" t="n">
        <f aca="false">'High pensions'!K71</f>
        <v>2799207.25719502</v>
      </c>
      <c r="H71" s="82" t="n">
        <f aca="false">'High pensions'!V71</f>
        <v>15400412.429424</v>
      </c>
      <c r="I71" s="82" t="n">
        <f aca="false">'High pensions'!M71</f>
        <v>86573.4203256201</v>
      </c>
      <c r="J71" s="82" t="n">
        <f aca="false">'High pensions'!W71</f>
        <v>476301.415343014</v>
      </c>
      <c r="K71" s="9"/>
      <c r="L71" s="82" t="n">
        <f aca="false">'High pensions'!N71</f>
        <v>5114644.85960575</v>
      </c>
      <c r="M71" s="67"/>
      <c r="N71" s="82" t="n">
        <f aca="false">'High pensions'!L71</f>
        <v>1352283.66661861</v>
      </c>
      <c r="O71" s="9"/>
      <c r="P71" s="82" t="n">
        <f aca="false">'High pensions'!X71</f>
        <v>33979782.236043</v>
      </c>
      <c r="Q71" s="67"/>
      <c r="R71" s="82" t="n">
        <f aca="false">'High SIPA income'!G66</f>
        <v>32285787.2107453</v>
      </c>
      <c r="S71" s="67"/>
      <c r="T71" s="82" t="n">
        <f aca="false">'High SIPA income'!J66</f>
        <v>123447505.664348</v>
      </c>
      <c r="U71" s="9"/>
      <c r="V71" s="82" t="n">
        <f aca="false">'High SIPA income'!F66</f>
        <v>119039.787300562</v>
      </c>
      <c r="W71" s="67"/>
      <c r="X71" s="82" t="n">
        <f aca="false">'High SIPA income'!M66</f>
        <v>298993.625576015</v>
      </c>
      <c r="Y71" s="9"/>
      <c r="Z71" s="9" t="n">
        <f aca="false">R71+V71-N71-L71-F71</f>
        <v>-4621998.50119425</v>
      </c>
      <c r="AA71" s="9"/>
      <c r="AB71" s="9" t="n">
        <f aca="false">T71-P71-D71</f>
        <v>-78663813.0899134</v>
      </c>
      <c r="AC71" s="50"/>
      <c r="AD71" s="9"/>
      <c r="AE71" s="9"/>
      <c r="AF71" s="9"/>
      <c r="AG71" s="9" t="n">
        <f aca="false">BF71/100*$AG$57</f>
        <v>6904793107.48197</v>
      </c>
      <c r="AH71" s="40" t="n">
        <f aca="false">(AG71-AG70)/AG70</f>
        <v>0.00448867310315858</v>
      </c>
      <c r="AI71" s="40"/>
      <c r="AJ71" s="40" t="n">
        <f aca="false">AB71/AG71</f>
        <v>-0.0113926386881417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13309068</v>
      </c>
      <c r="AX71" s="7"/>
      <c r="AY71" s="40" t="n">
        <f aca="false">(AW71-AW70)/AW70</f>
        <v>0.000475917098864692</v>
      </c>
      <c r="AZ71" s="12" t="n">
        <f aca="false">workers_and_wage_high!B59</f>
        <v>7533.35942346262</v>
      </c>
      <c r="BA71" s="40" t="n">
        <f aca="false">(AZ71-AZ70)/AZ70</f>
        <v>0.00401084717354324</v>
      </c>
      <c r="BB71" s="39"/>
      <c r="BC71" s="39"/>
      <c r="BD71" s="39"/>
      <c r="BE71" s="39"/>
      <c r="BF71" s="7" t="n">
        <f aca="false">BF70*(1+AY71)*(1+BA71)*(1-BE71)</f>
        <v>113.221623504174</v>
      </c>
      <c r="BG71" s="7"/>
      <c r="BH71" s="7"/>
      <c r="BI71" s="40" t="n">
        <f aca="false">T78/AG78</f>
        <v>0.0156801308213721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167258887.833055</v>
      </c>
      <c r="E72" s="9"/>
      <c r="F72" s="82" t="n">
        <f aca="false">'High pensions'!I72</f>
        <v>30401282.7447484</v>
      </c>
      <c r="G72" s="82" t="n">
        <f aca="false">'High pensions'!K72</f>
        <v>2838222.255349</v>
      </c>
      <c r="H72" s="82" t="n">
        <f aca="false">'High pensions'!V72</f>
        <v>15615061.4379817</v>
      </c>
      <c r="I72" s="82" t="n">
        <f aca="false">'High pensions'!M72</f>
        <v>87780.0697530615</v>
      </c>
      <c r="J72" s="82" t="n">
        <f aca="false">'High pensions'!W72</f>
        <v>482940.044473658</v>
      </c>
      <c r="K72" s="9"/>
      <c r="L72" s="82" t="n">
        <f aca="false">'High pensions'!N72</f>
        <v>4942622.09289473</v>
      </c>
      <c r="M72" s="67"/>
      <c r="N72" s="82" t="n">
        <f aca="false">'High pensions'!L72</f>
        <v>1345505.39186033</v>
      </c>
      <c r="O72" s="9"/>
      <c r="P72" s="82" t="n">
        <f aca="false">'High pensions'!X72</f>
        <v>33049863.214012</v>
      </c>
      <c r="Q72" s="67"/>
      <c r="R72" s="82" t="n">
        <f aca="false">'High SIPA income'!G67</f>
        <v>28281161.9395711</v>
      </c>
      <c r="S72" s="67"/>
      <c r="T72" s="82" t="n">
        <f aca="false">'High SIPA income'!J67</f>
        <v>108135473.852333</v>
      </c>
      <c r="U72" s="9"/>
      <c r="V72" s="82" t="n">
        <f aca="false">'High SIPA income'!F67</f>
        <v>121889.015460384</v>
      </c>
      <c r="W72" s="67"/>
      <c r="X72" s="82" t="n">
        <f aca="false">'High SIPA income'!M67</f>
        <v>306150.065258215</v>
      </c>
      <c r="Y72" s="9"/>
      <c r="Z72" s="9" t="n">
        <f aca="false">R72+V72-N72-L72-F72</f>
        <v>-8286359.27447202</v>
      </c>
      <c r="AA72" s="9"/>
      <c r="AB72" s="9" t="n">
        <f aca="false">T72-P72-D72</f>
        <v>-92173277.1947336</v>
      </c>
      <c r="AC72" s="50"/>
      <c r="AD72" s="9"/>
      <c r="AE72" s="9"/>
      <c r="AF72" s="9"/>
      <c r="AG72" s="9" t="n">
        <f aca="false">BF72/100*$AG$57</f>
        <v>6954829419.9422</v>
      </c>
      <c r="AH72" s="40" t="n">
        <f aca="false">(AG72-AG71)/AG71</f>
        <v>0.00724660560879225</v>
      </c>
      <c r="AI72" s="40"/>
      <c r="AJ72" s="40" t="n">
        <f aca="false">AB72/AG72</f>
        <v>-0.013253132698041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13369979</v>
      </c>
      <c r="AX72" s="7"/>
      <c r="AY72" s="40" t="n">
        <f aca="false">(AW72-AW71)/AW71</f>
        <v>0.00457665405271053</v>
      </c>
      <c r="AZ72" s="12" t="n">
        <f aca="false">workers_and_wage_high!B60</f>
        <v>7553.38149408715</v>
      </c>
      <c r="BA72" s="40" t="n">
        <f aca="false">(AZ72-AZ71)/AZ71</f>
        <v>0.00265778778086313</v>
      </c>
      <c r="BB72" s="39"/>
      <c r="BC72" s="39"/>
      <c r="BD72" s="39"/>
      <c r="BE72" s="39"/>
      <c r="BF72" s="7" t="n">
        <f aca="false">BF71*(1+AY72)*(1+BA72)*(1-BE72)</f>
        <v>114.042095956096</v>
      </c>
      <c r="BG72" s="7"/>
      <c r="BH72" s="7"/>
      <c r="BI72" s="40" t="n">
        <f aca="false">T79/AG79</f>
        <v>0.0179986440517759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169636780.82024</v>
      </c>
      <c r="E73" s="9"/>
      <c r="F73" s="82" t="n">
        <f aca="false">'High pensions'!I73</f>
        <v>30833492.9428236</v>
      </c>
      <c r="G73" s="82" t="n">
        <f aca="false">'High pensions'!K73</f>
        <v>2996277.23741972</v>
      </c>
      <c r="H73" s="82" t="n">
        <f aca="false">'High pensions'!V73</f>
        <v>16484633.3155758</v>
      </c>
      <c r="I73" s="82" t="n">
        <f aca="false">'High pensions'!M73</f>
        <v>92668.3681676206</v>
      </c>
      <c r="J73" s="82" t="n">
        <f aca="false">'High pensions'!W73</f>
        <v>509834.020069358</v>
      </c>
      <c r="K73" s="9"/>
      <c r="L73" s="82" t="n">
        <f aca="false">'High pensions'!N73</f>
        <v>5001617.63664273</v>
      </c>
      <c r="M73" s="67"/>
      <c r="N73" s="82" t="n">
        <f aca="false">'High pensions'!L73</f>
        <v>1365632.40374663</v>
      </c>
      <c r="O73" s="9"/>
      <c r="P73" s="82" t="n">
        <f aca="false">'High pensions'!X73</f>
        <v>33466724.2519433</v>
      </c>
      <c r="Q73" s="67"/>
      <c r="R73" s="82" t="n">
        <f aca="false">'High SIPA income'!G68</f>
        <v>32768198.2700778</v>
      </c>
      <c r="S73" s="67"/>
      <c r="T73" s="82" t="n">
        <f aca="false">'High SIPA income'!J68</f>
        <v>125292046.161092</v>
      </c>
      <c r="U73" s="9"/>
      <c r="V73" s="82" t="n">
        <f aca="false">'High SIPA income'!F68</f>
        <v>123368.76882902</v>
      </c>
      <c r="W73" s="67"/>
      <c r="X73" s="82" t="n">
        <f aca="false">'High SIPA income'!M68</f>
        <v>309866.779095494</v>
      </c>
      <c r="Y73" s="9"/>
      <c r="Z73" s="9" t="n">
        <f aca="false">R73+V73-N73-L73-F73</f>
        <v>-4309175.94430611</v>
      </c>
      <c r="AA73" s="9"/>
      <c r="AB73" s="9" t="n">
        <f aca="false">T73-P73-D73</f>
        <v>-77811458.9110903</v>
      </c>
      <c r="AC73" s="50"/>
      <c r="AD73" s="9"/>
      <c r="AE73" s="9"/>
      <c r="AF73" s="9"/>
      <c r="AG73" s="9" t="n">
        <f aca="false">BF73/100*$AG$57</f>
        <v>7004688511.1926</v>
      </c>
      <c r="AH73" s="40" t="n">
        <f aca="false">(AG73-AG72)/AG72</f>
        <v>0.00716898837337869</v>
      </c>
      <c r="AI73" s="40" t="n">
        <f aca="false">(AG73-AG69)/AG69</f>
        <v>0.0277583258866998</v>
      </c>
      <c r="AJ73" s="40" t="n">
        <f aca="false">AB73/AG73</f>
        <v>-0.0111084823810163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13427208</v>
      </c>
      <c r="AX73" s="7"/>
      <c r="AY73" s="40" t="n">
        <f aca="false">(AW73-AW72)/AW72</f>
        <v>0.00428041061246244</v>
      </c>
      <c r="AZ73" s="12" t="n">
        <f aca="false">workers_and_wage_high!B61</f>
        <v>7575.10702967758</v>
      </c>
      <c r="BA73" s="40" t="n">
        <f aca="false">(AZ73-AZ72)/AZ72</f>
        <v>0.00287626616071762</v>
      </c>
      <c r="BB73" s="39"/>
      <c r="BC73" s="39"/>
      <c r="BD73" s="39"/>
      <c r="BE73" s="39"/>
      <c r="BF73" s="7" t="n">
        <f aca="false">BF72*(1+AY73)*(1+BA73)*(1-BE73)</f>
        <v>114.859662416081</v>
      </c>
      <c r="BG73" s="7"/>
      <c r="BH73" s="7"/>
      <c r="BI73" s="40" t="n">
        <f aca="false">T80/AG80</f>
        <v>0.0156830869748794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168454256.718023</v>
      </c>
      <c r="E74" s="6"/>
      <c r="F74" s="81" t="n">
        <f aca="false">'High pensions'!I74</f>
        <v>30618555.1894419</v>
      </c>
      <c r="G74" s="81" t="n">
        <f aca="false">'High pensions'!K74</f>
        <v>3066196.11233434</v>
      </c>
      <c r="H74" s="81" t="n">
        <f aca="false">'High pensions'!V74</f>
        <v>16869306.3359529</v>
      </c>
      <c r="I74" s="81" t="n">
        <f aca="false">'High pensions'!M74</f>
        <v>94830.8075979697</v>
      </c>
      <c r="J74" s="81" t="n">
        <f aca="false">'High pensions'!W74</f>
        <v>521731.123792358</v>
      </c>
      <c r="K74" s="6"/>
      <c r="L74" s="81" t="n">
        <f aca="false">'High pensions'!N74</f>
        <v>5999217.58451828</v>
      </c>
      <c r="M74" s="8"/>
      <c r="N74" s="81" t="n">
        <f aca="false">'High pensions'!L74</f>
        <v>1356777.97545505</v>
      </c>
      <c r="O74" s="6"/>
      <c r="P74" s="81" t="n">
        <f aca="false">'High pensions'!X74</f>
        <v>38594560.6718785</v>
      </c>
      <c r="Q74" s="8"/>
      <c r="R74" s="81" t="n">
        <f aca="false">'High SIPA income'!G69</f>
        <v>28849202.1154311</v>
      </c>
      <c r="S74" s="8"/>
      <c r="T74" s="81" t="n">
        <f aca="false">'High SIPA income'!J69</f>
        <v>110307424.697742</v>
      </c>
      <c r="U74" s="6"/>
      <c r="V74" s="81" t="n">
        <f aca="false">'High SIPA income'!F69</f>
        <v>125582.20907068</v>
      </c>
      <c r="W74" s="8"/>
      <c r="X74" s="81" t="n">
        <f aca="false">'High SIPA income'!M69</f>
        <v>315426.302830016</v>
      </c>
      <c r="Y74" s="6"/>
      <c r="Z74" s="6" t="n">
        <f aca="false">R74+V74-N74-L74-F74</f>
        <v>-8999766.42491349</v>
      </c>
      <c r="AA74" s="6"/>
      <c r="AB74" s="6" t="n">
        <f aca="false">T74-P74-D74</f>
        <v>-96741392.6921603</v>
      </c>
      <c r="AC74" s="50"/>
      <c r="AD74" s="6"/>
      <c r="AE74" s="6"/>
      <c r="AF74" s="6"/>
      <c r="AG74" s="6" t="n">
        <f aca="false">BF74/100*$AG$57</f>
        <v>7088292404.14985</v>
      </c>
      <c r="AH74" s="61" t="n">
        <f aca="false">(AG74-AG73)/AG73</f>
        <v>0.0119354190873243</v>
      </c>
      <c r="AI74" s="61"/>
      <c r="AJ74" s="61" t="n">
        <f aca="false">AB74/AG74</f>
        <v>-0.0136480533217737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0.00921729685619043</v>
      </c>
      <c r="AV74" s="5"/>
      <c r="AW74" s="5" t="n">
        <f aca="false">workers_and_wage_high!C62</f>
        <v>13510467</v>
      </c>
      <c r="AX74" s="5"/>
      <c r="AY74" s="61" t="n">
        <f aca="false">(AW74-AW73)/AW73</f>
        <v>0.00620076787370837</v>
      </c>
      <c r="AZ74" s="11" t="n">
        <f aca="false">workers_and_wage_high!B62</f>
        <v>7618.27992131908</v>
      </c>
      <c r="BA74" s="61" t="n">
        <f aca="false">(AZ74-AZ73)/AZ73</f>
        <v>0.00569931110839269</v>
      </c>
      <c r="BB74" s="66"/>
      <c r="BC74" s="66"/>
      <c r="BD74" s="66"/>
      <c r="BE74" s="66"/>
      <c r="BF74" s="5" t="n">
        <f aca="false">BF73*(1+AY74)*(1+BA74)*(1-BE74)</f>
        <v>116.230560623245</v>
      </c>
      <c r="BG74" s="5"/>
      <c r="BH74" s="5"/>
      <c r="BI74" s="61" t="n">
        <f aca="false">T81/AG81</f>
        <v>0.0181294355877297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171441755.631309</v>
      </c>
      <c r="E75" s="9"/>
      <c r="F75" s="82" t="n">
        <f aca="false">'High pensions'!I75</f>
        <v>31161568.4806284</v>
      </c>
      <c r="G75" s="82" t="n">
        <f aca="false">'High pensions'!K75</f>
        <v>3180154.19562924</v>
      </c>
      <c r="H75" s="82" t="n">
        <f aca="false">'High pensions'!V75</f>
        <v>17496270.087171</v>
      </c>
      <c r="I75" s="82" t="n">
        <f aca="false">'High pensions'!M75</f>
        <v>98355.2844009046</v>
      </c>
      <c r="J75" s="82" t="n">
        <f aca="false">'High pensions'!W75</f>
        <v>541121.755273332</v>
      </c>
      <c r="K75" s="9"/>
      <c r="L75" s="82" t="n">
        <f aca="false">'High pensions'!N75</f>
        <v>5118984.54279857</v>
      </c>
      <c r="M75" s="67"/>
      <c r="N75" s="82" t="n">
        <f aca="false">'High pensions'!L75</f>
        <v>1381727.39020315</v>
      </c>
      <c r="O75" s="9"/>
      <c r="P75" s="82" t="n">
        <f aca="false">'High pensions'!X75</f>
        <v>34164291.5526197</v>
      </c>
      <c r="Q75" s="67"/>
      <c r="R75" s="82" t="n">
        <f aca="false">'High SIPA income'!G70</f>
        <v>33709188.8323091</v>
      </c>
      <c r="S75" s="67"/>
      <c r="T75" s="82" t="n">
        <f aca="false">'High SIPA income'!J70</f>
        <v>128890005.133035</v>
      </c>
      <c r="U75" s="9"/>
      <c r="V75" s="82" t="n">
        <f aca="false">'High SIPA income'!F70</f>
        <v>122571.169595746</v>
      </c>
      <c r="W75" s="67"/>
      <c r="X75" s="82" t="n">
        <f aca="false">'High SIPA income'!M70</f>
        <v>307863.439775751</v>
      </c>
      <c r="Y75" s="9"/>
      <c r="Z75" s="9" t="n">
        <f aca="false">R75+V75-N75-L75-F75</f>
        <v>-3830520.41172536</v>
      </c>
      <c r="AA75" s="9"/>
      <c r="AB75" s="9" t="n">
        <f aca="false">T75-P75-D75</f>
        <v>-76716042.0508934</v>
      </c>
      <c r="AC75" s="50"/>
      <c r="AD75" s="9"/>
      <c r="AE75" s="9"/>
      <c r="AF75" s="9"/>
      <c r="AG75" s="9" t="n">
        <f aca="false">BF75/100*$AG$57</f>
        <v>7182723573.29019</v>
      </c>
      <c r="AH75" s="40" t="n">
        <f aca="false">(AG75-AG74)/AG74</f>
        <v>0.0133221322931123</v>
      </c>
      <c r="AI75" s="40"/>
      <c r="AJ75" s="40" t="n">
        <f aca="false">AB75/AG75</f>
        <v>-0.0106806340614542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13597654</v>
      </c>
      <c r="AX75" s="7"/>
      <c r="AY75" s="40" t="n">
        <f aca="false">(AW75-AW74)/AW74</f>
        <v>0.00645329284324517</v>
      </c>
      <c r="AZ75" s="12" t="n">
        <f aca="false">workers_and_wage_high!B63</f>
        <v>7670.27313554551</v>
      </c>
      <c r="BA75" s="40" t="n">
        <f aca="false">(AZ75-AZ74)/AZ74</f>
        <v>0.00682479703599799</v>
      </c>
      <c r="BB75" s="39"/>
      <c r="BC75" s="39"/>
      <c r="BD75" s="39"/>
      <c r="BE75" s="39"/>
      <c r="BF75" s="7" t="n">
        <f aca="false">BF74*(1+AY75)*(1+BA75)*(1-BE75)</f>
        <v>117.778999528371</v>
      </c>
      <c r="BG75" s="7"/>
      <c r="BH75" s="7"/>
      <c r="BI75" s="40" t="n">
        <f aca="false">T82/AG82</f>
        <v>0.015791846567203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170772687.200313</v>
      </c>
      <c r="E76" s="9"/>
      <c r="F76" s="82" t="n">
        <f aca="false">'High pensions'!I76</f>
        <v>31039957.3733814</v>
      </c>
      <c r="G76" s="82" t="n">
        <f aca="false">'High pensions'!K76</f>
        <v>3200674.81477652</v>
      </c>
      <c r="H76" s="82" t="n">
        <f aca="false">'High pensions'!V76</f>
        <v>17609168.4791579</v>
      </c>
      <c r="I76" s="82" t="n">
        <f aca="false">'High pensions'!M76</f>
        <v>98989.942725047</v>
      </c>
      <c r="J76" s="82" t="n">
        <f aca="false">'High pensions'!W76</f>
        <v>544613.458118285</v>
      </c>
      <c r="K76" s="9"/>
      <c r="L76" s="82" t="n">
        <f aca="false">'High pensions'!N76</f>
        <v>4965735.59750627</v>
      </c>
      <c r="M76" s="67"/>
      <c r="N76" s="82" t="n">
        <f aca="false">'High pensions'!L76</f>
        <v>1377627.94728832</v>
      </c>
      <c r="O76" s="9"/>
      <c r="P76" s="82" t="n">
        <f aca="false">'High pensions'!X76</f>
        <v>33346528.1215969</v>
      </c>
      <c r="Q76" s="67"/>
      <c r="R76" s="82" t="n">
        <f aca="false">'High SIPA income'!G71</f>
        <v>29583853.5658111</v>
      </c>
      <c r="S76" s="67"/>
      <c r="T76" s="82" t="n">
        <f aca="false">'High SIPA income'!J71</f>
        <v>113116428.19176</v>
      </c>
      <c r="U76" s="9"/>
      <c r="V76" s="82" t="n">
        <f aca="false">'High SIPA income'!F71</f>
        <v>117730.732276519</v>
      </c>
      <c r="W76" s="67"/>
      <c r="X76" s="82" t="n">
        <f aca="false">'High SIPA income'!M71</f>
        <v>295705.656766655</v>
      </c>
      <c r="Y76" s="9"/>
      <c r="Z76" s="9" t="n">
        <f aca="false">R76+V76-N76-L76-F76</f>
        <v>-7681736.62008834</v>
      </c>
      <c r="AA76" s="9"/>
      <c r="AB76" s="9" t="n">
        <f aca="false">T76-P76-D76</f>
        <v>-91002787.1301502</v>
      </c>
      <c r="AC76" s="50"/>
      <c r="AD76" s="9"/>
      <c r="AE76" s="9"/>
      <c r="AF76" s="9"/>
      <c r="AG76" s="9" t="n">
        <f aca="false">BF76/100*$AG$57</f>
        <v>7212698300.12101</v>
      </c>
      <c r="AH76" s="40" t="n">
        <f aca="false">(AG76-AG75)/AG75</f>
        <v>0.00417317004127553</v>
      </c>
      <c r="AI76" s="40"/>
      <c r="AJ76" s="40" t="n">
        <f aca="false">AB76/AG76</f>
        <v>-0.0126170239407662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13617185</v>
      </c>
      <c r="AX76" s="7"/>
      <c r="AY76" s="40" t="n">
        <f aca="false">(AW76-AW75)/AW75</f>
        <v>0.00143635071167423</v>
      </c>
      <c r="AZ76" s="12" t="n">
        <f aca="false">workers_and_wage_high!B64</f>
        <v>7691.2351784809</v>
      </c>
      <c r="BA76" s="40" t="n">
        <f aca="false">(AZ76-AZ75)/AZ75</f>
        <v>0.00273289393545235</v>
      </c>
      <c r="BB76" s="39"/>
      <c r="BC76" s="39"/>
      <c r="BD76" s="39"/>
      <c r="BE76" s="39"/>
      <c r="BF76" s="7" t="n">
        <f aca="false">BF75*(1+AY76)*(1+BA76)*(1-BE76)</f>
        <v>118.270511320694</v>
      </c>
      <c r="BG76" s="7"/>
      <c r="BH76" s="7"/>
      <c r="BI76" s="40" t="n">
        <f aca="false">T83/AG83</f>
        <v>0.0181246130115967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173276425.185348</v>
      </c>
      <c r="E77" s="9"/>
      <c r="F77" s="82" t="n">
        <f aca="false">'High pensions'!I77</f>
        <v>31495041.3894713</v>
      </c>
      <c r="G77" s="82" t="n">
        <f aca="false">'High pensions'!K77</f>
        <v>3269455.65994797</v>
      </c>
      <c r="H77" s="82" t="n">
        <f aca="false">'High pensions'!V77</f>
        <v>17987580.395661</v>
      </c>
      <c r="I77" s="82" t="n">
        <f aca="false">'High pensions'!M77</f>
        <v>101117.185359215</v>
      </c>
      <c r="J77" s="82" t="n">
        <f aca="false">'High pensions'!W77</f>
        <v>556316.919453432</v>
      </c>
      <c r="K77" s="9"/>
      <c r="L77" s="82" t="n">
        <f aca="false">'High pensions'!N77</f>
        <v>5061936.82986765</v>
      </c>
      <c r="M77" s="67"/>
      <c r="N77" s="82" t="n">
        <f aca="false">'High pensions'!L77</f>
        <v>1396885.34526165</v>
      </c>
      <c r="O77" s="9"/>
      <c r="P77" s="82" t="n">
        <f aca="false">'High pensions'!X77</f>
        <v>33951665.2954398</v>
      </c>
      <c r="Q77" s="67"/>
      <c r="R77" s="82" t="n">
        <f aca="false">'High SIPA income'!G72</f>
        <v>34185145.0320171</v>
      </c>
      <c r="S77" s="67"/>
      <c r="T77" s="82" t="n">
        <f aca="false">'High SIPA income'!J72</f>
        <v>130709864.914552</v>
      </c>
      <c r="U77" s="9"/>
      <c r="V77" s="82" t="n">
        <f aca="false">'High SIPA income'!F72</f>
        <v>118180.006157614</v>
      </c>
      <c r="W77" s="67"/>
      <c r="X77" s="82" t="n">
        <f aca="false">'High SIPA income'!M72</f>
        <v>296834.103226711</v>
      </c>
      <c r="Y77" s="9"/>
      <c r="Z77" s="9" t="n">
        <f aca="false">R77+V77-N77-L77-F77</f>
        <v>-3650538.52642588</v>
      </c>
      <c r="AA77" s="9"/>
      <c r="AB77" s="9" t="n">
        <f aca="false">T77-P77-D77</f>
        <v>-76518225.5662355</v>
      </c>
      <c r="AC77" s="50"/>
      <c r="AD77" s="9"/>
      <c r="AE77" s="9"/>
      <c r="AF77" s="9"/>
      <c r="AG77" s="9" t="n">
        <f aca="false">BF77/100*$AG$57</f>
        <v>7266349711.21672</v>
      </c>
      <c r="AH77" s="40" t="n">
        <f aca="false">(AG77-AG76)/AG76</f>
        <v>0.00743846600304951</v>
      </c>
      <c r="AI77" s="40" t="n">
        <f aca="false">(AG77-AG73)/AG73</f>
        <v>0.0373551514255084</v>
      </c>
      <c r="AJ77" s="40" t="n">
        <f aca="false">AB77/AG77</f>
        <v>-0.0105304903572309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13648687</v>
      </c>
      <c r="AX77" s="7"/>
      <c r="AY77" s="40" t="n">
        <f aca="false">(AW77-AW76)/AW76</f>
        <v>0.00231340030997596</v>
      </c>
      <c r="AZ77" s="12" t="n">
        <f aca="false">workers_and_wage_high!B65</f>
        <v>7730.5622846918</v>
      </c>
      <c r="BA77" s="40" t="n">
        <f aca="false">(AZ77-AZ76)/AZ76</f>
        <v>0.00511323672963836</v>
      </c>
      <c r="BB77" s="39"/>
      <c r="BC77" s="39"/>
      <c r="BD77" s="39"/>
      <c r="BE77" s="39"/>
      <c r="BF77" s="7" t="n">
        <f aca="false">BF76*(1+AY77)*(1+BA77)*(1-BE77)</f>
        <v>119.150262498316</v>
      </c>
      <c r="BG77" s="7"/>
      <c r="BH77" s="7"/>
      <c r="BI77" s="40" t="n">
        <f aca="false">T84/AG84</f>
        <v>0.015865502885754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172020856.317638</v>
      </c>
      <c r="E78" s="6"/>
      <c r="F78" s="81" t="n">
        <f aca="false">'High pensions'!I78</f>
        <v>31266826.8853138</v>
      </c>
      <c r="G78" s="81" t="n">
        <f aca="false">'High pensions'!K78</f>
        <v>3336223.18743797</v>
      </c>
      <c r="H78" s="81" t="n">
        <f aca="false">'High pensions'!V78</f>
        <v>18354915.6323056</v>
      </c>
      <c r="I78" s="81" t="n">
        <f aca="false">'High pensions'!M78</f>
        <v>103182.160436226</v>
      </c>
      <c r="J78" s="81" t="n">
        <f aca="false">'High pensions'!W78</f>
        <v>567677.803060998</v>
      </c>
      <c r="K78" s="6"/>
      <c r="L78" s="81" t="n">
        <f aca="false">'High pensions'!N78</f>
        <v>6036818.39277613</v>
      </c>
      <c r="M78" s="8"/>
      <c r="N78" s="81" t="n">
        <f aca="false">'High pensions'!L78</f>
        <v>1387814.30913584</v>
      </c>
      <c r="O78" s="6"/>
      <c r="P78" s="81" t="n">
        <f aca="false">'High pensions'!X78</f>
        <v>38960424.1953881</v>
      </c>
      <c r="Q78" s="8"/>
      <c r="R78" s="81" t="n">
        <f aca="false">'High SIPA income'!G73</f>
        <v>29916625.2623436</v>
      </c>
      <c r="S78" s="8"/>
      <c r="T78" s="81" t="n">
        <f aca="false">'High SIPA income'!J73</f>
        <v>114388809.61534</v>
      </c>
      <c r="U78" s="6"/>
      <c r="V78" s="81" t="n">
        <f aca="false">'High SIPA income'!F73</f>
        <v>123126.749807753</v>
      </c>
      <c r="W78" s="8"/>
      <c r="X78" s="81" t="n">
        <f aca="false">'High SIPA income'!M73</f>
        <v>309258.897090092</v>
      </c>
      <c r="Y78" s="6"/>
      <c r="Z78" s="6" t="n">
        <f aca="false">R78+V78-N78-L78-F78</f>
        <v>-8651707.57507443</v>
      </c>
      <c r="AA78" s="6"/>
      <c r="AB78" s="6" t="n">
        <f aca="false">T78-P78-D78</f>
        <v>-96592470.8976853</v>
      </c>
      <c r="AC78" s="50"/>
      <c r="AD78" s="6"/>
      <c r="AE78" s="6"/>
      <c r="AF78" s="6"/>
      <c r="AG78" s="6" t="n">
        <f aca="false">BF78/100*$AG$57</f>
        <v>7295143830.0137</v>
      </c>
      <c r="AH78" s="61" t="n">
        <f aca="false">(AG78-AG77)/AG77</f>
        <v>0.0039626662549059</v>
      </c>
      <c r="AI78" s="61"/>
      <c r="AJ78" s="61" t="n">
        <f aca="false">AB78/AG78</f>
        <v>-0.013240653391957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0.00739820534759837</v>
      </c>
      <c r="AV78" s="5"/>
      <c r="AW78" s="5" t="n">
        <f aca="false">workers_and_wage_high!C66</f>
        <v>13656733</v>
      </c>
      <c r="AX78" s="5"/>
      <c r="AY78" s="61" t="n">
        <f aca="false">(AW78-AW77)/AW77</f>
        <v>0.000589507254434071</v>
      </c>
      <c r="AZ78" s="11" t="n">
        <f aca="false">workers_and_wage_high!B66</f>
        <v>7756.62333726157</v>
      </c>
      <c r="BA78" s="61" t="n">
        <f aca="false">(AZ78-AZ77)/AZ77</f>
        <v>0.00337117167031627</v>
      </c>
      <c r="BB78" s="66"/>
      <c r="BC78" s="66"/>
      <c r="BD78" s="66"/>
      <c r="BE78" s="66"/>
      <c r="BF78" s="5" t="n">
        <f aca="false">BF77*(1+AY78)*(1+BA78)*(1-BE78)</f>
        <v>119.622415222782</v>
      </c>
      <c r="BG78" s="5"/>
      <c r="BH78" s="5"/>
      <c r="BI78" s="61" t="n">
        <f aca="false">T85/AG85</f>
        <v>0.0181893672147771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174850386.836141</v>
      </c>
      <c r="E79" s="9"/>
      <c r="F79" s="82" t="n">
        <f aca="false">'High pensions'!I79</f>
        <v>31781127.5508413</v>
      </c>
      <c r="G79" s="82" t="n">
        <f aca="false">'High pensions'!K79</f>
        <v>3437187.85019042</v>
      </c>
      <c r="H79" s="82" t="n">
        <f aca="false">'High pensions'!V79</f>
        <v>18910393.417378</v>
      </c>
      <c r="I79" s="82" t="n">
        <f aca="false">'High pensions'!M79</f>
        <v>106304.778871869</v>
      </c>
      <c r="J79" s="82" t="n">
        <f aca="false">'High pensions'!W79</f>
        <v>584857.528372519</v>
      </c>
      <c r="K79" s="9"/>
      <c r="L79" s="82" t="n">
        <f aca="false">'High pensions'!N79</f>
        <v>5065729.43856368</v>
      </c>
      <c r="M79" s="67"/>
      <c r="N79" s="82" t="n">
        <f aca="false">'High pensions'!L79</f>
        <v>1411222.3226397</v>
      </c>
      <c r="O79" s="9"/>
      <c r="P79" s="82" t="n">
        <f aca="false">'High pensions'!X79</f>
        <v>34050222.9794347</v>
      </c>
      <c r="Q79" s="67"/>
      <c r="R79" s="82" t="n">
        <f aca="false">'High SIPA income'!G74</f>
        <v>34636999.243303</v>
      </c>
      <c r="S79" s="67"/>
      <c r="T79" s="82" t="n">
        <f aca="false">'High SIPA income'!J74</f>
        <v>132437568.654376</v>
      </c>
      <c r="U79" s="9"/>
      <c r="V79" s="82" t="n">
        <f aca="false">'High SIPA income'!F74</f>
        <v>125151.558828683</v>
      </c>
      <c r="W79" s="67"/>
      <c r="X79" s="82" t="n">
        <f aca="false">'High SIPA income'!M74</f>
        <v>314344.633582029</v>
      </c>
      <c r="Y79" s="9"/>
      <c r="Z79" s="9" t="n">
        <f aca="false">R79+V79-N79-L79-F79</f>
        <v>-3495928.50991297</v>
      </c>
      <c r="AA79" s="9"/>
      <c r="AB79" s="9" t="n">
        <f aca="false">T79-P79-D79</f>
        <v>-76463041.1611998</v>
      </c>
      <c r="AC79" s="50"/>
      <c r="AD79" s="9"/>
      <c r="AE79" s="9"/>
      <c r="AF79" s="9"/>
      <c r="AG79" s="9" t="n">
        <f aca="false">BF79/100*$AG$57</f>
        <v>7358196999.36281</v>
      </c>
      <c r="AH79" s="40" t="n">
        <f aca="false">(AG79-AG78)/AG78</f>
        <v>0.00864317014418511</v>
      </c>
      <c r="AI79" s="40"/>
      <c r="AJ79" s="40" t="n">
        <f aca="false">AB79/AG79</f>
        <v>-0.0103915458050146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13732416</v>
      </c>
      <c r="AX79" s="7"/>
      <c r="AY79" s="40" t="n">
        <f aca="false">(AW79-AW78)/AW78</f>
        <v>0.00554180857164008</v>
      </c>
      <c r="AZ79" s="12" t="n">
        <f aca="false">workers_and_wage_high!B67</f>
        <v>7780.54685127742</v>
      </c>
      <c r="BA79" s="40" t="n">
        <f aca="false">(AZ79-AZ78)/AZ78</f>
        <v>0.00308426914336899</v>
      </c>
      <c r="BB79" s="39"/>
      <c r="BC79" s="39"/>
      <c r="BD79" s="39"/>
      <c r="BE79" s="39"/>
      <c r="BF79" s="7" t="n">
        <f aca="false">BF78*(1+AY79)*(1+BA79)*(1-BE79)</f>
        <v>120.65633211061</v>
      </c>
      <c r="BG79" s="7"/>
      <c r="BH79" s="7"/>
      <c r="BI79" s="40" t="n">
        <f aca="false">T86/AG86</f>
        <v>0.0158817556615927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173608213.596597</v>
      </c>
      <c r="E80" s="9"/>
      <c r="F80" s="82" t="n">
        <f aca="false">'High pensions'!I80</f>
        <v>31555347.86067</v>
      </c>
      <c r="G80" s="82" t="n">
        <f aca="false">'High pensions'!K80</f>
        <v>3469151.71083917</v>
      </c>
      <c r="H80" s="82" t="n">
        <f aca="false">'High pensions'!V80</f>
        <v>19086249.1478039</v>
      </c>
      <c r="I80" s="82" t="n">
        <f aca="false">'High pensions'!M80</f>
        <v>107293.351881624</v>
      </c>
      <c r="J80" s="82" t="n">
        <f aca="false">'High pensions'!W80</f>
        <v>590296.365395998</v>
      </c>
      <c r="K80" s="9"/>
      <c r="L80" s="82" t="n">
        <f aca="false">'High pensions'!N80</f>
        <v>4957358.31486459</v>
      </c>
      <c r="M80" s="67"/>
      <c r="N80" s="82" t="n">
        <f aca="false">'High pensions'!L80</f>
        <v>1402787.44538054</v>
      </c>
      <c r="O80" s="9"/>
      <c r="P80" s="82" t="n">
        <f aca="false">'High pensions'!X80</f>
        <v>33441478.4973967</v>
      </c>
      <c r="Q80" s="67"/>
      <c r="R80" s="82" t="n">
        <f aca="false">'High SIPA income'!G75</f>
        <v>30322164.3611719</v>
      </c>
      <c r="S80" s="67"/>
      <c r="T80" s="82" t="n">
        <f aca="false">'High SIPA income'!J75</f>
        <v>115939423.508474</v>
      </c>
      <c r="U80" s="9"/>
      <c r="V80" s="82" t="n">
        <f aca="false">'High SIPA income'!F75</f>
        <v>124522.879140972</v>
      </c>
      <c r="W80" s="67"/>
      <c r="X80" s="82" t="n">
        <f aca="false">'High SIPA income'!M75</f>
        <v>312765.571459882</v>
      </c>
      <c r="Y80" s="9"/>
      <c r="Z80" s="9" t="n">
        <f aca="false">R80+V80-N80-L80-F80</f>
        <v>-7468806.38060225</v>
      </c>
      <c r="AA80" s="9"/>
      <c r="AB80" s="9" t="n">
        <f aca="false">T80-P80-D80</f>
        <v>-91110268.5855203</v>
      </c>
      <c r="AC80" s="50"/>
      <c r="AD80" s="9"/>
      <c r="AE80" s="9"/>
      <c r="AF80" s="9"/>
      <c r="AG80" s="9" t="n">
        <f aca="false">BF80/100*$AG$57</f>
        <v>7392640472.7705</v>
      </c>
      <c r="AH80" s="40" t="n">
        <f aca="false">(AG80-AG79)/AG79</f>
        <v>0.00468096646646938</v>
      </c>
      <c r="AI80" s="40"/>
      <c r="AJ80" s="40" t="n">
        <f aca="false">AB80/AG80</f>
        <v>-0.0123244555069476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13768517</v>
      </c>
      <c r="AX80" s="7"/>
      <c r="AY80" s="40" t="n">
        <f aca="false">(AW80-AW79)/AW79</f>
        <v>0.00262888919182174</v>
      </c>
      <c r="AZ80" s="12" t="n">
        <f aca="false">workers_and_wage_high!B68</f>
        <v>7796.47127112004</v>
      </c>
      <c r="BA80" s="40" t="n">
        <f aca="false">(AZ80-AZ79)/AZ79</f>
        <v>0.00204669673571998</v>
      </c>
      <c r="BB80" s="39"/>
      <c r="BC80" s="39"/>
      <c r="BD80" s="39"/>
      <c r="BE80" s="39"/>
      <c r="BF80" s="7" t="n">
        <f aca="false">BF79*(1+AY80)*(1+BA80)*(1-BE80)</f>
        <v>121.221120355187</v>
      </c>
      <c r="BG80" s="7"/>
      <c r="BH80" s="7"/>
      <c r="BI80" s="40" t="n">
        <f aca="false">T87/AG87</f>
        <v>0.0182973273364631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176200767.380185</v>
      </c>
      <c r="E81" s="9"/>
      <c r="F81" s="82" t="n">
        <f aca="false">'High pensions'!I81</f>
        <v>32026575.1994795</v>
      </c>
      <c r="G81" s="82" t="n">
        <f aca="false">'High pensions'!K81</f>
        <v>3661847.33159986</v>
      </c>
      <c r="H81" s="82" t="n">
        <f aca="false">'High pensions'!V81</f>
        <v>20146403.5988295</v>
      </c>
      <c r="I81" s="82" t="n">
        <f aca="false">'High pensions'!M81</f>
        <v>113253.010255666</v>
      </c>
      <c r="J81" s="82" t="n">
        <f aca="false">'High pensions'!W81</f>
        <v>623084.64738648</v>
      </c>
      <c r="K81" s="9"/>
      <c r="L81" s="82" t="n">
        <f aca="false">'High pensions'!N81</f>
        <v>4957844.90816464</v>
      </c>
      <c r="M81" s="67"/>
      <c r="N81" s="82" t="n">
        <f aca="false">'High pensions'!L81</f>
        <v>1425045.76000418</v>
      </c>
      <c r="O81" s="9"/>
      <c r="P81" s="82" t="n">
        <f aca="false">'High pensions'!X81</f>
        <v>33566462.1121385</v>
      </c>
      <c r="Q81" s="67"/>
      <c r="R81" s="82" t="n">
        <f aca="false">'High SIPA income'!G76</f>
        <v>35483360.9549812</v>
      </c>
      <c r="S81" s="67"/>
      <c r="T81" s="82" t="n">
        <f aca="false">'High SIPA income'!J76</f>
        <v>135673706.014586</v>
      </c>
      <c r="U81" s="9"/>
      <c r="V81" s="82" t="n">
        <f aca="false">'High SIPA income'!F76</f>
        <v>125954.625235729</v>
      </c>
      <c r="W81" s="67"/>
      <c r="X81" s="82" t="n">
        <f aca="false">'High SIPA income'!M76</f>
        <v>316361.704866058</v>
      </c>
      <c r="Y81" s="9"/>
      <c r="Z81" s="9" t="n">
        <f aca="false">R81+V81-N81-L81-F81</f>
        <v>-2800150.28743146</v>
      </c>
      <c r="AA81" s="9"/>
      <c r="AB81" s="9" t="n">
        <f aca="false">T81-P81-D81</f>
        <v>-74093523.4777373</v>
      </c>
      <c r="AC81" s="50"/>
      <c r="AD81" s="9"/>
      <c r="AE81" s="9"/>
      <c r="AF81" s="9"/>
      <c r="AG81" s="9" t="n">
        <f aca="false">BF81/100*$AG$57</f>
        <v>7483614443.37585</v>
      </c>
      <c r="AH81" s="40" t="n">
        <f aca="false">(AG81-AG80)/AG80</f>
        <v>0.0123060185248331</v>
      </c>
      <c r="AI81" s="40" t="n">
        <f aca="false">(AG81-AG77)/AG77</f>
        <v>0.0299001205273331</v>
      </c>
      <c r="AJ81" s="40" t="n">
        <f aca="false">AB81/AG81</f>
        <v>-0.00990076707430077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13820099</v>
      </c>
      <c r="AX81" s="7"/>
      <c r="AY81" s="40" t="n">
        <f aca="false">(AW81-AW80)/AW80</f>
        <v>0.00374637297539016</v>
      </c>
      <c r="AZ81" s="12" t="n">
        <f aca="false">workers_and_wage_high!B69</f>
        <v>7862.95722057297</v>
      </c>
      <c r="BA81" s="40" t="n">
        <f aca="false">(AZ81-AZ80)/AZ80</f>
        <v>0.00852769761356112</v>
      </c>
      <c r="BB81" s="39"/>
      <c r="BC81" s="39"/>
      <c r="BD81" s="39"/>
      <c r="BE81" s="39"/>
      <c r="BF81" s="7" t="n">
        <f aca="false">BF80*(1+AY81)*(1+BA81)*(1-BE81)</f>
        <v>122.712869707879</v>
      </c>
      <c r="BG81" s="7"/>
      <c r="BH81" s="7"/>
      <c r="BI81" s="40" t="n">
        <f aca="false">T88/AG88</f>
        <v>0.0159084084086989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174807547.286093</v>
      </c>
      <c r="E82" s="6"/>
      <c r="F82" s="81" t="n">
        <f aca="false">'High pensions'!I82</f>
        <v>31773340.9555186</v>
      </c>
      <c r="G82" s="81" t="n">
        <f aca="false">'High pensions'!K82</f>
        <v>3705680.5634796</v>
      </c>
      <c r="H82" s="81" t="n">
        <f aca="false">'High pensions'!V82</f>
        <v>20387561.1077376</v>
      </c>
      <c r="I82" s="81" t="n">
        <f aca="false">'High pensions'!M82</f>
        <v>114608.677221019</v>
      </c>
      <c r="J82" s="81" t="n">
        <f aca="false">'High pensions'!W82</f>
        <v>630543.127043431</v>
      </c>
      <c r="K82" s="6"/>
      <c r="L82" s="81" t="n">
        <f aca="false">'High pensions'!N82</f>
        <v>6049348.51266467</v>
      </c>
      <c r="M82" s="8"/>
      <c r="N82" s="81" t="n">
        <f aca="false">'High pensions'!L82</f>
        <v>1414423.45742064</v>
      </c>
      <c r="O82" s="6"/>
      <c r="P82" s="81" t="n">
        <f aca="false">'High pensions'!X82</f>
        <v>39171838.7299503</v>
      </c>
      <c r="Q82" s="8"/>
      <c r="R82" s="81" t="n">
        <f aca="false">'High SIPA income'!G77</f>
        <v>31116703.8229617</v>
      </c>
      <c r="S82" s="8"/>
      <c r="T82" s="81" t="n">
        <f aca="false">'High SIPA income'!J77</f>
        <v>118977414.004713</v>
      </c>
      <c r="U82" s="6"/>
      <c r="V82" s="81" t="n">
        <f aca="false">'High SIPA income'!F77</f>
        <v>126503.158936365</v>
      </c>
      <c r="W82" s="8"/>
      <c r="X82" s="81" t="n">
        <f aca="false">'High SIPA income'!M77</f>
        <v>317739.463375402</v>
      </c>
      <c r="Y82" s="6"/>
      <c r="Z82" s="6" t="n">
        <f aca="false">R82+V82-N82-L82-F82</f>
        <v>-7993905.94370585</v>
      </c>
      <c r="AA82" s="6"/>
      <c r="AB82" s="6" t="n">
        <f aca="false">T82-P82-D82</f>
        <v>-95001972.0113307</v>
      </c>
      <c r="AC82" s="50"/>
      <c r="AD82" s="6"/>
      <c r="AE82" s="6"/>
      <c r="AF82" s="6"/>
      <c r="AG82" s="6" t="n">
        <f aca="false">BF82/100*$AG$57</f>
        <v>7534103975.64328</v>
      </c>
      <c r="AH82" s="61" t="n">
        <f aca="false">(AG82-AG81)/AG81</f>
        <v>0.00674667737755</v>
      </c>
      <c r="AI82" s="61"/>
      <c r="AJ82" s="61" t="n">
        <f aca="false">AB82/AG82</f>
        <v>-0.0126095913088615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0.00649882984500711</v>
      </c>
      <c r="AV82" s="5"/>
      <c r="AW82" s="5" t="n">
        <f aca="false">workers_and_wage_high!C70</f>
        <v>13860575</v>
      </c>
      <c r="AX82" s="5"/>
      <c r="AY82" s="61" t="n">
        <f aca="false">(AW82-AW81)/AW81</f>
        <v>0.00292877786186626</v>
      </c>
      <c r="AZ82" s="11" t="n">
        <f aca="false">workers_and_wage_high!B70</f>
        <v>7892.88953603436</v>
      </c>
      <c r="BA82" s="61" t="n">
        <f aca="false">(AZ82-AZ81)/AZ81</f>
        <v>0.0038067503894174</v>
      </c>
      <c r="BB82" s="66"/>
      <c r="BC82" s="66"/>
      <c r="BD82" s="66"/>
      <c r="BE82" s="66"/>
      <c r="BF82" s="5" t="n">
        <f aca="false">BF81*(1+AY82)*(1+BA82)*(1-BE82)</f>
        <v>123.540773849872</v>
      </c>
      <c r="BG82" s="5"/>
      <c r="BH82" s="5"/>
      <c r="BI82" s="61" t="n">
        <f aca="false">T89/AG89</f>
        <v>0.0183423480645213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177046398.216009</v>
      </c>
      <c r="E83" s="9"/>
      <c r="F83" s="82" t="n">
        <f aca="false">'High pensions'!I83</f>
        <v>32180278.6138131</v>
      </c>
      <c r="G83" s="82" t="n">
        <f aca="false">'High pensions'!K83</f>
        <v>3858012.0562282</v>
      </c>
      <c r="H83" s="82" t="n">
        <f aca="false">'High pensions'!V83</f>
        <v>21225644.0357838</v>
      </c>
      <c r="I83" s="82" t="n">
        <f aca="false">'High pensions'!M83</f>
        <v>119319.960501904</v>
      </c>
      <c r="J83" s="82" t="n">
        <f aca="false">'High pensions'!W83</f>
        <v>656463.217601564</v>
      </c>
      <c r="K83" s="9"/>
      <c r="L83" s="82" t="n">
        <f aca="false">'High pensions'!N83</f>
        <v>5057148.78173536</v>
      </c>
      <c r="M83" s="67"/>
      <c r="N83" s="82" t="n">
        <f aca="false">'High pensions'!L83</f>
        <v>1434339.28937967</v>
      </c>
      <c r="O83" s="9"/>
      <c r="P83" s="82" t="n">
        <f aca="false">'High pensions'!X83</f>
        <v>34132880.6407573</v>
      </c>
      <c r="Q83" s="67"/>
      <c r="R83" s="82" t="n">
        <f aca="false">'High SIPA income'!G78</f>
        <v>35936868.4312128</v>
      </c>
      <c r="S83" s="67"/>
      <c r="T83" s="82" t="n">
        <f aca="false">'High SIPA income'!J78</f>
        <v>137407731.156222</v>
      </c>
      <c r="U83" s="9"/>
      <c r="V83" s="82" t="n">
        <f aca="false">'High SIPA income'!F78</f>
        <v>131081.520735694</v>
      </c>
      <c r="W83" s="67"/>
      <c r="X83" s="82" t="n">
        <f aca="false">'High SIPA income'!M78</f>
        <v>329238.988236983</v>
      </c>
      <c r="Y83" s="9"/>
      <c r="Z83" s="9" t="n">
        <f aca="false">R83+V83-N83-L83-F83</f>
        <v>-2603816.73297968</v>
      </c>
      <c r="AA83" s="9"/>
      <c r="AB83" s="9" t="n">
        <f aca="false">T83-P83-D83</f>
        <v>-73771547.700545</v>
      </c>
      <c r="AC83" s="50"/>
      <c r="AD83" s="9"/>
      <c r="AE83" s="9"/>
      <c r="AF83" s="9"/>
      <c r="AG83" s="9" t="n">
        <f aca="false">BF83/100*$AG$57</f>
        <v>7581278070.22988</v>
      </c>
      <c r="AH83" s="40" t="n">
        <f aca="false">(AG83-AG82)/AG82</f>
        <v>0.00626140742669739</v>
      </c>
      <c r="AI83" s="40"/>
      <c r="AJ83" s="40" t="n">
        <f aca="false">AB83/AG83</f>
        <v>-0.00973075344515203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13924322</v>
      </c>
      <c r="AX83" s="7"/>
      <c r="AY83" s="40" t="n">
        <f aca="false">(AW83-AW82)/AW82</f>
        <v>0.00459915984726463</v>
      </c>
      <c r="AZ83" s="12" t="n">
        <f aca="false">workers_and_wage_high!B71</f>
        <v>7905.94940812105</v>
      </c>
      <c r="BA83" s="40" t="n">
        <f aca="false">(AZ83-AZ82)/AZ82</f>
        <v>0.00165463763645355</v>
      </c>
      <c r="BB83" s="39"/>
      <c r="BC83" s="39"/>
      <c r="BD83" s="39"/>
      <c r="BE83" s="39"/>
      <c r="BF83" s="7" t="n">
        <f aca="false">BF82*(1+AY83)*(1+BA83)*(1-BE83)</f>
        <v>124.314312968755</v>
      </c>
      <c r="BG83" s="7"/>
      <c r="BH83" s="7"/>
      <c r="BI83" s="40" t="n">
        <f aca="false">T90/AG90</f>
        <v>0.0159824828694295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176206309.602977</v>
      </c>
      <c r="E84" s="9"/>
      <c r="F84" s="82" t="n">
        <f aca="false">'High pensions'!I84</f>
        <v>32027582.5640765</v>
      </c>
      <c r="G84" s="82" t="n">
        <f aca="false">'High pensions'!K84</f>
        <v>3950359.03267078</v>
      </c>
      <c r="H84" s="82" t="n">
        <f aca="false">'High pensions'!V84</f>
        <v>21733709.8534078</v>
      </c>
      <c r="I84" s="82" t="n">
        <f aca="false">'High pensions'!M84</f>
        <v>122176.052556828</v>
      </c>
      <c r="J84" s="82" t="n">
        <f aca="false">'High pensions'!W84</f>
        <v>672176.593404364</v>
      </c>
      <c r="K84" s="9"/>
      <c r="L84" s="82" t="n">
        <f aca="false">'High pensions'!N84</f>
        <v>4989341.00154444</v>
      </c>
      <c r="M84" s="67"/>
      <c r="N84" s="82" t="n">
        <f aca="false">'High pensions'!L84</f>
        <v>1430352.60187219</v>
      </c>
      <c r="O84" s="9"/>
      <c r="P84" s="82" t="n">
        <f aca="false">'High pensions'!X84</f>
        <v>33759092.1685988</v>
      </c>
      <c r="Q84" s="67"/>
      <c r="R84" s="82" t="n">
        <f aca="false">'High SIPA income'!G79</f>
        <v>31626056.0687564</v>
      </c>
      <c r="S84" s="67"/>
      <c r="T84" s="82" t="n">
        <f aca="false">'High SIPA income'!J79</f>
        <v>120924966.462934</v>
      </c>
      <c r="U84" s="9"/>
      <c r="V84" s="82" t="n">
        <f aca="false">'High SIPA income'!F79</f>
        <v>124602.419095491</v>
      </c>
      <c r="W84" s="67"/>
      <c r="X84" s="82" t="n">
        <f aca="false">'High SIPA income'!M79</f>
        <v>312965.352893628</v>
      </c>
      <c r="Y84" s="9"/>
      <c r="Z84" s="9" t="n">
        <f aca="false">R84+V84-N84-L84-F84</f>
        <v>-6696617.67964118</v>
      </c>
      <c r="AA84" s="9"/>
      <c r="AB84" s="9" t="n">
        <f aca="false">T84-P84-D84</f>
        <v>-89040435.3086414</v>
      </c>
      <c r="AC84" s="50"/>
      <c r="AD84" s="9"/>
      <c r="AE84" s="9"/>
      <c r="AF84" s="9"/>
      <c r="AG84" s="9" t="n">
        <f aca="false">BF84/100*$AG$57</f>
        <v>7621880461.88658</v>
      </c>
      <c r="AH84" s="40" t="n">
        <f aca="false">(AG84-AG83)/AG83</f>
        <v>0.00535561303524009</v>
      </c>
      <c r="AI84" s="40"/>
      <c r="AJ84" s="40" t="n">
        <f aca="false">AB84/AG84</f>
        <v>-0.0116822135631608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13927942</v>
      </c>
      <c r="AX84" s="7"/>
      <c r="AY84" s="40" t="n">
        <f aca="false">(AW84-AW83)/AW83</f>
        <v>0.000259976751471274</v>
      </c>
      <c r="AZ84" s="12" t="n">
        <f aca="false">workers_and_wage_high!B72</f>
        <v>7946.22478012234</v>
      </c>
      <c r="BA84" s="40" t="n">
        <f aca="false">(AZ84-AZ83)/AZ83</f>
        <v>0.005094311881115</v>
      </c>
      <c r="BB84" s="39"/>
      <c r="BC84" s="39"/>
      <c r="BD84" s="39"/>
      <c r="BE84" s="39"/>
      <c r="BF84" s="7" t="n">
        <f aca="false">BF83*(1+AY84)*(1+BA84)*(1-BE84)</f>
        <v>124.980092323758</v>
      </c>
      <c r="BG84" s="7"/>
      <c r="BH84" s="7"/>
      <c r="BI84" s="40" t="n">
        <f aca="false">T91/AG91</f>
        <v>0.0183530032030936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178117434.410075</v>
      </c>
      <c r="E85" s="9"/>
      <c r="F85" s="82" t="n">
        <f aca="false">'High pensions'!I85</f>
        <v>32374952.1201809</v>
      </c>
      <c r="G85" s="82" t="n">
        <f aca="false">'High pensions'!K85</f>
        <v>4083626.33497842</v>
      </c>
      <c r="H85" s="82" t="n">
        <f aca="false">'High pensions'!V85</f>
        <v>22466907.2304934</v>
      </c>
      <c r="I85" s="82" t="n">
        <f aca="false">'High pensions'!M85</f>
        <v>126297.721700363</v>
      </c>
      <c r="J85" s="82" t="n">
        <f aca="false">'High pensions'!W85</f>
        <v>694852.800943094</v>
      </c>
      <c r="K85" s="9"/>
      <c r="L85" s="82" t="n">
        <f aca="false">'High pensions'!N85</f>
        <v>5008430.19825639</v>
      </c>
      <c r="M85" s="67"/>
      <c r="N85" s="82" t="n">
        <f aca="false">'High pensions'!L85</f>
        <v>1446390.56828356</v>
      </c>
      <c r="O85" s="9"/>
      <c r="P85" s="82" t="n">
        <f aca="false">'High pensions'!X85</f>
        <v>33946382.2603136</v>
      </c>
      <c r="Q85" s="67"/>
      <c r="R85" s="82" t="n">
        <f aca="false">'High SIPA income'!G80</f>
        <v>36535122.9334737</v>
      </c>
      <c r="S85" s="67"/>
      <c r="T85" s="82" t="n">
        <f aca="false">'High SIPA income'!J80</f>
        <v>139695209.097351</v>
      </c>
      <c r="U85" s="9"/>
      <c r="V85" s="82" t="n">
        <f aca="false">'High SIPA income'!F80</f>
        <v>127132.155752469</v>
      </c>
      <c r="W85" s="67"/>
      <c r="X85" s="82" t="n">
        <f aca="false">'High SIPA income'!M80</f>
        <v>319319.322032641</v>
      </c>
      <c r="Y85" s="9"/>
      <c r="Z85" s="9" t="n">
        <f aca="false">R85+V85-N85-L85-F85</f>
        <v>-2167517.79749466</v>
      </c>
      <c r="AA85" s="9"/>
      <c r="AB85" s="9" t="n">
        <f aca="false">T85-P85-D85</f>
        <v>-72368607.5730371</v>
      </c>
      <c r="AC85" s="50"/>
      <c r="AD85" s="9"/>
      <c r="AE85" s="9"/>
      <c r="AF85" s="9"/>
      <c r="AG85" s="9" t="n">
        <f aca="false">BF85/100*$AG$57</f>
        <v>7680047768.99895</v>
      </c>
      <c r="AH85" s="40" t="n">
        <f aca="false">(AG85-AG84)/AG84</f>
        <v>0.00763162154054096</v>
      </c>
      <c r="AI85" s="40" t="n">
        <f aca="false">(AG85-AG81)/AG81</f>
        <v>0.0262484561583704</v>
      </c>
      <c r="AJ85" s="40" t="n">
        <f aca="false">AB85/AG85</f>
        <v>-0.00942293716780748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13984179</v>
      </c>
      <c r="AX85" s="7"/>
      <c r="AY85" s="40" t="n">
        <f aca="false">(AW85-AW84)/AW84</f>
        <v>0.00403771066823799</v>
      </c>
      <c r="AZ85" s="12" t="n">
        <f aca="false">workers_and_wage_high!B73</f>
        <v>7974.66795842889</v>
      </c>
      <c r="BA85" s="40" t="n">
        <f aca="false">(AZ85-AZ84)/AZ84</f>
        <v>0.0035794580563225</v>
      </c>
      <c r="BB85" s="39"/>
      <c r="BC85" s="39"/>
      <c r="BD85" s="39"/>
      <c r="BE85" s="39"/>
      <c r="BF85" s="7" t="n">
        <f aca="false">BF84*(1+AY85)*(1+BA85)*(1-BE85)</f>
        <v>125.933893088474</v>
      </c>
      <c r="BG85" s="7"/>
      <c r="BH85" s="7"/>
      <c r="BI85" s="40" t="n">
        <f aca="false">T92/AG92</f>
        <v>0.0160318517733975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176584824.034533</v>
      </c>
      <c r="E86" s="6"/>
      <c r="F86" s="81" t="n">
        <f aca="false">'High pensions'!I86</f>
        <v>32096382.0425724</v>
      </c>
      <c r="G86" s="81" t="n">
        <f aca="false">'High pensions'!K86</f>
        <v>4159107.6698784</v>
      </c>
      <c r="H86" s="81" t="n">
        <f aca="false">'High pensions'!V86</f>
        <v>22882183.2645189</v>
      </c>
      <c r="I86" s="81" t="n">
        <f aca="false">'High pensions'!M86</f>
        <v>128632.19597562</v>
      </c>
      <c r="J86" s="81" t="n">
        <f aca="false">'High pensions'!W86</f>
        <v>707696.389624294</v>
      </c>
      <c r="K86" s="6"/>
      <c r="L86" s="81" t="n">
        <f aca="false">'High pensions'!N86</f>
        <v>6025417.49403596</v>
      </c>
      <c r="M86" s="8"/>
      <c r="N86" s="81" t="n">
        <f aca="false">'High pensions'!L86</f>
        <v>1433531.06162331</v>
      </c>
      <c r="O86" s="6"/>
      <c r="P86" s="81" t="n">
        <f aca="false">'High pensions'!X86</f>
        <v>39152784.9611911</v>
      </c>
      <c r="Q86" s="8"/>
      <c r="R86" s="81" t="n">
        <f aca="false">'High SIPA income'!G81</f>
        <v>32059850.2864131</v>
      </c>
      <c r="S86" s="8"/>
      <c r="T86" s="81" t="n">
        <f aca="false">'High SIPA income'!J81</f>
        <v>122583616.251826</v>
      </c>
      <c r="U86" s="6"/>
      <c r="V86" s="81" t="n">
        <f aca="false">'High SIPA income'!F81</f>
        <v>124646.756424452</v>
      </c>
      <c r="W86" s="8"/>
      <c r="X86" s="81" t="n">
        <f aca="false">'High SIPA income'!M81</f>
        <v>313076.715481173</v>
      </c>
      <c r="Y86" s="6"/>
      <c r="Z86" s="6" t="n">
        <f aca="false">R86+V86-N86-L86-F86</f>
        <v>-7370833.5553941</v>
      </c>
      <c r="AA86" s="6"/>
      <c r="AB86" s="6" t="n">
        <f aca="false">T86-P86-D86</f>
        <v>-93153992.7438977</v>
      </c>
      <c r="AC86" s="50"/>
      <c r="AD86" s="6"/>
      <c r="AE86" s="6"/>
      <c r="AF86" s="6"/>
      <c r="AG86" s="6" t="n">
        <f aca="false">BF86/100*$AG$57</f>
        <v>7718517956.316</v>
      </c>
      <c r="AH86" s="61" t="n">
        <f aca="false">(AG86-AG85)/AG85</f>
        <v>0.00500910781731624</v>
      </c>
      <c r="AI86" s="61"/>
      <c r="AJ86" s="61" t="n">
        <f aca="false">AB86/AG86</f>
        <v>-0.0120688962921529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0.00541090754013319</v>
      </c>
      <c r="AV86" s="5"/>
      <c r="AW86" s="5" t="n">
        <f aca="false">workers_and_wage_high!C74</f>
        <v>13972860</v>
      </c>
      <c r="AX86" s="5"/>
      <c r="AY86" s="61" t="n">
        <f aca="false">(AW86-AW85)/AW85</f>
        <v>-0.000809414696422293</v>
      </c>
      <c r="AZ86" s="11" t="n">
        <f aca="false">workers_and_wage_high!B74</f>
        <v>8021.10633138615</v>
      </c>
      <c r="BA86" s="61" t="n">
        <f aca="false">(AZ86-AZ85)/AZ85</f>
        <v>0.00582323592647804</v>
      </c>
      <c r="BB86" s="66"/>
      <c r="BC86" s="66"/>
      <c r="BD86" s="66"/>
      <c r="BE86" s="66"/>
      <c r="BF86" s="5" t="n">
        <f aca="false">BF85*(1+AY86)*(1+BA86)*(1-BE86)</f>
        <v>126.564709536809</v>
      </c>
      <c r="BG86" s="5"/>
      <c r="BH86" s="5"/>
      <c r="BI86" s="61" t="n">
        <f aca="false">T93/AG93</f>
        <v>0.0184451151661506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179066217.338376</v>
      </c>
      <c r="E87" s="9"/>
      <c r="F87" s="82" t="n">
        <f aca="false">'High pensions'!I87</f>
        <v>32547404.6483567</v>
      </c>
      <c r="G87" s="82" t="n">
        <f aca="false">'High pensions'!K87</f>
        <v>4295499.87965222</v>
      </c>
      <c r="H87" s="82" t="n">
        <f aca="false">'High pensions'!V87</f>
        <v>23632572.9604867</v>
      </c>
      <c r="I87" s="82" t="n">
        <f aca="false">'High pensions'!M87</f>
        <v>132850.511741822</v>
      </c>
      <c r="J87" s="82" t="n">
        <f aca="false">'High pensions'!W87</f>
        <v>730904.318365569</v>
      </c>
      <c r="K87" s="9"/>
      <c r="L87" s="82" t="n">
        <f aca="false">'High pensions'!N87</f>
        <v>5035656.9284568</v>
      </c>
      <c r="M87" s="67"/>
      <c r="N87" s="82" t="n">
        <f aca="false">'High pensions'!L87</f>
        <v>1453332.41279519</v>
      </c>
      <c r="O87" s="9"/>
      <c r="P87" s="82" t="n">
        <f aca="false">'High pensions'!X87</f>
        <v>34125853.8730816</v>
      </c>
      <c r="Q87" s="67"/>
      <c r="R87" s="82" t="n">
        <f aca="false">'High SIPA income'!G82</f>
        <v>37110025.0119833</v>
      </c>
      <c r="S87" s="67"/>
      <c r="T87" s="82" t="n">
        <f aca="false">'High SIPA income'!J82</f>
        <v>141893397.022273</v>
      </c>
      <c r="U87" s="9"/>
      <c r="V87" s="82" t="n">
        <f aca="false">'High SIPA income'!F82</f>
        <v>121270.716045049</v>
      </c>
      <c r="W87" s="67"/>
      <c r="X87" s="82" t="n">
        <f aca="false">'High SIPA income'!M82</f>
        <v>304597.075387562</v>
      </c>
      <c r="Y87" s="9"/>
      <c r="Z87" s="9" t="n">
        <f aca="false">R87+V87-N87-L87-F87</f>
        <v>-1805098.26158038</v>
      </c>
      <c r="AA87" s="9"/>
      <c r="AB87" s="9" t="n">
        <f aca="false">T87-P87-D87</f>
        <v>-71298674.1891849</v>
      </c>
      <c r="AC87" s="50"/>
      <c r="AD87" s="9"/>
      <c r="AE87" s="9"/>
      <c r="AF87" s="9"/>
      <c r="AG87" s="9" t="n">
        <f aca="false">BF87/100*$AG$57</f>
        <v>7754870119.17342</v>
      </c>
      <c r="AH87" s="40" t="n">
        <f aca="false">(AG87-AG86)/AG86</f>
        <v>0.00470973353474801</v>
      </c>
      <c r="AI87" s="40"/>
      <c r="AJ87" s="40" t="n">
        <f aca="false">AB87/AG87</f>
        <v>-0.00919405136301426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14023518</v>
      </c>
      <c r="AX87" s="7"/>
      <c r="AY87" s="40" t="n">
        <f aca="false">(AW87-AW86)/AW86</f>
        <v>0.00362545677835461</v>
      </c>
      <c r="AZ87" s="12" t="n">
        <f aca="false">workers_and_wage_high!B75</f>
        <v>8029.77201348593</v>
      </c>
      <c r="BA87" s="40" t="n">
        <f aca="false">(AZ87-AZ86)/AZ86</f>
        <v>0.00108035995806037</v>
      </c>
      <c r="BB87" s="39"/>
      <c r="BC87" s="39"/>
      <c r="BD87" s="39"/>
      <c r="BE87" s="39"/>
      <c r="BF87" s="7" t="n">
        <f aca="false">BF86*(1+AY87)*(1+BA87)*(1-BE87)</f>
        <v>127.16079559363</v>
      </c>
      <c r="BG87" s="7"/>
      <c r="BH87" s="7"/>
      <c r="BI87" s="40" t="n">
        <f aca="false">T94/AG94</f>
        <v>0.016053715811287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177384523.332541</v>
      </c>
      <c r="E88" s="9"/>
      <c r="F88" s="82" t="n">
        <f aca="false">'High pensions'!I88</f>
        <v>32241736.8562059</v>
      </c>
      <c r="G88" s="82" t="n">
        <f aca="false">'High pensions'!K88</f>
        <v>4348416.97632026</v>
      </c>
      <c r="H88" s="82" t="n">
        <f aca="false">'High pensions'!V88</f>
        <v>23923707.2132866</v>
      </c>
      <c r="I88" s="82" t="n">
        <f aca="false">'High pensions'!M88</f>
        <v>134487.122978977</v>
      </c>
      <c r="J88" s="82" t="n">
        <f aca="false">'High pensions'!W88</f>
        <v>739908.470514016</v>
      </c>
      <c r="K88" s="9"/>
      <c r="L88" s="82" t="n">
        <f aca="false">'High pensions'!N88</f>
        <v>4922501.15146283</v>
      </c>
      <c r="M88" s="67"/>
      <c r="N88" s="82" t="n">
        <f aca="false">'High pensions'!L88</f>
        <v>1439803.24955967</v>
      </c>
      <c r="O88" s="9"/>
      <c r="P88" s="82" t="n">
        <f aca="false">'High pensions'!X88</f>
        <v>33464254.5439666</v>
      </c>
      <c r="Q88" s="67"/>
      <c r="R88" s="82" t="n">
        <f aca="false">'High SIPA income'!G83</f>
        <v>32435074.1636975</v>
      </c>
      <c r="S88" s="67"/>
      <c r="T88" s="82" t="n">
        <f aca="false">'High SIPA income'!J83</f>
        <v>124018317.267915</v>
      </c>
      <c r="U88" s="9"/>
      <c r="V88" s="82" t="n">
        <f aca="false">'High SIPA income'!F83</f>
        <v>126022.172503606</v>
      </c>
      <c r="W88" s="67"/>
      <c r="X88" s="82" t="n">
        <f aca="false">'High SIPA income'!M83</f>
        <v>316531.364128547</v>
      </c>
      <c r="Y88" s="9"/>
      <c r="Z88" s="9" t="n">
        <f aca="false">R88+V88-N88-L88-F88</f>
        <v>-6042944.92102723</v>
      </c>
      <c r="AA88" s="9"/>
      <c r="AB88" s="9" t="n">
        <f aca="false">T88-P88-D88</f>
        <v>-86830460.608593</v>
      </c>
      <c r="AC88" s="50"/>
      <c r="AD88" s="9"/>
      <c r="AE88" s="9"/>
      <c r="AF88" s="9"/>
      <c r="AG88" s="9" t="n">
        <f aca="false">BF88/100*$AG$57</f>
        <v>7795771524.2023</v>
      </c>
      <c r="AH88" s="40" t="n">
        <f aca="false">(AG88-AG87)/AG87</f>
        <v>0.00527428627434431</v>
      </c>
      <c r="AI88" s="40"/>
      <c r="AJ88" s="40" t="n">
        <f aca="false">AB88/AG88</f>
        <v>-0.011138148461512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14063258</v>
      </c>
      <c r="AX88" s="7"/>
      <c r="AY88" s="40" t="n">
        <f aca="false">(AW88-AW87)/AW87</f>
        <v>0.00283381103086971</v>
      </c>
      <c r="AZ88" s="12" t="n">
        <f aca="false">workers_and_wage_high!B76</f>
        <v>8049.31309755599</v>
      </c>
      <c r="BA88" s="40" t="n">
        <f aca="false">(AZ88-AZ87)/AZ87</f>
        <v>0.00243357894062821</v>
      </c>
      <c r="BB88" s="39"/>
      <c r="BC88" s="39"/>
      <c r="BD88" s="39"/>
      <c r="BE88" s="39"/>
      <c r="BF88" s="7" t="n">
        <f aca="false">BF87*(1+AY88)*(1+BA88)*(1-BE88)</f>
        <v>127.831478032464</v>
      </c>
      <c r="BG88" s="7"/>
      <c r="BH88" s="7"/>
      <c r="BI88" s="40" t="n">
        <f aca="false">T95/AG95</f>
        <v>0.0184113009941755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179342235.294369</v>
      </c>
      <c r="E89" s="9"/>
      <c r="F89" s="82" t="n">
        <f aca="false">'High pensions'!I89</f>
        <v>32597574.179145</v>
      </c>
      <c r="G89" s="82" t="n">
        <f aca="false">'High pensions'!K89</f>
        <v>4464518.76808544</v>
      </c>
      <c r="H89" s="82" t="n">
        <f aca="false">'High pensions'!V89</f>
        <v>24562465.016012</v>
      </c>
      <c r="I89" s="82" t="n">
        <f aca="false">'High pensions'!M89</f>
        <v>138077.90004388</v>
      </c>
      <c r="J89" s="82" t="n">
        <f aca="false">'High pensions'!W89</f>
        <v>759663.866474597</v>
      </c>
      <c r="K89" s="9"/>
      <c r="L89" s="82" t="n">
        <f aca="false">'High pensions'!N89</f>
        <v>5025762.9786114</v>
      </c>
      <c r="M89" s="67"/>
      <c r="N89" s="82" t="n">
        <f aca="false">'High pensions'!L89</f>
        <v>1456210.80509534</v>
      </c>
      <c r="O89" s="9"/>
      <c r="P89" s="82" t="n">
        <f aca="false">'High pensions'!X89</f>
        <v>34090350.1854724</v>
      </c>
      <c r="Q89" s="67"/>
      <c r="R89" s="82" t="n">
        <f aca="false">'High SIPA income'!G84</f>
        <v>37646257.4973059</v>
      </c>
      <c r="S89" s="67"/>
      <c r="T89" s="82" t="n">
        <f aca="false">'High SIPA income'!J84</f>
        <v>143943728.406085</v>
      </c>
      <c r="U89" s="9"/>
      <c r="V89" s="82" t="n">
        <f aca="false">'High SIPA income'!F84</f>
        <v>127976.103181962</v>
      </c>
      <c r="W89" s="67"/>
      <c r="X89" s="82" t="n">
        <f aca="false">'High SIPA income'!M84</f>
        <v>321439.074658733</v>
      </c>
      <c r="Y89" s="9"/>
      <c r="Z89" s="9" t="n">
        <f aca="false">R89+V89-N89-L89-F89</f>
        <v>-1305314.36236386</v>
      </c>
      <c r="AA89" s="9"/>
      <c r="AB89" s="9" t="n">
        <f aca="false">T89-P89-D89</f>
        <v>-69488857.073756</v>
      </c>
      <c r="AC89" s="50"/>
      <c r="AD89" s="9"/>
      <c r="AE89" s="9"/>
      <c r="AF89" s="9"/>
      <c r="AG89" s="9" t="n">
        <f aca="false">BF89/100*$AG$57</f>
        <v>7847617322.47946</v>
      </c>
      <c r="AH89" s="40" t="n">
        <f aca="false">(AG89-AG88)/AG88</f>
        <v>0.0066505025341242</v>
      </c>
      <c r="AI89" s="40" t="n">
        <f aca="false">(AG89-AG85)/AG85</f>
        <v>0.0218188165647767</v>
      </c>
      <c r="AJ89" s="40" t="n">
        <f aca="false">AB89/AG89</f>
        <v>-0.00885477135521192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14135336</v>
      </c>
      <c r="AX89" s="7"/>
      <c r="AY89" s="40" t="n">
        <f aca="false">(AW89-AW88)/AW88</f>
        <v>0.00512527040320244</v>
      </c>
      <c r="AZ89" s="12" t="n">
        <f aca="false">workers_and_wage_high!B77</f>
        <v>8061.52756607026</v>
      </c>
      <c r="BA89" s="40" t="n">
        <f aca="false">(AZ89-AZ88)/AZ88</f>
        <v>0.00151745476492667</v>
      </c>
      <c r="BB89" s="39"/>
      <c r="BC89" s="39"/>
      <c r="BD89" s="39"/>
      <c r="BE89" s="39"/>
      <c r="BF89" s="7" t="n">
        <f aca="false">BF88*(1+AY89)*(1+BA89)*(1-BE89)</f>
        <v>128.68162160106</v>
      </c>
      <c r="BG89" s="7"/>
      <c r="BH89" s="7"/>
      <c r="BI89" s="40" t="n">
        <f aca="false">T96/AG96</f>
        <v>0.0161416836243537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178107368.490977</v>
      </c>
      <c r="E90" s="6"/>
      <c r="F90" s="81" t="n">
        <f aca="false">'High pensions'!I90</f>
        <v>32373122.5202323</v>
      </c>
      <c r="G90" s="81" t="n">
        <f aca="false">'High pensions'!K90</f>
        <v>4551274.03020369</v>
      </c>
      <c r="H90" s="81" t="n">
        <f aca="false">'High pensions'!V90</f>
        <v>25039766.871246</v>
      </c>
      <c r="I90" s="81" t="n">
        <f aca="false">'High pensions'!M90</f>
        <v>140761.052480526</v>
      </c>
      <c r="J90" s="81" t="n">
        <f aca="false">'High pensions'!W90</f>
        <v>774425.779523072</v>
      </c>
      <c r="K90" s="6"/>
      <c r="L90" s="81" t="n">
        <f aca="false">'High pensions'!N90</f>
        <v>5969057.38563363</v>
      </c>
      <c r="M90" s="8"/>
      <c r="N90" s="81" t="n">
        <f aca="false">'High pensions'!L90</f>
        <v>1446211.90536772</v>
      </c>
      <c r="O90" s="6"/>
      <c r="P90" s="81" t="n">
        <f aca="false">'High pensions'!X90</f>
        <v>38930098.3515947</v>
      </c>
      <c r="Q90" s="8"/>
      <c r="R90" s="81" t="n">
        <f aca="false">'High SIPA income'!G85</f>
        <v>33075328.2822269</v>
      </c>
      <c r="S90" s="8"/>
      <c r="T90" s="81" t="n">
        <f aca="false">'High SIPA income'!J85</f>
        <v>126466384.382025</v>
      </c>
      <c r="U90" s="6"/>
      <c r="V90" s="81" t="n">
        <f aca="false">'High SIPA income'!F85</f>
        <v>127738.822522593</v>
      </c>
      <c r="W90" s="8"/>
      <c r="X90" s="81" t="n">
        <f aca="false">'High SIPA income'!M85</f>
        <v>320843.09405231</v>
      </c>
      <c r="Y90" s="6"/>
      <c r="Z90" s="6" t="n">
        <f aca="false">R90+V90-N90-L90-F90</f>
        <v>-6585324.70648419</v>
      </c>
      <c r="AA90" s="6"/>
      <c r="AB90" s="6" t="n">
        <f aca="false">T90-P90-D90</f>
        <v>-90571082.4605467</v>
      </c>
      <c r="AC90" s="50"/>
      <c r="AD90" s="6"/>
      <c r="AE90" s="6"/>
      <c r="AF90" s="6"/>
      <c r="AG90" s="6" t="n">
        <f aca="false">BF90/100*$AG$57</f>
        <v>7912812134.08483</v>
      </c>
      <c r="AH90" s="61" t="n">
        <f aca="false">(AG90-AG89)/AG89</f>
        <v>0.00830759311092133</v>
      </c>
      <c r="AI90" s="61"/>
      <c r="AJ90" s="61" t="n">
        <f aca="false">AB90/AG90</f>
        <v>-0.0114461307719423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0.0068488291336809</v>
      </c>
      <c r="AV90" s="5"/>
      <c r="AW90" s="5" t="n">
        <f aca="false">workers_and_wage_high!C78</f>
        <v>14137809</v>
      </c>
      <c r="AX90" s="5"/>
      <c r="AY90" s="61" t="n">
        <f aca="false">(AW90-AW89)/AW89</f>
        <v>0.000174951624779206</v>
      </c>
      <c r="AZ90" s="11" t="n">
        <f aca="false">workers_and_wage_high!B78</f>
        <v>8127.07761150881</v>
      </c>
      <c r="BA90" s="61" t="n">
        <f aca="false">(AZ90-AZ89)/AZ89</f>
        <v>0.00813121891618162</v>
      </c>
      <c r="BB90" s="66"/>
      <c r="BC90" s="66"/>
      <c r="BD90" s="66"/>
      <c r="BE90" s="66"/>
      <c r="BF90" s="5" t="n">
        <f aca="false">BF89*(1+AY90)*(1+BA90)*(1-BE90)</f>
        <v>129.750656154175</v>
      </c>
      <c r="BG90" s="5"/>
      <c r="BH90" s="5"/>
      <c r="BI90" s="61" t="n">
        <f aca="false">T97/AG97</f>
        <v>0.0185944235656466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181146748.58972</v>
      </c>
      <c r="E91" s="9"/>
      <c r="F91" s="82" t="n">
        <f aca="false">'High pensions'!I91</f>
        <v>32925565.831005</v>
      </c>
      <c r="G91" s="82" t="n">
        <f aca="false">'High pensions'!K91</f>
        <v>4714509.79149864</v>
      </c>
      <c r="H91" s="82" t="n">
        <f aca="false">'High pensions'!V91</f>
        <v>25937841.8675549</v>
      </c>
      <c r="I91" s="82" t="n">
        <f aca="false">'High pensions'!M91</f>
        <v>145809.581180371</v>
      </c>
      <c r="J91" s="82" t="n">
        <f aca="false">'High pensions'!W91</f>
        <v>802201.294872838</v>
      </c>
      <c r="K91" s="9"/>
      <c r="L91" s="82" t="n">
        <f aca="false">'High pensions'!N91</f>
        <v>5027480.10886433</v>
      </c>
      <c r="M91" s="67"/>
      <c r="N91" s="82" t="n">
        <f aca="false">'High pensions'!L91</f>
        <v>1471890.04636473</v>
      </c>
      <c r="O91" s="9"/>
      <c r="P91" s="82" t="n">
        <f aca="false">'High pensions'!X91</f>
        <v>34185522.9418579</v>
      </c>
      <c r="Q91" s="67"/>
      <c r="R91" s="82" t="n">
        <f aca="false">'High SIPA income'!G86</f>
        <v>38196109.9037615</v>
      </c>
      <c r="S91" s="67"/>
      <c r="T91" s="82" t="n">
        <f aca="false">'High SIPA income'!J86</f>
        <v>146046136.738811</v>
      </c>
      <c r="U91" s="9"/>
      <c r="V91" s="82" t="n">
        <f aca="false">'High SIPA income'!F86</f>
        <v>127368.738531361</v>
      </c>
      <c r="W91" s="67"/>
      <c r="X91" s="82" t="n">
        <f aca="false">'High SIPA income'!M86</f>
        <v>319913.54976451</v>
      </c>
      <c r="Y91" s="9"/>
      <c r="Z91" s="9" t="n">
        <f aca="false">R91+V91-N91-L91-F91</f>
        <v>-1101457.34394122</v>
      </c>
      <c r="AA91" s="9"/>
      <c r="AB91" s="9" t="n">
        <f aca="false">T91-P91-D91</f>
        <v>-69286134.792767</v>
      </c>
      <c r="AC91" s="50"/>
      <c r="AD91" s="9"/>
      <c r="AE91" s="9"/>
      <c r="AF91" s="9"/>
      <c r="AG91" s="9" t="n">
        <f aca="false">BF91/100*$AG$57</f>
        <v>7957615171.89696</v>
      </c>
      <c r="AH91" s="40" t="n">
        <f aca="false">(AG91-AG90)/AG90</f>
        <v>0.00566208789655637</v>
      </c>
      <c r="AI91" s="40"/>
      <c r="AJ91" s="40" t="n">
        <f aca="false">AB91/AG91</f>
        <v>-0.00870689689009557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14171006</v>
      </c>
      <c r="AX91" s="7"/>
      <c r="AY91" s="40" t="n">
        <f aca="false">(AW91-AW90)/AW90</f>
        <v>0.00234810075592335</v>
      </c>
      <c r="AZ91" s="12" t="n">
        <f aca="false">workers_and_wage_high!B79</f>
        <v>8153.94754888402</v>
      </c>
      <c r="BA91" s="40" t="n">
        <f aca="false">(AZ91-AZ90)/AZ90</f>
        <v>0.00330622379404307</v>
      </c>
      <c r="BB91" s="39"/>
      <c r="BC91" s="39"/>
      <c r="BD91" s="39"/>
      <c r="BE91" s="39"/>
      <c r="BF91" s="7" t="n">
        <f aca="false">BF90*(1+AY91)*(1+BA91)*(1-BE91)</f>
        <v>130.485315773956</v>
      </c>
      <c r="BG91" s="7"/>
      <c r="BH91" s="7"/>
      <c r="BI91" s="40" t="n">
        <f aca="false">T98/AG98</f>
        <v>0.0161699673956095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179843293.302664</v>
      </c>
      <c r="E92" s="9"/>
      <c r="F92" s="82" t="n">
        <f aca="false">'High pensions'!I92</f>
        <v>32688647.403289</v>
      </c>
      <c r="G92" s="82" t="n">
        <f aca="false">'High pensions'!K92</f>
        <v>4761531.26618135</v>
      </c>
      <c r="H92" s="82" t="n">
        <f aca="false">'High pensions'!V92</f>
        <v>26196540.1476812</v>
      </c>
      <c r="I92" s="82" t="n">
        <f aca="false">'High pensions'!M92</f>
        <v>147263.853593239</v>
      </c>
      <c r="J92" s="82" t="n">
        <f aca="false">'High pensions'!W92</f>
        <v>810202.272608703</v>
      </c>
      <c r="K92" s="9"/>
      <c r="L92" s="82" t="n">
        <f aca="false">'High pensions'!N92</f>
        <v>4981292.49860351</v>
      </c>
      <c r="M92" s="67"/>
      <c r="N92" s="82" t="n">
        <f aca="false">'High pensions'!L92</f>
        <v>1462348.63483353</v>
      </c>
      <c r="O92" s="9"/>
      <c r="P92" s="82" t="n">
        <f aca="false">'High pensions'!X92</f>
        <v>33893361.1815747</v>
      </c>
      <c r="Q92" s="67"/>
      <c r="R92" s="82" t="n">
        <f aca="false">'High SIPA income'!G87</f>
        <v>33587761.494281</v>
      </c>
      <c r="S92" s="67"/>
      <c r="T92" s="82" t="n">
        <f aca="false">'High SIPA income'!J87</f>
        <v>128425717.181771</v>
      </c>
      <c r="U92" s="9"/>
      <c r="V92" s="82" t="n">
        <f aca="false">'High SIPA income'!F87</f>
        <v>123106.892395811</v>
      </c>
      <c r="W92" s="67"/>
      <c r="X92" s="82" t="n">
        <f aca="false">'High SIPA income'!M87</f>
        <v>309209.020996344</v>
      </c>
      <c r="Y92" s="9"/>
      <c r="Z92" s="9" t="n">
        <f aca="false">R92+V92-N92-L92-F92</f>
        <v>-5421420.15004923</v>
      </c>
      <c r="AA92" s="9"/>
      <c r="AB92" s="9" t="n">
        <f aca="false">T92-P92-D92</f>
        <v>-85310937.302467</v>
      </c>
      <c r="AC92" s="50"/>
      <c r="AD92" s="9"/>
      <c r="AE92" s="9"/>
      <c r="AF92" s="9"/>
      <c r="AG92" s="9" t="n">
        <f aca="false">BF92/100*$AG$57</f>
        <v>8010660215.48893</v>
      </c>
      <c r="AH92" s="40" t="n">
        <f aca="false">(AG92-AG91)/AG91</f>
        <v>0.00666594732795144</v>
      </c>
      <c r="AI92" s="40"/>
      <c r="AJ92" s="40" t="n">
        <f aca="false">AB92/AG92</f>
        <v>-0.0106496761824344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14212966</v>
      </c>
      <c r="AX92" s="7"/>
      <c r="AY92" s="40" t="n">
        <f aca="false">(AW92-AW91)/AW91</f>
        <v>0.0029609753887621</v>
      </c>
      <c r="AZ92" s="12" t="n">
        <f aca="false">workers_and_wage_high!B80</f>
        <v>8184.06850832666</v>
      </c>
      <c r="BA92" s="40" t="n">
        <f aca="false">(AZ92-AZ91)/AZ91</f>
        <v>0.00369403399544374</v>
      </c>
      <c r="BB92" s="39"/>
      <c r="BC92" s="39"/>
      <c r="BD92" s="39"/>
      <c r="BE92" s="39"/>
      <c r="BF92" s="7" t="n">
        <f aca="false">BF91*(1+AY92)*(1+BA92)*(1-BE92)</f>
        <v>131.355124015976</v>
      </c>
      <c r="BG92" s="7"/>
      <c r="BH92" s="7"/>
      <c r="BI92" s="40" t="n">
        <f aca="false">T99/AG99</f>
        <v>0.0186321321839454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182141200.682359</v>
      </c>
      <c r="E93" s="9"/>
      <c r="F93" s="82" t="n">
        <f aca="false">'High pensions'!I93</f>
        <v>33106319.2703954</v>
      </c>
      <c r="G93" s="82" t="n">
        <f aca="false">'High pensions'!K93</f>
        <v>4896854.43954065</v>
      </c>
      <c r="H93" s="82" t="n">
        <f aca="false">'High pensions'!V93</f>
        <v>26941048.320713</v>
      </c>
      <c r="I93" s="82" t="n">
        <f aca="false">'High pensions'!M93</f>
        <v>151449.106377546</v>
      </c>
      <c r="J93" s="82" t="n">
        <f aca="false">'High pensions'!W93</f>
        <v>833228.298578753</v>
      </c>
      <c r="K93" s="9"/>
      <c r="L93" s="82" t="n">
        <f aca="false">'High pensions'!N93</f>
        <v>5019300.62123715</v>
      </c>
      <c r="M93" s="67"/>
      <c r="N93" s="82" t="n">
        <f aca="false">'High pensions'!L93</f>
        <v>1481406.33934572</v>
      </c>
      <c r="O93" s="9"/>
      <c r="P93" s="82" t="n">
        <f aca="false">'High pensions'!X93</f>
        <v>34195435.3778978</v>
      </c>
      <c r="Q93" s="67"/>
      <c r="R93" s="82" t="n">
        <f aca="false">'High SIPA income'!G88</f>
        <v>38904923.0402597</v>
      </c>
      <c r="S93" s="67"/>
      <c r="T93" s="82" t="n">
        <f aca="false">'High SIPA income'!J88</f>
        <v>148756345.200251</v>
      </c>
      <c r="U93" s="9"/>
      <c r="V93" s="82" t="n">
        <f aca="false">'High SIPA income'!F88</f>
        <v>123435.347522084</v>
      </c>
      <c r="W93" s="67"/>
      <c r="X93" s="82" t="n">
        <f aca="false">'High SIPA income'!M88</f>
        <v>310034.005577303</v>
      </c>
      <c r="Y93" s="9"/>
      <c r="Z93" s="9" t="n">
        <f aca="false">R93+V93-N93-L93-F93</f>
        <v>-578667.84319647</v>
      </c>
      <c r="AA93" s="9"/>
      <c r="AB93" s="9" t="n">
        <f aca="false">T93-P93-D93</f>
        <v>-67580290.8600059</v>
      </c>
      <c r="AC93" s="50"/>
      <c r="AD93" s="9"/>
      <c r="AE93" s="9"/>
      <c r="AF93" s="9"/>
      <c r="AG93" s="9" t="n">
        <f aca="false">BF93/100*$AG$57</f>
        <v>8064809780.81613</v>
      </c>
      <c r="AH93" s="40" t="n">
        <f aca="false">(AG93-AG92)/AG92</f>
        <v>0.00675968819929444</v>
      </c>
      <c r="AI93" s="40" t="n">
        <f aca="false">(AG93-AG89)/AG89</f>
        <v>0.0276762295371523</v>
      </c>
      <c r="AJ93" s="40" t="n">
        <f aca="false">AB93/AG93</f>
        <v>-0.00837965093990933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14254960</v>
      </c>
      <c r="AX93" s="7"/>
      <c r="AY93" s="40" t="n">
        <f aca="false">(AW93-AW92)/AW92</f>
        <v>0.00295462607875091</v>
      </c>
      <c r="AZ93" s="12" t="n">
        <f aca="false">workers_and_wage_high!B81</f>
        <v>8215.11765877</v>
      </c>
      <c r="BA93" s="40" t="n">
        <f aca="false">(AZ93-AZ92)/AZ92</f>
        <v>0.00379385270440382</v>
      </c>
      <c r="BB93" s="39"/>
      <c r="BC93" s="39"/>
      <c r="BD93" s="39"/>
      <c r="BE93" s="39"/>
      <c r="BF93" s="7" t="n">
        <f aca="false">BF92*(1+AY93)*(1+BA93)*(1-BE93)</f>
        <v>132.243043697704</v>
      </c>
      <c r="BG93" s="7"/>
      <c r="BH93" s="7"/>
      <c r="BI93" s="40" t="n">
        <f aca="false">T100/AG100</f>
        <v>0.0162063248315458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180825594.920747</v>
      </c>
      <c r="E94" s="6"/>
      <c r="F94" s="81" t="n">
        <f aca="false">'High pensions'!I94</f>
        <v>32867192.3501009</v>
      </c>
      <c r="G94" s="81" t="n">
        <f aca="false">'High pensions'!K94</f>
        <v>4973799.22764627</v>
      </c>
      <c r="H94" s="81" t="n">
        <f aca="false">'High pensions'!V94</f>
        <v>27364375.8424874</v>
      </c>
      <c r="I94" s="81" t="n">
        <f aca="false">'High pensions'!M94</f>
        <v>153828.842092153</v>
      </c>
      <c r="J94" s="81" t="n">
        <f aca="false">'High pensions'!W94</f>
        <v>846320.902344971</v>
      </c>
      <c r="K94" s="6"/>
      <c r="L94" s="81" t="n">
        <f aca="false">'High pensions'!N94</f>
        <v>5957840.78495103</v>
      </c>
      <c r="M94" s="8"/>
      <c r="N94" s="81" t="n">
        <f aca="false">'High pensions'!L94</f>
        <v>1471273.67604929</v>
      </c>
      <c r="O94" s="6"/>
      <c r="P94" s="81" t="n">
        <f aca="false">'High pensions'!X94</f>
        <v>39009777.8252034</v>
      </c>
      <c r="Q94" s="8"/>
      <c r="R94" s="81" t="n">
        <f aca="false">'High SIPA income'!G89</f>
        <v>34115742.6405151</v>
      </c>
      <c r="S94" s="8"/>
      <c r="T94" s="81" t="n">
        <f aca="false">'High SIPA income'!J89</f>
        <v>130444498.855421</v>
      </c>
      <c r="U94" s="6"/>
      <c r="V94" s="81" t="n">
        <f aca="false">'High SIPA income'!F89</f>
        <v>123119.229140021</v>
      </c>
      <c r="W94" s="8"/>
      <c r="X94" s="81" t="n">
        <f aca="false">'High SIPA income'!M89</f>
        <v>309240.007341019</v>
      </c>
      <c r="Y94" s="6"/>
      <c r="Z94" s="6" t="n">
        <f aca="false">R94+V94-N94-L94-F94</f>
        <v>-6057444.94144606</v>
      </c>
      <c r="AA94" s="6"/>
      <c r="AB94" s="6" t="n">
        <f aca="false">T94-P94-D94</f>
        <v>-89390873.8905291</v>
      </c>
      <c r="AC94" s="50"/>
      <c r="AD94" s="6"/>
      <c r="AE94" s="6"/>
      <c r="AF94" s="6"/>
      <c r="AG94" s="6" t="n">
        <f aca="false">BF94/100*$AG$57</f>
        <v>8125501932.93623</v>
      </c>
      <c r="AH94" s="61" t="n">
        <f aca="false">(AG94-AG93)/AG93</f>
        <v>0.00752555283628231</v>
      </c>
      <c r="AI94" s="61"/>
      <c r="AJ94" s="61" t="n">
        <f aca="false">AB94/AG94</f>
        <v>-0.0110012740909197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0.00680335866498874</v>
      </c>
      <c r="AV94" s="5"/>
      <c r="AW94" s="5" t="n">
        <f aca="false">workers_and_wage_high!C82</f>
        <v>14284623</v>
      </c>
      <c r="AX94" s="5"/>
      <c r="AY94" s="61" t="n">
        <f aca="false">(AW94-AW93)/AW93</f>
        <v>0.00208088973943105</v>
      </c>
      <c r="AZ94" s="11" t="n">
        <f aca="false">workers_and_wage_high!B82</f>
        <v>8259.7533248235</v>
      </c>
      <c r="BA94" s="61" t="n">
        <f aca="false">(AZ94-AZ93)/AZ93</f>
        <v>0.00543335688026847</v>
      </c>
      <c r="BB94" s="66"/>
      <c r="BC94" s="66"/>
      <c r="BD94" s="66"/>
      <c r="BE94" s="66"/>
      <c r="BF94" s="5" t="n">
        <f aca="false">BF93*(1+AY94)*(1+BA94)*(1-BE94)</f>
        <v>133.238245710282</v>
      </c>
      <c r="BG94" s="5"/>
      <c r="BH94" s="5"/>
      <c r="BI94" s="61" t="n">
        <f aca="false">T101/AG101</f>
        <v>0.0186841174111606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182364512.291105</v>
      </c>
      <c r="E95" s="9"/>
      <c r="F95" s="82" t="n">
        <f aca="false">'High pensions'!I95</f>
        <v>33146908.7986746</v>
      </c>
      <c r="G95" s="82" t="n">
        <f aca="false">'High pensions'!K95</f>
        <v>5146550.42067214</v>
      </c>
      <c r="H95" s="82" t="n">
        <f aca="false">'High pensions'!V95</f>
        <v>28314801.9366736</v>
      </c>
      <c r="I95" s="82" t="n">
        <f aca="false">'High pensions'!M95</f>
        <v>159171.662495015</v>
      </c>
      <c r="J95" s="82" t="n">
        <f aca="false">'High pensions'!W95</f>
        <v>875715.523814649</v>
      </c>
      <c r="K95" s="9"/>
      <c r="L95" s="82" t="n">
        <f aca="false">'High pensions'!N95</f>
        <v>4996821.66582303</v>
      </c>
      <c r="M95" s="67"/>
      <c r="N95" s="82" t="n">
        <f aca="false">'High pensions'!L95</f>
        <v>1482976.18906724</v>
      </c>
      <c r="O95" s="9"/>
      <c r="P95" s="82" t="n">
        <f aca="false">'High pensions'!X95</f>
        <v>34087428.8213808</v>
      </c>
      <c r="Q95" s="67"/>
      <c r="R95" s="82" t="n">
        <f aca="false">'High SIPA income'!G90</f>
        <v>39350122.1166641</v>
      </c>
      <c r="S95" s="67"/>
      <c r="T95" s="82" t="n">
        <f aca="false">'High SIPA income'!J90</f>
        <v>150458602.455044</v>
      </c>
      <c r="U95" s="9"/>
      <c r="V95" s="82" t="n">
        <f aca="false">'High SIPA income'!F90</f>
        <v>133190.131149674</v>
      </c>
      <c r="W95" s="67"/>
      <c r="X95" s="82" t="n">
        <f aca="false">'High SIPA income'!M90</f>
        <v>334535.20966765</v>
      </c>
      <c r="Y95" s="9"/>
      <c r="Z95" s="9" t="n">
        <f aca="false">R95+V95-N95-L95-F95</f>
        <v>-143394.405751146</v>
      </c>
      <c r="AA95" s="9"/>
      <c r="AB95" s="9" t="n">
        <f aca="false">T95-P95-D95</f>
        <v>-65993338.6574412</v>
      </c>
      <c r="AC95" s="50"/>
      <c r="AD95" s="9"/>
      <c r="AE95" s="9"/>
      <c r="AF95" s="9"/>
      <c r="AG95" s="9" t="n">
        <f aca="false">BF95/100*$AG$57</f>
        <v>8172078795.66158</v>
      </c>
      <c r="AH95" s="40" t="n">
        <f aca="false">(AG95-AG94)/AG94</f>
        <v>0.00573218283741435</v>
      </c>
      <c r="AI95" s="40"/>
      <c r="AJ95" s="40" t="n">
        <f aca="false">AB95/AG95</f>
        <v>-0.0080754652895021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14356359</v>
      </c>
      <c r="AX95" s="7"/>
      <c r="AY95" s="40" t="n">
        <f aca="false">(AW95-AW94)/AW94</f>
        <v>0.00502190362321778</v>
      </c>
      <c r="AZ95" s="12" t="n">
        <f aca="false">workers_and_wage_high!B83</f>
        <v>8265.59074098315</v>
      </c>
      <c r="BA95" s="40" t="n">
        <f aca="false">(AZ95-AZ94)/AZ94</f>
        <v>0.000706730083828009</v>
      </c>
      <c r="BB95" s="39"/>
      <c r="BC95" s="39"/>
      <c r="BD95" s="39"/>
      <c r="BE95" s="39"/>
      <c r="BF95" s="7" t="n">
        <f aca="false">BF94*(1+AY95)*(1+BA95)*(1-BE95)</f>
        <v>134.001991695629</v>
      </c>
      <c r="BG95" s="7"/>
      <c r="BH95" s="7"/>
      <c r="BI95" s="40" t="n">
        <f aca="false">T102/AG102</f>
        <v>0.0162234243544981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180794328.278145</v>
      </c>
      <c r="E96" s="9"/>
      <c r="F96" s="82" t="n">
        <f aca="false">'High pensions'!I96</f>
        <v>32861509.2676977</v>
      </c>
      <c r="G96" s="82" t="n">
        <f aca="false">'High pensions'!K96</f>
        <v>5178749.99276056</v>
      </c>
      <c r="H96" s="82" t="n">
        <f aca="false">'High pensions'!V96</f>
        <v>28491954.4818943</v>
      </c>
      <c r="I96" s="82" t="n">
        <f aca="false">'High pensions'!M96</f>
        <v>160167.525549296</v>
      </c>
      <c r="J96" s="82" t="n">
        <f aca="false">'High pensions'!W96</f>
        <v>881194.4685122</v>
      </c>
      <c r="K96" s="9"/>
      <c r="L96" s="82" t="n">
        <f aca="false">'High pensions'!N96</f>
        <v>4937076.18008066</v>
      </c>
      <c r="M96" s="67"/>
      <c r="N96" s="82" t="n">
        <f aca="false">'High pensions'!L96</f>
        <v>1469285.90298732</v>
      </c>
      <c r="O96" s="9"/>
      <c r="P96" s="82" t="n">
        <f aca="false">'High pensions'!X96</f>
        <v>33702089.2971212</v>
      </c>
      <c r="Q96" s="67"/>
      <c r="R96" s="82" t="n">
        <f aca="false">'High SIPA income'!G91</f>
        <v>34621450.064358</v>
      </c>
      <c r="S96" s="67"/>
      <c r="T96" s="82" t="n">
        <f aca="false">'High SIPA income'!J91</f>
        <v>132378115.021006</v>
      </c>
      <c r="U96" s="9"/>
      <c r="V96" s="82" t="n">
        <f aca="false">'High SIPA income'!F91</f>
        <v>127891.363403425</v>
      </c>
      <c r="W96" s="67"/>
      <c r="X96" s="82" t="n">
        <f aca="false">'High SIPA income'!M91</f>
        <v>321226.232766203</v>
      </c>
      <c r="Y96" s="9"/>
      <c r="Z96" s="9" t="n">
        <f aca="false">R96+V96-N96-L96-F96</f>
        <v>-4518529.92300425</v>
      </c>
      <c r="AA96" s="9"/>
      <c r="AB96" s="9" t="n">
        <f aca="false">T96-P96-D96</f>
        <v>-82118302.5542596</v>
      </c>
      <c r="AC96" s="50"/>
      <c r="AD96" s="9"/>
      <c r="AE96" s="9"/>
      <c r="AF96" s="9"/>
      <c r="AG96" s="9" t="n">
        <f aca="false">BF96/100*$AG$57</f>
        <v>8201010384.15108</v>
      </c>
      <c r="AH96" s="40" t="n">
        <f aca="false">(AG96-AG95)/AG95</f>
        <v>0.00354029729924443</v>
      </c>
      <c r="AI96" s="40"/>
      <c r="AJ96" s="40" t="n">
        <f aca="false">AB96/AG96</f>
        <v>-0.010013193339318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14317013</v>
      </c>
      <c r="AX96" s="7"/>
      <c r="AY96" s="40" t="n">
        <f aca="false">(AW96-AW95)/AW95</f>
        <v>-0.00274066704517489</v>
      </c>
      <c r="AZ96" s="12" t="n">
        <f aca="false">workers_and_wage_high!B84</f>
        <v>8317.6492968814</v>
      </c>
      <c r="BA96" s="40" t="n">
        <f aca="false">(AZ96-AZ95)/AZ95</f>
        <v>0.00629822568399476</v>
      </c>
      <c r="BB96" s="39"/>
      <c r="BC96" s="39"/>
      <c r="BD96" s="39"/>
      <c r="BE96" s="39"/>
      <c r="BF96" s="7" t="n">
        <f aca="false">BF95*(1+AY96)*(1+BA96)*(1-BE96)</f>
        <v>134.476398584923</v>
      </c>
      <c r="BG96" s="7"/>
      <c r="BH96" s="7"/>
      <c r="BI96" s="40" t="n">
        <f aca="false">T103/AG103</f>
        <v>0.0186948830335476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183274967.377249</v>
      </c>
      <c r="E97" s="9"/>
      <c r="F97" s="82" t="n">
        <f aca="false">'High pensions'!I97</f>
        <v>33312394.7878431</v>
      </c>
      <c r="G97" s="82" t="n">
        <f aca="false">'High pensions'!K97</f>
        <v>5278515.77943869</v>
      </c>
      <c r="H97" s="82" t="n">
        <f aca="false">'High pensions'!V97</f>
        <v>29040836.4045316</v>
      </c>
      <c r="I97" s="82" t="n">
        <f aca="false">'High pensions'!M97</f>
        <v>163253.065343464</v>
      </c>
      <c r="J97" s="82" t="n">
        <f aca="false">'High pensions'!W97</f>
        <v>898170.19807829</v>
      </c>
      <c r="K97" s="9"/>
      <c r="L97" s="82" t="n">
        <f aca="false">'High pensions'!N97</f>
        <v>4965316.48014381</v>
      </c>
      <c r="M97" s="67"/>
      <c r="N97" s="82" t="n">
        <f aca="false">'High pensions'!L97</f>
        <v>1490019.37225384</v>
      </c>
      <c r="O97" s="9"/>
      <c r="P97" s="82" t="n">
        <f aca="false">'High pensions'!X97</f>
        <v>33962697.7789396</v>
      </c>
      <c r="Q97" s="67"/>
      <c r="R97" s="82" t="n">
        <f aca="false">'High SIPA income'!G92</f>
        <v>40297592.4076151</v>
      </c>
      <c r="S97" s="67"/>
      <c r="T97" s="82" t="n">
        <f aca="false">'High SIPA income'!J92</f>
        <v>154081337.231356</v>
      </c>
      <c r="U97" s="9"/>
      <c r="V97" s="82" t="n">
        <f aca="false">'High SIPA income'!F92</f>
        <v>125202.173269847</v>
      </c>
      <c r="W97" s="67"/>
      <c r="X97" s="82" t="n">
        <f aca="false">'High SIPA income'!M92</f>
        <v>314471.762465685</v>
      </c>
      <c r="Y97" s="9"/>
      <c r="Z97" s="9" t="n">
        <f aca="false">R97+V97-N97-L97-F97</f>
        <v>655063.940644104</v>
      </c>
      <c r="AA97" s="9"/>
      <c r="AB97" s="9" t="n">
        <f aca="false">T97-P97-D97</f>
        <v>-63156327.9248329</v>
      </c>
      <c r="AC97" s="50"/>
      <c r="AD97" s="9"/>
      <c r="AE97" s="9"/>
      <c r="AF97" s="9"/>
      <c r="AG97" s="9" t="n">
        <f aca="false">BF97/100*$AG$57</f>
        <v>8286427201.54138</v>
      </c>
      <c r="AH97" s="40" t="n">
        <f aca="false">(AG97-AG96)/AG96</f>
        <v>0.0104154016870139</v>
      </c>
      <c r="AI97" s="40" t="n">
        <f aca="false">(AG97-AG93)/AG93</f>
        <v>0.0274795595616422</v>
      </c>
      <c r="AJ97" s="40" t="n">
        <f aca="false">AB97/AG97</f>
        <v>-0.00762165965967636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14401951</v>
      </c>
      <c r="AX97" s="7"/>
      <c r="AY97" s="40" t="n">
        <f aca="false">(AW97-AW96)/AW96</f>
        <v>0.00593266207134128</v>
      </c>
      <c r="AZ97" s="12" t="n">
        <f aca="false">workers_and_wage_high!B85</f>
        <v>8354.71525310119</v>
      </c>
      <c r="BA97" s="40" t="n">
        <f aca="false">(AZ97-AZ96)/AZ96</f>
        <v>0.00445630188251548</v>
      </c>
      <c r="BB97" s="39"/>
      <c r="BC97" s="39"/>
      <c r="BD97" s="39"/>
      <c r="BE97" s="39"/>
      <c r="BF97" s="7" t="n">
        <f aca="false">BF96*(1+AY97)*(1+BA97)*(1-BE97)</f>
        <v>135.877024293608</v>
      </c>
      <c r="BG97" s="7"/>
      <c r="BH97" s="7"/>
      <c r="BI97" s="40" t="n">
        <f aca="false">T104/AG104</f>
        <v>0.0162689882119438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182836458.576935</v>
      </c>
      <c r="E98" s="6"/>
      <c r="F98" s="81" t="n">
        <f aca="false">'High pensions'!I98</f>
        <v>33232690.6226588</v>
      </c>
      <c r="G98" s="81" t="n">
        <f aca="false">'High pensions'!K98</f>
        <v>5324578.15098537</v>
      </c>
      <c r="H98" s="81" t="n">
        <f aca="false">'High pensions'!V98</f>
        <v>29294257.9821846</v>
      </c>
      <c r="I98" s="81" t="n">
        <f aca="false">'High pensions'!M98</f>
        <v>164677.674772742</v>
      </c>
      <c r="J98" s="81" t="n">
        <f aca="false">'High pensions'!W98</f>
        <v>906007.978830445</v>
      </c>
      <c r="K98" s="6"/>
      <c r="L98" s="81" t="n">
        <f aca="false">'High pensions'!N98</f>
        <v>6078997.53419086</v>
      </c>
      <c r="M98" s="8"/>
      <c r="N98" s="81" t="n">
        <f aca="false">'High pensions'!L98</f>
        <v>1485319.85767945</v>
      </c>
      <c r="O98" s="6"/>
      <c r="P98" s="81" t="n">
        <f aca="false">'High pensions'!X98</f>
        <v>39715738.7199994</v>
      </c>
      <c r="Q98" s="8"/>
      <c r="R98" s="81" t="n">
        <f aca="false">'High SIPA income'!G93</f>
        <v>35332670.106558</v>
      </c>
      <c r="S98" s="8"/>
      <c r="T98" s="81" t="n">
        <f aca="false">'High SIPA income'!J93</f>
        <v>135097526.495008</v>
      </c>
      <c r="U98" s="6"/>
      <c r="V98" s="81" t="n">
        <f aca="false">'High SIPA income'!F93</f>
        <v>126038.67501653</v>
      </c>
      <c r="W98" s="8"/>
      <c r="X98" s="81" t="n">
        <f aca="false">'High SIPA income'!M93</f>
        <v>316572.813683208</v>
      </c>
      <c r="Y98" s="6"/>
      <c r="Z98" s="6" t="n">
        <f aca="false">R98+V98-N98-L98-F98</f>
        <v>-5338299.23295454</v>
      </c>
      <c r="AA98" s="6"/>
      <c r="AB98" s="6" t="n">
        <f aca="false">T98-P98-D98</f>
        <v>-87454670.8019267</v>
      </c>
      <c r="AC98" s="50"/>
      <c r="AD98" s="6"/>
      <c r="AE98" s="6"/>
      <c r="AF98" s="6"/>
      <c r="AG98" s="6" t="n">
        <f aca="false">BF98/100*$AG$57</f>
        <v>8354842232.50136</v>
      </c>
      <c r="AH98" s="61" t="n">
        <f aca="false">(AG98-AG97)/AG97</f>
        <v>0.00825627611224932</v>
      </c>
      <c r="AI98" s="61"/>
      <c r="AJ98" s="61" t="n">
        <f aca="false">AB98/AG98</f>
        <v>-0.0104675430568536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0.00390426449889136</v>
      </c>
      <c r="AV98" s="5"/>
      <c r="AW98" s="5" t="n">
        <f aca="false">workers_and_wage_high!C86</f>
        <v>14448997</v>
      </c>
      <c r="AX98" s="5"/>
      <c r="AY98" s="61" t="n">
        <f aca="false">(AW98-AW97)/AW97</f>
        <v>0.00326664074888187</v>
      </c>
      <c r="AZ98" s="11" t="n">
        <f aca="false">workers_and_wage_high!B86</f>
        <v>8396.26650277359</v>
      </c>
      <c r="BA98" s="61" t="n">
        <f aca="false">(AZ98-AZ97)/AZ97</f>
        <v>0.00497338908791293</v>
      </c>
      <c r="BB98" s="66"/>
      <c r="BC98" s="66"/>
      <c r="BD98" s="66"/>
      <c r="BE98" s="66"/>
      <c r="BF98" s="5" t="n">
        <f aca="false">BF97*(1+AY98)*(1+BA98)*(1-BE98)</f>
        <v>136.998862523487</v>
      </c>
      <c r="BG98" s="5"/>
      <c r="BH98" s="5"/>
      <c r="BI98" s="61" t="n">
        <f aca="false">T105/AG105</f>
        <v>0.0187144987722979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184443119.445088</v>
      </c>
      <c r="E99" s="9"/>
      <c r="F99" s="82" t="n">
        <f aca="false">'High pensions'!I99</f>
        <v>33524720.2538516</v>
      </c>
      <c r="G99" s="82" t="n">
        <f aca="false">'High pensions'!K99</f>
        <v>5480853.20471327</v>
      </c>
      <c r="H99" s="82" t="n">
        <f aca="false">'High pensions'!V99</f>
        <v>30154037.2192003</v>
      </c>
      <c r="I99" s="82" t="n">
        <f aca="false">'High pensions'!M99</f>
        <v>169510.923857112</v>
      </c>
      <c r="J99" s="82" t="n">
        <f aca="false">'High pensions'!W99</f>
        <v>932599.089253624</v>
      </c>
      <c r="K99" s="9"/>
      <c r="L99" s="82" t="n">
        <f aca="false">'High pensions'!N99</f>
        <v>5013423.06016721</v>
      </c>
      <c r="M99" s="67"/>
      <c r="N99" s="82" t="n">
        <f aca="false">'High pensions'!L99</f>
        <v>1497689.56583058</v>
      </c>
      <c r="O99" s="9"/>
      <c r="P99" s="82" t="n">
        <f aca="false">'High pensions'!X99</f>
        <v>34254522.1933564</v>
      </c>
      <c r="Q99" s="67"/>
      <c r="R99" s="82" t="n">
        <f aca="false">'High SIPA income'!G94</f>
        <v>40831656.3184105</v>
      </c>
      <c r="S99" s="67"/>
      <c r="T99" s="82" t="n">
        <f aca="false">'High SIPA income'!J94</f>
        <v>156123376.88251</v>
      </c>
      <c r="U99" s="9"/>
      <c r="V99" s="82" t="n">
        <f aca="false">'High SIPA income'!F94</f>
        <v>126058.113154456</v>
      </c>
      <c r="W99" s="67"/>
      <c r="X99" s="82" t="n">
        <f aca="false">'High SIPA income'!M94</f>
        <v>316621.636681505</v>
      </c>
      <c r="Y99" s="9"/>
      <c r="Z99" s="9" t="n">
        <f aca="false">R99+V99-N99-L99-F99</f>
        <v>921881.551715564</v>
      </c>
      <c r="AA99" s="9"/>
      <c r="AB99" s="9" t="n">
        <f aca="false">T99-P99-D99</f>
        <v>-62574264.7559344</v>
      </c>
      <c r="AC99" s="50"/>
      <c r="AD99" s="9"/>
      <c r="AE99" s="9"/>
      <c r="AF99" s="9"/>
      <c r="AG99" s="9" t="n">
        <f aca="false">BF99/100*$AG$57</f>
        <v>8379254469.70771</v>
      </c>
      <c r="AH99" s="40" t="n">
        <f aca="false">(AG99-AG98)/AG98</f>
        <v>0.00292192677336092</v>
      </c>
      <c r="AI99" s="40"/>
      <c r="AJ99" s="40" t="n">
        <f aca="false">AB99/AG99</f>
        <v>-0.00746776040543343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14452205</v>
      </c>
      <c r="AX99" s="7"/>
      <c r="AY99" s="40" t="n">
        <f aca="false">(AW99-AW98)/AW98</f>
        <v>0.00022202233137705</v>
      </c>
      <c r="AZ99" s="12" t="n">
        <f aca="false">workers_and_wage_high!B87</f>
        <v>8418.93058806745</v>
      </c>
      <c r="BA99" s="40" t="n">
        <f aca="false">(AZ99-AZ98)/AZ98</f>
        <v>0.0026993051359643</v>
      </c>
      <c r="BB99" s="39"/>
      <c r="BC99" s="39"/>
      <c r="BD99" s="39"/>
      <c r="BE99" s="39"/>
      <c r="BF99" s="7" t="n">
        <f aca="false">BF98*(1+AY99)*(1+BA99)*(1-BE99)</f>
        <v>137.399163167814</v>
      </c>
      <c r="BG99" s="7"/>
      <c r="BH99" s="7"/>
      <c r="BI99" s="40" t="n">
        <f aca="false">T106/AG106</f>
        <v>0.0163278713024558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183591043.551954</v>
      </c>
      <c r="E100" s="9"/>
      <c r="F100" s="82" t="n">
        <f aca="false">'High pensions'!I100</f>
        <v>33369845.3740606</v>
      </c>
      <c r="G100" s="82" t="n">
        <f aca="false">'High pensions'!K100</f>
        <v>5561815.98457233</v>
      </c>
      <c r="H100" s="82" t="n">
        <f aca="false">'High pensions'!V100</f>
        <v>30599470.5461029</v>
      </c>
      <c r="I100" s="82" t="n">
        <f aca="false">'High pensions'!M100</f>
        <v>172014.927357907</v>
      </c>
      <c r="J100" s="82" t="n">
        <f aca="false">'High pensions'!W100</f>
        <v>946375.377714524</v>
      </c>
      <c r="K100" s="9"/>
      <c r="L100" s="82" t="n">
        <f aca="false">'High pensions'!N100</f>
        <v>4906217.42685285</v>
      </c>
      <c r="M100" s="67"/>
      <c r="N100" s="82" t="n">
        <f aca="false">'High pensions'!L100</f>
        <v>1491230.75472372</v>
      </c>
      <c r="O100" s="9"/>
      <c r="P100" s="82" t="n">
        <f aca="false">'High pensions'!X100</f>
        <v>33662697.1794014</v>
      </c>
      <c r="Q100" s="67"/>
      <c r="R100" s="82" t="n">
        <f aca="false">'High SIPA income'!G95</f>
        <v>35651617.0407606</v>
      </c>
      <c r="S100" s="67"/>
      <c r="T100" s="82" t="n">
        <f aca="false">'High SIPA income'!J95</f>
        <v>136317047.741605</v>
      </c>
      <c r="U100" s="9"/>
      <c r="V100" s="82" t="n">
        <f aca="false">'High SIPA income'!F95</f>
        <v>127695.101997535</v>
      </c>
      <c r="W100" s="67"/>
      <c r="X100" s="82" t="n">
        <f aca="false">'High SIPA income'!M95</f>
        <v>320733.280698342</v>
      </c>
      <c r="Y100" s="9"/>
      <c r="Z100" s="9" t="n">
        <f aca="false">R100+V100-N100-L100-F100</f>
        <v>-3987981.41287901</v>
      </c>
      <c r="AA100" s="9"/>
      <c r="AB100" s="9" t="n">
        <f aca="false">T100-P100-D100</f>
        <v>-80936692.9897508</v>
      </c>
      <c r="AC100" s="50"/>
      <c r="AD100" s="9"/>
      <c r="AE100" s="9"/>
      <c r="AF100" s="9"/>
      <c r="AG100" s="9" t="n">
        <f aca="false">BF100/100*$AG$57</f>
        <v>8411348603.61814</v>
      </c>
      <c r="AH100" s="40" t="n">
        <f aca="false">(AG100-AG99)/AG99</f>
        <v>0.00383018966979108</v>
      </c>
      <c r="AI100" s="40"/>
      <c r="AJ100" s="40" t="n">
        <f aca="false">AB100/AG100</f>
        <v>-0.00962232060563225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14514496</v>
      </c>
      <c r="AX100" s="7"/>
      <c r="AY100" s="40" t="n">
        <f aca="false">(AW100-AW99)/AW99</f>
        <v>0.00431013814155003</v>
      </c>
      <c r="AZ100" s="12" t="n">
        <f aca="false">workers_and_wage_high!B88</f>
        <v>8414.90727622768</v>
      </c>
      <c r="BA100" s="40" t="n">
        <f aca="false">(AZ100-AZ99)/AZ99</f>
        <v>-0.000477888705422311</v>
      </c>
      <c r="BB100" s="39"/>
      <c r="BC100" s="39"/>
      <c r="BD100" s="39"/>
      <c r="BE100" s="39"/>
      <c r="BF100" s="7" t="n">
        <f aca="false">BF99*(1+AY100)*(1+BA100)*(1-BE100)</f>
        <v>137.925428023217</v>
      </c>
      <c r="BG100" s="7"/>
      <c r="BH100" s="7"/>
      <c r="BI100" s="40" t="n">
        <f aca="false">T107/AG107</f>
        <v>0.018784212193054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185778667.821025</v>
      </c>
      <c r="E101" s="9"/>
      <c r="F101" s="82" t="n">
        <f aca="false">'High pensions'!I101</f>
        <v>33767471.980365</v>
      </c>
      <c r="G101" s="82" t="n">
        <f aca="false">'High pensions'!K101</f>
        <v>5792844.55426251</v>
      </c>
      <c r="H101" s="82" t="n">
        <f aca="false">'High pensions'!V101</f>
        <v>31870521.5720901</v>
      </c>
      <c r="I101" s="82" t="n">
        <f aca="false">'High pensions'!M101</f>
        <v>179160.14085348</v>
      </c>
      <c r="J101" s="82" t="n">
        <f aca="false">'High pensions'!W101</f>
        <v>985686.234188354</v>
      </c>
      <c r="K101" s="9"/>
      <c r="L101" s="82" t="n">
        <f aca="false">'High pensions'!N101</f>
        <v>5036232.90790532</v>
      </c>
      <c r="M101" s="67"/>
      <c r="N101" s="82" t="n">
        <f aca="false">'High pensions'!L101</f>
        <v>1509187.17821945</v>
      </c>
      <c r="O101" s="9"/>
      <c r="P101" s="82" t="n">
        <f aca="false">'High pensions'!X101</f>
        <v>34436139.0727223</v>
      </c>
      <c r="Q101" s="67"/>
      <c r="R101" s="82" t="n">
        <f aca="false">'High SIPA income'!G96</f>
        <v>41127427.0526434</v>
      </c>
      <c r="S101" s="67"/>
      <c r="T101" s="82" t="n">
        <f aca="false">'High SIPA income'!J96</f>
        <v>157254281.919801</v>
      </c>
      <c r="U101" s="9"/>
      <c r="V101" s="82" t="n">
        <f aca="false">'High SIPA income'!F96</f>
        <v>124735.752832437</v>
      </c>
      <c r="W101" s="67"/>
      <c r="X101" s="82" t="n">
        <f aca="false">'High SIPA income'!M96</f>
        <v>313300.248799655</v>
      </c>
      <c r="Y101" s="9"/>
      <c r="Z101" s="9" t="n">
        <f aca="false">R101+V101-N101-L101-F101</f>
        <v>939270.738986127</v>
      </c>
      <c r="AA101" s="9"/>
      <c r="AB101" s="9" t="n">
        <f aca="false">T101-P101-D101</f>
        <v>-62960524.9739463</v>
      </c>
      <c r="AC101" s="50"/>
      <c r="AD101" s="9"/>
      <c r="AE101" s="9"/>
      <c r="AF101" s="9"/>
      <c r="AG101" s="9" t="n">
        <f aca="false">BF101/100*$AG$57</f>
        <v>8416468300.81833</v>
      </c>
      <c r="AH101" s="40" t="n">
        <f aca="false">(AG101-AG100)/AG100</f>
        <v>0.000608665440164146</v>
      </c>
      <c r="AI101" s="40" t="n">
        <f aca="false">(AG101-AG97)/AG97</f>
        <v>0.0156932651568776</v>
      </c>
      <c r="AJ101" s="40" t="n">
        <f aca="false">AB101/AG101</f>
        <v>-0.00748063471798791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14467006</v>
      </c>
      <c r="AX101" s="7"/>
      <c r="AY101" s="40" t="n">
        <f aca="false">(AW101-AW100)/AW100</f>
        <v>-0.00327190141497163</v>
      </c>
      <c r="AZ101" s="12" t="n">
        <f aca="false">workers_and_wage_high!B89</f>
        <v>8447.66907988459</v>
      </c>
      <c r="BA101" s="40" t="n">
        <f aca="false">(AZ101-AZ100)/AZ100</f>
        <v>0.00389330536647314</v>
      </c>
      <c r="BB101" s="39"/>
      <c r="BC101" s="39"/>
      <c r="BD101" s="39"/>
      <c r="BE101" s="39"/>
      <c r="BF101" s="7" t="n">
        <f aca="false">BF100*(1+AY101)*(1+BA101)*(1-BE101)</f>
        <v>138.009378464575</v>
      </c>
      <c r="BG101" s="7"/>
      <c r="BH101" s="7"/>
      <c r="BI101" s="40" t="n">
        <f aca="false">T108/AG108</f>
        <v>0.0163817109914357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184564725.299706</v>
      </c>
      <c r="E102" s="6"/>
      <c r="F102" s="81" t="n">
        <f aca="false">'High pensions'!I102</f>
        <v>33546823.5574044</v>
      </c>
      <c r="G102" s="81" t="n">
        <f aca="false">'High pensions'!K102</f>
        <v>5796336.79320651</v>
      </c>
      <c r="H102" s="81" t="n">
        <f aca="false">'High pensions'!V102</f>
        <v>31889734.8403829</v>
      </c>
      <c r="I102" s="81" t="n">
        <f aca="false">'High pensions'!M102</f>
        <v>179268.148243501</v>
      </c>
      <c r="J102" s="81" t="n">
        <f aca="false">'High pensions'!W102</f>
        <v>986280.458980919</v>
      </c>
      <c r="K102" s="6"/>
      <c r="L102" s="81" t="n">
        <f aca="false">'High pensions'!N102</f>
        <v>6044467.94786682</v>
      </c>
      <c r="M102" s="8"/>
      <c r="N102" s="81" t="n">
        <f aca="false">'High pensions'!L102</f>
        <v>1498351.62883507</v>
      </c>
      <c r="O102" s="6"/>
      <c r="P102" s="81" t="n">
        <f aca="false">'High pensions'!X102</f>
        <v>39608261.4923213</v>
      </c>
      <c r="Q102" s="8"/>
      <c r="R102" s="81" t="n">
        <f aca="false">'High SIPA income'!G97</f>
        <v>35947424.2059161</v>
      </c>
      <c r="S102" s="8"/>
      <c r="T102" s="81" t="n">
        <f aca="false">'High SIPA income'!J97</f>
        <v>137448092.075687</v>
      </c>
      <c r="U102" s="6"/>
      <c r="V102" s="81" t="n">
        <f aca="false">'High SIPA income'!F97</f>
        <v>129194.206084088</v>
      </c>
      <c r="W102" s="8"/>
      <c r="X102" s="81" t="n">
        <f aca="false">'High SIPA income'!M97</f>
        <v>324498.597960062</v>
      </c>
      <c r="Y102" s="6"/>
      <c r="Z102" s="6" t="n">
        <f aca="false">R102+V102-N102-L102-F102</f>
        <v>-5013024.72210607</v>
      </c>
      <c r="AA102" s="6"/>
      <c r="AB102" s="6" t="n">
        <f aca="false">T102-P102-D102</f>
        <v>-86724894.7163406</v>
      </c>
      <c r="AC102" s="50"/>
      <c r="AD102" s="6"/>
      <c r="AE102" s="6"/>
      <c r="AF102" s="6"/>
      <c r="AG102" s="6" t="n">
        <f aca="false">BF102/100*$AG$57</f>
        <v>8472199769.43881</v>
      </c>
      <c r="AH102" s="61" t="n">
        <f aca="false">(AG102-AG101)/AG101</f>
        <v>0.006621716690248</v>
      </c>
      <c r="AI102" s="61"/>
      <c r="AJ102" s="61" t="n">
        <f aca="false">AB102/AG102</f>
        <v>-0.0102364081438657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0.00816873548045799</v>
      </c>
      <c r="AV102" s="5"/>
      <c r="AW102" s="5" t="n">
        <f aca="false">workers_and_wage_high!C90</f>
        <v>14585847</v>
      </c>
      <c r="AX102" s="5"/>
      <c r="AY102" s="61" t="n">
        <f aca="false">(AW102-AW101)/AW101</f>
        <v>0.00821462298418899</v>
      </c>
      <c r="AZ102" s="11" t="n">
        <f aca="false">workers_and_wage_high!B90</f>
        <v>8434.32237280485</v>
      </c>
      <c r="BA102" s="61" t="n">
        <f aca="false">(AZ102-AZ101)/AZ101</f>
        <v>-0.00157992778286268</v>
      </c>
      <c r="BB102" s="66"/>
      <c r="BC102" s="66"/>
      <c r="BD102" s="66"/>
      <c r="BE102" s="66"/>
      <c r="BF102" s="5" t="n">
        <f aca="false">BF101*(1+AY102)*(1+BA102)*(1-BE102)</f>
        <v>138.923237469365</v>
      </c>
      <c r="BG102" s="5"/>
      <c r="BH102" s="5"/>
      <c r="BI102" s="61" t="n">
        <f aca="false">T109/AG109</f>
        <v>0.018814509010788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187165813.890203</v>
      </c>
      <c r="E103" s="9"/>
      <c r="F103" s="82" t="n">
        <f aca="false">'High pensions'!I103</f>
        <v>34019602.1983981</v>
      </c>
      <c r="G103" s="82" t="n">
        <f aca="false">'High pensions'!K103</f>
        <v>5948602.43905921</v>
      </c>
      <c r="H103" s="82" t="n">
        <f aca="false">'High pensions'!V103</f>
        <v>32727455.4982359</v>
      </c>
      <c r="I103" s="82" t="n">
        <f aca="false">'High pensions'!M103</f>
        <v>183977.39502245</v>
      </c>
      <c r="J103" s="82" t="n">
        <f aca="false">'High pensions'!W103</f>
        <v>1012189.34530627</v>
      </c>
      <c r="K103" s="9"/>
      <c r="L103" s="82" t="n">
        <f aca="false">'High pensions'!N103</f>
        <v>5062419.25699672</v>
      </c>
      <c r="M103" s="67"/>
      <c r="N103" s="82" t="n">
        <f aca="false">'High pensions'!L103</f>
        <v>1519988.8251111</v>
      </c>
      <c r="O103" s="9"/>
      <c r="P103" s="82" t="n">
        <f aca="false">'High pensions'!X103</f>
        <v>34631447.636839</v>
      </c>
      <c r="Q103" s="67"/>
      <c r="R103" s="82" t="n">
        <f aca="false">'High SIPA income'!G98</f>
        <v>41768214.2316209</v>
      </c>
      <c r="S103" s="67"/>
      <c r="T103" s="82" t="n">
        <f aca="false">'High SIPA income'!J98</f>
        <v>159704387.236736</v>
      </c>
      <c r="U103" s="9"/>
      <c r="V103" s="82" t="n">
        <f aca="false">'High SIPA income'!F98</f>
        <v>125568.045014895</v>
      </c>
      <c r="W103" s="67"/>
      <c r="X103" s="82" t="n">
        <f aca="false">'High SIPA income'!M98</f>
        <v>315390.726805494</v>
      </c>
      <c r="Y103" s="9"/>
      <c r="Z103" s="9" t="n">
        <f aca="false">R103+V103-N103-L103-F103</f>
        <v>1291771.9961299</v>
      </c>
      <c r="AA103" s="9"/>
      <c r="AB103" s="9" t="n">
        <f aca="false">T103-P103-D103</f>
        <v>-62092874.2903058</v>
      </c>
      <c r="AC103" s="50"/>
      <c r="AD103" s="9"/>
      <c r="AE103" s="9"/>
      <c r="AF103" s="9"/>
      <c r="AG103" s="9" t="n">
        <f aca="false">BF103/100*$AG$57</f>
        <v>8542679135.79077</v>
      </c>
      <c r="AH103" s="40" t="n">
        <f aca="false">(AG103-AG102)/AG102</f>
        <v>0.00831889807487795</v>
      </c>
      <c r="AI103" s="40"/>
      <c r="AJ103" s="40" t="n">
        <f aca="false">AB103/AG103</f>
        <v>-0.00726854811041174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14643963</v>
      </c>
      <c r="AX103" s="7"/>
      <c r="AY103" s="40" t="n">
        <f aca="false">(AW103-AW102)/AW102</f>
        <v>0.00398441036711821</v>
      </c>
      <c r="AZ103" s="12" t="n">
        <f aca="false">workers_and_wage_high!B91</f>
        <v>8470.73575360111</v>
      </c>
      <c r="BA103" s="40" t="n">
        <f aca="false">(AZ103-AZ102)/AZ102</f>
        <v>0.00431728586918472</v>
      </c>
      <c r="BB103" s="39"/>
      <c r="BC103" s="39"/>
      <c r="BD103" s="39"/>
      <c r="BE103" s="39"/>
      <c r="BF103" s="7" t="n">
        <f aca="false">BF102*(1+AY103)*(1+BA103)*(1-BE103)</f>
        <v>140.078925722104</v>
      </c>
      <c r="BG103" s="7"/>
      <c r="BH103" s="7"/>
      <c r="BI103" s="40" t="n">
        <f aca="false">T110/AG110</f>
        <v>0.0163724587827537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185672426.611138</v>
      </c>
      <c r="E104" s="9"/>
      <c r="F104" s="82" t="n">
        <f aca="false">'High pensions'!I104</f>
        <v>33748161.3828668</v>
      </c>
      <c r="G104" s="82" t="n">
        <f aca="false">'High pensions'!K104</f>
        <v>6005834.74642593</v>
      </c>
      <c r="H104" s="82" t="n">
        <f aca="false">'High pensions'!V104</f>
        <v>33042330.767107</v>
      </c>
      <c r="I104" s="82" t="n">
        <f aca="false">'High pensions'!M104</f>
        <v>185747.466384307</v>
      </c>
      <c r="J104" s="82" t="n">
        <f aca="false">'High pensions'!W104</f>
        <v>1021927.75568372</v>
      </c>
      <c r="K104" s="9"/>
      <c r="L104" s="82" t="n">
        <f aca="false">'High pensions'!N104</f>
        <v>4892418.50883601</v>
      </c>
      <c r="M104" s="67"/>
      <c r="N104" s="82" t="n">
        <f aca="false">'High pensions'!L104</f>
        <v>1508129.325817</v>
      </c>
      <c r="O104" s="9"/>
      <c r="P104" s="82" t="n">
        <f aca="false">'High pensions'!X104</f>
        <v>33684065.4804854</v>
      </c>
      <c r="Q104" s="67"/>
      <c r="R104" s="82" t="n">
        <f aca="false">'High SIPA income'!G99</f>
        <v>36714897.6283901</v>
      </c>
      <c r="S104" s="67"/>
      <c r="T104" s="82" t="n">
        <f aca="false">'High SIPA income'!J99</f>
        <v>140382593.224742</v>
      </c>
      <c r="U104" s="9"/>
      <c r="V104" s="82" t="n">
        <f aca="false">'High SIPA income'!F99</f>
        <v>126619.694357939</v>
      </c>
      <c r="W104" s="67"/>
      <c r="X104" s="82" t="n">
        <f aca="false">'High SIPA income'!M99</f>
        <v>318032.166756302</v>
      </c>
      <c r="Y104" s="9"/>
      <c r="Z104" s="9" t="n">
        <f aca="false">R104+V104-N104-L104-F104</f>
        <v>-3307191.89477183</v>
      </c>
      <c r="AA104" s="9"/>
      <c r="AB104" s="9" t="n">
        <f aca="false">T104-P104-D104</f>
        <v>-78973898.8668813</v>
      </c>
      <c r="AC104" s="50"/>
      <c r="AD104" s="9"/>
      <c r="AE104" s="9"/>
      <c r="AF104" s="9"/>
      <c r="AG104" s="9" t="n">
        <f aca="false">BF104/100*$AG$57</f>
        <v>8628845961.15702</v>
      </c>
      <c r="AH104" s="40" t="n">
        <f aca="false">(AG104-AG103)/AG103</f>
        <v>0.0100866278595487</v>
      </c>
      <c r="AI104" s="40"/>
      <c r="AJ104" s="40" t="n">
        <f aca="false">AB104/AG104</f>
        <v>-0.00915231297700577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14700927</v>
      </c>
      <c r="AX104" s="7"/>
      <c r="AY104" s="40" t="n">
        <f aca="false">(AW104-AW103)/AW103</f>
        <v>0.00388993061509374</v>
      </c>
      <c r="AZ104" s="12" t="n">
        <f aca="false">workers_and_wage_high!B92</f>
        <v>8523.02294495752</v>
      </c>
      <c r="BA104" s="40" t="n">
        <f aca="false">(AZ104-AZ103)/AZ103</f>
        <v>0.00617268592449997</v>
      </c>
      <c r="BB104" s="39"/>
      <c r="BC104" s="39"/>
      <c r="BD104" s="39"/>
      <c r="BE104" s="39"/>
      <c r="BF104" s="7" t="n">
        <f aca="false">BF103*(1+AY104)*(1+BA104)*(1-BE104)</f>
        <v>141.491849716828</v>
      </c>
      <c r="BG104" s="7"/>
      <c r="BH104" s="7"/>
      <c r="BI104" s="40" t="n">
        <f aca="false">T111/AG111</f>
        <v>0.0188090896665147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188310854.290149</v>
      </c>
      <c r="E105" s="9"/>
      <c r="F105" s="82" t="n">
        <f aca="false">'High pensions'!I105</f>
        <v>34227726.8451893</v>
      </c>
      <c r="G105" s="82" t="n">
        <f aca="false">'High pensions'!K105</f>
        <v>6232131.46485616</v>
      </c>
      <c r="H105" s="82" t="n">
        <f aca="false">'High pensions'!V105</f>
        <v>34287348.5435838</v>
      </c>
      <c r="I105" s="82" t="n">
        <f aca="false">'High pensions'!M105</f>
        <v>192746.333964623</v>
      </c>
      <c r="J105" s="82" t="n">
        <f aca="false">'High pensions'!W105</f>
        <v>1060433.46011083</v>
      </c>
      <c r="K105" s="9"/>
      <c r="L105" s="82" t="n">
        <f aca="false">'High pensions'!N105</f>
        <v>4947598.18437288</v>
      </c>
      <c r="M105" s="67"/>
      <c r="N105" s="82" t="n">
        <f aca="false">'High pensions'!L105</f>
        <v>1529528.62883953</v>
      </c>
      <c r="O105" s="9"/>
      <c r="P105" s="82" t="n">
        <f aca="false">'High pensions'!X105</f>
        <v>34088125.7305742</v>
      </c>
      <c r="Q105" s="67"/>
      <c r="R105" s="82" t="n">
        <f aca="false">'High SIPA income'!G100</f>
        <v>42556773.5800359</v>
      </c>
      <c r="S105" s="67"/>
      <c r="T105" s="82" t="n">
        <f aca="false">'High SIPA income'!J100</f>
        <v>162719512.25118</v>
      </c>
      <c r="U105" s="9"/>
      <c r="V105" s="82" t="n">
        <f aca="false">'High SIPA income'!F100</f>
        <v>128766.501339793</v>
      </c>
      <c r="W105" s="67"/>
      <c r="X105" s="82" t="n">
        <f aca="false">'High SIPA income'!M100</f>
        <v>323424.326953091</v>
      </c>
      <c r="Y105" s="9"/>
      <c r="Z105" s="9" t="n">
        <f aca="false">R105+V105-N105-L105-F105</f>
        <v>1980686.42297404</v>
      </c>
      <c r="AA105" s="9"/>
      <c r="AB105" s="9" t="n">
        <f aca="false">T105-P105-D105</f>
        <v>-59679467.7695436</v>
      </c>
      <c r="AC105" s="50"/>
      <c r="AD105" s="9"/>
      <c r="AE105" s="9"/>
      <c r="AF105" s="9"/>
      <c r="AG105" s="9" t="n">
        <f aca="false">BF105/100*$AG$57</f>
        <v>8694836780.34944</v>
      </c>
      <c r="AH105" s="40" t="n">
        <f aca="false">(AG105-AG104)/AG104</f>
        <v>0.00764769929715729</v>
      </c>
      <c r="AI105" s="40" t="n">
        <f aca="false">(AG105-AG101)/AG101</f>
        <v>0.0330742622180427</v>
      </c>
      <c r="AJ105" s="40" t="n">
        <f aca="false">AB105/AG105</f>
        <v>-0.00686378241215761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14746749</v>
      </c>
      <c r="AX105" s="7"/>
      <c r="AY105" s="40" t="n">
        <f aca="false">(AW105-AW104)/AW104</f>
        <v>0.00311694629869259</v>
      </c>
      <c r="AZ105" s="12" t="n">
        <f aca="false">workers_and_wage_high!B93</f>
        <v>8561.5186676211</v>
      </c>
      <c r="BA105" s="40" t="n">
        <f aca="false">(AZ105-AZ104)/AZ104</f>
        <v>0.00451667476577112</v>
      </c>
      <c r="BB105" s="39"/>
      <c r="BC105" s="39"/>
      <c r="BD105" s="39"/>
      <c r="BE105" s="39"/>
      <c r="BF105" s="7" t="n">
        <f aca="false">BF104*(1+AY105)*(1+BA105)*(1-BE105)</f>
        <v>142.573936836461</v>
      </c>
      <c r="BG105" s="7"/>
      <c r="BH105" s="7"/>
      <c r="BI105" s="40" t="n">
        <f aca="false">T112/AG112</f>
        <v>0.0164440832836709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187438097.84197</v>
      </c>
      <c r="E106" s="6"/>
      <c r="F106" s="81" t="n">
        <f aca="false">'High pensions'!I106</f>
        <v>34069093.0297181</v>
      </c>
      <c r="G106" s="81" t="n">
        <f aca="false">'High pensions'!K106</f>
        <v>6199984.29585994</v>
      </c>
      <c r="H106" s="81" t="n">
        <f aca="false">'High pensions'!V106</f>
        <v>34110484.3047149</v>
      </c>
      <c r="I106" s="81" t="n">
        <f aca="false">'High pensions'!M106</f>
        <v>191752.091624536</v>
      </c>
      <c r="J106" s="81" t="n">
        <f aca="false">'High pensions'!W106</f>
        <v>1054963.43210459</v>
      </c>
      <c r="K106" s="6"/>
      <c r="L106" s="81" t="n">
        <f aca="false">'High pensions'!N106</f>
        <v>6050230.58286966</v>
      </c>
      <c r="M106" s="8"/>
      <c r="N106" s="81" t="n">
        <f aca="false">'High pensions'!L106</f>
        <v>1521567.15370296</v>
      </c>
      <c r="O106" s="6"/>
      <c r="P106" s="81" t="n">
        <f aca="false">'High pensions'!X106</f>
        <v>39765888.8008814</v>
      </c>
      <c r="Q106" s="8"/>
      <c r="R106" s="81" t="n">
        <f aca="false">'High SIPA income'!G101</f>
        <v>37404663.2208628</v>
      </c>
      <c r="S106" s="8"/>
      <c r="T106" s="81" t="n">
        <f aca="false">'High SIPA income'!J101</f>
        <v>143019971.750718</v>
      </c>
      <c r="U106" s="6"/>
      <c r="V106" s="81" t="n">
        <f aca="false">'High SIPA income'!F101</f>
        <v>125815.047171199</v>
      </c>
      <c r="W106" s="8"/>
      <c r="X106" s="81" t="n">
        <f aca="false">'High SIPA income'!M101</f>
        <v>316011.125009433</v>
      </c>
      <c r="Y106" s="6"/>
      <c r="Z106" s="6" t="n">
        <f aca="false">R106+V106-N106-L106-F106</f>
        <v>-4110412.49825669</v>
      </c>
      <c r="AA106" s="6"/>
      <c r="AB106" s="6" t="n">
        <f aca="false">T106-P106-D106</f>
        <v>-84184014.8921326</v>
      </c>
      <c r="AC106" s="50"/>
      <c r="AD106" s="6"/>
      <c r="AE106" s="6"/>
      <c r="AF106" s="6"/>
      <c r="AG106" s="6" t="n">
        <f aca="false">BF106/100*$AG$57</f>
        <v>8759253983.65969</v>
      </c>
      <c r="AH106" s="61" t="n">
        <f aca="false">(AG106-AG105)/AG105</f>
        <v>0.00740867309387934</v>
      </c>
      <c r="AI106" s="61"/>
      <c r="AJ106" s="61" t="n">
        <f aca="false">AB106/AG106</f>
        <v>-0.00961086583962254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0.00736850717131383</v>
      </c>
      <c r="AV106" s="5"/>
      <c r="AW106" s="5" t="n">
        <f aca="false">workers_and_wage_high!C94</f>
        <v>14814867</v>
      </c>
      <c r="AX106" s="5"/>
      <c r="AY106" s="61" t="n">
        <f aca="false">(AW106-AW105)/AW105</f>
        <v>0.00461918759178718</v>
      </c>
      <c r="AZ106" s="11" t="n">
        <f aca="false">workers_and_wage_high!B94</f>
        <v>8585.29109053935</v>
      </c>
      <c r="BA106" s="61" t="n">
        <f aca="false">(AZ106-AZ105)/AZ105</f>
        <v>0.00277665959056478</v>
      </c>
      <c r="BB106" s="66"/>
      <c r="BC106" s="66"/>
      <c r="BD106" s="66"/>
      <c r="BE106" s="66"/>
      <c r="BF106" s="5" t="n">
        <f aca="false">BF105*(1+AY106)*(1+BA106)*(1-BE106)</f>
        <v>143.63022052619</v>
      </c>
      <c r="BG106" s="5"/>
      <c r="BH106" s="5"/>
      <c r="BI106" s="61" t="n">
        <f aca="false">T113/AG113</f>
        <v>0.01891982992897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189285542.509269</v>
      </c>
      <c r="E107" s="9"/>
      <c r="F107" s="82" t="n">
        <f aca="false">'High pensions'!I107</f>
        <v>34404887.966618</v>
      </c>
      <c r="G107" s="82" t="n">
        <f aca="false">'High pensions'!K107</f>
        <v>6344382.41228084</v>
      </c>
      <c r="H107" s="82" t="n">
        <f aca="false">'High pensions'!V107</f>
        <v>34904920.1369305</v>
      </c>
      <c r="I107" s="82" t="n">
        <f aca="false">'High pensions'!M107</f>
        <v>196218.012750954</v>
      </c>
      <c r="J107" s="82" t="n">
        <f aca="false">'High pensions'!W107</f>
        <v>1079533.61248239</v>
      </c>
      <c r="K107" s="9"/>
      <c r="L107" s="82" t="n">
        <f aca="false">'High pensions'!N107</f>
        <v>4967865.6219124</v>
      </c>
      <c r="M107" s="67"/>
      <c r="N107" s="82" t="n">
        <f aca="false">'High pensions'!L107</f>
        <v>1535333.65786242</v>
      </c>
      <c r="O107" s="9"/>
      <c r="P107" s="82" t="n">
        <f aca="false">'High pensions'!X107</f>
        <v>34225231.1172376</v>
      </c>
      <c r="Q107" s="67"/>
      <c r="R107" s="82" t="n">
        <f aca="false">'High SIPA income'!G102</f>
        <v>43285113.8522348</v>
      </c>
      <c r="S107" s="67"/>
      <c r="T107" s="82" t="n">
        <f aca="false">'High SIPA income'!J102</f>
        <v>165504384.408422</v>
      </c>
      <c r="U107" s="9"/>
      <c r="V107" s="82" t="n">
        <f aca="false">'High SIPA income'!F102</f>
        <v>127423.96677164</v>
      </c>
      <c r="W107" s="67"/>
      <c r="X107" s="82" t="n">
        <f aca="false">'High SIPA income'!M102</f>
        <v>320052.267181347</v>
      </c>
      <c r="Y107" s="9"/>
      <c r="Z107" s="9" t="n">
        <f aca="false">R107+V107-N107-L107-F107</f>
        <v>2504450.57261352</v>
      </c>
      <c r="AA107" s="9"/>
      <c r="AB107" s="9" t="n">
        <f aca="false">T107-P107-D107</f>
        <v>-58006389.2180849</v>
      </c>
      <c r="AC107" s="50"/>
      <c r="AD107" s="9"/>
      <c r="AE107" s="9"/>
      <c r="AF107" s="9"/>
      <c r="AG107" s="9" t="n">
        <f aca="false">BF107/100*$AG$57</f>
        <v>8810823829.47215</v>
      </c>
      <c r="AH107" s="40" t="n">
        <f aca="false">(AG107-AG106)/AG106</f>
        <v>0.00588747008691207</v>
      </c>
      <c r="AI107" s="40"/>
      <c r="AJ107" s="40" t="n">
        <f aca="false">AB107/AG107</f>
        <v>-0.00658353751485235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14832113</v>
      </c>
      <c r="AX107" s="7"/>
      <c r="AY107" s="40" t="n">
        <f aca="false">(AW107-AW106)/AW106</f>
        <v>0.00116410089945458</v>
      </c>
      <c r="AZ107" s="12" t="n">
        <f aca="false">workers_and_wage_high!B95</f>
        <v>8625.79543879352</v>
      </c>
      <c r="BA107" s="40" t="n">
        <f aca="false">(AZ107-AZ106)/AZ106</f>
        <v>0.00471787710247908</v>
      </c>
      <c r="BB107" s="39"/>
      <c r="BC107" s="39"/>
      <c r="BD107" s="39"/>
      <c r="BE107" s="39"/>
      <c r="BF107" s="7" t="n">
        <f aca="false">BF106*(1+AY107)*(1+BA107)*(1-BE107)</f>
        <v>144.475839153115</v>
      </c>
      <c r="BG107" s="7"/>
      <c r="BH107" s="7"/>
      <c r="BI107" s="40" t="n">
        <f aca="false">T114/AG114</f>
        <v>0.0164473028460481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187761652.30895</v>
      </c>
      <c r="E108" s="9"/>
      <c r="F108" s="82" t="n">
        <f aca="false">'High pensions'!I108</f>
        <v>34127902.8840789</v>
      </c>
      <c r="G108" s="82" t="n">
        <f aca="false">'High pensions'!K108</f>
        <v>6410560.65937611</v>
      </c>
      <c r="H108" s="82" t="n">
        <f aca="false">'High pensions'!V108</f>
        <v>35269013.3267091</v>
      </c>
      <c r="I108" s="82" t="n">
        <f aca="false">'High pensions'!M108</f>
        <v>198264.762661117</v>
      </c>
      <c r="J108" s="82" t="n">
        <f aca="false">'High pensions'!W108</f>
        <v>1090794.22659925</v>
      </c>
      <c r="K108" s="9"/>
      <c r="L108" s="82" t="n">
        <f aca="false">'High pensions'!N108</f>
        <v>4827495.72742231</v>
      </c>
      <c r="M108" s="67"/>
      <c r="N108" s="82" t="n">
        <f aca="false">'High pensions'!L108</f>
        <v>1522785.61124873</v>
      </c>
      <c r="O108" s="9"/>
      <c r="P108" s="82" t="n">
        <f aca="false">'High pensions'!X108</f>
        <v>33427815.4172419</v>
      </c>
      <c r="Q108" s="67"/>
      <c r="R108" s="82" t="n">
        <f aca="false">'High SIPA income'!G103</f>
        <v>37992734.0468659</v>
      </c>
      <c r="S108" s="67"/>
      <c r="T108" s="82" t="n">
        <f aca="false">'High SIPA income'!J103</f>
        <v>145268511.523039</v>
      </c>
      <c r="U108" s="9"/>
      <c r="V108" s="82" t="n">
        <f aca="false">'High SIPA income'!F103</f>
        <v>130063.264466459</v>
      </c>
      <c r="W108" s="67"/>
      <c r="X108" s="82" t="n">
        <f aca="false">'High SIPA income'!M103</f>
        <v>326681.422060093</v>
      </c>
      <c r="Y108" s="9"/>
      <c r="Z108" s="9" t="n">
        <f aca="false">R108+V108-N108-L108-F108</f>
        <v>-2355386.91141754</v>
      </c>
      <c r="AA108" s="9"/>
      <c r="AB108" s="9" t="n">
        <f aca="false">T108-P108-D108</f>
        <v>-75920956.2031527</v>
      </c>
      <c r="AC108" s="50"/>
      <c r="AD108" s="9"/>
      <c r="AE108" s="9"/>
      <c r="AF108" s="9"/>
      <c r="AG108" s="9" t="n">
        <f aca="false">BF108/100*$AG$57</f>
        <v>8867725208.86159</v>
      </c>
      <c r="AH108" s="40" t="n">
        <f aca="false">(AG108-AG107)/AG107</f>
        <v>0.00645812247421243</v>
      </c>
      <c r="AI108" s="40"/>
      <c r="AJ108" s="40" t="n">
        <f aca="false">AB108/AG108</f>
        <v>-0.00856149174844573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14877466</v>
      </c>
      <c r="AX108" s="7"/>
      <c r="AY108" s="40" t="n">
        <f aca="false">(AW108-AW107)/AW107</f>
        <v>0.00305775717862991</v>
      </c>
      <c r="AZ108" s="12" t="n">
        <f aca="false">workers_and_wage_high!B96</f>
        <v>8655.0368810205</v>
      </c>
      <c r="BA108" s="40" t="n">
        <f aca="false">(AZ108-AZ107)/AZ107</f>
        <v>0.00338999950027505</v>
      </c>
      <c r="BB108" s="39"/>
      <c r="BC108" s="39"/>
      <c r="BD108" s="39"/>
      <c r="BE108" s="39"/>
      <c r="BF108" s="7" t="n">
        <f aca="false">BF107*(1+AY108)*(1+BA108)*(1-BE108)</f>
        <v>145.40888181693</v>
      </c>
      <c r="BG108" s="7"/>
      <c r="BH108" s="7"/>
      <c r="BI108" s="40" t="n">
        <f aca="false">T115/AG115</f>
        <v>0.0189015890926079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190526459.63885</v>
      </c>
      <c r="E109" s="9"/>
      <c r="F109" s="82" t="n">
        <f aca="false">'High pensions'!I109</f>
        <v>34630439.3439346</v>
      </c>
      <c r="G109" s="82" t="n">
        <f aca="false">'High pensions'!K109</f>
        <v>6526795.76617054</v>
      </c>
      <c r="H109" s="82" t="n">
        <f aca="false">'High pensions'!V109</f>
        <v>35908504.5893911</v>
      </c>
      <c r="I109" s="82" t="n">
        <f aca="false">'High pensions'!M109</f>
        <v>201859.662871254</v>
      </c>
      <c r="J109" s="82" t="n">
        <f aca="false">'High pensions'!W109</f>
        <v>1110572.30688838</v>
      </c>
      <c r="K109" s="9"/>
      <c r="L109" s="82" t="n">
        <f aca="false">'High pensions'!N109</f>
        <v>4988362.09091748</v>
      </c>
      <c r="M109" s="67"/>
      <c r="N109" s="82" t="n">
        <f aca="false">'High pensions'!L109</f>
        <v>1545807.35763319</v>
      </c>
      <c r="O109" s="9"/>
      <c r="P109" s="82" t="n">
        <f aca="false">'High pensions'!X109</f>
        <v>34389210.5982388</v>
      </c>
      <c r="Q109" s="67"/>
      <c r="R109" s="82" t="n">
        <f aca="false">'High SIPA income'!G104</f>
        <v>44059040.3730986</v>
      </c>
      <c r="S109" s="67"/>
      <c r="T109" s="82" t="n">
        <f aca="false">'High SIPA income'!J104</f>
        <v>168463559.538472</v>
      </c>
      <c r="U109" s="9"/>
      <c r="V109" s="82" t="n">
        <f aca="false">'High SIPA income'!F104</f>
        <v>130271.317863496</v>
      </c>
      <c r="W109" s="67"/>
      <c r="X109" s="82" t="n">
        <f aca="false">'High SIPA income'!M104</f>
        <v>327203.992209991</v>
      </c>
      <c r="Y109" s="9"/>
      <c r="Z109" s="9" t="n">
        <f aca="false">R109+V109-N109-L109-F109</f>
        <v>3024702.89847678</v>
      </c>
      <c r="AA109" s="9"/>
      <c r="AB109" s="9" t="n">
        <f aca="false">T109-P109-D109</f>
        <v>-56452110.6986168</v>
      </c>
      <c r="AC109" s="50"/>
      <c r="AD109" s="9"/>
      <c r="AE109" s="9"/>
      <c r="AF109" s="9"/>
      <c r="AG109" s="9" t="n">
        <f aca="false">BF109/100*$AG$57</f>
        <v>8953917396.50912</v>
      </c>
      <c r="AH109" s="40" t="n">
        <f aca="false">(AG109-AG108)/AG108</f>
        <v>0.00971976303025148</v>
      </c>
      <c r="AI109" s="40" t="n">
        <f aca="false">(AG109-AG105)/AG105</f>
        <v>0.0297970649368831</v>
      </c>
      <c r="AJ109" s="40" t="n">
        <f aca="false">AB109/AG109</f>
        <v>-0.00630473883091952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14965104</v>
      </c>
      <c r="AX109" s="7"/>
      <c r="AY109" s="40" t="n">
        <f aca="false">(AW109-AW108)/AW108</f>
        <v>0.00589065369062178</v>
      </c>
      <c r="AZ109" s="12" t="n">
        <f aca="false">workers_and_wage_high!B97</f>
        <v>8687.98388419064</v>
      </c>
      <c r="BA109" s="40" t="n">
        <f aca="false">(AZ109-AZ108)/AZ108</f>
        <v>0.00380668547379432</v>
      </c>
      <c r="BB109" s="39"/>
      <c r="BC109" s="39"/>
      <c r="BD109" s="39"/>
      <c r="BE109" s="39"/>
      <c r="BF109" s="7" t="n">
        <f aca="false">BF108*(1+AY109)*(1+BA109)*(1-BE109)</f>
        <v>146.822221690684</v>
      </c>
      <c r="BG109" s="7"/>
      <c r="BH109" s="7"/>
      <c r="BI109" s="40" t="n">
        <f aca="false">T116/AG116</f>
        <v>0.0164627997038769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188590261.529311</v>
      </c>
      <c r="E110" s="6"/>
      <c r="F110" s="81" t="n">
        <f aca="false">'High pensions'!I110</f>
        <v>34278512.4183132</v>
      </c>
      <c r="G110" s="81" t="n">
        <f aca="false">'High pensions'!K110</f>
        <v>6588600.10642514</v>
      </c>
      <c r="H110" s="81" t="n">
        <f aca="false">'High pensions'!V110</f>
        <v>36248533.8342435</v>
      </c>
      <c r="I110" s="81" t="n">
        <f aca="false">'High pensions'!M110</f>
        <v>203771.137312117</v>
      </c>
      <c r="J110" s="81" t="n">
        <f aca="false">'High pensions'!W110</f>
        <v>1121088.67528588</v>
      </c>
      <c r="K110" s="6"/>
      <c r="L110" s="81" t="n">
        <f aca="false">'High pensions'!N110</f>
        <v>6095116.29899644</v>
      </c>
      <c r="M110" s="8"/>
      <c r="N110" s="81" t="n">
        <f aca="false">'High pensions'!L110</f>
        <v>1530485.32381769</v>
      </c>
      <c r="O110" s="6"/>
      <c r="P110" s="81" t="n">
        <f aca="false">'High pensions'!X110</f>
        <v>40047866.1359266</v>
      </c>
      <c r="Q110" s="8"/>
      <c r="R110" s="81" t="n">
        <f aca="false">'High SIPA income'!G105</f>
        <v>38577729.595302</v>
      </c>
      <c r="S110" s="8"/>
      <c r="T110" s="81" t="n">
        <f aca="false">'High SIPA income'!J105</f>
        <v>147505292.705043</v>
      </c>
      <c r="U110" s="6"/>
      <c r="V110" s="81" t="n">
        <f aca="false">'High SIPA income'!F105</f>
        <v>135200.013423285</v>
      </c>
      <c r="W110" s="8"/>
      <c r="X110" s="81" t="n">
        <f aca="false">'High SIPA income'!M105</f>
        <v>339583.454473821</v>
      </c>
      <c r="Y110" s="6"/>
      <c r="Z110" s="6" t="n">
        <f aca="false">R110+V110-N110-L110-F110</f>
        <v>-3191184.43240208</v>
      </c>
      <c r="AA110" s="6"/>
      <c r="AB110" s="6" t="n">
        <f aca="false">T110-P110-D110</f>
        <v>-81132834.9601942</v>
      </c>
      <c r="AC110" s="50"/>
      <c r="AD110" s="6"/>
      <c r="AE110" s="6"/>
      <c r="AF110" s="6"/>
      <c r="AG110" s="6" t="n">
        <f aca="false">BF110/100*$AG$57</f>
        <v>9009354957.75513</v>
      </c>
      <c r="AH110" s="61" t="n">
        <f aca="false">(AG110-AG109)/AG109</f>
        <v>0.00619143094481003</v>
      </c>
      <c r="AI110" s="61"/>
      <c r="AJ110" s="61" t="n">
        <f aca="false">AB110/AG110</f>
        <v>-0.00900539887046588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0.00593871223535468</v>
      </c>
      <c r="AV110" s="5"/>
      <c r="AW110" s="5" t="n">
        <f aca="false">workers_and_wage_high!C98</f>
        <v>14986191</v>
      </c>
      <c r="AX110" s="5"/>
      <c r="AY110" s="61" t="n">
        <f aca="false">(AW110-AW109)/AW109</f>
        <v>0.00140907807924355</v>
      </c>
      <c r="AZ110" s="11" t="n">
        <f aca="false">workers_and_wage_high!B98</f>
        <v>8729.47442540308</v>
      </c>
      <c r="BA110" s="61" t="n">
        <f aca="false">(AZ110-AZ109)/AZ109</f>
        <v>0.00477562363898219</v>
      </c>
      <c r="BB110" s="66"/>
      <c r="BC110" s="66"/>
      <c r="BD110" s="66"/>
      <c r="BE110" s="66"/>
      <c r="BF110" s="5" t="n">
        <f aca="false">BF109*(1+AY110)*(1+BA110)*(1-BE110)</f>
        <v>147.731261337446</v>
      </c>
      <c r="BG110" s="5"/>
      <c r="BH110" s="5"/>
      <c r="BI110" s="61" t="n">
        <f aca="false">T117/AG117</f>
        <v>0.0189138464556721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191161360.381803</v>
      </c>
      <c r="E111" s="9"/>
      <c r="F111" s="82" t="n">
        <f aca="false">'High pensions'!I111</f>
        <v>34745840.0694292</v>
      </c>
      <c r="G111" s="82" t="n">
        <f aca="false">'High pensions'!K111</f>
        <v>6810201.37215013</v>
      </c>
      <c r="H111" s="82" t="n">
        <f aca="false">'High pensions'!V111</f>
        <v>37467718.6153186</v>
      </c>
      <c r="I111" s="82" t="n">
        <f aca="false">'High pensions'!M111</f>
        <v>210624.784705674</v>
      </c>
      <c r="J111" s="82" t="n">
        <f aca="false">'High pensions'!W111</f>
        <v>1158795.42109233</v>
      </c>
      <c r="K111" s="9"/>
      <c r="L111" s="82" t="n">
        <f aca="false">'High pensions'!N111</f>
        <v>5067546.86855791</v>
      </c>
      <c r="M111" s="67"/>
      <c r="N111" s="82" t="n">
        <f aca="false">'High pensions'!L111</f>
        <v>1551802.76628598</v>
      </c>
      <c r="O111" s="9"/>
      <c r="P111" s="82" t="n">
        <f aca="false">'High pensions'!X111</f>
        <v>34833085.7553197</v>
      </c>
      <c r="Q111" s="67"/>
      <c r="R111" s="82" t="n">
        <f aca="false">'High SIPA income'!G106</f>
        <v>44570408.5781225</v>
      </c>
      <c r="S111" s="67"/>
      <c r="T111" s="82" t="n">
        <f aca="false">'High SIPA income'!J106</f>
        <v>170418820.191533</v>
      </c>
      <c r="U111" s="9"/>
      <c r="V111" s="82" t="n">
        <f aca="false">'High SIPA income'!F106</f>
        <v>132418.665355879</v>
      </c>
      <c r="W111" s="67"/>
      <c r="X111" s="82" t="n">
        <f aca="false">'High SIPA income'!M106</f>
        <v>332597.510013395</v>
      </c>
      <c r="Y111" s="9"/>
      <c r="Z111" s="9" t="n">
        <f aca="false">R111+V111-N111-L111-F111</f>
        <v>3337637.53920529</v>
      </c>
      <c r="AA111" s="9"/>
      <c r="AB111" s="9" t="n">
        <f aca="false">T111-P111-D111</f>
        <v>-55575625.9455896</v>
      </c>
      <c r="AC111" s="50"/>
      <c r="AD111" s="9"/>
      <c r="AE111" s="9"/>
      <c r="AF111" s="9"/>
      <c r="AG111" s="9" t="n">
        <f aca="false">BF111/100*$AG$57</f>
        <v>9060450197.91279</v>
      </c>
      <c r="AH111" s="40" t="n">
        <f aca="false">(AG111-AG110)/AG110</f>
        <v>0.00567135387574819</v>
      </c>
      <c r="AI111" s="40"/>
      <c r="AJ111" s="40" t="n">
        <f aca="false">AB111/AG111</f>
        <v>-0.00613387025275987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15012673</v>
      </c>
      <c r="AX111" s="7"/>
      <c r="AY111" s="40" t="n">
        <f aca="false">(AW111-AW110)/AW110</f>
        <v>0.00176709345289941</v>
      </c>
      <c r="AZ111" s="12" t="n">
        <f aca="false">workers_and_wage_high!B99</f>
        <v>8763.49644682314</v>
      </c>
      <c r="BA111" s="40" t="n">
        <f aca="false">(AZ111-AZ110)/AZ110</f>
        <v>0.00389737339983036</v>
      </c>
      <c r="BB111" s="39"/>
      <c r="BC111" s="39"/>
      <c r="BD111" s="39"/>
      <c r="BE111" s="39"/>
      <c r="BF111" s="7" t="n">
        <f aca="false">BF110*(1+AY111)*(1+BA111)*(1-BE111)</f>
        <v>148.569097599001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189537499.565298</v>
      </c>
      <c r="E112" s="9"/>
      <c r="F112" s="82" t="n">
        <f aca="false">'High pensions'!I112</f>
        <v>34450684.1440237</v>
      </c>
      <c r="G112" s="82" t="n">
        <f aca="false">'High pensions'!K112</f>
        <v>6862019.29631304</v>
      </c>
      <c r="H112" s="82" t="n">
        <f aca="false">'High pensions'!V112</f>
        <v>37752805.5453036</v>
      </c>
      <c r="I112" s="82" t="n">
        <f aca="false">'High pensions'!M112</f>
        <v>212227.400916899</v>
      </c>
      <c r="J112" s="82" t="n">
        <f aca="false">'High pensions'!W112</f>
        <v>1167612.54263826</v>
      </c>
      <c r="K112" s="9"/>
      <c r="L112" s="82" t="n">
        <f aca="false">'High pensions'!N112</f>
        <v>4945346.53961214</v>
      </c>
      <c r="M112" s="67"/>
      <c r="N112" s="82" t="n">
        <f aca="false">'High pensions'!L112</f>
        <v>1540709.69172295</v>
      </c>
      <c r="O112" s="9"/>
      <c r="P112" s="82" t="n">
        <f aca="false">'High pensions'!X112</f>
        <v>34137956.8442446</v>
      </c>
      <c r="Q112" s="67"/>
      <c r="R112" s="82" t="n">
        <f aca="false">'High SIPA income'!G107</f>
        <v>39152533.6116866</v>
      </c>
      <c r="S112" s="67"/>
      <c r="T112" s="82" t="n">
        <f aca="false">'High SIPA income'!J107</f>
        <v>149703105.680931</v>
      </c>
      <c r="U112" s="9"/>
      <c r="V112" s="82" t="n">
        <f aca="false">'High SIPA income'!F107</f>
        <v>127547.213449088</v>
      </c>
      <c r="W112" s="67"/>
      <c r="X112" s="82" t="n">
        <f aca="false">'High SIPA income'!M107</f>
        <v>320361.827302093</v>
      </c>
      <c r="Y112" s="9"/>
      <c r="Z112" s="9" t="n">
        <f aca="false">R112+V112-N112-L112-F112</f>
        <v>-1656659.55022317</v>
      </c>
      <c r="AA112" s="9"/>
      <c r="AB112" s="9" t="n">
        <f aca="false">T112-P112-D112</f>
        <v>-73972350.728612</v>
      </c>
      <c r="AC112" s="50"/>
      <c r="AD112" s="9"/>
      <c r="AE112" s="9"/>
      <c r="AF112" s="9"/>
      <c r="AG112" s="9" t="n">
        <f aca="false">BF112/100*$AG$57</f>
        <v>9103767178.6537</v>
      </c>
      <c r="AH112" s="40" t="n">
        <f aca="false">(AG112-AG111)/AG111</f>
        <v>0.00478088613641871</v>
      </c>
      <c r="AI112" s="40"/>
      <c r="AJ112" s="40" t="n">
        <f aca="false">AB112/AG112</f>
        <v>-0.00812546600511276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15033661</v>
      </c>
      <c r="AX112" s="7"/>
      <c r="AY112" s="40" t="n">
        <f aca="false">(AW112-AW111)/AW111</f>
        <v>0.00139801886046542</v>
      </c>
      <c r="AZ112" s="12" t="n">
        <f aca="false">workers_and_wage_high!B100</f>
        <v>8793.10080472533</v>
      </c>
      <c r="BA112" s="40" t="n">
        <f aca="false">(AZ112-AZ111)/AZ111</f>
        <v>0.00337814456613644</v>
      </c>
      <c r="BB112" s="39"/>
      <c r="BC112" s="39"/>
      <c r="BD112" s="39"/>
      <c r="BE112" s="39"/>
      <c r="BF112" s="7" t="n">
        <f aca="false">BF111*(1+AY112)*(1+BA112)*(1-BE112)</f>
        <v>149.279389538013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191864278.983464</v>
      </c>
      <c r="E113" s="9"/>
      <c r="F113" s="82" t="n">
        <f aca="false">'High pensions'!I113</f>
        <v>34873603.8458869</v>
      </c>
      <c r="G113" s="82" t="n">
        <f aca="false">'High pensions'!K113</f>
        <v>7069522.13555721</v>
      </c>
      <c r="H113" s="82" t="n">
        <f aca="false">'High pensions'!V113</f>
        <v>38894424.9435896</v>
      </c>
      <c r="I113" s="82" t="n">
        <f aca="false">'High pensions'!M113</f>
        <v>218645.01450177</v>
      </c>
      <c r="J113" s="82" t="n">
        <f aca="false">'High pensions'!W113</f>
        <v>1202920.35908009</v>
      </c>
      <c r="K113" s="9"/>
      <c r="L113" s="82" t="n">
        <f aca="false">'High pensions'!N113</f>
        <v>5165058.20258789</v>
      </c>
      <c r="M113" s="67"/>
      <c r="N113" s="82" t="n">
        <f aca="false">'High pensions'!L113</f>
        <v>1560085.60337875</v>
      </c>
      <c r="O113" s="9"/>
      <c r="P113" s="82" t="n">
        <f aca="false">'High pensions'!X113</f>
        <v>35384642.2570031</v>
      </c>
      <c r="Q113" s="67"/>
      <c r="R113" s="82" t="n">
        <f aca="false">'High SIPA income'!G108</f>
        <v>45367499.9947337</v>
      </c>
      <c r="S113" s="67"/>
      <c r="T113" s="82" t="n">
        <f aca="false">'High SIPA income'!J108</f>
        <v>173466568.308213</v>
      </c>
      <c r="U113" s="9"/>
      <c r="V113" s="82" t="n">
        <f aca="false">'High SIPA income'!F108</f>
        <v>128169.587169311</v>
      </c>
      <c r="W113" s="67"/>
      <c r="X113" s="82" t="n">
        <f aca="false">'High SIPA income'!M108</f>
        <v>321925.050651971</v>
      </c>
      <c r="Y113" s="9"/>
      <c r="Z113" s="9" t="n">
        <f aca="false">R113+V113-N113-L113-F113</f>
        <v>3896921.93004946</v>
      </c>
      <c r="AA113" s="9"/>
      <c r="AB113" s="9" t="n">
        <f aca="false">T113-P113-D113</f>
        <v>-53782352.9322537</v>
      </c>
      <c r="AC113" s="50"/>
      <c r="AD113" s="9"/>
      <c r="AE113" s="9"/>
      <c r="AF113" s="9"/>
      <c r="AG113" s="9" t="n">
        <f aca="false">BF113/100*$AG$57</f>
        <v>9168505687.39003</v>
      </c>
      <c r="AH113" s="40" t="n">
        <f aca="false">(AG113-AG112)/AG112</f>
        <v>0.00711117798444182</v>
      </c>
      <c r="AI113" s="40" t="n">
        <f aca="false">(AG113-AG109)/AG109</f>
        <v>0.0239658555443651</v>
      </c>
      <c r="AJ113" s="40" t="n">
        <f aca="false">AB113/AG113</f>
        <v>-0.00586598893713112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15107042</v>
      </c>
      <c r="AX113" s="7"/>
      <c r="AY113" s="40" t="n">
        <f aca="false">(AW113-AW112)/AW112</f>
        <v>0.00488111312341019</v>
      </c>
      <c r="AZ113" s="12" t="n">
        <f aca="false">workers_and_wage_high!B101</f>
        <v>8812.6147401233</v>
      </c>
      <c r="BA113" s="40" t="n">
        <f aca="false">(AZ113-AZ112)/AZ112</f>
        <v>0.00221923253597639</v>
      </c>
      <c r="BB113" s="39"/>
      <c r="BC113" s="39"/>
      <c r="BD113" s="39"/>
      <c r="BE113" s="39"/>
      <c r="BF113" s="7" t="n">
        <f aca="false">BF112*(1+AY113)*(1+BA113)*(1-BE113)</f>
        <v>150.340941846426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190331626.095912</v>
      </c>
      <c r="E114" s="6"/>
      <c r="F114" s="81" t="n">
        <f aca="false">'High pensions'!I114</f>
        <v>34595026.0412171</v>
      </c>
      <c r="G114" s="81" t="n">
        <f aca="false">'High pensions'!K114</f>
        <v>7135596.14852572</v>
      </c>
      <c r="H114" s="81" t="n">
        <f aca="false">'High pensions'!V114</f>
        <v>39257944.6679568</v>
      </c>
      <c r="I114" s="81" t="n">
        <f aca="false">'High pensions'!M114</f>
        <v>220688.540676054</v>
      </c>
      <c r="J114" s="81" t="n">
        <f aca="false">'High pensions'!W114</f>
        <v>1214163.2371533</v>
      </c>
      <c r="K114" s="6"/>
      <c r="L114" s="81" t="n">
        <f aca="false">'High pensions'!N114</f>
        <v>6123726.55758601</v>
      </c>
      <c r="M114" s="8"/>
      <c r="N114" s="81" t="n">
        <f aca="false">'High pensions'!L114</f>
        <v>1547816.33366586</v>
      </c>
      <c r="O114" s="6"/>
      <c r="P114" s="81" t="n">
        <f aca="false">'High pensions'!X114</f>
        <v>40291675.0064654</v>
      </c>
      <c r="Q114" s="8"/>
      <c r="R114" s="81" t="n">
        <f aca="false">'High SIPA income'!G109</f>
        <v>39766135.4090131</v>
      </c>
      <c r="S114" s="8"/>
      <c r="T114" s="81" t="n">
        <f aca="false">'High SIPA income'!J109</f>
        <v>152049265.33492</v>
      </c>
      <c r="U114" s="6"/>
      <c r="V114" s="81" t="n">
        <f aca="false">'High SIPA income'!F109</f>
        <v>130933.450204168</v>
      </c>
      <c r="W114" s="8"/>
      <c r="X114" s="81" t="n">
        <f aca="false">'High SIPA income'!M109</f>
        <v>328867.077751709</v>
      </c>
      <c r="Y114" s="6"/>
      <c r="Z114" s="6" t="n">
        <f aca="false">R114+V114-N114-L114-F114</f>
        <v>-2369500.07325175</v>
      </c>
      <c r="AA114" s="6"/>
      <c r="AB114" s="6" t="n">
        <f aca="false">T114-P114-D114</f>
        <v>-78574035.7674573</v>
      </c>
      <c r="AC114" s="50"/>
      <c r="AD114" s="6"/>
      <c r="AE114" s="6"/>
      <c r="AF114" s="6"/>
      <c r="AG114" s="6" t="n">
        <f aca="false">BF114/100*$AG$57</f>
        <v>9244632190.34446</v>
      </c>
      <c r="AH114" s="61" t="n">
        <f aca="false">(AG114-AG113)/AG113</f>
        <v>0.00830304365291794</v>
      </c>
      <c r="AI114" s="61"/>
      <c r="AJ114" s="61" t="n">
        <f aca="false">AB114/AG114</f>
        <v>-0.00849942260001689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0.00460220669696825</v>
      </c>
      <c r="AV114" s="5"/>
      <c r="AW114" s="5" t="n">
        <f aca="false">workers_and_wage_high!C102</f>
        <v>15164363</v>
      </c>
      <c r="AX114" s="5"/>
      <c r="AY114" s="61" t="n">
        <f aca="false">(AW114-AW113)/AW113</f>
        <v>0.00379432320370858</v>
      </c>
      <c r="AZ114" s="11" t="n">
        <f aca="false">workers_and_wage_high!B102</f>
        <v>8852.19816410899</v>
      </c>
      <c r="BA114" s="61" t="n">
        <f aca="false">(AZ114-AZ113)/AZ113</f>
        <v>0.00449167757277143</v>
      </c>
      <c r="BB114" s="66"/>
      <c r="BC114" s="66"/>
      <c r="BD114" s="66"/>
      <c r="BE114" s="66"/>
      <c r="BF114" s="5" t="n">
        <f aca="false">BF113*(1+AY114)*(1+BA114)*(1-BE114)</f>
        <v>151.589229249398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192606631.862345</v>
      </c>
      <c r="E115" s="9"/>
      <c r="F115" s="82" t="n">
        <f aca="false">'High pensions'!I115</f>
        <v>35008535.2690215</v>
      </c>
      <c r="G115" s="82" t="n">
        <f aca="false">'High pensions'!K115</f>
        <v>7288549.25436738</v>
      </c>
      <c r="H115" s="82" t="n">
        <f aca="false">'High pensions'!V115</f>
        <v>40099447.5278355</v>
      </c>
      <c r="I115" s="82" t="n">
        <f aca="false">'High pensions'!M115</f>
        <v>225419.049104146</v>
      </c>
      <c r="J115" s="82" t="n">
        <f aca="false">'High pensions'!W115</f>
        <v>1240189.09879904</v>
      </c>
      <c r="K115" s="9"/>
      <c r="L115" s="82" t="n">
        <f aca="false">'High pensions'!N115</f>
        <v>5052376.33198874</v>
      </c>
      <c r="M115" s="67"/>
      <c r="N115" s="82" t="n">
        <f aca="false">'High pensions'!L115</f>
        <v>1567098.83166394</v>
      </c>
      <c r="O115" s="9"/>
      <c r="P115" s="82" t="n">
        <f aca="false">'High pensions'!X115</f>
        <v>34838520.2075852</v>
      </c>
      <c r="Q115" s="67"/>
      <c r="R115" s="82" t="n">
        <f aca="false">'High SIPA income'!G110</f>
        <v>45941485.7087597</v>
      </c>
      <c r="S115" s="67"/>
      <c r="T115" s="82" t="n">
        <f aca="false">'High SIPA income'!J110</f>
        <v>175661252.43411</v>
      </c>
      <c r="U115" s="9"/>
      <c r="V115" s="82" t="n">
        <f aca="false">'High SIPA income'!F110</f>
        <v>131435.958764751</v>
      </c>
      <c r="W115" s="67"/>
      <c r="X115" s="82" t="n">
        <f aca="false">'High SIPA income'!M110</f>
        <v>330129.234378655</v>
      </c>
      <c r="Y115" s="9"/>
      <c r="Z115" s="9" t="n">
        <f aca="false">R115+V115-N115-L115-F115</f>
        <v>4444911.23485023</v>
      </c>
      <c r="AA115" s="9"/>
      <c r="AB115" s="9" t="n">
        <f aca="false">T115-P115-D115</f>
        <v>-51783899.6358206</v>
      </c>
      <c r="AC115" s="50"/>
      <c r="AD115" s="9"/>
      <c r="AE115" s="9"/>
      <c r="AF115" s="9"/>
      <c r="AG115" s="9" t="n">
        <f aca="false">BF115/100*$AG$57</f>
        <v>9293464775.55199</v>
      </c>
      <c r="AH115" s="40" t="n">
        <f aca="false">(AG115-AG114)/AG114</f>
        <v>0.00528226371824051</v>
      </c>
      <c r="AI115" s="40"/>
      <c r="AJ115" s="40" t="n">
        <f aca="false">AB115/AG115</f>
        <v>-0.0055720768181149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15176390</v>
      </c>
      <c r="AX115" s="7"/>
      <c r="AY115" s="40" t="n">
        <f aca="false">(AW115-AW114)/AW114</f>
        <v>0.000793109476474548</v>
      </c>
      <c r="AZ115" s="12" t="n">
        <f aca="false">workers_and_wage_high!B103</f>
        <v>8891.90555473855</v>
      </c>
      <c r="BA115" s="40" t="n">
        <f aca="false">(AZ115-AZ114)/AZ114</f>
        <v>0.0044855966725369</v>
      </c>
      <c r="BB115" s="39"/>
      <c r="BC115" s="39"/>
      <c r="BD115" s="39"/>
      <c r="BE115" s="39"/>
      <c r="BF115" s="7" t="n">
        <f aca="false">BF114*(1+AY115)*(1+BA115)*(1-BE115)</f>
        <v>152.389963535138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191833325.163911</v>
      </c>
      <c r="E116" s="9"/>
      <c r="F116" s="82" t="n">
        <f aca="false">'High pensions'!I116</f>
        <v>34867977.6227758</v>
      </c>
      <c r="G116" s="82" t="n">
        <f aca="false">'High pensions'!K116</f>
        <v>7326071.57336857</v>
      </c>
      <c r="H116" s="82" t="n">
        <f aca="false">'High pensions'!V116</f>
        <v>40305884.2561061</v>
      </c>
      <c r="I116" s="82" t="n">
        <f aca="false">'High pensions'!M116</f>
        <v>226579.533196966</v>
      </c>
      <c r="J116" s="82" t="n">
        <f aca="false">'High pensions'!W116</f>
        <v>1246573.73987957</v>
      </c>
      <c r="K116" s="9"/>
      <c r="L116" s="82" t="n">
        <f aca="false">'High pensions'!N116</f>
        <v>4957806.47504061</v>
      </c>
      <c r="M116" s="67"/>
      <c r="N116" s="82" t="n">
        <f aca="false">'High pensions'!L116</f>
        <v>1560798.93083689</v>
      </c>
      <c r="O116" s="9"/>
      <c r="P116" s="82" t="n">
        <f aca="false">'High pensions'!X116</f>
        <v>34313136.574736</v>
      </c>
      <c r="Q116" s="67"/>
      <c r="R116" s="82" t="n">
        <f aca="false">'High SIPA income'!G111</f>
        <v>40097775.4875002</v>
      </c>
      <c r="S116" s="67"/>
      <c r="T116" s="82" t="n">
        <f aca="false">'High SIPA income'!J111</f>
        <v>153317319.918825</v>
      </c>
      <c r="U116" s="9"/>
      <c r="V116" s="82" t="n">
        <f aca="false">'High SIPA income'!F111</f>
        <v>132890.112810831</v>
      </c>
      <c r="W116" s="67"/>
      <c r="X116" s="82" t="n">
        <f aca="false">'High SIPA income'!M111</f>
        <v>333781.650098164</v>
      </c>
      <c r="Y116" s="9"/>
      <c r="Z116" s="9" t="n">
        <f aca="false">R116+V116-N116-L116-F116</f>
        <v>-1155917.42834225</v>
      </c>
      <c r="AA116" s="9"/>
      <c r="AB116" s="9" t="n">
        <f aca="false">T116-P116-D116</f>
        <v>-72829141.8198224</v>
      </c>
      <c r="AC116" s="50"/>
      <c r="AD116" s="9"/>
      <c r="AE116" s="9"/>
      <c r="AF116" s="9"/>
      <c r="AG116" s="9" t="n">
        <f aca="false">BF116/100*$AG$57</f>
        <v>9312955431.43365</v>
      </c>
      <c r="AH116" s="40" t="n">
        <f aca="false">(AG116-AG115)/AG115</f>
        <v>0.00209724320825211</v>
      </c>
      <c r="AI116" s="40"/>
      <c r="AJ116" s="40" t="n">
        <f aca="false">AB116/AG116</f>
        <v>-0.00782019653761094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15205713</v>
      </c>
      <c r="AX116" s="7"/>
      <c r="AY116" s="40" t="n">
        <f aca="false">(AW116-AW115)/AW115</f>
        <v>0.00193214591875934</v>
      </c>
      <c r="AZ116" s="12" t="n">
        <f aca="false">workers_and_wage_high!B104</f>
        <v>8893.37075326671</v>
      </c>
      <c r="BA116" s="40" t="n">
        <f aca="false">(AZ116-AZ115)/AZ115</f>
        <v>0.00016477891258946</v>
      </c>
      <c r="BB116" s="39"/>
      <c r="BC116" s="39"/>
      <c r="BD116" s="39"/>
      <c r="BE116" s="39"/>
      <c r="BF116" s="7" t="n">
        <f aca="false">BF115*(1+AY116)*(1+BA116)*(1-BE116)</f>
        <v>152.709562351168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194980854.466069</v>
      </c>
      <c r="E117" s="9"/>
      <c r="F117" s="82" t="n">
        <f aca="false">'High pensions'!I117</f>
        <v>35440078.3314555</v>
      </c>
      <c r="G117" s="82" t="n">
        <f aca="false">'High pensions'!K117</f>
        <v>7581541.21985856</v>
      </c>
      <c r="H117" s="82" t="n">
        <f aca="false">'High pensions'!V117</f>
        <v>41711402.8753624</v>
      </c>
      <c r="I117" s="82" t="n">
        <f aca="false">'High pensions'!M117</f>
        <v>234480.656284286</v>
      </c>
      <c r="J117" s="82" t="n">
        <f aca="false">'High pensions'!W117</f>
        <v>1290043.38789781</v>
      </c>
      <c r="K117" s="9"/>
      <c r="L117" s="82" t="n">
        <f aca="false">'High pensions'!N117</f>
        <v>5014219.63527778</v>
      </c>
      <c r="M117" s="67"/>
      <c r="N117" s="82" t="n">
        <f aca="false">'High pensions'!L117</f>
        <v>1588054.98792212</v>
      </c>
      <c r="O117" s="9"/>
      <c r="P117" s="82" t="n">
        <f aca="false">'High pensions'!X117</f>
        <v>34755819.5156295</v>
      </c>
      <c r="Q117" s="67"/>
      <c r="R117" s="82" t="n">
        <f aca="false">'High SIPA income'!G112</f>
        <v>46193284.1909621</v>
      </c>
      <c r="S117" s="67"/>
      <c r="T117" s="82" t="n">
        <f aca="false">'High SIPA income'!J112</f>
        <v>176624025.754613</v>
      </c>
      <c r="U117" s="9"/>
      <c r="V117" s="82" t="n">
        <f aca="false">'High SIPA income'!F112</f>
        <v>133201.860663707</v>
      </c>
      <c r="W117" s="67"/>
      <c r="X117" s="82" t="n">
        <f aca="false">'High SIPA income'!M112</f>
        <v>334564.670825188</v>
      </c>
      <c r="Y117" s="9"/>
      <c r="Z117" s="9" t="n">
        <f aca="false">R117+V117-N117-L117-F117</f>
        <v>4284133.09697038</v>
      </c>
      <c r="AA117" s="9"/>
      <c r="AB117" s="9" t="n">
        <f aca="false">T117-P117-D117</f>
        <v>-53112648.2270852</v>
      </c>
      <c r="AC117" s="50"/>
      <c r="AD117" s="9"/>
      <c r="AE117" s="9"/>
      <c r="AF117" s="9"/>
      <c r="AG117" s="9" t="n">
        <f aca="false">BF117/100*$AG$57</f>
        <v>9338345120.25684</v>
      </c>
      <c r="AH117" s="40" t="n">
        <f aca="false">(AG117-AG116)/AG116</f>
        <v>0.00272627620846246</v>
      </c>
      <c r="AI117" s="40" t="n">
        <f aca="false">(AG117-AG113)/AG113</f>
        <v>0.0185242217933502</v>
      </c>
      <c r="AJ117" s="40" t="n">
        <f aca="false">AB117/AG117</f>
        <v>-0.00568758677721952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15179129</v>
      </c>
      <c r="AX117" s="7"/>
      <c r="AY117" s="40" t="n">
        <f aca="false">(AW117-AW116)/AW116</f>
        <v>-0.00174829026432368</v>
      </c>
      <c r="AZ117" s="12" t="n">
        <f aca="false">workers_and_wage_high!B105</f>
        <v>8933.23442513877</v>
      </c>
      <c r="BA117" s="40" t="n">
        <f aca="false">(AZ117-AZ116)/AZ116</f>
        <v>0.00448240301433678</v>
      </c>
      <c r="BB117" s="39"/>
      <c r="BC117" s="39"/>
      <c r="BD117" s="39"/>
      <c r="BE117" s="39"/>
      <c r="BF117" s="7" t="n">
        <f aca="false">BF116*(1+AY117)*(1+BA117)*(1-BE117)</f>
        <v>153.125890797811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139.259987502209</v>
      </c>
    </row>
    <row r="119" customFormat="false" ht="12.8" hidden="false" customHeight="false" outlineLevel="0" collapsed="false">
      <c r="AI119" s="32" t="n">
        <f aca="false">AVERAGE(AI29:AI117)</f>
        <v>0.0286302023989126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0.0209479529640425</v>
      </c>
      <c r="AJ120" s="32" t="n">
        <f aca="false">AI119-AI120</f>
        <v>0.00768224943487017</v>
      </c>
    </row>
    <row r="121" customFormat="false" ht="12.8" hidden="false" customHeight="false" outlineLevel="0" collapsed="false">
      <c r="AI121" s="32" t="n">
        <f aca="false">'Low scenario'!AI119</f>
        <v>0.0134620870782409</v>
      </c>
      <c r="AJ121" s="32" t="n">
        <f aca="false">AI120-AI121</f>
        <v>0.00748586588580154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85" zoomScaleNormal="85" zoomScalePageLayoutView="100" workbookViewId="0">
      <selection pane="topLeft" activeCell="H25" activeCellId="0" sqref="H25"/>
    </sheetView>
  </sheetViews>
  <sheetFormatPr defaultColWidth="9.2656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-0.0377885224575695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-0.0471072258338914</v>
      </c>
      <c r="C11" s="52" t="n">
        <f aca="false">'Central scenario'!BO9</f>
        <v>-0.0484646726519363</v>
      </c>
      <c r="D11" s="32" t="n">
        <f aca="false">'Low scenario'!AL9</f>
        <v>-0.0476361334704803</v>
      </c>
      <c r="E11" s="32" t="n">
        <f aca="false">'Low scenario'!BO9</f>
        <v>-0.049004834827109</v>
      </c>
      <c r="F11" s="32" t="n">
        <f aca="false">'High scenario'!AL9</f>
        <v>-0.0471169180061091</v>
      </c>
      <c r="G11" s="32" t="n">
        <f aca="false">'High scenario'!BO9</f>
        <v>-0.0484738549618842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-0.0377925088097107</v>
      </c>
      <c r="C12" s="52" t="n">
        <f aca="false">'Central scenario'!BO10</f>
        <v>-0.039426100961085</v>
      </c>
      <c r="D12" s="32" t="n">
        <f aca="false">'Low scenario'!AL10</f>
        <v>-0.0382932510754036</v>
      </c>
      <c r="E12" s="32" t="n">
        <f aca="false">'Low scenario'!BO10</f>
        <v>-0.0399411261547419</v>
      </c>
      <c r="F12" s="32" t="n">
        <f aca="false">'High scenario'!AL10</f>
        <v>-0.0397933194703333</v>
      </c>
      <c r="G12" s="32" t="n">
        <f aca="false">'High scenario'!BO10</f>
        <v>-0.0414774287159187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-0.0420924960332591</v>
      </c>
      <c r="C13" s="52" t="n">
        <f aca="false">'Central scenario'!BO11</f>
        <v>-0.0441449260771776</v>
      </c>
      <c r="D13" s="32" t="n">
        <f aca="false">'Low scenario'!AL11</f>
        <v>-0.0415504215293421</v>
      </c>
      <c r="E13" s="32" t="n">
        <f aca="false">'Low scenario'!BO11</f>
        <v>-0.043570671112691</v>
      </c>
      <c r="F13" s="32" t="n">
        <f aca="false">'High scenario'!AL11</f>
        <v>-0.0434994635156056</v>
      </c>
      <c r="G13" s="32" t="n">
        <f aca="false">'High scenario'!BO11</f>
        <v>-0.0456543792980018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-0.0450033730404472</v>
      </c>
      <c r="C14" s="52" t="n">
        <f aca="false">'Central scenario'!BO12</f>
        <v>-0.0474384931183887</v>
      </c>
      <c r="D14" s="32" t="n">
        <f aca="false">'Low scenario'!AL12</f>
        <v>-0.0457946340044991</v>
      </c>
      <c r="E14" s="32" t="n">
        <f aca="false">'Low scenario'!BO12</f>
        <v>-0.0481205411100569</v>
      </c>
      <c r="F14" s="32" t="n">
        <f aca="false">'High scenario'!AL12</f>
        <v>-0.0486583675395228</v>
      </c>
      <c r="G14" s="32" t="n">
        <f aca="false">'High scenario'!BO12</f>
        <v>-0.0512948559153495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-0.047003659291796</v>
      </c>
      <c r="C15" s="59" t="n">
        <f aca="false">'Central scenario'!BO13</f>
        <v>-0.0498639229353382</v>
      </c>
      <c r="D15" s="32" t="n">
        <f aca="false">'Low scenario'!AL13</f>
        <v>-0.0482081231607703</v>
      </c>
      <c r="E15" s="32" t="n">
        <f aca="false">'Low scenario'!BO13</f>
        <v>-0.0509725407519665</v>
      </c>
      <c r="F15" s="32" t="n">
        <f aca="false">'High scenario'!AL13</f>
        <v>-0.0502034588276512</v>
      </c>
      <c r="G15" s="32" t="n">
        <f aca="false">'High scenario'!BO13</f>
        <v>-0.0532712064156745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-0.0481772760138386</v>
      </c>
      <c r="C16" s="63" t="n">
        <f aca="false">'Central scenario'!BO14</f>
        <v>-0.0521100658009608</v>
      </c>
      <c r="D16" s="32" t="n">
        <f aca="false">'Low scenario'!AL14</f>
        <v>-0.0493817137220536</v>
      </c>
      <c r="E16" s="32" t="n">
        <f aca="false">'Low scenario'!BO14</f>
        <v>-0.0530970725325274</v>
      </c>
      <c r="F16" s="32" t="n">
        <f aca="false">'High scenario'!AL14</f>
        <v>-0.0498457958421892</v>
      </c>
      <c r="G16" s="32" t="n">
        <f aca="false">'High scenario'!BO14</f>
        <v>-0.054069633531558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-0.0485089700534842</v>
      </c>
      <c r="C17" s="69" t="n">
        <f aca="false">'Central scenario'!BO15</f>
        <v>-0.0539339707890741</v>
      </c>
      <c r="D17" s="32" t="n">
        <f aca="false">'Low scenario'!AL15</f>
        <v>-0.0500413229942536</v>
      </c>
      <c r="E17" s="32" t="n">
        <f aca="false">'Low scenario'!BO15</f>
        <v>-0.0552464096625086</v>
      </c>
      <c r="F17" s="32" t="n">
        <f aca="false">'High scenario'!AL15</f>
        <v>-0.0527277555707966</v>
      </c>
      <c r="G17" s="32" t="n">
        <f aca="false">'High scenario'!BO15</f>
        <v>-0.0586692741097317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-0.0496968659720925</v>
      </c>
      <c r="C18" s="69" t="n">
        <f aca="false">'Central scenario'!BO16</f>
        <v>-0.0563136662246777</v>
      </c>
      <c r="D18" s="32" t="n">
        <f aca="false">'Low scenario'!AL16</f>
        <v>-0.0529193782648066</v>
      </c>
      <c r="E18" s="32" t="n">
        <f aca="false">'Low scenario'!BO16</f>
        <v>-0.0594140408641724</v>
      </c>
      <c r="F18" s="32" t="n">
        <f aca="false">'High scenario'!AL16</f>
        <v>-0.054079083974171</v>
      </c>
      <c r="G18" s="32" t="n">
        <f aca="false">'High scenario'!BO16</f>
        <v>-0.0611126542458292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-0.0488191724010282</v>
      </c>
      <c r="C19" s="69" t="n">
        <f aca="false">'Central scenario'!BO17</f>
        <v>-0.0566756923304968</v>
      </c>
      <c r="D19" s="32" t="n">
        <f aca="false">'Low scenario'!AL17</f>
        <v>-0.0544180118947253</v>
      </c>
      <c r="E19" s="32" t="n">
        <f aca="false">'Low scenario'!BO17</f>
        <v>-0.0621501470651576</v>
      </c>
      <c r="F19" s="32" t="n">
        <f aca="false">'High scenario'!AL17</f>
        <v>-0.0520697890348772</v>
      </c>
      <c r="G19" s="32" t="n">
        <f aca="false">'High scenario'!BO17</f>
        <v>-0.0601474623382026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-0.0475897226372546</v>
      </c>
      <c r="C20" s="63" t="n">
        <f aca="false">'Central scenario'!BO18</f>
        <v>-0.0565759346544447</v>
      </c>
      <c r="D20" s="32" t="n">
        <f aca="false">'Low scenario'!AL18</f>
        <v>-0.0546475806338821</v>
      </c>
      <c r="E20" s="32" t="n">
        <f aca="false">'Low scenario'!BO18</f>
        <v>-0.0637449936393114</v>
      </c>
      <c r="F20" s="32" t="n">
        <f aca="false">'High scenario'!AL18</f>
        <v>-0.0498740898151376</v>
      </c>
      <c r="G20" s="32" t="n">
        <f aca="false">'High scenario'!BO18</f>
        <v>-0.0591145472875741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-0.0466802896325781</v>
      </c>
      <c r="C21" s="69" t="n">
        <f aca="false">'Central scenario'!BO19</f>
        <v>-0.0565074661793283</v>
      </c>
      <c r="D21" s="32" t="n">
        <f aca="false">'Low scenario'!AL19</f>
        <v>-0.0534620522082282</v>
      </c>
      <c r="E21" s="32" t="n">
        <f aca="false">'Low scenario'!BO19</f>
        <v>-0.0634653382482551</v>
      </c>
      <c r="F21" s="32" t="n">
        <f aca="false">'High scenario'!AL19</f>
        <v>-0.047440374055868</v>
      </c>
      <c r="G21" s="32" t="n">
        <f aca="false">'High scenario'!BO19</f>
        <v>-0.0574752885635691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-0.045169306618874</v>
      </c>
      <c r="C22" s="69" t="n">
        <f aca="false">'Central scenario'!BO20</f>
        <v>-0.055710637227644</v>
      </c>
      <c r="D22" s="32" t="n">
        <f aca="false">'Low scenario'!AL20</f>
        <v>-0.0528018432276152</v>
      </c>
      <c r="E22" s="32" t="n">
        <f aca="false">'Low scenario'!BO20</f>
        <v>-0.0636415720934871</v>
      </c>
      <c r="F22" s="32" t="n">
        <f aca="false">'High scenario'!AL20</f>
        <v>-0.0458196999426825</v>
      </c>
      <c r="G22" s="32" t="n">
        <f aca="false">'High scenario'!BO20</f>
        <v>-0.0565023897864796</v>
      </c>
      <c r="H22" s="32" t="n">
        <f aca="false">B31-D31</f>
        <v>0.00608080234640956</v>
      </c>
      <c r="I22" s="32" t="n">
        <f aca="false">C31-E31</f>
        <v>0.00776960596839892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-0.0436563854319384</v>
      </c>
      <c r="C23" s="69" t="n">
        <f aca="false">'Central scenario'!BO21</f>
        <v>-0.0554811433702568</v>
      </c>
      <c r="D23" s="32" t="n">
        <f aca="false">'Low scenario'!AL21</f>
        <v>-0.0513716644762518</v>
      </c>
      <c r="E23" s="32" t="n">
        <f aca="false">'Low scenario'!BO21</f>
        <v>-0.0631922443443048</v>
      </c>
      <c r="F23" s="32" t="n">
        <f aca="false">'High scenario'!AL21</f>
        <v>-0.0434203497402386</v>
      </c>
      <c r="G23" s="32" t="n">
        <f aca="false">'High scenario'!BO21</f>
        <v>-0.0550542328366032</v>
      </c>
      <c r="H23" s="32" t="n">
        <f aca="false">B31-F31</f>
        <v>-0.00419895526982858</v>
      </c>
      <c r="I23" s="32" t="n">
        <f aca="false">C31-G31</f>
        <v>-0.00442105112536769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-0.0407551056489111</v>
      </c>
      <c r="C24" s="63" t="n">
        <f aca="false">'Central scenario'!BO22</f>
        <v>-0.0536774753550625</v>
      </c>
      <c r="D24" s="32" t="n">
        <f aca="false">'Low scenario'!AL22</f>
        <v>-0.0495982301194268</v>
      </c>
      <c r="E24" s="32" t="n">
        <f aca="false">'Low scenario'!BO22</f>
        <v>-0.0623940280930186</v>
      </c>
      <c r="F24" s="32" t="n">
        <f aca="false">'High scenario'!AL22</f>
        <v>-0.0412346028533407</v>
      </c>
      <c r="G24" s="32" t="n">
        <f aca="false">'High scenario'!BO22</f>
        <v>-0.0538244802361103</v>
      </c>
      <c r="H24" s="32" t="n">
        <f aca="false">H22-I22</f>
        <v>-0.00168880362198936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-0.0392095895911299</v>
      </c>
      <c r="C25" s="69" t="n">
        <f aca="false">'Central scenario'!BO23</f>
        <v>-0.0530073829638521</v>
      </c>
      <c r="D25" s="32" t="n">
        <f aca="false">'Low scenario'!AL23</f>
        <v>-0.0464552096499741</v>
      </c>
      <c r="E25" s="32" t="n">
        <f aca="false">'Low scenario'!BO23</f>
        <v>-0.0601650896676088</v>
      </c>
      <c r="F25" s="32" t="n">
        <f aca="false">'High scenario'!AL23</f>
        <v>-0.0391597634533682</v>
      </c>
      <c r="G25" s="32" t="n">
        <f aca="false">'High scenario'!BO23</f>
        <v>-0.0525993928163656</v>
      </c>
      <c r="H25" s="32" t="n">
        <f aca="false">H23-I23</f>
        <v>0.000222095855539114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-0.0379752894075192</v>
      </c>
      <c r="C26" s="69" t="n">
        <f aca="false">'Central scenario'!BO24</f>
        <v>-0.0523537933378024</v>
      </c>
      <c r="D26" s="32" t="n">
        <f aca="false">'Low scenario'!AL24</f>
        <v>-0.045238597787135</v>
      </c>
      <c r="E26" s="32" t="n">
        <f aca="false">'Low scenario'!BO24</f>
        <v>-0.0599560204757292</v>
      </c>
      <c r="F26" s="32" t="n">
        <f aca="false">'High scenario'!AL24</f>
        <v>-0.0366824676008812</v>
      </c>
      <c r="G26" s="32" t="n">
        <f aca="false">'High scenario'!BO24</f>
        <v>-0.0509223095481361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-0.0370123500463232</v>
      </c>
      <c r="C27" s="69" t="n">
        <f aca="false">'Central scenario'!BO25</f>
        <v>-0.0521216248898161</v>
      </c>
      <c r="D27" s="32" t="n">
        <f aca="false">'Low scenario'!AL25</f>
        <v>-0.0434734298588132</v>
      </c>
      <c r="E27" s="32" t="n">
        <f aca="false">'Low scenario'!BO25</f>
        <v>-0.0590115444656153</v>
      </c>
      <c r="F27" s="32" t="n">
        <f aca="false">'High scenario'!AL25</f>
        <v>-0.0350309171242677</v>
      </c>
      <c r="G27" s="32" t="n">
        <f aca="false">'High scenario'!BO25</f>
        <v>-0.0500108682048494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-0.0359735684055033</v>
      </c>
      <c r="C28" s="63" t="n">
        <f aca="false">'Central scenario'!BO26</f>
        <v>-0.0518343483469784</v>
      </c>
      <c r="D28" s="32" t="n">
        <f aca="false">'Low scenario'!AL26</f>
        <v>-0.0415634336072154</v>
      </c>
      <c r="E28" s="32" t="n">
        <f aca="false">'Low scenario'!BO26</f>
        <v>-0.058386906783268</v>
      </c>
      <c r="F28" s="32" t="n">
        <f aca="false">'High scenario'!AL26</f>
        <v>-0.033486683408639</v>
      </c>
      <c r="G28" s="32" t="n">
        <f aca="false">'High scenario'!BO26</f>
        <v>-0.0493321579009955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-0.0341632366965665</v>
      </c>
      <c r="C29" s="69" t="n">
        <f aca="false">'Central scenario'!BO27</f>
        <v>-0.0509605966092113</v>
      </c>
      <c r="D29" s="32" t="n">
        <f aca="false">'Low scenario'!AL27</f>
        <v>-0.0409267676743198</v>
      </c>
      <c r="E29" s="32" t="n">
        <f aca="false">'Low scenario'!BO27</f>
        <v>-0.058923347185683</v>
      </c>
      <c r="F29" s="32" t="n">
        <f aca="false">'High scenario'!AL27</f>
        <v>-0.0310313788383621</v>
      </c>
      <c r="G29" s="32" t="n">
        <f aca="false">'High scenario'!BO27</f>
        <v>-0.0473661355811015</v>
      </c>
      <c r="I29" s="32" t="n">
        <f aca="false">C31-E31</f>
        <v>0.00776960596839892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-0.0323709674216493</v>
      </c>
      <c r="C30" s="69" t="n">
        <f aca="false">'Central scenario'!BO28</f>
        <v>-0.0499125346669343</v>
      </c>
      <c r="D30" s="32" t="n">
        <f aca="false">'Low scenario'!AL28</f>
        <v>-0.0398770368709192</v>
      </c>
      <c r="E30" s="32" t="n">
        <f aca="false">'Low scenario'!BO28</f>
        <v>-0.0588620467563451</v>
      </c>
      <c r="F30" s="32" t="n">
        <f aca="false">'High scenario'!AL28</f>
        <v>-0.0291082050298448</v>
      </c>
      <c r="G30" s="32" t="n">
        <f aca="false">'High scenario'!BO28</f>
        <v>-0.0461698490936699</v>
      </c>
      <c r="I30" s="32" t="n">
        <f aca="false">C31-G31</f>
        <v>-0.00442105112536769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-0.0317659224764343</v>
      </c>
      <c r="C31" s="69" t="n">
        <f aca="false">'Central scenario'!BO29</f>
        <v>-0.0498818977595512</v>
      </c>
      <c r="D31" s="32" t="n">
        <f aca="false">'Low scenario'!AL29</f>
        <v>-0.0378467248228438</v>
      </c>
      <c r="E31" s="32" t="n">
        <f aca="false">'Low scenario'!BO29</f>
        <v>-0.0576515037279501</v>
      </c>
      <c r="F31" s="32" t="n">
        <f aca="false">'High scenario'!AL29</f>
        <v>-0.0275669672066057</v>
      </c>
      <c r="G31" s="32" t="n">
        <f aca="false">'High scenario'!BO29</f>
        <v>-0.0454608466341835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39843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-0.0328368529053519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-0.0377885224575695</v>
      </c>
      <c r="E28" s="103" t="n">
        <f aca="false">'Low scenario'!AL7</f>
        <v>-0.0368373483724276</v>
      </c>
      <c r="F28" s="103" t="n">
        <f aca="false">'Low scenario'!BO7</f>
        <v>-0.0377885224575695</v>
      </c>
      <c r="G28" s="103" t="n">
        <f aca="false">'High scenario'!AL7</f>
        <v>-0.0368373483724276</v>
      </c>
      <c r="H28" s="103" t="n">
        <f aca="false">'High scenario'!BO7</f>
        <v>-0.0377885224575695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-0.0471072258338914</v>
      </c>
      <c r="D30" s="101" t="n">
        <f aca="false">'Central scenario'!BO9</f>
        <v>-0.0484646726519363</v>
      </c>
      <c r="E30" s="103" t="n">
        <f aca="false">'Low scenario'!AL9</f>
        <v>-0.0476361334704803</v>
      </c>
      <c r="F30" s="103" t="n">
        <f aca="false">'Low scenario'!BO9</f>
        <v>-0.049004834827109</v>
      </c>
      <c r="G30" s="103" t="n">
        <f aca="false">'High scenario'!AL9</f>
        <v>-0.0471169180061091</v>
      </c>
      <c r="H30" s="103" t="n">
        <f aca="false">'High scenario'!BO9</f>
        <v>-0.0484738549618842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-0.0377925088097107</v>
      </c>
      <c r="D31" s="101" t="n">
        <f aca="false">'Central scenario'!BO10</f>
        <v>-0.039426100961085</v>
      </c>
      <c r="E31" s="103" t="n">
        <f aca="false">'Low scenario'!AL10</f>
        <v>-0.0382932510754036</v>
      </c>
      <c r="F31" s="103" t="n">
        <f aca="false">'Low scenario'!BO10</f>
        <v>-0.0399411261547419</v>
      </c>
      <c r="G31" s="103" t="n">
        <f aca="false">'High scenario'!AL10</f>
        <v>-0.0397933194703333</v>
      </c>
      <c r="H31" s="103" t="n">
        <f aca="false">'High scenario'!BO10</f>
        <v>-0.0414774287159187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-0.0420924960332591</v>
      </c>
      <c r="D32" s="101" t="n">
        <f aca="false">'Central scenario'!BO11</f>
        <v>-0.0441449260771776</v>
      </c>
      <c r="E32" s="103" t="n">
        <f aca="false">'Low scenario'!AL11</f>
        <v>-0.0415504215293421</v>
      </c>
      <c r="F32" s="103" t="n">
        <f aca="false">'Low scenario'!BO11</f>
        <v>-0.043570671112691</v>
      </c>
      <c r="G32" s="103" t="n">
        <f aca="false">'High scenario'!AL11</f>
        <v>-0.0434994635156056</v>
      </c>
      <c r="H32" s="103" t="n">
        <f aca="false">'High scenario'!BO11</f>
        <v>-0.0456543792980018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-0.0450033730404472</v>
      </c>
      <c r="D33" s="101" t="n">
        <f aca="false">'Central scenario'!BO12</f>
        <v>-0.0474384931183887</v>
      </c>
      <c r="E33" s="103" t="n">
        <f aca="false">'Low scenario'!AL12</f>
        <v>-0.0457946340044991</v>
      </c>
      <c r="F33" s="103" t="n">
        <f aca="false">'Low scenario'!BO12</f>
        <v>-0.0481205411100569</v>
      </c>
      <c r="G33" s="103" t="n">
        <f aca="false">'High scenario'!AL12</f>
        <v>-0.0486583675395228</v>
      </c>
      <c r="H33" s="103" t="n">
        <f aca="false">'High scenario'!BO12</f>
        <v>-0.0512948559153495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-0.047003659291796</v>
      </c>
      <c r="D34" s="104" t="n">
        <f aca="false">'Central scenario'!BO13</f>
        <v>-0.0498639229353382</v>
      </c>
      <c r="E34" s="103" t="n">
        <f aca="false">'Low scenario'!AL13</f>
        <v>-0.0482081231607703</v>
      </c>
      <c r="F34" s="103" t="n">
        <f aca="false">'Low scenario'!BO13</f>
        <v>-0.0509725407519665</v>
      </c>
      <c r="G34" s="103" t="n">
        <f aca="false">'High scenario'!AL13</f>
        <v>-0.0502034588276512</v>
      </c>
      <c r="H34" s="103" t="n">
        <f aca="false">'High scenario'!BO13</f>
        <v>-0.0532712064156745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-0.0481772760138386</v>
      </c>
      <c r="D35" s="105" t="n">
        <f aca="false">'Central scenario'!BO14</f>
        <v>-0.0521100658009608</v>
      </c>
      <c r="E35" s="103" t="n">
        <f aca="false">'Low scenario'!AL14</f>
        <v>-0.0493817137220536</v>
      </c>
      <c r="F35" s="103" t="n">
        <f aca="false">'Low scenario'!BO14</f>
        <v>-0.0530970725325274</v>
      </c>
      <c r="G35" s="103" t="n">
        <f aca="false">'High scenario'!AL14</f>
        <v>-0.0498457958421892</v>
      </c>
      <c r="H35" s="103" t="n">
        <f aca="false">'High scenario'!BO14</f>
        <v>-0.054069633531558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-0.0485089700534842</v>
      </c>
      <c r="D36" s="106" t="n">
        <f aca="false">'Central scenario'!BO15</f>
        <v>-0.0539339707890741</v>
      </c>
      <c r="E36" s="103" t="n">
        <f aca="false">'Low scenario'!AL15</f>
        <v>-0.0500413229942536</v>
      </c>
      <c r="F36" s="103" t="n">
        <f aca="false">'Low scenario'!BO15</f>
        <v>-0.0552464096625086</v>
      </c>
      <c r="G36" s="103" t="n">
        <f aca="false">'High scenario'!AL15</f>
        <v>-0.0527277555707966</v>
      </c>
      <c r="H36" s="103" t="n">
        <f aca="false">'High scenario'!BO15</f>
        <v>-0.0586692741097317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-0.0496968659720925</v>
      </c>
      <c r="D37" s="106" t="n">
        <f aca="false">'Central scenario'!BO16</f>
        <v>-0.0563136662246777</v>
      </c>
      <c r="E37" s="103" t="n">
        <f aca="false">'Low scenario'!AL16</f>
        <v>-0.0529193782648066</v>
      </c>
      <c r="F37" s="103" t="n">
        <f aca="false">'Low scenario'!BO16</f>
        <v>-0.0594140408641724</v>
      </c>
      <c r="G37" s="103" t="n">
        <f aca="false">'High scenario'!AL16</f>
        <v>-0.054079083974171</v>
      </c>
      <c r="H37" s="103" t="n">
        <f aca="false">'High scenario'!BO16</f>
        <v>-0.0611126542458292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-0.0488191724010282</v>
      </c>
      <c r="D38" s="106" t="n">
        <f aca="false">'Central scenario'!BO17</f>
        <v>-0.0566756923304968</v>
      </c>
      <c r="E38" s="103" t="n">
        <f aca="false">'Low scenario'!AL17</f>
        <v>-0.0544180118947253</v>
      </c>
      <c r="F38" s="103" t="n">
        <f aca="false">'Low scenario'!BO17</f>
        <v>-0.0621501470651576</v>
      </c>
      <c r="G38" s="103" t="n">
        <f aca="false">'High scenario'!AL17</f>
        <v>-0.0520697890348772</v>
      </c>
      <c r="H38" s="103" t="n">
        <f aca="false">'High scenario'!BO17</f>
        <v>-0.0601474623382026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-0.0475897226372546</v>
      </c>
      <c r="D39" s="105" t="n">
        <f aca="false">'Central scenario'!BO18</f>
        <v>-0.0565759346544447</v>
      </c>
      <c r="E39" s="103" t="n">
        <f aca="false">'Low scenario'!AL18</f>
        <v>-0.0546475806338821</v>
      </c>
      <c r="F39" s="103" t="n">
        <f aca="false">'Low scenario'!BO18</f>
        <v>-0.0637449936393114</v>
      </c>
      <c r="G39" s="103" t="n">
        <f aca="false">'High scenario'!AL18</f>
        <v>-0.0498740898151376</v>
      </c>
      <c r="H39" s="103" t="n">
        <f aca="false">'High scenario'!BO18</f>
        <v>-0.0591145472875741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-0.0466802896325781</v>
      </c>
      <c r="D40" s="106" t="n">
        <f aca="false">'Central scenario'!BO19</f>
        <v>-0.0565074661793283</v>
      </c>
      <c r="E40" s="103" t="n">
        <f aca="false">'Low scenario'!AL19</f>
        <v>-0.0534620522082282</v>
      </c>
      <c r="F40" s="103" t="n">
        <f aca="false">'Low scenario'!BO19</f>
        <v>-0.0634653382482551</v>
      </c>
      <c r="G40" s="103" t="n">
        <f aca="false">'High scenario'!AL19</f>
        <v>-0.047440374055868</v>
      </c>
      <c r="H40" s="103" t="n">
        <f aca="false">'High scenario'!BO19</f>
        <v>-0.0574752885635691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-0.045169306618874</v>
      </c>
      <c r="D41" s="106" t="n">
        <f aca="false">'Central scenario'!BO20</f>
        <v>-0.055710637227644</v>
      </c>
      <c r="E41" s="103" t="n">
        <f aca="false">'Low scenario'!AL20</f>
        <v>-0.0528018432276152</v>
      </c>
      <c r="F41" s="103" t="n">
        <f aca="false">'Low scenario'!BO20</f>
        <v>-0.0636415720934871</v>
      </c>
      <c r="G41" s="103" t="n">
        <f aca="false">'High scenario'!AL20</f>
        <v>-0.0458196999426825</v>
      </c>
      <c r="H41" s="103" t="n">
        <f aca="false">'High scenario'!BO20</f>
        <v>-0.0565023897864796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-0.0436563854319384</v>
      </c>
      <c r="D42" s="106" t="n">
        <f aca="false">'Central scenario'!BO21</f>
        <v>-0.0554811433702568</v>
      </c>
      <c r="E42" s="103" t="n">
        <f aca="false">'Low scenario'!AL21</f>
        <v>-0.0513716644762518</v>
      </c>
      <c r="F42" s="103" t="n">
        <f aca="false">'Low scenario'!BO21</f>
        <v>-0.0631922443443048</v>
      </c>
      <c r="G42" s="103" t="n">
        <f aca="false">'High scenario'!AL21</f>
        <v>-0.0434203497402386</v>
      </c>
      <c r="H42" s="103" t="n">
        <f aca="false">'High scenario'!BO21</f>
        <v>-0.0550542328366032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-0.0407551056489111</v>
      </c>
      <c r="D43" s="105" t="n">
        <f aca="false">'Central scenario'!BO22</f>
        <v>-0.0536774753550625</v>
      </c>
      <c r="E43" s="103" t="n">
        <f aca="false">'Low scenario'!AL22</f>
        <v>-0.0495982301194268</v>
      </c>
      <c r="F43" s="103" t="n">
        <f aca="false">'Low scenario'!BO22</f>
        <v>-0.0623940280930186</v>
      </c>
      <c r="G43" s="103" t="n">
        <f aca="false">'High scenario'!AL22</f>
        <v>-0.0412346028533407</v>
      </c>
      <c r="H43" s="103" t="n">
        <f aca="false">'High scenario'!BO22</f>
        <v>-0.0538244802361103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-0.0392095895911299</v>
      </c>
      <c r="D44" s="106" t="n">
        <f aca="false">'Central scenario'!BO23</f>
        <v>-0.0530073829638521</v>
      </c>
      <c r="E44" s="103" t="n">
        <f aca="false">'Low scenario'!AL23</f>
        <v>-0.0464552096499741</v>
      </c>
      <c r="F44" s="103" t="n">
        <f aca="false">'Low scenario'!BO23</f>
        <v>-0.0601650896676088</v>
      </c>
      <c r="G44" s="103" t="n">
        <f aca="false">'High scenario'!AL23</f>
        <v>-0.0391597634533682</v>
      </c>
      <c r="H44" s="103" t="n">
        <f aca="false">'High scenario'!BO23</f>
        <v>-0.0525993928163656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-0.0379752894075192</v>
      </c>
      <c r="D45" s="106" t="n">
        <f aca="false">'Central scenario'!BO24</f>
        <v>-0.0523537933378024</v>
      </c>
      <c r="E45" s="103" t="n">
        <f aca="false">'Low scenario'!AL24</f>
        <v>-0.045238597787135</v>
      </c>
      <c r="F45" s="103" t="n">
        <f aca="false">'Low scenario'!BO24</f>
        <v>-0.0599560204757292</v>
      </c>
      <c r="G45" s="103" t="n">
        <f aca="false">'High scenario'!AL24</f>
        <v>-0.0366824676008812</v>
      </c>
      <c r="H45" s="103" t="n">
        <f aca="false">'High scenario'!BO24</f>
        <v>-0.0509223095481361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-0.0370123500463232</v>
      </c>
      <c r="D46" s="106" t="n">
        <f aca="false">'Central scenario'!BO25</f>
        <v>-0.0521216248898161</v>
      </c>
      <c r="E46" s="103" t="n">
        <f aca="false">'Low scenario'!AL25</f>
        <v>-0.0434734298588132</v>
      </c>
      <c r="F46" s="103" t="n">
        <f aca="false">'Low scenario'!BO25</f>
        <v>-0.0590115444656153</v>
      </c>
      <c r="G46" s="103" t="n">
        <f aca="false">'High scenario'!AL25</f>
        <v>-0.0350309171242677</v>
      </c>
      <c r="H46" s="103" t="n">
        <f aca="false">'High scenario'!BO25</f>
        <v>-0.0500108682048494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-0.0359735684055033</v>
      </c>
      <c r="D47" s="105" t="n">
        <f aca="false">'Central scenario'!BO26</f>
        <v>-0.0518343483469784</v>
      </c>
      <c r="E47" s="103" t="n">
        <f aca="false">'Low scenario'!AL26</f>
        <v>-0.0415634336072154</v>
      </c>
      <c r="F47" s="103" t="n">
        <f aca="false">'Low scenario'!BO26</f>
        <v>-0.058386906783268</v>
      </c>
      <c r="G47" s="103" t="n">
        <f aca="false">'High scenario'!AL26</f>
        <v>-0.033486683408639</v>
      </c>
      <c r="H47" s="103" t="n">
        <f aca="false">'High scenario'!BO26</f>
        <v>-0.0493321579009955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-0.0341632366965665</v>
      </c>
      <c r="D48" s="106" t="n">
        <f aca="false">'Central scenario'!BO27</f>
        <v>-0.0509605966092113</v>
      </c>
      <c r="E48" s="103" t="n">
        <f aca="false">'Low scenario'!AL27</f>
        <v>-0.0409267676743198</v>
      </c>
      <c r="F48" s="103" t="n">
        <f aca="false">'Low scenario'!BO27</f>
        <v>-0.058923347185683</v>
      </c>
      <c r="G48" s="103" t="n">
        <f aca="false">'High scenario'!AL27</f>
        <v>-0.0310313788383621</v>
      </c>
      <c r="H48" s="103" t="n">
        <f aca="false">'High scenario'!BO27</f>
        <v>-0.0473661355811015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-0.0323709674216493</v>
      </c>
      <c r="D49" s="106" t="n">
        <f aca="false">'Central scenario'!BO28</f>
        <v>-0.0499125346669343</v>
      </c>
      <c r="E49" s="103" t="n">
        <f aca="false">'Low scenario'!AL28</f>
        <v>-0.0398770368709192</v>
      </c>
      <c r="F49" s="103" t="n">
        <f aca="false">'Low scenario'!BO28</f>
        <v>-0.0588620467563451</v>
      </c>
      <c r="G49" s="103" t="n">
        <f aca="false">'High scenario'!AL28</f>
        <v>-0.0291082050298448</v>
      </c>
      <c r="H49" s="103" t="n">
        <f aca="false">'High scenario'!BO28</f>
        <v>-0.0461698490936699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-0.0317659224764343</v>
      </c>
      <c r="D50" s="106" t="n">
        <f aca="false">'Central scenario'!BO29</f>
        <v>-0.0498818977595512</v>
      </c>
      <c r="E50" s="103" t="n">
        <f aca="false">'Low scenario'!AL29</f>
        <v>-0.0378467248228438</v>
      </c>
      <c r="F50" s="103" t="n">
        <f aca="false">'Low scenario'!BO29</f>
        <v>-0.0576515037279501</v>
      </c>
      <c r="G50" s="103" t="n">
        <f aca="false">'High scenario'!AL29</f>
        <v>-0.0275669672066057</v>
      </c>
      <c r="H50" s="103" t="n">
        <f aca="false">'High scenario'!BO29</f>
        <v>-0.0454608466341835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2020-11-30T21:29:18Z</dcterms:modified>
  <cp:revision>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